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P:\21xx Nezařazené\21xx NemCL - Střechy Monoblok + Poliklinika\03 DVZ final\F Soupis prací\01 Soupis prací a dodávek\"/>
    </mc:Choice>
  </mc:AlternateContent>
  <xr:revisionPtr revIDLastSave="0" documentId="13_ncr:1_{238AE2ED-449B-4A35-8FBB-5FEB2CDD9FA4}" xr6:coauthVersionLast="43" xr6:coauthVersionMax="43" xr10:uidLastSave="{00000000-0000-0000-0000-000000000000}"/>
  <bookViews>
    <workbookView xWindow="-120" yWindow="-120" windowWidth="38640" windowHeight="21120" xr2:uid="{00000000-000D-0000-FFFF-FFFF00000000}"/>
  </bookViews>
  <sheets>
    <sheet name="Rekapitulace stavby" sheetId="1" r:id="rId1"/>
    <sheet name="D1.100.000 - ARS - Staveb..." sheetId="2" r:id="rId2"/>
    <sheet name="D1.100.001 - Roční kontro..." sheetId="3" r:id="rId3"/>
    <sheet name="Pokyny pro vyplnění" sheetId="4" r:id="rId4"/>
  </sheets>
  <definedNames>
    <definedName name="_xlnm._FilterDatabase" localSheetId="1" hidden="1">'D1.100.000 - ARS - Staveb...'!$C$90:$K$287</definedName>
    <definedName name="_xlnm._FilterDatabase" localSheetId="2" hidden="1">'D1.100.001 - Roční kontro...'!$C$79:$K$82</definedName>
    <definedName name="_xlnm.Print_Titles" localSheetId="1">'D1.100.000 - ARS - Staveb...'!$90:$90</definedName>
    <definedName name="_xlnm.Print_Titles" localSheetId="2">'D1.100.001 - Roční kontro...'!$79:$79</definedName>
    <definedName name="_xlnm.Print_Titles" localSheetId="0">'Rekapitulace stavby'!$52:$52</definedName>
    <definedName name="_xlnm.Print_Area" localSheetId="1">'D1.100.000 - ARS - Staveb...'!$C$4:$J$39,'D1.100.000 - ARS - Staveb...'!$C$45:$J$72,'D1.100.000 - ARS - Staveb...'!$C$78:$J$287</definedName>
    <definedName name="_xlnm.Print_Area" localSheetId="2">'D1.100.001 - Roční kontro...'!$C$4:$J$39,'D1.100.001 - Roční kontro...'!$C$45:$J$61,'D1.100.001 - Roční kontro...'!$C$67:$J$82</definedName>
    <definedName name="_xlnm.Print_Area" localSheetId="3">'Pokyny pro vyplnění'!$B$2:$K$71,'Pokyny pro vyplnění'!$B$74:$K$118,'Pokyny pro vyplnění'!$B$121:$K$161,'Pokyny pro vyplnění'!$B$164:$K$218</definedName>
    <definedName name="_xlnm.Print_Area" localSheetId="0">'Rekapitulace stavby'!$D$4:$AO$36,'Rekapitulace stavby'!$C$42:$AQ$57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3" l="1"/>
  <c r="J36" i="3"/>
  <c r="AY56" i="1" s="1"/>
  <c r="J35" i="3"/>
  <c r="AX56" i="1"/>
  <c r="BI82" i="3"/>
  <c r="BH82" i="3"/>
  <c r="BG82" i="3"/>
  <c r="BF82" i="3"/>
  <c r="T82" i="3"/>
  <c r="T81" i="3"/>
  <c r="T80" i="3"/>
  <c r="R82" i="3"/>
  <c r="R81" i="3" s="1"/>
  <c r="R80" i="3" s="1"/>
  <c r="P82" i="3"/>
  <c r="P81" i="3" s="1"/>
  <c r="P80" i="3" s="1"/>
  <c r="AU56" i="1" s="1"/>
  <c r="J77" i="3"/>
  <c r="J76" i="3"/>
  <c r="F76" i="3"/>
  <c r="F74" i="3"/>
  <c r="E72" i="3"/>
  <c r="J55" i="3"/>
  <c r="J54" i="3"/>
  <c r="F54" i="3"/>
  <c r="F52" i="3"/>
  <c r="E50" i="3"/>
  <c r="J18" i="3"/>
  <c r="E18" i="3"/>
  <c r="F77" i="3" s="1"/>
  <c r="J17" i="3"/>
  <c r="J12" i="3"/>
  <c r="J52" i="3"/>
  <c r="E7" i="3"/>
  <c r="E70" i="3" s="1"/>
  <c r="J37" i="2"/>
  <c r="J36" i="2"/>
  <c r="AY55" i="1"/>
  <c r="J35" i="2"/>
  <c r="AX55" i="1"/>
  <c r="BI287" i="2"/>
  <c r="BH287" i="2"/>
  <c r="BG287" i="2"/>
  <c r="BF287" i="2"/>
  <c r="T287" i="2"/>
  <c r="R287" i="2"/>
  <c r="P287" i="2"/>
  <c r="BI283" i="2"/>
  <c r="BH283" i="2"/>
  <c r="BG283" i="2"/>
  <c r="BF283" i="2"/>
  <c r="T283" i="2"/>
  <c r="R283" i="2"/>
  <c r="P283" i="2"/>
  <c r="BI281" i="2"/>
  <c r="BH281" i="2"/>
  <c r="BG281" i="2"/>
  <c r="BF281" i="2"/>
  <c r="T281" i="2"/>
  <c r="R281" i="2"/>
  <c r="P281" i="2"/>
  <c r="BI280" i="2"/>
  <c r="BH280" i="2"/>
  <c r="BG280" i="2"/>
  <c r="BF280" i="2"/>
  <c r="T280" i="2"/>
  <c r="R280" i="2"/>
  <c r="P280" i="2"/>
  <c r="BI278" i="2"/>
  <c r="BH278" i="2"/>
  <c r="BG278" i="2"/>
  <c r="BF278" i="2"/>
  <c r="T278" i="2"/>
  <c r="R278" i="2"/>
  <c r="P278" i="2"/>
  <c r="BI275" i="2"/>
  <c r="BH275" i="2"/>
  <c r="BG275" i="2"/>
  <c r="BF275" i="2"/>
  <c r="T275" i="2"/>
  <c r="T274" i="2"/>
  <c r="R275" i="2"/>
  <c r="R274" i="2" s="1"/>
  <c r="P275" i="2"/>
  <c r="P274" i="2"/>
  <c r="BI272" i="2"/>
  <c r="BH272" i="2"/>
  <c r="BG272" i="2"/>
  <c r="BF272" i="2"/>
  <c r="T272" i="2"/>
  <c r="T271" i="2"/>
  <c r="R272" i="2"/>
  <c r="R271" i="2"/>
  <c r="P272" i="2"/>
  <c r="P271" i="2" s="1"/>
  <c r="BI269" i="2"/>
  <c r="BH269" i="2"/>
  <c r="BG269" i="2"/>
  <c r="BF269" i="2"/>
  <c r="T269" i="2"/>
  <c r="T268" i="2" s="1"/>
  <c r="R269" i="2"/>
  <c r="R268" i="2"/>
  <c r="P269" i="2"/>
  <c r="P268" i="2"/>
  <c r="BI266" i="2"/>
  <c r="BH266" i="2"/>
  <c r="BG266" i="2"/>
  <c r="BF266" i="2"/>
  <c r="T266" i="2"/>
  <c r="R266" i="2"/>
  <c r="P266" i="2"/>
  <c r="BI265" i="2"/>
  <c r="BH265" i="2"/>
  <c r="BG265" i="2"/>
  <c r="BF265" i="2"/>
  <c r="T265" i="2"/>
  <c r="R265" i="2"/>
  <c r="P265" i="2"/>
  <c r="BI264" i="2"/>
  <c r="BH264" i="2"/>
  <c r="BG264" i="2"/>
  <c r="BF264" i="2"/>
  <c r="T264" i="2"/>
  <c r="R264" i="2"/>
  <c r="P264" i="2"/>
  <c r="BI262" i="2"/>
  <c r="BH262" i="2"/>
  <c r="BG262" i="2"/>
  <c r="BF262" i="2"/>
  <c r="T262" i="2"/>
  <c r="R262" i="2"/>
  <c r="P262" i="2"/>
  <c r="BI260" i="2"/>
  <c r="BH260" i="2"/>
  <c r="BG260" i="2"/>
  <c r="BF260" i="2"/>
  <c r="T260" i="2"/>
  <c r="R260" i="2"/>
  <c r="P260" i="2"/>
  <c r="BI259" i="2"/>
  <c r="BH259" i="2"/>
  <c r="BG259" i="2"/>
  <c r="BF259" i="2"/>
  <c r="T259" i="2"/>
  <c r="R259" i="2"/>
  <c r="P259" i="2"/>
  <c r="BI258" i="2"/>
  <c r="BH258" i="2"/>
  <c r="BG258" i="2"/>
  <c r="BF258" i="2"/>
  <c r="T258" i="2"/>
  <c r="R258" i="2"/>
  <c r="P258" i="2"/>
  <c r="BI257" i="2"/>
  <c r="BH257" i="2"/>
  <c r="BG257" i="2"/>
  <c r="BF257" i="2"/>
  <c r="T257" i="2"/>
  <c r="R257" i="2"/>
  <c r="P257" i="2"/>
  <c r="BI245" i="2"/>
  <c r="BH245" i="2"/>
  <c r="BG245" i="2"/>
  <c r="BF245" i="2"/>
  <c r="T245" i="2"/>
  <c r="R245" i="2"/>
  <c r="P245" i="2"/>
  <c r="BI235" i="2"/>
  <c r="BH235" i="2"/>
  <c r="BG235" i="2"/>
  <c r="BF235" i="2"/>
  <c r="T235" i="2"/>
  <c r="R235" i="2"/>
  <c r="P235" i="2"/>
  <c r="BI225" i="2"/>
  <c r="BH225" i="2"/>
  <c r="BG225" i="2"/>
  <c r="BF225" i="2"/>
  <c r="T225" i="2"/>
  <c r="R225" i="2"/>
  <c r="P225" i="2"/>
  <c r="BI223" i="2"/>
  <c r="BH223" i="2"/>
  <c r="BG223" i="2"/>
  <c r="BF223" i="2"/>
  <c r="T223" i="2"/>
  <c r="R223" i="2"/>
  <c r="P223" i="2"/>
  <c r="BI213" i="2"/>
  <c r="BH213" i="2"/>
  <c r="BG213" i="2"/>
  <c r="BF213" i="2"/>
  <c r="T213" i="2"/>
  <c r="R213" i="2"/>
  <c r="P213" i="2"/>
  <c r="BI203" i="2"/>
  <c r="BH203" i="2"/>
  <c r="BG203" i="2"/>
  <c r="BF203" i="2"/>
  <c r="T203" i="2"/>
  <c r="R203" i="2"/>
  <c r="P203" i="2"/>
  <c r="BI192" i="2"/>
  <c r="BH192" i="2"/>
  <c r="BG192" i="2"/>
  <c r="BF192" i="2"/>
  <c r="T192" i="2"/>
  <c r="T181" i="2"/>
  <c r="R192" i="2"/>
  <c r="R181" i="2"/>
  <c r="P192" i="2"/>
  <c r="P181" i="2"/>
  <c r="BI182" i="2"/>
  <c r="BH182" i="2"/>
  <c r="BG182" i="2"/>
  <c r="BF182" i="2"/>
  <c r="T182" i="2"/>
  <c r="R182" i="2"/>
  <c r="P182" i="2"/>
  <c r="BI174" i="2"/>
  <c r="BH174" i="2"/>
  <c r="BG174" i="2"/>
  <c r="BF174" i="2"/>
  <c r="T174" i="2"/>
  <c r="R174" i="2"/>
  <c r="P174" i="2"/>
  <c r="BI164" i="2"/>
  <c r="BH164" i="2"/>
  <c r="BG164" i="2"/>
  <c r="BF164" i="2"/>
  <c r="T164" i="2"/>
  <c r="R164" i="2"/>
  <c r="P164" i="2"/>
  <c r="BI154" i="2"/>
  <c r="BH154" i="2"/>
  <c r="BG154" i="2"/>
  <c r="BF154" i="2"/>
  <c r="T154" i="2"/>
  <c r="R154" i="2"/>
  <c r="P154" i="2"/>
  <c r="BI149" i="2"/>
  <c r="BH149" i="2"/>
  <c r="BG149" i="2"/>
  <c r="BF149" i="2"/>
  <c r="T149" i="2"/>
  <c r="R149" i="2"/>
  <c r="P149" i="2"/>
  <c r="BI139" i="2"/>
  <c r="BH139" i="2"/>
  <c r="BG139" i="2"/>
  <c r="BF139" i="2"/>
  <c r="T139" i="2"/>
  <c r="R139" i="2"/>
  <c r="P139" i="2"/>
  <c r="BI129" i="2"/>
  <c r="BH129" i="2"/>
  <c r="BG129" i="2"/>
  <c r="BF129" i="2"/>
  <c r="T129" i="2"/>
  <c r="R129" i="2"/>
  <c r="P129" i="2"/>
  <c r="BI124" i="2"/>
  <c r="BH124" i="2"/>
  <c r="BG124" i="2"/>
  <c r="BF124" i="2"/>
  <c r="T124" i="2"/>
  <c r="R124" i="2"/>
  <c r="P124" i="2"/>
  <c r="BI114" i="2"/>
  <c r="BH114" i="2"/>
  <c r="BG114" i="2"/>
  <c r="BF114" i="2"/>
  <c r="T114" i="2"/>
  <c r="R114" i="2"/>
  <c r="P114" i="2"/>
  <c r="BI104" i="2"/>
  <c r="BH104" i="2"/>
  <c r="BG104" i="2"/>
  <c r="BF104" i="2"/>
  <c r="T104" i="2"/>
  <c r="R104" i="2"/>
  <c r="P104" i="2"/>
  <c r="BI94" i="2"/>
  <c r="BH94" i="2"/>
  <c r="BG94" i="2"/>
  <c r="BF94" i="2"/>
  <c r="T94" i="2"/>
  <c r="R94" i="2"/>
  <c r="P94" i="2"/>
  <c r="J88" i="2"/>
  <c r="J87" i="2"/>
  <c r="F87" i="2"/>
  <c r="F85" i="2"/>
  <c r="E83" i="2"/>
  <c r="J55" i="2"/>
  <c r="J54" i="2"/>
  <c r="F54" i="2"/>
  <c r="F52" i="2"/>
  <c r="E50" i="2"/>
  <c r="J18" i="2"/>
  <c r="E18" i="2"/>
  <c r="F88" i="2"/>
  <c r="J17" i="2"/>
  <c r="J12" i="2"/>
  <c r="J52" i="2" s="1"/>
  <c r="E7" i="2"/>
  <c r="E81" i="2" s="1"/>
  <c r="L50" i="1"/>
  <c r="AM50" i="1"/>
  <c r="AM49" i="1"/>
  <c r="L49" i="1"/>
  <c r="AM47" i="1"/>
  <c r="L47" i="1"/>
  <c r="L45" i="1"/>
  <c r="L44" i="1"/>
  <c r="BK260" i="2"/>
  <c r="BK266" i="2"/>
  <c r="J269" i="2"/>
  <c r="BK275" i="2"/>
  <c r="BK281" i="2"/>
  <c r="J259" i="2"/>
  <c r="BK258" i="2"/>
  <c r="BK124" i="2"/>
  <c r="BK287" i="2"/>
  <c r="BK265" i="2"/>
  <c r="J192" i="2"/>
  <c r="J272" i="2"/>
  <c r="J262" i="2"/>
  <c r="J149" i="2"/>
  <c r="J264" i="2"/>
  <c r="J283" i="2"/>
  <c r="BK192" i="2"/>
  <c r="BK223" i="2"/>
  <c r="BK245" i="2"/>
  <c r="J265" i="2"/>
  <c r="J139" i="2"/>
  <c r="BK225" i="2"/>
  <c r="J82" i="3"/>
  <c r="J203" i="2"/>
  <c r="J235" i="2"/>
  <c r="BK269" i="2"/>
  <c r="BK280" i="2"/>
  <c r="J129" i="2"/>
  <c r="J281" i="2"/>
  <c r="BK262" i="2"/>
  <c r="BK264" i="2"/>
  <c r="BK235" i="2"/>
  <c r="J266" i="2"/>
  <c r="J260" i="2"/>
  <c r="J257" i="2"/>
  <c r="BK259" i="2"/>
  <c r="BK149" i="2"/>
  <c r="J213" i="2"/>
  <c r="BK114" i="2"/>
  <c r="J182" i="2"/>
  <c r="F37" i="3"/>
  <c r="BK257" i="2"/>
  <c r="J104" i="2"/>
  <c r="BK203" i="2"/>
  <c r="BK129" i="2"/>
  <c r="J225" i="2"/>
  <c r="J164" i="2"/>
  <c r="J114" i="2"/>
  <c r="J124" i="2"/>
  <c r="BK164" i="2"/>
  <c r="BK213" i="2"/>
  <c r="J245" i="2"/>
  <c r="BK104" i="2"/>
  <c r="J34" i="3"/>
  <c r="J258" i="2"/>
  <c r="J174" i="2"/>
  <c r="BK272" i="2"/>
  <c r="BK94" i="2"/>
  <c r="BK278" i="2"/>
  <c r="F35" i="3"/>
  <c r="J280" i="2"/>
  <c r="F36" i="3"/>
  <c r="BC56" i="1"/>
  <c r="BK139" i="2"/>
  <c r="AS54" i="1"/>
  <c r="J278" i="2"/>
  <c r="J154" i="2"/>
  <c r="BK154" i="2"/>
  <c r="J223" i="2"/>
  <c r="BK182" i="2"/>
  <c r="J287" i="2"/>
  <c r="BK82" i="3"/>
  <c r="J94" i="2"/>
  <c r="BK174" i="2"/>
  <c r="BK283" i="2"/>
  <c r="J275" i="2"/>
  <c r="F34" i="3"/>
  <c r="BA56" i="1"/>
  <c r="T93" i="2" l="1"/>
  <c r="BK202" i="2"/>
  <c r="J202" i="2"/>
  <c r="J63" i="2" s="1"/>
  <c r="R261" i="2"/>
  <c r="R202" i="2"/>
  <c r="P224" i="2"/>
  <c r="R277" i="2"/>
  <c r="P202" i="2"/>
  <c r="BK261" i="2"/>
  <c r="J261" i="2" s="1"/>
  <c r="J67" i="2" s="1"/>
  <c r="P277" i="2"/>
  <c r="P93" i="2"/>
  <c r="P92" i="2" s="1"/>
  <c r="T224" i="2"/>
  <c r="BK277" i="2"/>
  <c r="J277" i="2" s="1"/>
  <c r="J71" i="2" s="1"/>
  <c r="BK93" i="2"/>
  <c r="J93" i="2" s="1"/>
  <c r="J61" i="2" s="1"/>
  <c r="BK224" i="2"/>
  <c r="J224" i="2"/>
  <c r="J64" i="2" s="1"/>
  <c r="T261" i="2"/>
  <c r="R93" i="2"/>
  <c r="R224" i="2"/>
  <c r="R92" i="2" s="1"/>
  <c r="T202" i="2"/>
  <c r="P261" i="2"/>
  <c r="P256" i="2"/>
  <c r="P255" i="2" s="1"/>
  <c r="T277" i="2"/>
  <c r="BK271" i="2"/>
  <c r="J271" i="2"/>
  <c r="J69" i="2" s="1"/>
  <c r="BK181" i="2"/>
  <c r="J181" i="2" s="1"/>
  <c r="J62" i="2" s="1"/>
  <c r="BK268" i="2"/>
  <c r="J268" i="2" s="1"/>
  <c r="J68" i="2" s="1"/>
  <c r="BK274" i="2"/>
  <c r="J274" i="2" s="1"/>
  <c r="J70" i="2" s="1"/>
  <c r="BK81" i="3"/>
  <c r="J81" i="3"/>
  <c r="J60" i="3" s="1"/>
  <c r="E48" i="3"/>
  <c r="J74" i="3"/>
  <c r="F55" i="3"/>
  <c r="AW56" i="1"/>
  <c r="BE82" i="3"/>
  <c r="BB56" i="1"/>
  <c r="BD56" i="1"/>
  <c r="J85" i="2"/>
  <c r="BE129" i="2"/>
  <c r="F55" i="2"/>
  <c r="BE94" i="2"/>
  <c r="BE104" i="2"/>
  <c r="BE124" i="2"/>
  <c r="E48" i="2"/>
  <c r="BE154" i="2"/>
  <c r="BE213" i="2"/>
  <c r="BE164" i="2"/>
  <c r="BE139" i="2"/>
  <c r="BE149" i="2"/>
  <c r="BE192" i="2"/>
  <c r="BE203" i="2"/>
  <c r="BE223" i="2"/>
  <c r="BE235" i="2"/>
  <c r="BE245" i="2"/>
  <c r="BE257" i="2"/>
  <c r="BE259" i="2"/>
  <c r="BE260" i="2"/>
  <c r="BE264" i="2"/>
  <c r="BE114" i="2"/>
  <c r="BE174" i="2"/>
  <c r="BE182" i="2"/>
  <c r="BE225" i="2"/>
  <c r="BE258" i="2"/>
  <c r="BE262" i="2"/>
  <c r="BE265" i="2"/>
  <c r="BE266" i="2"/>
  <c r="BE269" i="2"/>
  <c r="BE272" i="2"/>
  <c r="BE275" i="2"/>
  <c r="BE278" i="2"/>
  <c r="BE280" i="2"/>
  <c r="BE281" i="2"/>
  <c r="BE283" i="2"/>
  <c r="BE287" i="2"/>
  <c r="J34" i="2"/>
  <c r="AW55" i="1" s="1"/>
  <c r="F36" i="2"/>
  <c r="BC55" i="1" s="1"/>
  <c r="BC54" i="1" s="1"/>
  <c r="AY54" i="1" s="1"/>
  <c r="F35" i="2"/>
  <c r="BB55" i="1" s="1"/>
  <c r="BB54" i="1" s="1"/>
  <c r="W31" i="1" s="1"/>
  <c r="J33" i="3"/>
  <c r="AV56" i="1" s="1"/>
  <c r="F34" i="2"/>
  <c r="BA55" i="1" s="1"/>
  <c r="BA54" i="1" s="1"/>
  <c r="AW54" i="1" s="1"/>
  <c r="AK30" i="1" s="1"/>
  <c r="F37" i="2"/>
  <c r="BD55" i="1" s="1"/>
  <c r="BD54" i="1" s="1"/>
  <c r="W33" i="1" s="1"/>
  <c r="T256" i="2" l="1"/>
  <c r="T255" i="2"/>
  <c r="R256" i="2"/>
  <c r="R255" i="2"/>
  <c r="BK92" i="2"/>
  <c r="J92" i="2"/>
  <c r="J60" i="2"/>
  <c r="P91" i="2"/>
  <c r="AU55" i="1"/>
  <c r="AU54" i="1" s="1"/>
  <c r="R91" i="2"/>
  <c r="T92" i="2"/>
  <c r="T91" i="2"/>
  <c r="BK256" i="2"/>
  <c r="BK255" i="2"/>
  <c r="J255" i="2"/>
  <c r="J65" i="2"/>
  <c r="BK80" i="3"/>
  <c r="J80" i="3" s="1"/>
  <c r="J59" i="3" s="1"/>
  <c r="W30" i="1"/>
  <c r="J33" i="2"/>
  <c r="AV55" i="1" s="1"/>
  <c r="AT55" i="1" s="1"/>
  <c r="AX54" i="1"/>
  <c r="F33" i="3"/>
  <c r="AZ56" i="1" s="1"/>
  <c r="F33" i="2"/>
  <c r="AZ55" i="1" s="1"/>
  <c r="W32" i="1"/>
  <c r="AT56" i="1"/>
  <c r="BK91" i="2" l="1"/>
  <c r="J91" i="2" s="1"/>
  <c r="J256" i="2"/>
  <c r="J66" i="2"/>
  <c r="J30" i="3"/>
  <c r="AG56" i="1" s="1"/>
  <c r="AZ54" i="1"/>
  <c r="W29" i="1" s="1"/>
  <c r="J59" i="2" l="1"/>
  <c r="J30" i="2"/>
  <c r="AG55" i="1" s="1"/>
  <c r="AN55" i="1" s="1"/>
  <c r="J39" i="2"/>
  <c r="J39" i="3"/>
  <c r="AN56" i="1"/>
  <c r="AV54" i="1"/>
  <c r="AK29" i="1" s="1"/>
  <c r="AG54" i="1"/>
  <c r="AK26" i="1" s="1"/>
  <c r="AK35" i="1" l="1"/>
  <c r="AT54" i="1"/>
  <c r="AN54" i="1"/>
</calcChain>
</file>

<file path=xl/sharedStrings.xml><?xml version="1.0" encoding="utf-8"?>
<sst xmlns="http://schemas.openxmlformats.org/spreadsheetml/2006/main" count="2771" uniqueCount="536">
  <si>
    <t>Export Komplet</t>
  </si>
  <si>
    <t>VZ</t>
  </si>
  <si>
    <t>2.0</t>
  </si>
  <si>
    <t>ZAMOK</t>
  </si>
  <si>
    <t>False</t>
  </si>
  <si>
    <t>{a107b16f-de88-4722-a98d-32473bc5b9de}</t>
  </si>
  <si>
    <t>0,01</t>
  </si>
  <si>
    <t>21</t>
  </si>
  <si>
    <t>15</t>
  </si>
  <si>
    <t>REKAPITULACE STAVBY</t>
  </si>
  <si>
    <t>v ---  níže se nacházejí doplnkové a pomocné údaje k sestavám  --- v</t>
  </si>
  <si>
    <t>Návod na vyplnění</t>
  </si>
  <si>
    <t>0,001</t>
  </si>
  <si>
    <t>Kód:</t>
  </si>
  <si>
    <t>21xx_DVZ</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</si>
  <si>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</si>
  <si>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</si>
  <si>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Sanace hydroizolační funkce střechy objektu Monoblok</t>
  </si>
  <si>
    <t>KSO:</t>
  </si>
  <si>
    <t>801 11 2</t>
  </si>
  <si>
    <t>CC-CZ:</t>
  </si>
  <si>
    <t>1264</t>
  </si>
  <si>
    <t>Místo:</t>
  </si>
  <si>
    <t xml:space="preserve">Nemocnice s poliklinikou Česká Lípa, a.s. </t>
  </si>
  <si>
    <t>Datum:</t>
  </si>
  <si>
    <t>30. 5. 2022</t>
  </si>
  <si>
    <t>CZ-CPV:</t>
  </si>
  <si>
    <t>45000000-7</t>
  </si>
  <si>
    <t>CZ-CPA:</t>
  </si>
  <si>
    <t>43.91.11</t>
  </si>
  <si>
    <t>Zadavatel:</t>
  </si>
  <si>
    <t>IČ:</t>
  </si>
  <si>
    <t>27283518</t>
  </si>
  <si>
    <t>DIČ:</t>
  </si>
  <si>
    <t>CZ 27283518</t>
  </si>
  <si>
    <t>Uchazeč:</t>
  </si>
  <si>
    <t>Vyplň údaj</t>
  </si>
  <si>
    <t>Projektant:</t>
  </si>
  <si>
    <t>25410482</t>
  </si>
  <si>
    <t xml:space="preserve">STORING spol. s r.o. </t>
  </si>
  <si>
    <t>CZ 25410482</t>
  </si>
  <si>
    <t>True</t>
  </si>
  <si>
    <t>Zpracovatel:</t>
  </si>
  <si>
    <t>Poznámka:</t>
  </si>
  <si>
    <t>-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podmínky._x000D_
- Výkaz výměr je zpracován dle dokumentace pro výběr zhotovitele stavby. _x000D_
- Rozpočet/soupis prací je vypracován na základě projektové dokumentace v rozsahu a podrobnosti daného stupně dokumentace - jedná se o odhad nákladů._x000D_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_x000D_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_x000D_
- V případě, že má uchazeč (zhotovitel) pochyby ohledně plánovaných výměr, položek ve výkazech, výkresech a technických zprávách, má povinnost toto sdělit a nejasnosti si objasnit ještě před odevzdáním nabídkové ceny._x000D_
- Výkaz výměr neslouží jako podklad pro objednávky a nákup materiáluv rámci dodávky stavby. Veškeré rozměry a počty jsou informativní a je nutné je před případným objednáním ověřit na stavbě._x000D_
- Vzhledem k charakteru stavby byla řada výměr bez výpočtu ve výkazu výměr odečtena z digitálních souborů ve formátu dwg."._x000D_
- Technické parametry, detaily řešení, požadavky na záruční lhůtu, požadavky na priovádění technických kontrol po dobu záruční lhůty jsou obsaženy v PD a je nezbytně nutné je při zpracování cenové nabídky zohlednit. rovedení viz PD</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</si>
  <si>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</si>
  <si>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</si>
  <si>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</si>
  <si>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</si>
  <si>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</si>
  <si>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</si>
  <si>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</si>
  <si>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</si>
  <si>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</si>
  <si>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</si>
  <si>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</si>
  <si>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</si>
  <si>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</si>
  <si>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</si>
  <si>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</si>
  <si>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</si>
  <si>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</si>
  <si>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</si>
  <si>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</si>
  <si>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</si>
  <si>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</si>
  <si>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</si>
  <si>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</si>
  <si>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</si>
  <si>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</si>
  <si>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</si>
  <si>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</si>
  <si>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</si>
  <si>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</si>
  <si>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</si>
  <si>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</si>
  <si>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</si>
  <si>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</si>
  <si>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
  </si>
  <si>
    <t>D</t>
  </si>
  <si>
    <t>0</t>
  </si>
  <si>
    <t>###NOIMPORT###</t>
  </si>
  <si>
    <t>IMPORT</t>
  </si>
  <si>
    <t>{00000000-0000-0000-0000-000000000000}</t>
  </si>
  <si>
    <t>/</t>
  </si>
  <si>
    <t>D1.100.000</t>
  </si>
  <si>
    <t>ARS - Stavebně technické řešení</t>
  </si>
  <si>
    <t>STA</t>
  </si>
  <si>
    <t>1</t>
  </si>
  <si>
    <t>{c016c1a4-802f-42c1-b06d-b697f4d7e345}</t>
  </si>
  <si>
    <t>2</t>
  </si>
  <si>
    <t>D1.100.001</t>
  </si>
  <si>
    <t>Roční kontrolní prohlídka po celou dobu záruční lhůty</t>
  </si>
  <si>
    <t>{31ce542c-0950-4c16-9fa3-654d030dda17}</t>
  </si>
  <si>
    <t>KRYCÍ LIST SOUPISU PRACÍ</t>
  </si>
  <si>
    <t>Objekt:</t>
  </si>
  <si>
    <t>D1.100.000 - ARS - Stavebně technické řešení</t>
  </si>
  <si>
    <t>REKAPITULACE ČLENĚNÍ SOUPISU PRACÍ</t>
  </si>
  <si>
    <t>Kód dílu - Popis</t>
  </si>
  <si>
    <t>Cena celkem [CZK]</t>
  </si>
  <si>
    <t>-1</t>
  </si>
  <si>
    <t>PSV - Práce a dodávky PSV</t>
  </si>
  <si>
    <t xml:space="preserve">    712 - Povlakové krytiny</t>
  </si>
  <si>
    <t xml:space="preserve">    721 - Zdravotechnika - vnitřní kanalizace</t>
  </si>
  <si>
    <t xml:space="preserve">    741 - Elektroinstalace - silnoproud</t>
  </si>
  <si>
    <t xml:space="preserve">    764 - Konstrukce klempířské</t>
  </si>
  <si>
    <t>VRN - VRN</t>
  </si>
  <si>
    <t xml:space="preserve">    VORN - Vedlejší a ostatní rozpočtové náklady</t>
  </si>
  <si>
    <t xml:space="preserve">      0.10001 - Průzkumné, geodetické a projektové práce</t>
  </si>
  <si>
    <t xml:space="preserve">      0.20001 - Příprava staveniště</t>
  </si>
  <si>
    <t xml:space="preserve">      0.30001 - Zařízení staveniště</t>
  </si>
  <si>
    <t xml:space="preserve">      0.70001 - Provozní vlivy</t>
  </si>
  <si>
    <t xml:space="preserve">      0.90001 - Ostatní náklady stavby</t>
  </si>
  <si>
    <t>SOUPIS PRACÍ</t>
  </si>
  <si>
    <t>PČ</t>
  </si>
  <si>
    <t>MJ</t>
  </si>
  <si>
    <t>Množství</t>
  </si>
  <si>
    <t>J.cena [CZK]</t>
  </si>
  <si>
    <t>Cenová soustava</t>
  </si>
  <si>
    <t>J. Nh [h]</t>
  </si>
  <si>
    <t>Nh celkem [h]</t>
  </si>
  <si>
    <t>J. hmotnost [t]</t>
  </si>
  <si>
    <t>Hmotnost celkem [t]</t>
  </si>
  <si>
    <t>J. suť [t]</t>
  </si>
  <si>
    <t>Suť Celkem [t]</t>
  </si>
  <si>
    <t>Náklady soupisu celkem</t>
  </si>
  <si>
    <t>PSV</t>
  </si>
  <si>
    <t>Práce a dodávky PSV</t>
  </si>
  <si>
    <t>ROZPOCET</t>
  </si>
  <si>
    <t>712</t>
  </si>
  <si>
    <t>Povlakové krytiny</t>
  </si>
  <si>
    <t>K</t>
  </si>
  <si>
    <t>712.001</t>
  </si>
  <si>
    <t>Úpravy stávajících vodorovných podkladů - perforace hydroizolací</t>
  </si>
  <si>
    <t>m2</t>
  </si>
  <si>
    <t>16</t>
  </si>
  <si>
    <t>1124091841</t>
  </si>
  <si>
    <t>VV</t>
  </si>
  <si>
    <t>Střecha 10.NP</t>
  </si>
  <si>
    <t>"střecha A" 436</t>
  </si>
  <si>
    <t>"střecha B" 315</t>
  </si>
  <si>
    <t>Střecha 9.NP</t>
  </si>
  <si>
    <t>"střecha C" 1120</t>
  </si>
  <si>
    <t>"střecha D" 952</t>
  </si>
  <si>
    <t>Střecha 8.NP</t>
  </si>
  <si>
    <t>"střecha E" 316</t>
  </si>
  <si>
    <t>Součet</t>
  </si>
  <si>
    <t>4</t>
  </si>
  <si>
    <t>712.002</t>
  </si>
  <si>
    <t>D+M Separační textílie</t>
  </si>
  <si>
    <t>1688551728</t>
  </si>
  <si>
    <t>3</t>
  </si>
  <si>
    <t>712.003</t>
  </si>
  <si>
    <t>D+M nové hydroizolační fólie z materiálu BH TPO tl. 1,5 mm, barva šedá, odolná UV záření, svařovaná ve spojích včetně všech systémových tvarovek a systémových detailů; technické parametry dle popisu v PD</t>
  </si>
  <si>
    <t>-636976953</t>
  </si>
  <si>
    <t>712.004</t>
  </si>
  <si>
    <t>Výtažná zkouška a statický návrh kotvení včetně protokolu</t>
  </si>
  <si>
    <t>kpl</t>
  </si>
  <si>
    <t>-753384982</t>
  </si>
  <si>
    <t>"střecha 10.NP" 2</t>
  </si>
  <si>
    <t>"střecha 9.NP" 2</t>
  </si>
  <si>
    <t>"střecha 8.NP" 1</t>
  </si>
  <si>
    <t>5</t>
  </si>
  <si>
    <t>712.005</t>
  </si>
  <si>
    <t>Systém bodového kotvení střešní hydroizolační fólie na základě výtažné zkoušky a zpracovaného statického návrhu kotvení; kompletní dodávka a montáž</t>
  </si>
  <si>
    <t>1508071224</t>
  </si>
  <si>
    <t>6</t>
  </si>
  <si>
    <t>712.006</t>
  </si>
  <si>
    <t>Svislá střešní hydroizolace - opracování atik včetně kotvení a příslušenství; kompletní dodávka a montáž</t>
  </si>
  <si>
    <t>m</t>
  </si>
  <si>
    <t>365115283</t>
  </si>
  <si>
    <t>"střecha A" 101</t>
  </si>
  <si>
    <t>"střecha B" 84</t>
  </si>
  <si>
    <t>"střecha C" 139</t>
  </si>
  <si>
    <t>"střecha D" 152</t>
  </si>
  <si>
    <t>"střecha E" 98</t>
  </si>
  <si>
    <t>7</t>
  </si>
  <si>
    <t>712.007</t>
  </si>
  <si>
    <t>Svislá střešní hydroizolace - ukončení folie na přilehlé atice včetně kotvení a příslušenství; kompletní dodávka a montáž</t>
  </si>
  <si>
    <t>232920638</t>
  </si>
  <si>
    <t>"střecha A" 13</t>
  </si>
  <si>
    <t>"střecha B" 13</t>
  </si>
  <si>
    <t>8</t>
  </si>
  <si>
    <t>712.008</t>
  </si>
  <si>
    <t xml:space="preserve">Opracování všech prostupů a detailů střechy systémovými tvarovkami; kompletní dodávka a montáž včetně příslušenství </t>
  </si>
  <si>
    <t>-758139071</t>
  </si>
  <si>
    <t>9</t>
  </si>
  <si>
    <t>712.009</t>
  </si>
  <si>
    <t>Pochozí chodníčky z pochozí BH TPO, min š. 700 mm, včetně tepelného připojení; kompletní dodávka a montáž</t>
  </si>
  <si>
    <t>1188120509</t>
  </si>
  <si>
    <t>"střecha A" 35</t>
  </si>
  <si>
    <t>"střecha B" 40</t>
  </si>
  <si>
    <t>"střecha C" 60</t>
  </si>
  <si>
    <t>"střecha D" 126</t>
  </si>
  <si>
    <t>"střecha E" 12</t>
  </si>
  <si>
    <t>10</t>
  </si>
  <si>
    <t>712.010</t>
  </si>
  <si>
    <t>Svislá střešní hydroizolace - ukončení folie, 2x oplechování TTZ fasády; kompletní dodávka a montáž</t>
  </si>
  <si>
    <t>817314135</t>
  </si>
  <si>
    <t>"střecha C" 110</t>
  </si>
  <si>
    <t>"střecha D" 89</t>
  </si>
  <si>
    <t>"střecha E" 86</t>
  </si>
  <si>
    <t>721</t>
  </si>
  <si>
    <t>Zdravotechnika - vnitřní kanalizace</t>
  </si>
  <si>
    <t>11</t>
  </si>
  <si>
    <t>721.001</t>
  </si>
  <si>
    <t xml:space="preserve">Demontáž stávajících střešních vpustí se zachováním odtokového potrubí </t>
  </si>
  <si>
    <t>kus</t>
  </si>
  <si>
    <t>-1115913865</t>
  </si>
  <si>
    <t>"střecha A" 6</t>
  </si>
  <si>
    <t>"střecha B" 6</t>
  </si>
  <si>
    <t>"střecha C" 12</t>
  </si>
  <si>
    <t>"střechaD" 10</t>
  </si>
  <si>
    <t>"střecha E" 5</t>
  </si>
  <si>
    <t>12</t>
  </si>
  <si>
    <t>721.002</t>
  </si>
  <si>
    <t>Dodávka a montáž nových střešních vpustí dvouúrovňových s napojovacím svěrným prstencem, včetně napojení na hydroizolační fólii a stávající odtokové potrubí, ; kompletní dodávka a montáž včetně příslušenství</t>
  </si>
  <si>
    <t>1820307345</t>
  </si>
  <si>
    <t>"střecha D" 10</t>
  </si>
  <si>
    <t>741</t>
  </si>
  <si>
    <t>Elektroinstalace - silnoproud</t>
  </si>
  <si>
    <t>13</t>
  </si>
  <si>
    <t>741.001</t>
  </si>
  <si>
    <t>Demontáž hromosvodného vedení se zachováním funkčnosti svodových drátů nebo lan na rovné střeše s dočasným připojením a likvidací demontovaného materiálu</t>
  </si>
  <si>
    <t>1903969123</t>
  </si>
  <si>
    <t>"střecha A " 436</t>
  </si>
  <si>
    <t>14</t>
  </si>
  <si>
    <t>741.002</t>
  </si>
  <si>
    <t xml:space="preserve">Dodávka a montáž hromosvodného vedení vodorovného lany s podpěrami, Ø do 10 mm, zapojením na stávajícíc svody a s připojením veškerých nutných zařízení. </t>
  </si>
  <si>
    <t>163803584</t>
  </si>
  <si>
    <t>"Střecha A" 436</t>
  </si>
  <si>
    <t>"střecha E" 315</t>
  </si>
  <si>
    <t>741.003</t>
  </si>
  <si>
    <t>Revizní zpráva hromosvodné soustavy po demontáži a zpětné montáži</t>
  </si>
  <si>
    <t>2066079256</t>
  </si>
  <si>
    <t>764</t>
  </si>
  <si>
    <t>Konstrukce klempířské</t>
  </si>
  <si>
    <t>764.001</t>
  </si>
  <si>
    <t>Demontáž a úpravy stávajícího oplechování střechy včetně likvidace demontovaného materiálu</t>
  </si>
  <si>
    <t>-1710886228</t>
  </si>
  <si>
    <t>"střecha A" 88</t>
  </si>
  <si>
    <t>"střecha B" 71</t>
  </si>
  <si>
    <t>"střecha C" 122</t>
  </si>
  <si>
    <t>"střecha D" 136</t>
  </si>
  <si>
    <t xml:space="preserve">Střecha 8.NP </t>
  </si>
  <si>
    <t>17</t>
  </si>
  <si>
    <t>764.002</t>
  </si>
  <si>
    <t>Demontáž a úpravy stávajícího lemování svislých izolací</t>
  </si>
  <si>
    <t>1315137401</t>
  </si>
  <si>
    <t>"střecha C" 89</t>
  </si>
  <si>
    <t>"střecha D" 69</t>
  </si>
  <si>
    <t>18</t>
  </si>
  <si>
    <t>764.003</t>
  </si>
  <si>
    <t>Oplechování vnější hrany atiky a fasády; kompletní dodávka a montáž ze systémového plechu s podélným napojením svislým falcem a sponkami</t>
  </si>
  <si>
    <t>464039604</t>
  </si>
  <si>
    <t>střecha 8.NP</t>
  </si>
  <si>
    <t>VRN</t>
  </si>
  <si>
    <t>VORN</t>
  </si>
  <si>
    <t>Vedlejší a ostatní rozpočtové náklady</t>
  </si>
  <si>
    <t>19</t>
  </si>
  <si>
    <t>VORN.001</t>
  </si>
  <si>
    <t>Svislý přesun hmot vnitřními prostory mimo hlavní provozní časy nemocnice, mechanizace</t>
  </si>
  <si>
    <t>492369444</t>
  </si>
  <si>
    <t>20</t>
  </si>
  <si>
    <t>VORN.002</t>
  </si>
  <si>
    <t>Vodorovný přesun hmot vnitřními prostory mimo hlavní provozní časy nemocnice, úklid, odpady</t>
  </si>
  <si>
    <t>-1165718705</t>
  </si>
  <si>
    <t>VORN.003</t>
  </si>
  <si>
    <t>Dopravní náklady</t>
  </si>
  <si>
    <t>-1009303348</t>
  </si>
  <si>
    <t>22</t>
  </si>
  <si>
    <t>VORN.004</t>
  </si>
  <si>
    <t>Likvidace odpadů, ostatní režijní náklady</t>
  </si>
  <si>
    <t>769418111</t>
  </si>
  <si>
    <t>0.10001</t>
  </si>
  <si>
    <t>Průzkumné, geodetické a projektové práce</t>
  </si>
  <si>
    <t>23</t>
  </si>
  <si>
    <t>0.10001.001</t>
  </si>
  <si>
    <t>Výrobní a dílenská dokumentace střešních detailů, tvarovek a řešení prostupů a napojení na stávající konstrukce</t>
  </si>
  <si>
    <t>soubor</t>
  </si>
  <si>
    <t>1024</t>
  </si>
  <si>
    <t>-2107095981</t>
  </si>
  <si>
    <t>P</t>
  </si>
  <si>
    <t>Poznámka k položce:_x000D_
Kompletní výrobní a dílenská dokumentace v roszahu dle specifikace uvedené v Souhrnné technické zprávě. Odevzdání v digitální i tištěné formě.</t>
  </si>
  <si>
    <t>24</t>
  </si>
  <si>
    <t>0.10001.002</t>
  </si>
  <si>
    <t>Skladebný plán hydroizolačního souvrství</t>
  </si>
  <si>
    <t>1455383725</t>
  </si>
  <si>
    <t>25</t>
  </si>
  <si>
    <t>0.10001.003</t>
  </si>
  <si>
    <t>Kotevní plán střešní fólie na podkladě výtažnách zkoušek včetně statického posouzení.</t>
  </si>
  <si>
    <t>623143824</t>
  </si>
  <si>
    <t>26</t>
  </si>
  <si>
    <t>0.10001.006</t>
  </si>
  <si>
    <t>Zpracování, celková kompletace a koordinace dokumentace skutečného provedení (dále jen „DSkP“) ve 4 vyhotoveních (3x tisk + 1x dig. forma - PDF a zdrojový formát)</t>
  </si>
  <si>
    <t>700976588</t>
  </si>
  <si>
    <t>Poznámka k položce:_x000D_
Dokumentace skutečného provedení ve skladbě DPS po jednotlivých částech stavby. Zpracování v digitální formě s uvedením rozdílů proti DPS, předání v digitální i tištěné formě dle popisu.</t>
  </si>
  <si>
    <t>0.20001</t>
  </si>
  <si>
    <t>Příprava staveniště</t>
  </si>
  <si>
    <t>27</t>
  </si>
  <si>
    <t>0.20001.002</t>
  </si>
  <si>
    <t>Přípojky vody a elektro nutných pro realizaci zakázky včetně měření spotřeby, přičemž spotřebu těchto energií v průběhu provádění prací hradí uchazeč.</t>
  </si>
  <si>
    <t>-396348303</t>
  </si>
  <si>
    <t>Poznámka k položce:_x000D_
Připojení zařízení staveniště včetně měření a úhrady spotřeby. Položka obsahuje i dokumentaci přípojek, ochranných opatření a případné přeložky nebo úpravy pro zřízení napojovacích bodů. Odevzdání v digitální i tištěné formě.</t>
  </si>
  <si>
    <t>0.30001</t>
  </si>
  <si>
    <t>Zařízení staveniště</t>
  </si>
  <si>
    <t>28</t>
  </si>
  <si>
    <t>0.30001.004</t>
  </si>
  <si>
    <t>Vyklizení a provedení celkového úklidu staveniště a likvidace všech zařízení používaných k plnění zakázky.</t>
  </si>
  <si>
    <t>1305818118</t>
  </si>
  <si>
    <t>Poznámka k položce:_x000D_
Vyklizení staveniště a jeho úklid po dokončení, bude prováděno vždy po dokončení jednotlivých etap.</t>
  </si>
  <si>
    <t>0.70001</t>
  </si>
  <si>
    <t>Provozní vlivy</t>
  </si>
  <si>
    <t>29</t>
  </si>
  <si>
    <t>0.70001.001</t>
  </si>
  <si>
    <t>Ztížené výrobní podmínky související s umístěním stavby a provozními omezeními z důvodu zajištění provozu investora.</t>
  </si>
  <si>
    <t>1976643580</t>
  </si>
  <si>
    <t>Poznámka k položce:_x000D_
Omezení prací v době mimořádných situací - akutní operační výkony, nepřekonatelné negativní vlivy v průběhu stavebních prací, atd…</t>
  </si>
  <si>
    <t>0.90001</t>
  </si>
  <si>
    <t>Ostatní náklady stavby</t>
  </si>
  <si>
    <t>30</t>
  </si>
  <si>
    <t>0.90001.001</t>
  </si>
  <si>
    <t>Průběžná fotodokumentace z průběhu provádění zakázky (digitální forma) v počtu min. 30 ks fotek měsíčně. Soubory fotodokumentace řazené po datech jejich provedení.</t>
  </si>
  <si>
    <t>23323708</t>
  </si>
  <si>
    <t>Poznámka k položce:_x000D_
Řazení fotodokumentace do adresářů po jednotlivých datech s popisem zachycených stavů stavby.</t>
  </si>
  <si>
    <t>31</t>
  </si>
  <si>
    <t>0.90001.002</t>
  </si>
  <si>
    <t>Provedení všech provozních, tlakových a revizních zkoušek a dalších nutných úředních zkoušek a testů k prokázání kvality a bezpečné provozuschopnosti díla a jeho součástí včetně podrobných záznamů a zpráv o průběhu a výsledcích těchto zkoušek</t>
  </si>
  <si>
    <t>1895739969</t>
  </si>
  <si>
    <t>32</t>
  </si>
  <si>
    <t>0.90001.003</t>
  </si>
  <si>
    <t>Předání prohlášení o shodě na všechny použité dodávky, materiály a zařízení a další doklady, související s plněním předmětu zakázky, které jsou nezbytné ke kolaudačnímu řízení a převzetí a předání díla (atesty, revize, certifikáty, o likvidaci odpadů v souladu s platnou legislativou atd.);</t>
  </si>
  <si>
    <t>255637998</t>
  </si>
  <si>
    <t>Poznámka k položce:_x000D_
Doklady pro kolaudaci stavby, předávané po dokončených etapác, odevzdání v digitální i tištěné formě.</t>
  </si>
  <si>
    <t>33</t>
  </si>
  <si>
    <t>0.90001.004</t>
  </si>
  <si>
    <t>Zátopová zkouška střech na dobu 24 hod, protokol o provedení zátopové zkoušky, související opatření</t>
  </si>
  <si>
    <t>-114191970</t>
  </si>
  <si>
    <t>"Střecha 10.NP" 1</t>
  </si>
  <si>
    <t>"Střecha 9.NP" 1</t>
  </si>
  <si>
    <t>34</t>
  </si>
  <si>
    <t>0.90001.005</t>
  </si>
  <si>
    <t>Zpracování návrhu provozního řádu střechy s definicí údržby a kontrolních mechanismů. Předání 12x tištěná forma, 1x digitální forma v PDF a zdrojovém formátu.</t>
  </si>
  <si>
    <t>-525048432</t>
  </si>
  <si>
    <t>D1.100.001 - Roční kontrolní prohlídka po celou dobu záruční lhůty</t>
  </si>
  <si>
    <t>OST - Ostatní</t>
  </si>
  <si>
    <t>OST</t>
  </si>
  <si>
    <t>Ostatní</t>
  </si>
  <si>
    <t>OST.001</t>
  </si>
  <si>
    <t>Roční kontrolní prohlídka střech včetně oprav přetmelením nebo tepelným svařováním po celou dobu záruční lhůty a zpracování kontrolní zprávy</t>
  </si>
  <si>
    <t>512</t>
  </si>
  <si>
    <t>41131988</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</si>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</sst>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4" fillId="0" borderId="0" applyNumberFormat="0" applyFill="0" applyBorder="0" applyAlignment="0" applyProtection="0"/>
  </cellStyleXfs>
  <cellXfs count="37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7"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1" fillId="4" borderId="9" xfId="0" applyFont="1" applyFill="1" applyBorder="1" applyAlignment="1" applyProtection="1">
      <alignment horizontal="center" vertical="center"/>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9" fillId="0" borderId="15"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6"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15"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6" xfId="0" applyNumberFormat="1" applyFont="1" applyBorder="1" applyAlignment="1" applyProtection="1">
      <alignment vertical="center"/>
    </xf>
    <xf numFmtId="0" fontId="5" fillId="0" borderId="0" xfId="0" applyFont="1" applyAlignment="1">
      <alignment horizontal="lef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0" fillId="0" borderId="2" xfId="0" applyBorder="1"/>
    <xf numFmtId="0" fontId="0" fillId="0" borderId="3" xfId="0" applyBorder="1"/>
    <xf numFmtId="0" fontId="13"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7"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21" fillId="4" borderId="19" xfId="0" applyFont="1" applyFill="1" applyBorder="1" applyAlignment="1" applyProtection="1">
      <alignment horizontal="center" vertical="center" wrapText="1"/>
    </xf>
    <xf numFmtId="0" fontId="21" fillId="4" borderId="0" xfId="0" applyFont="1" applyFill="1" applyAlignment="1" applyProtection="1">
      <alignment horizontal="center" vertical="center" wrapText="1"/>
    </xf>
    <xf numFmtId="0" fontId="0" fillId="0" borderId="4" xfId="0" applyBorder="1" applyAlignment="1">
      <alignment horizontal="center" vertical="center" wrapText="1"/>
    </xf>
    <xf numFmtId="4" fontId="23" fillId="0" borderId="0" xfId="0" applyNumberFormat="1" applyFont="1" applyAlignment="1" applyProtection="1"/>
    <xf numFmtId="0" fontId="0" fillId="0" borderId="13" xfId="0" applyBorder="1" applyAlignment="1" applyProtection="1">
      <alignment vertical="center"/>
    </xf>
    <xf numFmtId="166" fontId="31" fillId="0" borderId="13" xfId="0" applyNumberFormat="1" applyFont="1" applyBorder="1" applyAlignment="1" applyProtection="1"/>
    <xf numFmtId="166" fontId="31" fillId="0" borderId="14" xfId="0" applyNumberFormat="1" applyFont="1" applyBorder="1" applyAlignment="1" applyProtection="1"/>
    <xf numFmtId="4" fontId="32"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3" xfId="0" applyFont="1" applyBorder="1" applyAlignment="1" applyProtection="1">
      <alignment horizontal="center" vertical="center"/>
    </xf>
    <xf numFmtId="49" fontId="21" fillId="0" borderId="23" xfId="0" applyNumberFormat="1" applyFont="1" applyBorder="1" applyAlignment="1" applyProtection="1">
      <alignment horizontal="left" vertical="center" wrapText="1"/>
    </xf>
    <xf numFmtId="0" fontId="21" fillId="0" borderId="23" xfId="0" applyFont="1" applyBorder="1" applyAlignment="1" applyProtection="1">
      <alignment horizontal="left" vertical="center" wrapText="1"/>
    </xf>
    <xf numFmtId="0" fontId="21" fillId="0" borderId="23" xfId="0" applyFont="1" applyBorder="1" applyAlignment="1" applyProtection="1">
      <alignment horizontal="center" vertical="center" wrapText="1"/>
    </xf>
    <xf numFmtId="167" fontId="21" fillId="0" borderId="23" xfId="0" applyNumberFormat="1" applyFont="1" applyBorder="1" applyAlignment="1" applyProtection="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pplyProtection="1">
      <alignment vertical="center"/>
    </xf>
    <xf numFmtId="0" fontId="0" fillId="0" borderId="23" xfId="0" applyFont="1" applyBorder="1" applyAlignment="1" applyProtection="1">
      <alignment vertical="center"/>
    </xf>
    <xf numFmtId="0" fontId="22" fillId="2" borderId="15"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6"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3"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4"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22" fillId="2" borderId="20" xfId="0" applyFont="1" applyFill="1" applyBorder="1" applyAlignment="1" applyProtection="1">
      <alignment horizontal="left" vertical="center"/>
      <protection locked="0"/>
    </xf>
    <xf numFmtId="0" fontId="22"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2" fillId="0" borderId="21" xfId="0" applyNumberFormat="1" applyFont="1" applyBorder="1" applyAlignment="1" applyProtection="1">
      <alignment vertical="center"/>
    </xf>
    <xf numFmtId="166" fontId="22" fillId="0" borderId="22" xfId="0" applyNumberFormat="1" applyFont="1" applyBorder="1" applyAlignment="1" applyProtection="1">
      <alignment vertical="center"/>
    </xf>
    <xf numFmtId="0" fontId="0" fillId="0" borderId="0" xfId="0" applyAlignment="1">
      <alignment vertical="top"/>
    </xf>
    <xf numFmtId="0" fontId="35" fillId="0" borderId="24" xfId="0" applyFont="1" applyBorder="1" applyAlignment="1">
      <alignment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7" xfId="0" applyFont="1" applyBorder="1" applyAlignment="1">
      <alignment vertical="center" wrapText="1"/>
    </xf>
    <xf numFmtId="0" fontId="35" fillId="0" borderId="28" xfId="0" applyFont="1" applyBorder="1" applyAlignment="1">
      <alignmen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39" fillId="0" borderId="27" xfId="0" applyFont="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left" vertical="center"/>
    </xf>
    <xf numFmtId="0" fontId="38" fillId="0" borderId="1" xfId="0" applyFont="1" applyBorder="1" applyAlignment="1">
      <alignment vertical="center"/>
    </xf>
    <xf numFmtId="49" fontId="38" fillId="0" borderId="1" xfId="0" applyNumberFormat="1" applyFont="1" applyBorder="1" applyAlignment="1">
      <alignment vertical="center" wrapText="1"/>
    </xf>
    <xf numFmtId="0" fontId="35" fillId="0" borderId="30" xfId="0" applyFont="1" applyBorder="1" applyAlignment="1">
      <alignment vertical="center" wrapText="1"/>
    </xf>
    <xf numFmtId="0" fontId="40" fillId="0" borderId="29" xfId="0" applyFont="1" applyBorder="1" applyAlignment="1">
      <alignment vertical="center" wrapText="1"/>
    </xf>
    <xf numFmtId="0" fontId="35" fillId="0" borderId="31" xfId="0" applyFont="1" applyBorder="1" applyAlignment="1">
      <alignment vertical="center" wrapText="1"/>
    </xf>
    <xf numFmtId="0" fontId="35" fillId="0" borderId="1" xfId="0" applyFont="1" applyBorder="1" applyAlignment="1">
      <alignment vertical="top"/>
    </xf>
    <xf numFmtId="0" fontId="35" fillId="0" borderId="0" xfId="0" applyFont="1" applyAlignment="1">
      <alignment vertical="top"/>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26" xfId="0" applyFont="1" applyBorder="1" applyAlignment="1">
      <alignment horizontal="left" vertical="center"/>
    </xf>
    <xf numFmtId="0" fontId="35" fillId="0" borderId="27" xfId="0" applyFont="1" applyBorder="1" applyAlignment="1">
      <alignment horizontal="left" vertical="center"/>
    </xf>
    <xf numFmtId="0" fontId="35" fillId="0" borderId="28" xfId="0" applyFont="1" applyBorder="1" applyAlignment="1">
      <alignment horizontal="left" vertical="center"/>
    </xf>
    <xf numFmtId="0" fontId="37" fillId="0" borderId="1" xfId="0" applyFont="1" applyBorder="1" applyAlignment="1">
      <alignment horizontal="left" vertical="center"/>
    </xf>
    <xf numFmtId="0" fontId="41" fillId="0" borderId="0" xfId="0" applyFont="1" applyAlignment="1">
      <alignment horizontal="left" vertical="center"/>
    </xf>
    <xf numFmtId="0" fontId="37" fillId="0" borderId="29" xfId="0" applyFont="1" applyBorder="1" applyAlignment="1">
      <alignment horizontal="left" vertical="center"/>
    </xf>
    <xf numFmtId="0" fontId="37" fillId="0" borderId="29" xfId="0" applyFont="1" applyBorder="1" applyAlignment="1">
      <alignment horizontal="center" vertical="center"/>
    </xf>
    <xf numFmtId="0" fontId="41" fillId="0" borderId="29" xfId="0" applyFont="1" applyBorder="1" applyAlignment="1">
      <alignment horizontal="left" vertical="center"/>
    </xf>
    <xf numFmtId="0" fontId="42" fillId="0" borderId="1" xfId="0" applyFont="1" applyBorder="1" applyAlignment="1">
      <alignment horizontal="left" vertical="center"/>
    </xf>
    <xf numFmtId="0" fontId="39" fillId="0" borderId="0" xfId="0" applyFont="1" applyAlignment="1">
      <alignment horizontal="left" vertical="center"/>
    </xf>
    <xf numFmtId="0" fontId="43" fillId="0" borderId="1" xfId="0" applyFont="1" applyBorder="1" applyAlignment="1">
      <alignment horizontal="left" vertical="center"/>
    </xf>
    <xf numFmtId="0" fontId="38" fillId="0" borderId="1" xfId="0" applyFont="1" applyBorder="1" applyAlignment="1">
      <alignment horizontal="center" vertical="center"/>
    </xf>
    <xf numFmtId="0" fontId="38" fillId="0" borderId="0" xfId="0" applyFont="1" applyAlignment="1">
      <alignment horizontal="left" vertical="center"/>
    </xf>
    <xf numFmtId="0" fontId="39" fillId="0" borderId="27" xfId="0" applyFont="1" applyBorder="1" applyAlignment="1">
      <alignment horizontal="left" vertical="center"/>
    </xf>
    <xf numFmtId="0" fontId="38" fillId="0" borderId="1" xfId="0" applyFont="1" applyFill="1" applyBorder="1" applyAlignment="1">
      <alignment horizontal="left" vertical="center"/>
    </xf>
    <xf numFmtId="0" fontId="38" fillId="0" borderId="1" xfId="0" applyFont="1" applyFill="1" applyBorder="1" applyAlignment="1">
      <alignment horizontal="center" vertical="center"/>
    </xf>
    <xf numFmtId="0" fontId="35" fillId="0" borderId="30" xfId="0" applyFont="1" applyBorder="1" applyAlignment="1">
      <alignment horizontal="left" vertical="center"/>
    </xf>
    <xf numFmtId="0" fontId="40" fillId="0" borderId="29" xfId="0" applyFont="1" applyBorder="1" applyAlignment="1">
      <alignment horizontal="left" vertical="center"/>
    </xf>
    <xf numFmtId="0" fontId="35" fillId="0" borderId="31" xfId="0" applyFont="1" applyBorder="1" applyAlignment="1">
      <alignment horizontal="left" vertical="center"/>
    </xf>
    <xf numFmtId="0" fontId="35" fillId="0" borderId="1" xfId="0" applyFont="1" applyBorder="1" applyAlignment="1">
      <alignment horizontal="left" vertical="center"/>
    </xf>
    <xf numFmtId="0" fontId="40" fillId="0" borderId="1" xfId="0" applyFont="1" applyBorder="1" applyAlignment="1">
      <alignment horizontal="left" vertical="center"/>
    </xf>
    <xf numFmtId="0" fontId="41" fillId="0" borderId="1" xfId="0" applyFont="1" applyBorder="1" applyAlignment="1">
      <alignment horizontal="left" vertical="center"/>
    </xf>
    <xf numFmtId="0" fontId="39" fillId="0" borderId="29" xfId="0" applyFont="1" applyBorder="1" applyAlignment="1">
      <alignment horizontal="left" vertical="center"/>
    </xf>
    <xf numFmtId="0" fontId="35" fillId="0" borderId="1" xfId="0" applyFont="1" applyBorder="1" applyAlignment="1">
      <alignment horizontal="left"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5" fillId="0" borderId="24" xfId="0" applyFont="1" applyBorder="1" applyAlignment="1">
      <alignment horizontal="left" vertical="center" wrapText="1"/>
    </xf>
    <xf numFmtId="0" fontId="35" fillId="0" borderId="25" xfId="0" applyFont="1" applyBorder="1" applyAlignment="1">
      <alignment horizontal="left" vertical="center" wrapText="1"/>
    </xf>
    <xf numFmtId="0" fontId="35" fillId="0" borderId="26" xfId="0" applyFont="1" applyBorder="1" applyAlignment="1">
      <alignment horizontal="left" vertical="center" wrapText="1"/>
    </xf>
    <xf numFmtId="0" fontId="35" fillId="0" borderId="27" xfId="0" applyFont="1" applyBorder="1" applyAlignment="1">
      <alignment horizontal="left" vertical="center" wrapText="1"/>
    </xf>
    <xf numFmtId="0" fontId="35" fillId="0" borderId="28"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39" fillId="0" borderId="27" xfId="0" applyFont="1" applyBorder="1" applyAlignment="1">
      <alignment horizontal="left" vertical="center" wrapText="1"/>
    </xf>
    <xf numFmtId="0" fontId="39" fillId="0" borderId="1" xfId="0" applyFont="1" applyBorder="1" applyAlignment="1">
      <alignment horizontal="left" vertical="center"/>
    </xf>
    <xf numFmtId="0" fontId="39" fillId="0" borderId="28" xfId="0" applyFont="1" applyBorder="1" applyAlignment="1">
      <alignment horizontal="left" vertical="center" wrapText="1"/>
    </xf>
    <xf numFmtId="0" fontId="39" fillId="0" borderId="28" xfId="0" applyFont="1" applyBorder="1" applyAlignment="1">
      <alignment horizontal="left" vertical="center"/>
    </xf>
    <xf numFmtId="0" fontId="39" fillId="0" borderId="30" xfId="0" applyFont="1" applyBorder="1" applyAlignment="1">
      <alignment horizontal="left" vertical="center" wrapText="1"/>
    </xf>
    <xf numFmtId="0" fontId="39" fillId="0" borderId="29" xfId="0" applyFont="1" applyBorder="1" applyAlignment="1">
      <alignment horizontal="left" vertical="center" wrapText="1"/>
    </xf>
    <xf numFmtId="0" fontId="39" fillId="0" borderId="31" xfId="0" applyFont="1" applyBorder="1" applyAlignment="1">
      <alignment horizontal="left" vertical="center" wrapText="1"/>
    </xf>
    <xf numFmtId="0" fontId="38" fillId="0" borderId="1" xfId="0" applyFont="1" applyBorder="1" applyAlignment="1">
      <alignment horizontal="left" vertical="top"/>
    </xf>
    <xf numFmtId="0" fontId="38" fillId="0" borderId="1" xfId="0" applyFont="1" applyBorder="1" applyAlignment="1">
      <alignment horizontal="center" vertical="top"/>
    </xf>
    <xf numFmtId="0" fontId="39" fillId="0" borderId="30"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center" vertical="center"/>
    </xf>
    <xf numFmtId="0" fontId="41" fillId="0" borderId="0" xfId="0" applyFont="1" applyAlignment="1">
      <alignment vertical="center"/>
    </xf>
    <xf numFmtId="0" fontId="37" fillId="0" borderId="1" xfId="0" applyFont="1" applyBorder="1" applyAlignment="1">
      <alignment vertical="center"/>
    </xf>
    <xf numFmtId="0" fontId="41" fillId="0" borderId="29" xfId="0" applyFont="1" applyBorder="1" applyAlignment="1">
      <alignment vertical="center"/>
    </xf>
    <xf numFmtId="0" fontId="37" fillId="0" borderId="29" xfId="0" applyFont="1" applyBorder="1" applyAlignment="1">
      <alignment vertical="center"/>
    </xf>
    <xf numFmtId="0" fontId="38" fillId="0" borderId="1" xfId="0" applyFont="1" applyBorder="1" applyAlignment="1">
      <alignment vertical="top"/>
    </xf>
    <xf numFmtId="49" fontId="38" fillId="0" borderId="1" xfId="0" applyNumberFormat="1" applyFont="1" applyBorder="1" applyAlignment="1">
      <alignment horizontal="left" vertical="center"/>
    </xf>
    <xf numFmtId="0" fontId="0" fillId="0" borderId="29" xfId="0" applyBorder="1" applyAlignment="1">
      <alignment vertical="top"/>
    </xf>
    <xf numFmtId="0" fontId="37" fillId="0" borderId="29" xfId="0" applyFont="1" applyBorder="1" applyAlignment="1">
      <alignment horizontal="left"/>
    </xf>
    <xf numFmtId="0" fontId="41" fillId="0" borderId="29" xfId="0" applyFont="1" applyBorder="1" applyAlignment="1"/>
    <xf numFmtId="0" fontId="35" fillId="0" borderId="27" xfId="0" applyFont="1" applyBorder="1" applyAlignment="1">
      <alignment vertical="top"/>
    </xf>
    <xf numFmtId="0" fontId="35" fillId="0" borderId="28" xfId="0" applyFont="1" applyBorder="1" applyAlignment="1">
      <alignment vertical="top"/>
    </xf>
    <xf numFmtId="0" fontId="35" fillId="0" borderId="30" xfId="0" applyFont="1" applyBorder="1" applyAlignment="1">
      <alignment vertical="top"/>
    </xf>
    <xf numFmtId="0" fontId="35" fillId="0" borderId="29" xfId="0" applyFont="1" applyBorder="1" applyAlignment="1">
      <alignment vertical="top"/>
    </xf>
    <xf numFmtId="0" fontId="35" fillId="0" borderId="31" xfId="0" applyFont="1" applyBorder="1" applyAlignment="1">
      <alignment vertical="top"/>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7"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8"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8" xfId="0" applyFont="1" applyFill="1" applyBorder="1" applyAlignment="1" applyProtection="1">
      <alignment horizontal="left" vertical="center"/>
    </xf>
    <xf numFmtId="0" fontId="0" fillId="3" borderId="8" xfId="0" applyFont="1" applyFill="1" applyBorder="1" applyAlignment="1" applyProtection="1">
      <alignmen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20" fillId="0" borderId="15" xfId="0" applyFont="1" applyBorder="1" applyAlignment="1" applyProtection="1">
      <alignment horizontal="left" vertical="center"/>
    </xf>
    <xf numFmtId="0" fontId="20" fillId="0" borderId="0" xfId="0" applyFont="1" applyBorder="1" applyAlignment="1" applyProtection="1">
      <alignment horizontal="left"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left" vertical="center"/>
    </xf>
    <xf numFmtId="0" fontId="21" fillId="4" borderId="8" xfId="0" applyFont="1" applyFill="1" applyBorder="1" applyAlignment="1" applyProtection="1">
      <alignment horizontal="center" vertical="center"/>
    </xf>
    <xf numFmtId="0" fontId="21" fillId="4" borderId="8" xfId="0" applyFont="1" applyFill="1" applyBorder="1" applyAlignment="1" applyProtection="1">
      <alignment horizontal="right" vertical="center"/>
    </xf>
    <xf numFmtId="4" fontId="27" fillId="0" borderId="0" xfId="0" applyNumberFormat="1" applyFont="1" applyAlignment="1" applyProtection="1">
      <alignment vertical="center"/>
    </xf>
    <xf numFmtId="0" fontId="27" fillId="0" borderId="0" xfId="0" applyFont="1" applyAlignment="1" applyProtection="1">
      <alignment vertical="center"/>
    </xf>
    <xf numFmtId="0" fontId="26" fillId="0" borderId="0" xfId="0" applyFont="1" applyAlignment="1" applyProtection="1">
      <alignment horizontal="left" vertical="center" wrapText="1"/>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37" fillId="0" borderId="29" xfId="0" applyFont="1" applyBorder="1" applyAlignment="1">
      <alignment horizontal="left"/>
    </xf>
    <xf numFmtId="0" fontId="38" fillId="0" borderId="1" xfId="0" applyFont="1" applyBorder="1" applyAlignment="1">
      <alignment horizontal="left" vertical="center"/>
    </xf>
    <xf numFmtId="0" fontId="38" fillId="0" borderId="1" xfId="0" applyFont="1" applyBorder="1" applyAlignment="1">
      <alignment horizontal="left" vertical="top"/>
    </xf>
    <xf numFmtId="0" fontId="38" fillId="0" borderId="1" xfId="0" applyFont="1" applyBorder="1" applyAlignment="1">
      <alignment horizontal="left" vertical="center" wrapText="1"/>
    </xf>
    <xf numFmtId="0" fontId="37" fillId="0" borderId="29" xfId="0" applyFont="1" applyBorder="1" applyAlignment="1">
      <alignment horizontal="left" wrapText="1"/>
    </xf>
    <xf numFmtId="49" fontId="38"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8"/>
  <sheetViews>
    <sheetView showGridLines="0" tabSelected="1" workbookViewId="0"/>
  </sheetViews>
  <sheetFormatPr defaultRowHeight="16.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7" t="s">
        <v>0</v>
      </c>
      <c r="AZ1" s="17" t="s">
        <v>1</v>
      </c>
      <c r="BA1" s="17" t="s">
        <v>2</v>
      </c>
      <c r="BB1" s="17" t="s">
        <v>3</v>
      </c>
      <c r="BT1" s="17" t="s">
        <v>4</v>
      </c>
      <c r="BU1" s="17" t="s">
        <v>4</v>
      </c>
      <c r="BV1" s="17" t="s">
        <v>5</v>
      </c>
    </row>
    <row r="2" spans="1:74" s="1" customFormat="1" ht="36.950000000000003" customHeight="1">
      <c r="AR2" s="352"/>
      <c r="AS2" s="352"/>
      <c r="AT2" s="352"/>
      <c r="AU2" s="352"/>
      <c r="AV2" s="352"/>
      <c r="AW2" s="352"/>
      <c r="AX2" s="352"/>
      <c r="AY2" s="352"/>
      <c r="AZ2" s="352"/>
      <c r="BA2" s="352"/>
      <c r="BB2" s="352"/>
      <c r="BC2" s="352"/>
      <c r="BD2" s="352"/>
      <c r="BE2" s="352"/>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316" t="s">
        <v>14</v>
      </c>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23"/>
      <c r="AQ5" s="23"/>
      <c r="AR5" s="21"/>
      <c r="BE5" s="313" t="s">
        <v>15</v>
      </c>
      <c r="BS5" s="18" t="s">
        <v>6</v>
      </c>
    </row>
    <row r="6" spans="1:74" s="1" customFormat="1" ht="36.950000000000003" customHeight="1">
      <c r="B6" s="22"/>
      <c r="C6" s="23"/>
      <c r="D6" s="29" t="s">
        <v>16</v>
      </c>
      <c r="E6" s="23"/>
      <c r="F6" s="23"/>
      <c r="G6" s="23"/>
      <c r="H6" s="23"/>
      <c r="I6" s="23"/>
      <c r="J6" s="23"/>
      <c r="K6" s="318" t="s">
        <v>17</v>
      </c>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23"/>
      <c r="AQ6" s="23"/>
      <c r="AR6" s="21"/>
      <c r="BE6" s="314"/>
      <c r="BS6" s="18" t="s">
        <v>6</v>
      </c>
    </row>
    <row r="7" spans="1:74" s="1" customFormat="1" ht="12" customHeight="1">
      <c r="B7" s="22"/>
      <c r="C7" s="23"/>
      <c r="D7" s="30"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0" t="s">
        <v>20</v>
      </c>
      <c r="AL7" s="23"/>
      <c r="AM7" s="23"/>
      <c r="AN7" s="28" t="s">
        <v>21</v>
      </c>
      <c r="AO7" s="23"/>
      <c r="AP7" s="23"/>
      <c r="AQ7" s="23"/>
      <c r="AR7" s="21"/>
      <c r="BE7" s="314"/>
      <c r="BS7" s="18" t="s">
        <v>6</v>
      </c>
    </row>
    <row r="8" spans="1:74" s="1" customFormat="1" ht="12" customHeight="1">
      <c r="B8" s="22"/>
      <c r="C8" s="23"/>
      <c r="D8" s="30" t="s">
        <v>22</v>
      </c>
      <c r="E8" s="23"/>
      <c r="F8" s="23"/>
      <c r="G8" s="23"/>
      <c r="H8" s="23"/>
      <c r="I8" s="23"/>
      <c r="J8" s="23"/>
      <c r="K8" s="28" t="s">
        <v>23</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24</v>
      </c>
      <c r="AL8" s="23"/>
      <c r="AM8" s="23"/>
      <c r="AN8" s="31" t="s">
        <v>25</v>
      </c>
      <c r="AO8" s="23"/>
      <c r="AP8" s="23"/>
      <c r="AQ8" s="23"/>
      <c r="AR8" s="21"/>
      <c r="BE8" s="314"/>
      <c r="BS8" s="18" t="s">
        <v>6</v>
      </c>
    </row>
    <row r="9" spans="1:74" s="1" customFormat="1" ht="29.25" customHeight="1">
      <c r="B9" s="22"/>
      <c r="C9" s="23"/>
      <c r="D9" s="27" t="s">
        <v>26</v>
      </c>
      <c r="E9" s="23"/>
      <c r="F9" s="23"/>
      <c r="G9" s="23"/>
      <c r="H9" s="23"/>
      <c r="I9" s="23"/>
      <c r="J9" s="23"/>
      <c r="K9" s="32" t="s">
        <v>27</v>
      </c>
      <c r="L9" s="23"/>
      <c r="M9" s="23"/>
      <c r="N9" s="23"/>
      <c r="O9" s="23"/>
      <c r="P9" s="23"/>
      <c r="Q9" s="23"/>
      <c r="R9" s="23"/>
      <c r="S9" s="23"/>
      <c r="T9" s="23"/>
      <c r="U9" s="23"/>
      <c r="V9" s="23"/>
      <c r="W9" s="23"/>
      <c r="X9" s="23"/>
      <c r="Y9" s="23"/>
      <c r="Z9" s="23"/>
      <c r="AA9" s="23"/>
      <c r="AB9" s="23"/>
      <c r="AC9" s="23"/>
      <c r="AD9" s="23"/>
      <c r="AE9" s="23"/>
      <c r="AF9" s="23"/>
      <c r="AG9" s="23"/>
      <c r="AH9" s="23"/>
      <c r="AI9" s="23"/>
      <c r="AJ9" s="23"/>
      <c r="AK9" s="27" t="s">
        <v>28</v>
      </c>
      <c r="AL9" s="23"/>
      <c r="AM9" s="23"/>
      <c r="AN9" s="32" t="s">
        <v>29</v>
      </c>
      <c r="AO9" s="23"/>
      <c r="AP9" s="23"/>
      <c r="AQ9" s="23"/>
      <c r="AR9" s="21"/>
      <c r="BE9" s="314"/>
      <c r="BS9" s="18" t="s">
        <v>6</v>
      </c>
    </row>
    <row r="10" spans="1:74" s="1" customFormat="1" ht="12" customHeight="1">
      <c r="B10" s="22"/>
      <c r="C10" s="23"/>
      <c r="D10" s="30" t="s">
        <v>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31</v>
      </c>
      <c r="AL10" s="23"/>
      <c r="AM10" s="23"/>
      <c r="AN10" s="28" t="s">
        <v>32</v>
      </c>
      <c r="AO10" s="23"/>
      <c r="AP10" s="23"/>
      <c r="AQ10" s="23"/>
      <c r="AR10" s="21"/>
      <c r="BE10" s="314"/>
      <c r="BS10" s="18" t="s">
        <v>6</v>
      </c>
    </row>
    <row r="11" spans="1:74" s="1" customFormat="1" ht="18.399999999999999" customHeight="1">
      <c r="B11" s="22"/>
      <c r="C11" s="23"/>
      <c r="D11" s="23"/>
      <c r="E11" s="28" t="s">
        <v>23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33</v>
      </c>
      <c r="AL11" s="23"/>
      <c r="AM11" s="23"/>
      <c r="AN11" s="28" t="s">
        <v>34</v>
      </c>
      <c r="AO11" s="23"/>
      <c r="AP11" s="23"/>
      <c r="AQ11" s="23"/>
      <c r="AR11" s="21"/>
      <c r="BE11" s="314"/>
      <c r="BS11" s="18" t="s">
        <v>6</v>
      </c>
    </row>
    <row r="12" spans="1:74" s="1" customFormat="1" ht="6.95"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14"/>
      <c r="BS12" s="18" t="s">
        <v>6</v>
      </c>
    </row>
    <row r="13" spans="1:74" s="1" customFormat="1" ht="12" customHeight="1">
      <c r="B13" s="22"/>
      <c r="C13" s="23"/>
      <c r="D13" s="30" t="s">
        <v>35</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31</v>
      </c>
      <c r="AL13" s="23"/>
      <c r="AM13" s="23"/>
      <c r="AN13" s="33" t="s">
        <v>36</v>
      </c>
      <c r="AO13" s="23"/>
      <c r="AP13" s="23"/>
      <c r="AQ13" s="23"/>
      <c r="AR13" s="21"/>
      <c r="BE13" s="314"/>
      <c r="BS13" s="18" t="s">
        <v>6</v>
      </c>
    </row>
    <row r="14" spans="1:74" ht="12.75">
      <c r="B14" s="22"/>
      <c r="C14" s="23"/>
      <c r="D14" s="23"/>
      <c r="E14" s="319" t="s">
        <v>36</v>
      </c>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0" t="s">
        <v>33</v>
      </c>
      <c r="AL14" s="23"/>
      <c r="AM14" s="23"/>
      <c r="AN14" s="33" t="s">
        <v>36</v>
      </c>
      <c r="AO14" s="23"/>
      <c r="AP14" s="23"/>
      <c r="AQ14" s="23"/>
      <c r="AR14" s="21"/>
      <c r="BE14" s="314"/>
      <c r="BS14" s="18" t="s">
        <v>6</v>
      </c>
    </row>
    <row r="15" spans="1:74" s="1" customFormat="1" ht="6.95"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14"/>
      <c r="BS15" s="18" t="s">
        <v>4</v>
      </c>
    </row>
    <row r="16" spans="1:74" s="1" customFormat="1" ht="12" customHeight="1">
      <c r="B16" s="22"/>
      <c r="C16" s="23"/>
      <c r="D16" s="30" t="s">
        <v>37</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31</v>
      </c>
      <c r="AL16" s="23"/>
      <c r="AM16" s="23"/>
      <c r="AN16" s="28" t="s">
        <v>38</v>
      </c>
      <c r="AO16" s="23"/>
      <c r="AP16" s="23"/>
      <c r="AQ16" s="23"/>
      <c r="AR16" s="21"/>
      <c r="BE16" s="314"/>
      <c r="BS16" s="18" t="s">
        <v>4</v>
      </c>
    </row>
    <row r="17" spans="1:71" s="1" customFormat="1" ht="18.399999999999999" customHeight="1">
      <c r="B17" s="22"/>
      <c r="C17" s="23"/>
      <c r="D17" s="23"/>
      <c r="E17" s="28" t="s">
        <v>39</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33</v>
      </c>
      <c r="AL17" s="23"/>
      <c r="AM17" s="23"/>
      <c r="AN17" s="28" t="s">
        <v>40</v>
      </c>
      <c r="AO17" s="23"/>
      <c r="AP17" s="23"/>
      <c r="AQ17" s="23"/>
      <c r="AR17" s="21"/>
      <c r="BE17" s="314"/>
      <c r="BS17" s="18" t="s">
        <v>41</v>
      </c>
    </row>
    <row r="18" spans="1:71" s="1" customFormat="1" ht="6.95"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14"/>
      <c r="BS18" s="18" t="s">
        <v>6</v>
      </c>
    </row>
    <row r="19" spans="1:71" s="1" customFormat="1" ht="12" customHeight="1">
      <c r="B19" s="22"/>
      <c r="C19" s="23"/>
      <c r="D19" s="30" t="s">
        <v>42</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31</v>
      </c>
      <c r="AL19" s="23"/>
      <c r="AM19" s="23"/>
      <c r="AN19" s="28" t="s">
        <v>38</v>
      </c>
      <c r="AO19" s="23"/>
      <c r="AP19" s="23"/>
      <c r="AQ19" s="23"/>
      <c r="AR19" s="21"/>
      <c r="BE19" s="314"/>
      <c r="BS19" s="18" t="s">
        <v>6</v>
      </c>
    </row>
    <row r="20" spans="1:71" s="1" customFormat="1" ht="18.399999999999999" customHeight="1">
      <c r="B20" s="22"/>
      <c r="C20" s="23"/>
      <c r="D20" s="23"/>
      <c r="E20" s="28" t="s">
        <v>39</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33</v>
      </c>
      <c r="AL20" s="23"/>
      <c r="AM20" s="23"/>
      <c r="AN20" s="28" t="s">
        <v>40</v>
      </c>
      <c r="AO20" s="23"/>
      <c r="AP20" s="23"/>
      <c r="AQ20" s="23"/>
      <c r="AR20" s="21"/>
      <c r="BE20" s="314"/>
      <c r="BS20" s="18" t="s">
        <v>4</v>
      </c>
    </row>
    <row r="21" spans="1:71" s="1" customFormat="1" ht="6.95"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14"/>
    </row>
    <row r="22" spans="1:71" s="1" customFormat="1" ht="12" customHeight="1">
      <c r="B22" s="22"/>
      <c r="C22" s="23"/>
      <c r="D22" s="30" t="s">
        <v>43</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14"/>
    </row>
    <row r="23" spans="1:71" s="1" customFormat="1" ht="274.5" customHeight="1">
      <c r="B23" s="22"/>
      <c r="C23" s="23"/>
      <c r="D23" s="23"/>
      <c r="E23" s="321" t="s">
        <v>44</v>
      </c>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23"/>
      <c r="AP23" s="23"/>
      <c r="AQ23" s="23"/>
      <c r="AR23" s="21"/>
      <c r="BE23" s="314"/>
    </row>
    <row r="24" spans="1:71" s="1" customFormat="1" ht="6.95"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14"/>
    </row>
    <row r="25" spans="1:71" s="1" customFormat="1" ht="6.95" customHeight="1">
      <c r="B25" s="22"/>
      <c r="C25" s="23"/>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23"/>
      <c r="AQ25" s="23"/>
      <c r="AR25" s="21"/>
      <c r="BE25" s="314"/>
    </row>
    <row r="26" spans="1:71" s="2" customFormat="1" ht="25.9" customHeight="1">
      <c r="A26" s="36"/>
      <c r="B26" s="37"/>
      <c r="C26" s="38"/>
      <c r="D26" s="39" t="s">
        <v>45</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322">
        <f>ROUND(AG54,2)</f>
        <v>0</v>
      </c>
      <c r="AL26" s="323"/>
      <c r="AM26" s="323"/>
      <c r="AN26" s="323"/>
      <c r="AO26" s="323"/>
      <c r="AP26" s="38"/>
      <c r="AQ26" s="38"/>
      <c r="AR26" s="41"/>
      <c r="BE26" s="314"/>
    </row>
    <row r="27" spans="1:71" s="2" customFormat="1" ht="6.95" customHeight="1">
      <c r="A27" s="36"/>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41"/>
      <c r="BE27" s="314"/>
    </row>
    <row r="28" spans="1:71" s="2" customFormat="1" ht="12.75">
      <c r="A28" s="36"/>
      <c r="B28" s="37"/>
      <c r="C28" s="38"/>
      <c r="D28" s="38"/>
      <c r="E28" s="38"/>
      <c r="F28" s="38"/>
      <c r="G28" s="38"/>
      <c r="H28" s="38"/>
      <c r="I28" s="38"/>
      <c r="J28" s="38"/>
      <c r="K28" s="38"/>
      <c r="L28" s="324" t="s">
        <v>46</v>
      </c>
      <c r="M28" s="324"/>
      <c r="N28" s="324"/>
      <c r="O28" s="324"/>
      <c r="P28" s="324"/>
      <c r="Q28" s="38"/>
      <c r="R28" s="38"/>
      <c r="S28" s="38"/>
      <c r="T28" s="38"/>
      <c r="U28" s="38"/>
      <c r="V28" s="38"/>
      <c r="W28" s="324" t="s">
        <v>47</v>
      </c>
      <c r="X28" s="324"/>
      <c r="Y28" s="324"/>
      <c r="Z28" s="324"/>
      <c r="AA28" s="324"/>
      <c r="AB28" s="324"/>
      <c r="AC28" s="324"/>
      <c r="AD28" s="324"/>
      <c r="AE28" s="324"/>
      <c r="AF28" s="38"/>
      <c r="AG28" s="38"/>
      <c r="AH28" s="38"/>
      <c r="AI28" s="38"/>
      <c r="AJ28" s="38"/>
      <c r="AK28" s="324" t="s">
        <v>48</v>
      </c>
      <c r="AL28" s="324"/>
      <c r="AM28" s="324"/>
      <c r="AN28" s="324"/>
      <c r="AO28" s="324"/>
      <c r="AP28" s="38"/>
      <c r="AQ28" s="38"/>
      <c r="AR28" s="41"/>
      <c r="BE28" s="314"/>
    </row>
    <row r="29" spans="1:71" s="3" customFormat="1" ht="14.45" customHeight="1">
      <c r="B29" s="42"/>
      <c r="C29" s="43"/>
      <c r="D29" s="30" t="s">
        <v>49</v>
      </c>
      <c r="E29" s="43"/>
      <c r="F29" s="30" t="s">
        <v>50</v>
      </c>
      <c r="G29" s="43"/>
      <c r="H29" s="43"/>
      <c r="I29" s="43"/>
      <c r="J29" s="43"/>
      <c r="K29" s="43"/>
      <c r="L29" s="327">
        <v>0.21</v>
      </c>
      <c r="M29" s="326"/>
      <c r="N29" s="326"/>
      <c r="O29" s="326"/>
      <c r="P29" s="326"/>
      <c r="Q29" s="43"/>
      <c r="R29" s="43"/>
      <c r="S29" s="43"/>
      <c r="T29" s="43"/>
      <c r="U29" s="43"/>
      <c r="V29" s="43"/>
      <c r="W29" s="325">
        <f>ROUND(AZ54, 2)</f>
        <v>0</v>
      </c>
      <c r="X29" s="326"/>
      <c r="Y29" s="326"/>
      <c r="Z29" s="326"/>
      <c r="AA29" s="326"/>
      <c r="AB29" s="326"/>
      <c r="AC29" s="326"/>
      <c r="AD29" s="326"/>
      <c r="AE29" s="326"/>
      <c r="AF29" s="43"/>
      <c r="AG29" s="43"/>
      <c r="AH29" s="43"/>
      <c r="AI29" s="43"/>
      <c r="AJ29" s="43"/>
      <c r="AK29" s="325">
        <f>ROUND(AV54, 2)</f>
        <v>0</v>
      </c>
      <c r="AL29" s="326"/>
      <c r="AM29" s="326"/>
      <c r="AN29" s="326"/>
      <c r="AO29" s="326"/>
      <c r="AP29" s="43"/>
      <c r="AQ29" s="43"/>
      <c r="AR29" s="44"/>
      <c r="BE29" s="315"/>
    </row>
    <row r="30" spans="1:71" s="3" customFormat="1" ht="14.45" customHeight="1">
      <c r="B30" s="42"/>
      <c r="C30" s="43"/>
      <c r="D30" s="43"/>
      <c r="E30" s="43"/>
      <c r="F30" s="30" t="s">
        <v>51</v>
      </c>
      <c r="G30" s="43"/>
      <c r="H30" s="43"/>
      <c r="I30" s="43"/>
      <c r="J30" s="43"/>
      <c r="K30" s="43"/>
      <c r="L30" s="327">
        <v>0.15</v>
      </c>
      <c r="M30" s="326"/>
      <c r="N30" s="326"/>
      <c r="O30" s="326"/>
      <c r="P30" s="326"/>
      <c r="Q30" s="43"/>
      <c r="R30" s="43"/>
      <c r="S30" s="43"/>
      <c r="T30" s="43"/>
      <c r="U30" s="43"/>
      <c r="V30" s="43"/>
      <c r="W30" s="325">
        <f>ROUND(BA54, 2)</f>
        <v>0</v>
      </c>
      <c r="X30" s="326"/>
      <c r="Y30" s="326"/>
      <c r="Z30" s="326"/>
      <c r="AA30" s="326"/>
      <c r="AB30" s="326"/>
      <c r="AC30" s="326"/>
      <c r="AD30" s="326"/>
      <c r="AE30" s="326"/>
      <c r="AF30" s="43"/>
      <c r="AG30" s="43"/>
      <c r="AH30" s="43"/>
      <c r="AI30" s="43"/>
      <c r="AJ30" s="43"/>
      <c r="AK30" s="325">
        <f>ROUND(AW54, 2)</f>
        <v>0</v>
      </c>
      <c r="AL30" s="326"/>
      <c r="AM30" s="326"/>
      <c r="AN30" s="326"/>
      <c r="AO30" s="326"/>
      <c r="AP30" s="43"/>
      <c r="AQ30" s="43"/>
      <c r="AR30" s="44"/>
      <c r="BE30" s="315"/>
    </row>
    <row r="31" spans="1:71" s="3" customFormat="1" ht="14.45" hidden="1" customHeight="1">
      <c r="B31" s="42"/>
      <c r="C31" s="43"/>
      <c r="D31" s="43"/>
      <c r="E31" s="43"/>
      <c r="F31" s="30" t="s">
        <v>52</v>
      </c>
      <c r="G31" s="43"/>
      <c r="H31" s="43"/>
      <c r="I31" s="43"/>
      <c r="J31" s="43"/>
      <c r="K31" s="43"/>
      <c r="L31" s="327">
        <v>0.21</v>
      </c>
      <c r="M31" s="326"/>
      <c r="N31" s="326"/>
      <c r="O31" s="326"/>
      <c r="P31" s="326"/>
      <c r="Q31" s="43"/>
      <c r="R31" s="43"/>
      <c r="S31" s="43"/>
      <c r="T31" s="43"/>
      <c r="U31" s="43"/>
      <c r="V31" s="43"/>
      <c r="W31" s="325">
        <f>ROUND(BB54, 2)</f>
        <v>0</v>
      </c>
      <c r="X31" s="326"/>
      <c r="Y31" s="326"/>
      <c r="Z31" s="326"/>
      <c r="AA31" s="326"/>
      <c r="AB31" s="326"/>
      <c r="AC31" s="326"/>
      <c r="AD31" s="326"/>
      <c r="AE31" s="326"/>
      <c r="AF31" s="43"/>
      <c r="AG31" s="43"/>
      <c r="AH31" s="43"/>
      <c r="AI31" s="43"/>
      <c r="AJ31" s="43"/>
      <c r="AK31" s="325">
        <v>0</v>
      </c>
      <c r="AL31" s="326"/>
      <c r="AM31" s="326"/>
      <c r="AN31" s="326"/>
      <c r="AO31" s="326"/>
      <c r="AP31" s="43"/>
      <c r="AQ31" s="43"/>
      <c r="AR31" s="44"/>
      <c r="BE31" s="315"/>
    </row>
    <row r="32" spans="1:71" s="3" customFormat="1" ht="14.45" hidden="1" customHeight="1">
      <c r="B32" s="42"/>
      <c r="C32" s="43"/>
      <c r="D32" s="43"/>
      <c r="E32" s="43"/>
      <c r="F32" s="30" t="s">
        <v>53</v>
      </c>
      <c r="G32" s="43"/>
      <c r="H32" s="43"/>
      <c r="I32" s="43"/>
      <c r="J32" s="43"/>
      <c r="K32" s="43"/>
      <c r="L32" s="327">
        <v>0.15</v>
      </c>
      <c r="M32" s="326"/>
      <c r="N32" s="326"/>
      <c r="O32" s="326"/>
      <c r="P32" s="326"/>
      <c r="Q32" s="43"/>
      <c r="R32" s="43"/>
      <c r="S32" s="43"/>
      <c r="T32" s="43"/>
      <c r="U32" s="43"/>
      <c r="V32" s="43"/>
      <c r="W32" s="325">
        <f>ROUND(BC54, 2)</f>
        <v>0</v>
      </c>
      <c r="X32" s="326"/>
      <c r="Y32" s="326"/>
      <c r="Z32" s="326"/>
      <c r="AA32" s="326"/>
      <c r="AB32" s="326"/>
      <c r="AC32" s="326"/>
      <c r="AD32" s="326"/>
      <c r="AE32" s="326"/>
      <c r="AF32" s="43"/>
      <c r="AG32" s="43"/>
      <c r="AH32" s="43"/>
      <c r="AI32" s="43"/>
      <c r="AJ32" s="43"/>
      <c r="AK32" s="325">
        <v>0</v>
      </c>
      <c r="AL32" s="326"/>
      <c r="AM32" s="326"/>
      <c r="AN32" s="326"/>
      <c r="AO32" s="326"/>
      <c r="AP32" s="43"/>
      <c r="AQ32" s="43"/>
      <c r="AR32" s="44"/>
      <c r="BE32" s="315"/>
    </row>
    <row r="33" spans="1:57" s="3" customFormat="1" ht="14.45" hidden="1" customHeight="1">
      <c r="B33" s="42"/>
      <c r="C33" s="43"/>
      <c r="D33" s="43"/>
      <c r="E33" s="43"/>
      <c r="F33" s="30" t="s">
        <v>54</v>
      </c>
      <c r="G33" s="43"/>
      <c r="H33" s="43"/>
      <c r="I33" s="43"/>
      <c r="J33" s="43"/>
      <c r="K33" s="43"/>
      <c r="L33" s="327">
        <v>0</v>
      </c>
      <c r="M33" s="326"/>
      <c r="N33" s="326"/>
      <c r="O33" s="326"/>
      <c r="P33" s="326"/>
      <c r="Q33" s="43"/>
      <c r="R33" s="43"/>
      <c r="S33" s="43"/>
      <c r="T33" s="43"/>
      <c r="U33" s="43"/>
      <c r="V33" s="43"/>
      <c r="W33" s="325">
        <f>ROUND(BD54, 2)</f>
        <v>0</v>
      </c>
      <c r="X33" s="326"/>
      <c r="Y33" s="326"/>
      <c r="Z33" s="326"/>
      <c r="AA33" s="326"/>
      <c r="AB33" s="326"/>
      <c r="AC33" s="326"/>
      <c r="AD33" s="326"/>
      <c r="AE33" s="326"/>
      <c r="AF33" s="43"/>
      <c r="AG33" s="43"/>
      <c r="AH33" s="43"/>
      <c r="AI33" s="43"/>
      <c r="AJ33" s="43"/>
      <c r="AK33" s="325">
        <v>0</v>
      </c>
      <c r="AL33" s="326"/>
      <c r="AM33" s="326"/>
      <c r="AN33" s="326"/>
      <c r="AO33" s="326"/>
      <c r="AP33" s="43"/>
      <c r="AQ33" s="43"/>
      <c r="AR33" s="44"/>
    </row>
    <row r="34" spans="1:57" s="2" customFormat="1" ht="6.95" customHeight="1">
      <c r="A34" s="36"/>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41"/>
      <c r="BE34" s="36"/>
    </row>
    <row r="35" spans="1:57" s="2" customFormat="1" ht="25.9" customHeight="1">
      <c r="A35" s="36"/>
      <c r="B35" s="37"/>
      <c r="C35" s="45"/>
      <c r="D35" s="46" t="s">
        <v>55</v>
      </c>
      <c r="E35" s="47"/>
      <c r="F35" s="47"/>
      <c r="G35" s="47"/>
      <c r="H35" s="47"/>
      <c r="I35" s="47"/>
      <c r="J35" s="47"/>
      <c r="K35" s="47"/>
      <c r="L35" s="47"/>
      <c r="M35" s="47"/>
      <c r="N35" s="47"/>
      <c r="O35" s="47"/>
      <c r="P35" s="47"/>
      <c r="Q35" s="47"/>
      <c r="R35" s="47"/>
      <c r="S35" s="47"/>
      <c r="T35" s="48" t="s">
        <v>56</v>
      </c>
      <c r="U35" s="47"/>
      <c r="V35" s="47"/>
      <c r="W35" s="47"/>
      <c r="X35" s="328" t="s">
        <v>57</v>
      </c>
      <c r="Y35" s="329"/>
      <c r="Z35" s="329"/>
      <c r="AA35" s="329"/>
      <c r="AB35" s="329"/>
      <c r="AC35" s="47"/>
      <c r="AD35" s="47"/>
      <c r="AE35" s="47"/>
      <c r="AF35" s="47"/>
      <c r="AG35" s="47"/>
      <c r="AH35" s="47"/>
      <c r="AI35" s="47"/>
      <c r="AJ35" s="47"/>
      <c r="AK35" s="330">
        <f>SUM(AK26:AK33)</f>
        <v>0</v>
      </c>
      <c r="AL35" s="329"/>
      <c r="AM35" s="329"/>
      <c r="AN35" s="329"/>
      <c r="AO35" s="331"/>
      <c r="AP35" s="45"/>
      <c r="AQ35" s="45"/>
      <c r="AR35" s="41"/>
      <c r="BE35" s="36"/>
    </row>
    <row r="36" spans="1:57" s="2" customFormat="1" ht="6.95" customHeight="1">
      <c r="A36" s="36"/>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41"/>
      <c r="BE36" s="36"/>
    </row>
    <row r="37" spans="1:57" s="2" customFormat="1" ht="6.95" customHeight="1">
      <c r="A37" s="36"/>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41"/>
      <c r="BE37" s="36"/>
    </row>
    <row r="41" spans="1:57" s="2" customFormat="1" ht="6.95" customHeight="1">
      <c r="A41" s="36"/>
      <c r="B41" s="51"/>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41"/>
      <c r="BE41" s="36"/>
    </row>
    <row r="42" spans="1:57" s="2" customFormat="1" ht="24.95" customHeight="1">
      <c r="A42" s="36"/>
      <c r="B42" s="37"/>
      <c r="C42" s="24" t="s">
        <v>58</v>
      </c>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41"/>
      <c r="BE42" s="36"/>
    </row>
    <row r="43" spans="1:57" s="2" customFormat="1" ht="6.95" customHeight="1">
      <c r="A43" s="36"/>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41"/>
      <c r="BE43" s="36"/>
    </row>
    <row r="44" spans="1:57" s="4" customFormat="1" ht="12" customHeight="1">
      <c r="B44" s="53"/>
      <c r="C44" s="30" t="s">
        <v>13</v>
      </c>
      <c r="D44" s="54"/>
      <c r="E44" s="54"/>
      <c r="F44" s="54"/>
      <c r="G44" s="54"/>
      <c r="H44" s="54"/>
      <c r="I44" s="54"/>
      <c r="J44" s="54"/>
      <c r="K44" s="54"/>
      <c r="L44" s="54" t="str">
        <f>K5</f>
        <v>21xx_DVZ</v>
      </c>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5"/>
    </row>
    <row r="45" spans="1:57" s="5" customFormat="1" ht="36.950000000000003" customHeight="1">
      <c r="B45" s="56"/>
      <c r="C45" s="57" t="s">
        <v>16</v>
      </c>
      <c r="D45" s="58"/>
      <c r="E45" s="58"/>
      <c r="F45" s="58"/>
      <c r="G45" s="58"/>
      <c r="H45" s="58"/>
      <c r="I45" s="58"/>
      <c r="J45" s="58"/>
      <c r="K45" s="58"/>
      <c r="L45" s="332" t="str">
        <f>K6</f>
        <v>Sanace hydroizolační funkce střechy objektu Monoblok</v>
      </c>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58"/>
      <c r="AQ45" s="58"/>
      <c r="AR45" s="59"/>
    </row>
    <row r="46" spans="1:57" s="2" customFormat="1" ht="6.95" customHeight="1">
      <c r="A46" s="36"/>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41"/>
      <c r="BE46" s="36"/>
    </row>
    <row r="47" spans="1:57" s="2" customFormat="1" ht="12" customHeight="1">
      <c r="A47" s="36"/>
      <c r="B47" s="37"/>
      <c r="C47" s="30" t="s">
        <v>22</v>
      </c>
      <c r="D47" s="38"/>
      <c r="E47" s="38"/>
      <c r="F47" s="38"/>
      <c r="G47" s="38"/>
      <c r="H47" s="38"/>
      <c r="I47" s="38"/>
      <c r="J47" s="38"/>
      <c r="K47" s="38"/>
      <c r="L47" s="60" t="str">
        <f>IF(K8="","",K8)</f>
        <v xml:space="preserve">Nemocnice s poliklinikou Česká Lípa, a.s. </v>
      </c>
      <c r="M47" s="38"/>
      <c r="N47" s="38"/>
      <c r="O47" s="38"/>
      <c r="P47" s="38"/>
      <c r="Q47" s="38"/>
      <c r="R47" s="38"/>
      <c r="S47" s="38"/>
      <c r="T47" s="38"/>
      <c r="U47" s="38"/>
      <c r="V47" s="38"/>
      <c r="W47" s="38"/>
      <c r="X47" s="38"/>
      <c r="Y47" s="38"/>
      <c r="Z47" s="38"/>
      <c r="AA47" s="38"/>
      <c r="AB47" s="38"/>
      <c r="AC47" s="38"/>
      <c r="AD47" s="38"/>
      <c r="AE47" s="38"/>
      <c r="AF47" s="38"/>
      <c r="AG47" s="38"/>
      <c r="AH47" s="38"/>
      <c r="AI47" s="30" t="s">
        <v>24</v>
      </c>
      <c r="AJ47" s="38"/>
      <c r="AK47" s="38"/>
      <c r="AL47" s="38"/>
      <c r="AM47" s="334" t="str">
        <f>IF(AN8= "","",AN8)</f>
        <v>30. 5. 2022</v>
      </c>
      <c r="AN47" s="334"/>
      <c r="AO47" s="38"/>
      <c r="AP47" s="38"/>
      <c r="AQ47" s="38"/>
      <c r="AR47" s="41"/>
      <c r="BE47" s="36"/>
    </row>
    <row r="48" spans="1:57" s="2" customFormat="1" ht="6.95" customHeight="1">
      <c r="A48" s="36"/>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41"/>
      <c r="BE48" s="36"/>
    </row>
    <row r="49" spans="1:91" s="2" customFormat="1" ht="15.2" customHeight="1">
      <c r="A49" s="36"/>
      <c r="B49" s="37"/>
      <c r="C49" s="30" t="s">
        <v>30</v>
      </c>
      <c r="D49" s="38"/>
      <c r="E49" s="38"/>
      <c r="F49" s="38"/>
      <c r="G49" s="38"/>
      <c r="H49" s="38"/>
      <c r="I49" s="38"/>
      <c r="J49" s="38"/>
      <c r="K49" s="38"/>
      <c r="L49" s="54" t="str">
        <f>IF(E11= "","",E11)</f>
        <v xml:space="preserve">Nemocnice s poliklinikou Česká Lípa, a.s. </v>
      </c>
      <c r="M49" s="38"/>
      <c r="N49" s="38"/>
      <c r="O49" s="38"/>
      <c r="P49" s="38"/>
      <c r="Q49" s="38"/>
      <c r="R49" s="38"/>
      <c r="S49" s="38"/>
      <c r="T49" s="38"/>
      <c r="U49" s="38"/>
      <c r="V49" s="38"/>
      <c r="W49" s="38"/>
      <c r="X49" s="38"/>
      <c r="Y49" s="38"/>
      <c r="Z49" s="38"/>
      <c r="AA49" s="38"/>
      <c r="AB49" s="38"/>
      <c r="AC49" s="38"/>
      <c r="AD49" s="38"/>
      <c r="AE49" s="38"/>
      <c r="AF49" s="38"/>
      <c r="AG49" s="38"/>
      <c r="AH49" s="38"/>
      <c r="AI49" s="30" t="s">
        <v>37</v>
      </c>
      <c r="AJ49" s="38"/>
      <c r="AK49" s="38"/>
      <c r="AL49" s="38"/>
      <c r="AM49" s="335" t="str">
        <f>IF(E17="","",E17)</f>
        <v xml:space="preserve">STORING spol. s r.o. </v>
      </c>
      <c r="AN49" s="336"/>
      <c r="AO49" s="336"/>
      <c r="AP49" s="336"/>
      <c r="AQ49" s="38"/>
      <c r="AR49" s="41"/>
      <c r="AS49" s="337" t="s">
        <v>59</v>
      </c>
      <c r="AT49" s="338"/>
      <c r="AU49" s="62"/>
      <c r="AV49" s="62"/>
      <c r="AW49" s="62"/>
      <c r="AX49" s="62"/>
      <c r="AY49" s="62"/>
      <c r="AZ49" s="62"/>
      <c r="BA49" s="62"/>
      <c r="BB49" s="62"/>
      <c r="BC49" s="62"/>
      <c r="BD49" s="63"/>
      <c r="BE49" s="36"/>
    </row>
    <row r="50" spans="1:91" s="2" customFormat="1" ht="15.2" customHeight="1">
      <c r="A50" s="36"/>
      <c r="B50" s="37"/>
      <c r="C50" s="30" t="s">
        <v>35</v>
      </c>
      <c r="D50" s="38"/>
      <c r="E50" s="38"/>
      <c r="F50" s="38"/>
      <c r="G50" s="38"/>
      <c r="H50" s="38"/>
      <c r="I50" s="38"/>
      <c r="J50" s="38"/>
      <c r="K50" s="38"/>
      <c r="L50" s="54" t="str">
        <f>IF(E14= "Vyplň údaj","",E14)</f>
        <v/>
      </c>
      <c r="M50" s="38"/>
      <c r="N50" s="38"/>
      <c r="O50" s="38"/>
      <c r="P50" s="38"/>
      <c r="Q50" s="38"/>
      <c r="R50" s="38"/>
      <c r="S50" s="38"/>
      <c r="T50" s="38"/>
      <c r="U50" s="38"/>
      <c r="V50" s="38"/>
      <c r="W50" s="38"/>
      <c r="X50" s="38"/>
      <c r="Y50" s="38"/>
      <c r="Z50" s="38"/>
      <c r="AA50" s="38"/>
      <c r="AB50" s="38"/>
      <c r="AC50" s="38"/>
      <c r="AD50" s="38"/>
      <c r="AE50" s="38"/>
      <c r="AF50" s="38"/>
      <c r="AG50" s="38"/>
      <c r="AH50" s="38"/>
      <c r="AI50" s="30" t="s">
        <v>42</v>
      </c>
      <c r="AJ50" s="38"/>
      <c r="AK50" s="38"/>
      <c r="AL50" s="38"/>
      <c r="AM50" s="335" t="str">
        <f>IF(E20="","",E20)</f>
        <v xml:space="preserve">STORING spol. s r.o. </v>
      </c>
      <c r="AN50" s="336"/>
      <c r="AO50" s="336"/>
      <c r="AP50" s="336"/>
      <c r="AQ50" s="38"/>
      <c r="AR50" s="41"/>
      <c r="AS50" s="339"/>
      <c r="AT50" s="340"/>
      <c r="AU50" s="64"/>
      <c r="AV50" s="64"/>
      <c r="AW50" s="64"/>
      <c r="AX50" s="64"/>
      <c r="AY50" s="64"/>
      <c r="AZ50" s="64"/>
      <c r="BA50" s="64"/>
      <c r="BB50" s="64"/>
      <c r="BC50" s="64"/>
      <c r="BD50" s="65"/>
      <c r="BE50" s="36"/>
    </row>
    <row r="51" spans="1:91" s="2" customFormat="1" ht="10.9" customHeight="1">
      <c r="A51" s="36"/>
      <c r="B51" s="3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41"/>
      <c r="AS51" s="341"/>
      <c r="AT51" s="342"/>
      <c r="AU51" s="66"/>
      <c r="AV51" s="66"/>
      <c r="AW51" s="66"/>
      <c r="AX51" s="66"/>
      <c r="AY51" s="66"/>
      <c r="AZ51" s="66"/>
      <c r="BA51" s="66"/>
      <c r="BB51" s="66"/>
      <c r="BC51" s="66"/>
      <c r="BD51" s="67"/>
      <c r="BE51" s="36"/>
    </row>
    <row r="52" spans="1:91" s="2" customFormat="1" ht="29.25" customHeight="1">
      <c r="A52" s="36"/>
      <c r="B52" s="37"/>
      <c r="C52" s="343" t="s">
        <v>60</v>
      </c>
      <c r="D52" s="344"/>
      <c r="E52" s="344"/>
      <c r="F52" s="344"/>
      <c r="G52" s="344"/>
      <c r="H52" s="68"/>
      <c r="I52" s="345" t="s">
        <v>61</v>
      </c>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6" t="s">
        <v>62</v>
      </c>
      <c r="AH52" s="344"/>
      <c r="AI52" s="344"/>
      <c r="AJ52" s="344"/>
      <c r="AK52" s="344"/>
      <c r="AL52" s="344"/>
      <c r="AM52" s="344"/>
      <c r="AN52" s="345" t="s">
        <v>63</v>
      </c>
      <c r="AO52" s="344"/>
      <c r="AP52" s="344"/>
      <c r="AQ52" s="69" t="s">
        <v>64</v>
      </c>
      <c r="AR52" s="41"/>
      <c r="AS52" s="70" t="s">
        <v>65</v>
      </c>
      <c r="AT52" s="71" t="s">
        <v>66</v>
      </c>
      <c r="AU52" s="71" t="s">
        <v>67</v>
      </c>
      <c r="AV52" s="71" t="s">
        <v>68</v>
      </c>
      <c r="AW52" s="71" t="s">
        <v>69</v>
      </c>
      <c r="AX52" s="71" t="s">
        <v>70</v>
      </c>
      <c r="AY52" s="71" t="s">
        <v>71</v>
      </c>
      <c r="AZ52" s="71" t="s">
        <v>72</v>
      </c>
      <c r="BA52" s="71" t="s">
        <v>73</v>
      </c>
      <c r="BB52" s="71" t="s">
        <v>74</v>
      </c>
      <c r="BC52" s="71" t="s">
        <v>75</v>
      </c>
      <c r="BD52" s="72" t="s">
        <v>76</v>
      </c>
      <c r="BE52" s="36"/>
    </row>
    <row r="53" spans="1:91" s="2" customFormat="1" ht="10.9" customHeight="1">
      <c r="A53" s="36"/>
      <c r="B53" s="3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41"/>
      <c r="AS53" s="73"/>
      <c r="AT53" s="74"/>
      <c r="AU53" s="74"/>
      <c r="AV53" s="74"/>
      <c r="AW53" s="74"/>
      <c r="AX53" s="74"/>
      <c r="AY53" s="74"/>
      <c r="AZ53" s="74"/>
      <c r="BA53" s="74"/>
      <c r="BB53" s="74"/>
      <c r="BC53" s="74"/>
      <c r="BD53" s="75"/>
      <c r="BE53" s="36"/>
    </row>
    <row r="54" spans="1:91" s="6" customFormat="1" ht="32.450000000000003" customHeight="1">
      <c r="B54" s="76"/>
      <c r="C54" s="77" t="s">
        <v>77</v>
      </c>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350">
        <f>ROUND(SUM(AG55:AG56),2)</f>
        <v>0</v>
      </c>
      <c r="AH54" s="350"/>
      <c r="AI54" s="350"/>
      <c r="AJ54" s="350"/>
      <c r="AK54" s="350"/>
      <c r="AL54" s="350"/>
      <c r="AM54" s="350"/>
      <c r="AN54" s="351">
        <f>SUM(AG54,AT54)</f>
        <v>0</v>
      </c>
      <c r="AO54" s="351"/>
      <c r="AP54" s="351"/>
      <c r="AQ54" s="80" t="s">
        <v>78</v>
      </c>
      <c r="AR54" s="81"/>
      <c r="AS54" s="82">
        <f>ROUND(SUM(AS55:AS56),2)</f>
        <v>0</v>
      </c>
      <c r="AT54" s="83">
        <f>ROUND(SUM(AV54:AW54),2)</f>
        <v>0</v>
      </c>
      <c r="AU54" s="84">
        <f>ROUND(SUM(AU55:AU56),5)</f>
        <v>0</v>
      </c>
      <c r="AV54" s="83">
        <f>ROUND(AZ54*L29,2)</f>
        <v>0</v>
      </c>
      <c r="AW54" s="83">
        <f>ROUND(BA54*L30,2)</f>
        <v>0</v>
      </c>
      <c r="AX54" s="83">
        <f>ROUND(BB54*L29,2)</f>
        <v>0</v>
      </c>
      <c r="AY54" s="83">
        <f>ROUND(BC54*L30,2)</f>
        <v>0</v>
      </c>
      <c r="AZ54" s="83">
        <f>ROUND(SUM(AZ55:AZ56),2)</f>
        <v>0</v>
      </c>
      <c r="BA54" s="83">
        <f>ROUND(SUM(BA55:BA56),2)</f>
        <v>0</v>
      </c>
      <c r="BB54" s="83">
        <f>ROUND(SUM(BB55:BB56),2)</f>
        <v>0</v>
      </c>
      <c r="BC54" s="83">
        <f>ROUND(SUM(BC55:BC56),2)</f>
        <v>0</v>
      </c>
      <c r="BD54" s="85">
        <f>ROUND(SUM(BD55:BD56),2)</f>
        <v>0</v>
      </c>
      <c r="BS54" s="86" t="s">
        <v>79</v>
      </c>
      <c r="BT54" s="86" t="s">
        <v>80</v>
      </c>
      <c r="BU54" s="87" t="s">
        <v>81</v>
      </c>
      <c r="BV54" s="86" t="s">
        <v>82</v>
      </c>
      <c r="BW54" s="86" t="s">
        <v>5</v>
      </c>
      <c r="BX54" s="86" t="s">
        <v>83</v>
      </c>
      <c r="CL54" s="86" t="s">
        <v>19</v>
      </c>
    </row>
    <row r="55" spans="1:91" s="7" customFormat="1" ht="24.75" customHeight="1">
      <c r="A55" s="88" t="s">
        <v>84</v>
      </c>
      <c r="B55" s="89"/>
      <c r="C55" s="90"/>
      <c r="D55" s="349" t="s">
        <v>85</v>
      </c>
      <c r="E55" s="349"/>
      <c r="F55" s="349"/>
      <c r="G55" s="349"/>
      <c r="H55" s="349"/>
      <c r="I55" s="91"/>
      <c r="J55" s="349" t="s">
        <v>86</v>
      </c>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347">
        <f>'D1.100.000 - ARS - Staveb...'!J30</f>
        <v>0</v>
      </c>
      <c r="AH55" s="348"/>
      <c r="AI55" s="348"/>
      <c r="AJ55" s="348"/>
      <c r="AK55" s="348"/>
      <c r="AL55" s="348"/>
      <c r="AM55" s="348"/>
      <c r="AN55" s="347">
        <f>SUM(AG55,AT55)</f>
        <v>0</v>
      </c>
      <c r="AO55" s="348"/>
      <c r="AP55" s="348"/>
      <c r="AQ55" s="92" t="s">
        <v>87</v>
      </c>
      <c r="AR55" s="93"/>
      <c r="AS55" s="94">
        <v>0</v>
      </c>
      <c r="AT55" s="95">
        <f>ROUND(SUM(AV55:AW55),2)</f>
        <v>0</v>
      </c>
      <c r="AU55" s="96">
        <f>'D1.100.000 - ARS - Staveb...'!P91</f>
        <v>0</v>
      </c>
      <c r="AV55" s="95">
        <f>'D1.100.000 - ARS - Staveb...'!J33</f>
        <v>0</v>
      </c>
      <c r="AW55" s="95">
        <f>'D1.100.000 - ARS - Staveb...'!J34</f>
        <v>0</v>
      </c>
      <c r="AX55" s="95">
        <f>'D1.100.000 - ARS - Staveb...'!J35</f>
        <v>0</v>
      </c>
      <c r="AY55" s="95">
        <f>'D1.100.000 - ARS - Staveb...'!J36</f>
        <v>0</v>
      </c>
      <c r="AZ55" s="95">
        <f>'D1.100.000 - ARS - Staveb...'!F33</f>
        <v>0</v>
      </c>
      <c r="BA55" s="95">
        <f>'D1.100.000 - ARS - Staveb...'!F34</f>
        <v>0</v>
      </c>
      <c r="BB55" s="95">
        <f>'D1.100.000 - ARS - Staveb...'!F35</f>
        <v>0</v>
      </c>
      <c r="BC55" s="95">
        <f>'D1.100.000 - ARS - Staveb...'!F36</f>
        <v>0</v>
      </c>
      <c r="BD55" s="97">
        <f>'D1.100.000 - ARS - Staveb...'!F37</f>
        <v>0</v>
      </c>
      <c r="BT55" s="98" t="s">
        <v>88</v>
      </c>
      <c r="BV55" s="98" t="s">
        <v>82</v>
      </c>
      <c r="BW55" s="98" t="s">
        <v>89</v>
      </c>
      <c r="BX55" s="98" t="s">
        <v>5</v>
      </c>
      <c r="CL55" s="98" t="s">
        <v>19</v>
      </c>
      <c r="CM55" s="98" t="s">
        <v>90</v>
      </c>
    </row>
    <row r="56" spans="1:91" s="7" customFormat="1" ht="24.75" customHeight="1">
      <c r="A56" s="88" t="s">
        <v>84</v>
      </c>
      <c r="B56" s="89"/>
      <c r="C56" s="90"/>
      <c r="D56" s="349" t="s">
        <v>91</v>
      </c>
      <c r="E56" s="349"/>
      <c r="F56" s="349"/>
      <c r="G56" s="349"/>
      <c r="H56" s="349"/>
      <c r="I56" s="91"/>
      <c r="J56" s="349" t="s">
        <v>92</v>
      </c>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7">
        <f>'D1.100.001 - Roční kontro...'!J30</f>
        <v>0</v>
      </c>
      <c r="AH56" s="348"/>
      <c r="AI56" s="348"/>
      <c r="AJ56" s="348"/>
      <c r="AK56" s="348"/>
      <c r="AL56" s="348"/>
      <c r="AM56" s="348"/>
      <c r="AN56" s="347">
        <f>SUM(AG56,AT56)</f>
        <v>0</v>
      </c>
      <c r="AO56" s="348"/>
      <c r="AP56" s="348"/>
      <c r="AQ56" s="92" t="s">
        <v>87</v>
      </c>
      <c r="AR56" s="93"/>
      <c r="AS56" s="99">
        <v>0</v>
      </c>
      <c r="AT56" s="100">
        <f>ROUND(SUM(AV56:AW56),2)</f>
        <v>0</v>
      </c>
      <c r="AU56" s="101">
        <f>'D1.100.001 - Roční kontro...'!P80</f>
        <v>0</v>
      </c>
      <c r="AV56" s="100">
        <f>'D1.100.001 - Roční kontro...'!J33</f>
        <v>0</v>
      </c>
      <c r="AW56" s="100">
        <f>'D1.100.001 - Roční kontro...'!J34</f>
        <v>0</v>
      </c>
      <c r="AX56" s="100">
        <f>'D1.100.001 - Roční kontro...'!J35</f>
        <v>0</v>
      </c>
      <c r="AY56" s="100">
        <f>'D1.100.001 - Roční kontro...'!J36</f>
        <v>0</v>
      </c>
      <c r="AZ56" s="100">
        <f>'D1.100.001 - Roční kontro...'!F33</f>
        <v>0</v>
      </c>
      <c r="BA56" s="100">
        <f>'D1.100.001 - Roční kontro...'!F34</f>
        <v>0</v>
      </c>
      <c r="BB56" s="100">
        <f>'D1.100.001 - Roční kontro...'!F35</f>
        <v>0</v>
      </c>
      <c r="BC56" s="100">
        <f>'D1.100.001 - Roční kontro...'!F36</f>
        <v>0</v>
      </c>
      <c r="BD56" s="102">
        <f>'D1.100.001 - Roční kontro...'!F37</f>
        <v>0</v>
      </c>
      <c r="BT56" s="98" t="s">
        <v>88</v>
      </c>
      <c r="BV56" s="98" t="s">
        <v>82</v>
      </c>
      <c r="BW56" s="98" t="s">
        <v>93</v>
      </c>
      <c r="BX56" s="98" t="s">
        <v>5</v>
      </c>
      <c r="CL56" s="98" t="s">
        <v>19</v>
      </c>
      <c r="CM56" s="98" t="s">
        <v>90</v>
      </c>
    </row>
    <row r="57" spans="1:91" s="2" customFormat="1" ht="30" customHeight="1">
      <c r="A57" s="36"/>
      <c r="B57" s="3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41"/>
      <c r="AS57" s="36"/>
      <c r="AT57" s="36"/>
      <c r="AU57" s="36"/>
      <c r="AV57" s="36"/>
      <c r="AW57" s="36"/>
      <c r="AX57" s="36"/>
      <c r="AY57" s="36"/>
      <c r="AZ57" s="36"/>
      <c r="BA57" s="36"/>
      <c r="BB57" s="36"/>
      <c r="BC57" s="36"/>
      <c r="BD57" s="36"/>
      <c r="BE57" s="36"/>
    </row>
    <row r="58" spans="1:91" s="2" customFormat="1" ht="6.95" customHeight="1">
      <c r="A58" s="36"/>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41"/>
      <c r="AS58" s="36"/>
      <c r="AT58" s="36"/>
      <c r="AU58" s="36"/>
      <c r="AV58" s="36"/>
      <c r="AW58" s="36"/>
      <c r="AX58" s="36"/>
      <c r="AY58" s="36"/>
      <c r="AZ58" s="36"/>
      <c r="BA58" s="36"/>
      <c r="BB58" s="36"/>
      <c r="BC58" s="36"/>
      <c r="BD58" s="36"/>
      <c r="BE58" s="36"/>
    </row>
  </sheetData>
  <sheetProtection algorithmName="SHA-512" hashValue="5jORbVVhb7YjEvmAR/K1RI+yYeH+/mEOv1q5fB2JYdG4xfHpokJ5EcipUPTzGqbC8G97gwMGdsl89X/uK8CF6g==" saltValue="hpy/e8BbhGtoA766yd82L+SXm0AafGEooa0CECSKdNw6r5IWJ4bQFmg0Y68sp88+g6LwyH//fMqSTjL7MUIFYQ==" spinCount="100000" sheet="1" objects="1" scenarios="1" formatColumns="0" formatRows="0"/>
  <mergeCells count="46">
    <mergeCell ref="AR2:BE2"/>
    <mergeCell ref="AN56:AP56"/>
    <mergeCell ref="AG56:AM56"/>
    <mergeCell ref="D56:H56"/>
    <mergeCell ref="J56:AF56"/>
    <mergeCell ref="AG54:AM54"/>
    <mergeCell ref="AN54:AP54"/>
    <mergeCell ref="C52:G52"/>
    <mergeCell ref="I52:AF52"/>
    <mergeCell ref="AG52:AM52"/>
    <mergeCell ref="AN52:AP52"/>
    <mergeCell ref="AN55:AP55"/>
    <mergeCell ref="AG55:AM55"/>
    <mergeCell ref="D55:H55"/>
    <mergeCell ref="J55:AF55"/>
    <mergeCell ref="L45:AO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D1.100.000 - ARS - Staveb...'!C2" display="/" xr:uid="{00000000-0004-0000-0000-000000000000}"/>
    <hyperlink ref="A56" location="'D1.100.001 - Roční kontro...'!C2" display="/" xr:uid="{00000000-0004-0000-0000-000001000000}"/>
  </hyperlinks>
  <pageMargins left="0.39370078740157483" right="0.39370078740157483" top="0.39370078740157483" bottom="0.39370078740157483" header="0" footer="0"/>
  <pageSetup paperSize="9" scale="68" fitToHeight="100" orientation="portrait"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288"/>
  <sheetViews>
    <sheetView showGridLines="0" tabSelected="1"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2"/>
      <c r="M2" s="352"/>
      <c r="N2" s="352"/>
      <c r="O2" s="352"/>
      <c r="P2" s="352"/>
      <c r="Q2" s="352"/>
      <c r="R2" s="352"/>
      <c r="S2" s="352"/>
      <c r="T2" s="352"/>
      <c r="U2" s="352"/>
      <c r="V2" s="352"/>
      <c r="AT2" s="18" t="s">
        <v>89</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94</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53" t="str">
        <f>'Rekapitulace stavby'!K6</f>
        <v>Sanace hydroizolační funkce střechy objektu Monoblok</v>
      </c>
      <c r="F7" s="354"/>
      <c r="G7" s="354"/>
      <c r="H7" s="354"/>
      <c r="L7" s="21"/>
    </row>
    <row r="8" spans="1:46" s="2" customFormat="1" ht="12" customHeight="1">
      <c r="A8" s="36"/>
      <c r="B8" s="41"/>
      <c r="C8" s="36"/>
      <c r="D8" s="107" t="s">
        <v>95</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55" t="s">
        <v>96</v>
      </c>
      <c r="F9" s="356"/>
      <c r="G9" s="356"/>
      <c r="H9" s="356"/>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78</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30. 5. 2022</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23</v>
      </c>
      <c r="F15" s="36"/>
      <c r="G15" s="36"/>
      <c r="H15" s="36"/>
      <c r="I15" s="107" t="s">
        <v>33</v>
      </c>
      <c r="J15" s="109" t="s">
        <v>34</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35</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57" t="str">
        <f>'Rekapitulace stavby'!E14</f>
        <v>Vyplň údaj</v>
      </c>
      <c r="F18" s="358"/>
      <c r="G18" s="358"/>
      <c r="H18" s="358"/>
      <c r="I18" s="107" t="s">
        <v>33</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37</v>
      </c>
      <c r="E20" s="36"/>
      <c r="F20" s="36"/>
      <c r="G20" s="36"/>
      <c r="H20" s="36"/>
      <c r="I20" s="107" t="s">
        <v>31</v>
      </c>
      <c r="J20" s="109" t="s">
        <v>38</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39</v>
      </c>
      <c r="F21" s="36"/>
      <c r="G21" s="36"/>
      <c r="H21" s="36"/>
      <c r="I21" s="107" t="s">
        <v>33</v>
      </c>
      <c r="J21" s="109" t="s">
        <v>40</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38</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39</v>
      </c>
      <c r="F24" s="36"/>
      <c r="G24" s="36"/>
      <c r="H24" s="36"/>
      <c r="I24" s="107" t="s">
        <v>33</v>
      </c>
      <c r="J24" s="109" t="s">
        <v>40</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43</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59" t="s">
        <v>78</v>
      </c>
      <c r="F27" s="359"/>
      <c r="G27" s="359"/>
      <c r="H27" s="359"/>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45</v>
      </c>
      <c r="E30" s="36"/>
      <c r="F30" s="36"/>
      <c r="G30" s="36"/>
      <c r="H30" s="36"/>
      <c r="I30" s="36"/>
      <c r="J30" s="116">
        <f>ROUND(J91,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47</v>
      </c>
      <c r="G32" s="36"/>
      <c r="H32" s="36"/>
      <c r="I32" s="117" t="s">
        <v>46</v>
      </c>
      <c r="J32" s="117" t="s">
        <v>48</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49</v>
      </c>
      <c r="E33" s="107" t="s">
        <v>50</v>
      </c>
      <c r="F33" s="119">
        <f>ROUND((SUM(BE91:BE287)),  2)</f>
        <v>0</v>
      </c>
      <c r="G33" s="36"/>
      <c r="H33" s="36"/>
      <c r="I33" s="120">
        <v>0.21</v>
      </c>
      <c r="J33" s="119">
        <f>ROUND(((SUM(BE91:BE287))*I33),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51</v>
      </c>
      <c r="F34" s="119">
        <f>ROUND((SUM(BF91:BF287)),  2)</f>
        <v>0</v>
      </c>
      <c r="G34" s="36"/>
      <c r="H34" s="36"/>
      <c r="I34" s="120">
        <v>0.15</v>
      </c>
      <c r="J34" s="119">
        <f>ROUND(((SUM(BF91:BF287))*I34),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52</v>
      </c>
      <c r="F35" s="119">
        <f>ROUND((SUM(BG91:BG287)),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53</v>
      </c>
      <c r="F36" s="119">
        <f>ROUND((SUM(BH91:BH287)),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54</v>
      </c>
      <c r="F37" s="119">
        <f>ROUND((SUM(BI91:BI287)),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55</v>
      </c>
      <c r="E39" s="123"/>
      <c r="F39" s="123"/>
      <c r="G39" s="124" t="s">
        <v>56</v>
      </c>
      <c r="H39" s="125" t="s">
        <v>57</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97</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60" t="str">
        <f>E7</f>
        <v>Sanace hydroizolační funkce střechy objektu Monoblok</v>
      </c>
      <c r="F48" s="361"/>
      <c r="G48" s="361"/>
      <c r="H48" s="361"/>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95</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32" t="str">
        <f>E9</f>
        <v>D1.100.000 - ARS - Stavebně technické řešení</v>
      </c>
      <c r="F50" s="362"/>
      <c r="G50" s="362"/>
      <c r="H50" s="362"/>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 xml:space="preserve">Nemocnice s poliklinikou Česká Lípa, a.s. </v>
      </c>
      <c r="G52" s="38"/>
      <c r="H52" s="38"/>
      <c r="I52" s="30" t="s">
        <v>24</v>
      </c>
      <c r="J52" s="61" t="str">
        <f>IF(J12="","",J12)</f>
        <v>30. 5. 2022</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 xml:space="preserve">Nemocnice s poliklinikou Česká Lípa, a.s. </v>
      </c>
      <c r="G54" s="38"/>
      <c r="H54" s="38"/>
      <c r="I54" s="30" t="s">
        <v>37</v>
      </c>
      <c r="J54" s="34" t="str">
        <f>E21</f>
        <v xml:space="preserve">STORING spol. s r.o. </v>
      </c>
      <c r="K54" s="38"/>
      <c r="L54" s="108"/>
      <c r="S54" s="36"/>
      <c r="T54" s="36"/>
      <c r="U54" s="36"/>
      <c r="V54" s="36"/>
      <c r="W54" s="36"/>
      <c r="X54" s="36"/>
      <c r="Y54" s="36"/>
      <c r="Z54" s="36"/>
      <c r="AA54" s="36"/>
      <c r="AB54" s="36"/>
      <c r="AC54" s="36"/>
      <c r="AD54" s="36"/>
      <c r="AE54" s="36"/>
    </row>
    <row r="55" spans="1:47" s="2" customFormat="1" ht="15.2" customHeight="1">
      <c r="A55" s="36"/>
      <c r="B55" s="37"/>
      <c r="C55" s="30" t="s">
        <v>35</v>
      </c>
      <c r="D55" s="38"/>
      <c r="E55" s="38"/>
      <c r="F55" s="28" t="str">
        <f>IF(E18="","",E18)</f>
        <v>Vyplň údaj</v>
      </c>
      <c r="G55" s="38"/>
      <c r="H55" s="38"/>
      <c r="I55" s="30" t="s">
        <v>42</v>
      </c>
      <c r="J55" s="34" t="str">
        <f>E24</f>
        <v xml:space="preserve">STORING spol. s r.o. </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98</v>
      </c>
      <c r="D57" s="133"/>
      <c r="E57" s="133"/>
      <c r="F57" s="133"/>
      <c r="G57" s="133"/>
      <c r="H57" s="133"/>
      <c r="I57" s="133"/>
      <c r="J57" s="134" t="s">
        <v>99</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77</v>
      </c>
      <c r="D59" s="38"/>
      <c r="E59" s="38"/>
      <c r="F59" s="38"/>
      <c r="G59" s="38"/>
      <c r="H59" s="38"/>
      <c r="I59" s="38"/>
      <c r="J59" s="79">
        <f>J91</f>
        <v>0</v>
      </c>
      <c r="K59" s="38"/>
      <c r="L59" s="108"/>
      <c r="S59" s="36"/>
      <c r="T59" s="36"/>
      <c r="U59" s="36"/>
      <c r="V59" s="36"/>
      <c r="W59" s="36"/>
      <c r="X59" s="36"/>
      <c r="Y59" s="36"/>
      <c r="Z59" s="36"/>
      <c r="AA59" s="36"/>
      <c r="AB59" s="36"/>
      <c r="AC59" s="36"/>
      <c r="AD59" s="36"/>
      <c r="AE59" s="36"/>
      <c r="AU59" s="18" t="s">
        <v>100</v>
      </c>
    </row>
    <row r="60" spans="1:47" s="9" customFormat="1" ht="24.95" customHeight="1">
      <c r="B60" s="136"/>
      <c r="C60" s="137"/>
      <c r="D60" s="138" t="s">
        <v>101</v>
      </c>
      <c r="E60" s="139"/>
      <c r="F60" s="139"/>
      <c r="G60" s="139"/>
      <c r="H60" s="139"/>
      <c r="I60" s="139"/>
      <c r="J60" s="140">
        <f>J92</f>
        <v>0</v>
      </c>
      <c r="K60" s="137"/>
      <c r="L60" s="141"/>
    </row>
    <row r="61" spans="1:47" s="10" customFormat="1" ht="19.899999999999999" customHeight="1">
      <c r="B61" s="142"/>
      <c r="C61" s="143"/>
      <c r="D61" s="144" t="s">
        <v>102</v>
      </c>
      <c r="E61" s="145"/>
      <c r="F61" s="145"/>
      <c r="G61" s="145"/>
      <c r="H61" s="145"/>
      <c r="I61" s="145"/>
      <c r="J61" s="146">
        <f>J93</f>
        <v>0</v>
      </c>
      <c r="K61" s="143"/>
      <c r="L61" s="147"/>
    </row>
    <row r="62" spans="1:47" s="10" customFormat="1" ht="19.899999999999999" customHeight="1">
      <c r="B62" s="142"/>
      <c r="C62" s="143"/>
      <c r="D62" s="144" t="s">
        <v>103</v>
      </c>
      <c r="E62" s="145"/>
      <c r="F62" s="145"/>
      <c r="G62" s="145"/>
      <c r="H62" s="145"/>
      <c r="I62" s="145"/>
      <c r="J62" s="146">
        <f>J181</f>
        <v>0</v>
      </c>
      <c r="K62" s="143"/>
      <c r="L62" s="147"/>
    </row>
    <row r="63" spans="1:47" s="10" customFormat="1" ht="19.899999999999999" customHeight="1">
      <c r="B63" s="142"/>
      <c r="C63" s="143"/>
      <c r="D63" s="144" t="s">
        <v>104</v>
      </c>
      <c r="E63" s="145"/>
      <c r="F63" s="145"/>
      <c r="G63" s="145"/>
      <c r="H63" s="145"/>
      <c r="I63" s="145"/>
      <c r="J63" s="146">
        <f>J202</f>
        <v>0</v>
      </c>
      <c r="K63" s="143"/>
      <c r="L63" s="147"/>
    </row>
    <row r="64" spans="1:47" s="10" customFormat="1" ht="19.899999999999999" customHeight="1">
      <c r="B64" s="142"/>
      <c r="C64" s="143"/>
      <c r="D64" s="144" t="s">
        <v>105</v>
      </c>
      <c r="E64" s="145"/>
      <c r="F64" s="145"/>
      <c r="G64" s="145"/>
      <c r="H64" s="145"/>
      <c r="I64" s="145"/>
      <c r="J64" s="146">
        <f>J224</f>
        <v>0</v>
      </c>
      <c r="K64" s="143"/>
      <c r="L64" s="147"/>
    </row>
    <row r="65" spans="1:31" s="9" customFormat="1" ht="24.95" customHeight="1">
      <c r="B65" s="136"/>
      <c r="C65" s="137"/>
      <c r="D65" s="138" t="s">
        <v>106</v>
      </c>
      <c r="E65" s="139"/>
      <c r="F65" s="139"/>
      <c r="G65" s="139"/>
      <c r="H65" s="139"/>
      <c r="I65" s="139"/>
      <c r="J65" s="140">
        <f>J255</f>
        <v>0</v>
      </c>
      <c r="K65" s="137"/>
      <c r="L65" s="141"/>
    </row>
    <row r="66" spans="1:31" s="10" customFormat="1" ht="19.899999999999999" customHeight="1">
      <c r="B66" s="142"/>
      <c r="C66" s="143"/>
      <c r="D66" s="144" t="s">
        <v>107</v>
      </c>
      <c r="E66" s="145"/>
      <c r="F66" s="145"/>
      <c r="G66" s="145"/>
      <c r="H66" s="145"/>
      <c r="I66" s="145"/>
      <c r="J66" s="146">
        <f>J256</f>
        <v>0</v>
      </c>
      <c r="K66" s="143"/>
      <c r="L66" s="147"/>
    </row>
    <row r="67" spans="1:31" s="10" customFormat="1" ht="14.85" customHeight="1">
      <c r="B67" s="142"/>
      <c r="C67" s="143"/>
      <c r="D67" s="144" t="s">
        <v>108</v>
      </c>
      <c r="E67" s="145"/>
      <c r="F67" s="145"/>
      <c r="G67" s="145"/>
      <c r="H67" s="145"/>
      <c r="I67" s="145"/>
      <c r="J67" s="146">
        <f>J261</f>
        <v>0</v>
      </c>
      <c r="K67" s="143"/>
      <c r="L67" s="147"/>
    </row>
    <row r="68" spans="1:31" s="10" customFormat="1" ht="14.85" customHeight="1">
      <c r="B68" s="142"/>
      <c r="C68" s="143"/>
      <c r="D68" s="144" t="s">
        <v>109</v>
      </c>
      <c r="E68" s="145"/>
      <c r="F68" s="145"/>
      <c r="G68" s="145"/>
      <c r="H68" s="145"/>
      <c r="I68" s="145"/>
      <c r="J68" s="146">
        <f>J268</f>
        <v>0</v>
      </c>
      <c r="K68" s="143"/>
      <c r="L68" s="147"/>
    </row>
    <row r="69" spans="1:31" s="10" customFormat="1" ht="14.85" customHeight="1">
      <c r="B69" s="142"/>
      <c r="C69" s="143"/>
      <c r="D69" s="144" t="s">
        <v>110</v>
      </c>
      <c r="E69" s="145"/>
      <c r="F69" s="145"/>
      <c r="G69" s="145"/>
      <c r="H69" s="145"/>
      <c r="I69" s="145"/>
      <c r="J69" s="146">
        <f>J271</f>
        <v>0</v>
      </c>
      <c r="K69" s="143"/>
      <c r="L69" s="147"/>
    </row>
    <row r="70" spans="1:31" s="10" customFormat="1" ht="14.85" customHeight="1">
      <c r="B70" s="142"/>
      <c r="C70" s="143"/>
      <c r="D70" s="144" t="s">
        <v>111</v>
      </c>
      <c r="E70" s="145"/>
      <c r="F70" s="145"/>
      <c r="G70" s="145"/>
      <c r="H70" s="145"/>
      <c r="I70" s="145"/>
      <c r="J70" s="146">
        <f>J274</f>
        <v>0</v>
      </c>
      <c r="K70" s="143"/>
      <c r="L70" s="147"/>
    </row>
    <row r="71" spans="1:31" s="10" customFormat="1" ht="14.85" customHeight="1">
      <c r="B71" s="142"/>
      <c r="C71" s="143"/>
      <c r="D71" s="144" t="s">
        <v>112</v>
      </c>
      <c r="E71" s="145"/>
      <c r="F71" s="145"/>
      <c r="G71" s="145"/>
      <c r="H71" s="145"/>
      <c r="I71" s="145"/>
      <c r="J71" s="146">
        <f>J277</f>
        <v>0</v>
      </c>
      <c r="K71" s="143"/>
      <c r="L71" s="147"/>
    </row>
    <row r="72" spans="1:31" s="2" customFormat="1" ht="21.75" customHeight="1">
      <c r="A72" s="36"/>
      <c r="B72" s="37"/>
      <c r="C72" s="38"/>
      <c r="D72" s="38"/>
      <c r="E72" s="38"/>
      <c r="F72" s="38"/>
      <c r="G72" s="38"/>
      <c r="H72" s="38"/>
      <c r="I72" s="38"/>
      <c r="J72" s="38"/>
      <c r="K72" s="38"/>
      <c r="L72" s="108"/>
      <c r="S72" s="36"/>
      <c r="T72" s="36"/>
      <c r="U72" s="36"/>
      <c r="V72" s="36"/>
      <c r="W72" s="36"/>
      <c r="X72" s="36"/>
      <c r="Y72" s="36"/>
      <c r="Z72" s="36"/>
      <c r="AA72" s="36"/>
      <c r="AB72" s="36"/>
      <c r="AC72" s="36"/>
      <c r="AD72" s="36"/>
      <c r="AE72" s="36"/>
    </row>
    <row r="73" spans="1:31" s="2" customFormat="1" ht="6.95" customHeight="1">
      <c r="A73" s="36"/>
      <c r="B73" s="49"/>
      <c r="C73" s="50"/>
      <c r="D73" s="50"/>
      <c r="E73" s="50"/>
      <c r="F73" s="50"/>
      <c r="G73" s="50"/>
      <c r="H73" s="50"/>
      <c r="I73" s="50"/>
      <c r="J73" s="50"/>
      <c r="K73" s="50"/>
      <c r="L73" s="108"/>
      <c r="S73" s="36"/>
      <c r="T73" s="36"/>
      <c r="U73" s="36"/>
      <c r="V73" s="36"/>
      <c r="W73" s="36"/>
      <c r="X73" s="36"/>
      <c r="Y73" s="36"/>
      <c r="Z73" s="36"/>
      <c r="AA73" s="36"/>
      <c r="AB73" s="36"/>
      <c r="AC73" s="36"/>
      <c r="AD73" s="36"/>
      <c r="AE73" s="36"/>
    </row>
    <row r="77" spans="1:31" s="2" customFormat="1" ht="6.95" customHeight="1">
      <c r="A77" s="36"/>
      <c r="B77" s="51"/>
      <c r="C77" s="52"/>
      <c r="D77" s="52"/>
      <c r="E77" s="52"/>
      <c r="F77" s="52"/>
      <c r="G77" s="52"/>
      <c r="H77" s="52"/>
      <c r="I77" s="52"/>
      <c r="J77" s="52"/>
      <c r="K77" s="52"/>
      <c r="L77" s="108"/>
      <c r="S77" s="36"/>
      <c r="T77" s="36"/>
      <c r="U77" s="36"/>
      <c r="V77" s="36"/>
      <c r="W77" s="36"/>
      <c r="X77" s="36"/>
      <c r="Y77" s="36"/>
      <c r="Z77" s="36"/>
      <c r="AA77" s="36"/>
      <c r="AB77" s="36"/>
      <c r="AC77" s="36"/>
      <c r="AD77" s="36"/>
      <c r="AE77" s="36"/>
    </row>
    <row r="78" spans="1:31" s="2" customFormat="1" ht="24.95" customHeight="1">
      <c r="A78" s="36"/>
      <c r="B78" s="37"/>
      <c r="C78" s="24" t="s">
        <v>113</v>
      </c>
      <c r="D78" s="38"/>
      <c r="E78" s="38"/>
      <c r="F78" s="38"/>
      <c r="G78" s="38"/>
      <c r="H78" s="38"/>
      <c r="I78" s="38"/>
      <c r="J78" s="38"/>
      <c r="K78" s="38"/>
      <c r="L78" s="108"/>
      <c r="S78" s="36"/>
      <c r="T78" s="36"/>
      <c r="U78" s="36"/>
      <c r="V78" s="36"/>
      <c r="W78" s="36"/>
      <c r="X78" s="36"/>
      <c r="Y78" s="36"/>
      <c r="Z78" s="36"/>
      <c r="AA78" s="36"/>
      <c r="AB78" s="36"/>
      <c r="AC78" s="36"/>
      <c r="AD78" s="36"/>
      <c r="AE78" s="36"/>
    </row>
    <row r="79" spans="1:31" s="2" customFormat="1" ht="6.95" customHeight="1">
      <c r="A79" s="36"/>
      <c r="B79" s="37"/>
      <c r="C79" s="38"/>
      <c r="D79" s="38"/>
      <c r="E79" s="38"/>
      <c r="F79" s="38"/>
      <c r="G79" s="38"/>
      <c r="H79" s="38"/>
      <c r="I79" s="38"/>
      <c r="J79" s="38"/>
      <c r="K79" s="38"/>
      <c r="L79" s="108"/>
      <c r="S79" s="36"/>
      <c r="T79" s="36"/>
      <c r="U79" s="36"/>
      <c r="V79" s="36"/>
      <c r="W79" s="36"/>
      <c r="X79" s="36"/>
      <c r="Y79" s="36"/>
      <c r="Z79" s="36"/>
      <c r="AA79" s="36"/>
      <c r="AB79" s="36"/>
      <c r="AC79" s="36"/>
      <c r="AD79" s="36"/>
      <c r="AE79" s="36"/>
    </row>
    <row r="80" spans="1:31" s="2" customFormat="1" ht="12" customHeight="1">
      <c r="A80" s="36"/>
      <c r="B80" s="37"/>
      <c r="C80" s="30" t="s">
        <v>16</v>
      </c>
      <c r="D80" s="38"/>
      <c r="E80" s="38"/>
      <c r="F80" s="38"/>
      <c r="G80" s="38"/>
      <c r="H80" s="38"/>
      <c r="I80" s="38"/>
      <c r="J80" s="38"/>
      <c r="K80" s="38"/>
      <c r="L80" s="108"/>
      <c r="S80" s="36"/>
      <c r="T80" s="36"/>
      <c r="U80" s="36"/>
      <c r="V80" s="36"/>
      <c r="W80" s="36"/>
      <c r="X80" s="36"/>
      <c r="Y80" s="36"/>
      <c r="Z80" s="36"/>
      <c r="AA80" s="36"/>
      <c r="AB80" s="36"/>
      <c r="AC80" s="36"/>
      <c r="AD80" s="36"/>
      <c r="AE80" s="36"/>
    </row>
    <row r="81" spans="1:65" s="2" customFormat="1" ht="16.5" customHeight="1">
      <c r="A81" s="36"/>
      <c r="B81" s="37"/>
      <c r="C81" s="38"/>
      <c r="D81" s="38"/>
      <c r="E81" s="360" t="str">
        <f>E7</f>
        <v>Sanace hydroizolační funkce střechy objektu Monoblok</v>
      </c>
      <c r="F81" s="361"/>
      <c r="G81" s="361"/>
      <c r="H81" s="361"/>
      <c r="I81" s="38"/>
      <c r="J81" s="38"/>
      <c r="K81" s="38"/>
      <c r="L81" s="108"/>
      <c r="S81" s="36"/>
      <c r="T81" s="36"/>
      <c r="U81" s="36"/>
      <c r="V81" s="36"/>
      <c r="W81" s="36"/>
      <c r="X81" s="36"/>
      <c r="Y81" s="36"/>
      <c r="Z81" s="36"/>
      <c r="AA81" s="36"/>
      <c r="AB81" s="36"/>
      <c r="AC81" s="36"/>
      <c r="AD81" s="36"/>
      <c r="AE81" s="36"/>
    </row>
    <row r="82" spans="1:65" s="2" customFormat="1" ht="12" customHeight="1">
      <c r="A82" s="36"/>
      <c r="B82" s="37"/>
      <c r="C82" s="30" t="s">
        <v>95</v>
      </c>
      <c r="D82" s="38"/>
      <c r="E82" s="38"/>
      <c r="F82" s="38"/>
      <c r="G82" s="38"/>
      <c r="H82" s="38"/>
      <c r="I82" s="38"/>
      <c r="J82" s="38"/>
      <c r="K82" s="38"/>
      <c r="L82" s="108"/>
      <c r="S82" s="36"/>
      <c r="T82" s="36"/>
      <c r="U82" s="36"/>
      <c r="V82" s="36"/>
      <c r="W82" s="36"/>
      <c r="X82" s="36"/>
      <c r="Y82" s="36"/>
      <c r="Z82" s="36"/>
      <c r="AA82" s="36"/>
      <c r="AB82" s="36"/>
      <c r="AC82" s="36"/>
      <c r="AD82" s="36"/>
      <c r="AE82" s="36"/>
    </row>
    <row r="83" spans="1:65" s="2" customFormat="1" ht="16.5" customHeight="1">
      <c r="A83" s="36"/>
      <c r="B83" s="37"/>
      <c r="C83" s="38"/>
      <c r="D83" s="38"/>
      <c r="E83" s="332" t="str">
        <f>E9</f>
        <v>D1.100.000 - ARS - Stavebně technické řešení</v>
      </c>
      <c r="F83" s="362"/>
      <c r="G83" s="362"/>
      <c r="H83" s="362"/>
      <c r="I83" s="38"/>
      <c r="J83" s="38"/>
      <c r="K83" s="38"/>
      <c r="L83" s="108"/>
      <c r="S83" s="36"/>
      <c r="T83" s="36"/>
      <c r="U83" s="36"/>
      <c r="V83" s="36"/>
      <c r="W83" s="36"/>
      <c r="X83" s="36"/>
      <c r="Y83" s="36"/>
      <c r="Z83" s="36"/>
      <c r="AA83" s="36"/>
      <c r="AB83" s="36"/>
      <c r="AC83" s="36"/>
      <c r="AD83" s="36"/>
      <c r="AE83" s="36"/>
    </row>
    <row r="84" spans="1:65" s="2" customFormat="1" ht="6.95" customHeight="1">
      <c r="A84" s="36"/>
      <c r="B84" s="37"/>
      <c r="C84" s="38"/>
      <c r="D84" s="38"/>
      <c r="E84" s="38"/>
      <c r="F84" s="38"/>
      <c r="G84" s="38"/>
      <c r="H84" s="38"/>
      <c r="I84" s="38"/>
      <c r="J84" s="38"/>
      <c r="K84" s="38"/>
      <c r="L84" s="108"/>
      <c r="S84" s="36"/>
      <c r="T84" s="36"/>
      <c r="U84" s="36"/>
      <c r="V84" s="36"/>
      <c r="W84" s="36"/>
      <c r="X84" s="36"/>
      <c r="Y84" s="36"/>
      <c r="Z84" s="36"/>
      <c r="AA84" s="36"/>
      <c r="AB84" s="36"/>
      <c r="AC84" s="36"/>
      <c r="AD84" s="36"/>
      <c r="AE84" s="36"/>
    </row>
    <row r="85" spans="1:65" s="2" customFormat="1" ht="12" customHeight="1">
      <c r="A85" s="36"/>
      <c r="B85" s="37"/>
      <c r="C85" s="30" t="s">
        <v>22</v>
      </c>
      <c r="D85" s="38"/>
      <c r="E85" s="38"/>
      <c r="F85" s="28" t="str">
        <f>F12</f>
        <v xml:space="preserve">Nemocnice s poliklinikou Česká Lípa, a.s. </v>
      </c>
      <c r="G85" s="38"/>
      <c r="H85" s="38"/>
      <c r="I85" s="30" t="s">
        <v>24</v>
      </c>
      <c r="J85" s="61" t="str">
        <f>IF(J12="","",J12)</f>
        <v>30. 5. 2022</v>
      </c>
      <c r="K85" s="38"/>
      <c r="L85" s="108"/>
      <c r="S85" s="36"/>
      <c r="T85" s="36"/>
      <c r="U85" s="36"/>
      <c r="V85" s="36"/>
      <c r="W85" s="36"/>
      <c r="X85" s="36"/>
      <c r="Y85" s="36"/>
      <c r="Z85" s="36"/>
      <c r="AA85" s="36"/>
      <c r="AB85" s="36"/>
      <c r="AC85" s="36"/>
      <c r="AD85" s="36"/>
      <c r="AE85" s="36"/>
    </row>
    <row r="86" spans="1:65" s="2" customFormat="1" ht="6.95" customHeight="1">
      <c r="A86" s="36"/>
      <c r="B86" s="37"/>
      <c r="C86" s="38"/>
      <c r="D86" s="38"/>
      <c r="E86" s="38"/>
      <c r="F86" s="38"/>
      <c r="G86" s="38"/>
      <c r="H86" s="38"/>
      <c r="I86" s="38"/>
      <c r="J86" s="38"/>
      <c r="K86" s="38"/>
      <c r="L86" s="108"/>
      <c r="S86" s="36"/>
      <c r="T86" s="36"/>
      <c r="U86" s="36"/>
      <c r="V86" s="36"/>
      <c r="W86" s="36"/>
      <c r="X86" s="36"/>
      <c r="Y86" s="36"/>
      <c r="Z86" s="36"/>
      <c r="AA86" s="36"/>
      <c r="AB86" s="36"/>
      <c r="AC86" s="36"/>
      <c r="AD86" s="36"/>
      <c r="AE86" s="36"/>
    </row>
    <row r="87" spans="1:65" s="2" customFormat="1" ht="15.2" customHeight="1">
      <c r="A87" s="36"/>
      <c r="B87" s="37"/>
      <c r="C87" s="30" t="s">
        <v>30</v>
      </c>
      <c r="D87" s="38"/>
      <c r="E87" s="38"/>
      <c r="F87" s="28" t="str">
        <f>E15</f>
        <v xml:space="preserve">Nemocnice s poliklinikou Česká Lípa, a.s. </v>
      </c>
      <c r="G87" s="38"/>
      <c r="H87" s="38"/>
      <c r="I87" s="30" t="s">
        <v>37</v>
      </c>
      <c r="J87" s="34" t="str">
        <f>E21</f>
        <v xml:space="preserve">STORING spol. s r.o. </v>
      </c>
      <c r="K87" s="38"/>
      <c r="L87" s="108"/>
      <c r="S87" s="36"/>
      <c r="T87" s="36"/>
      <c r="U87" s="36"/>
      <c r="V87" s="36"/>
      <c r="W87" s="36"/>
      <c r="X87" s="36"/>
      <c r="Y87" s="36"/>
      <c r="Z87" s="36"/>
      <c r="AA87" s="36"/>
      <c r="AB87" s="36"/>
      <c r="AC87" s="36"/>
      <c r="AD87" s="36"/>
      <c r="AE87" s="36"/>
    </row>
    <row r="88" spans="1:65" s="2" customFormat="1" ht="15.2" customHeight="1">
      <c r="A88" s="36"/>
      <c r="B88" s="37"/>
      <c r="C88" s="30" t="s">
        <v>35</v>
      </c>
      <c r="D88" s="38"/>
      <c r="E88" s="38"/>
      <c r="F88" s="28" t="str">
        <f>IF(E18="","",E18)</f>
        <v>Vyplň údaj</v>
      </c>
      <c r="G88" s="38"/>
      <c r="H88" s="38"/>
      <c r="I88" s="30" t="s">
        <v>42</v>
      </c>
      <c r="J88" s="34" t="str">
        <f>E24</f>
        <v xml:space="preserve">STORING spol. s r.o. </v>
      </c>
      <c r="K88" s="38"/>
      <c r="L88" s="108"/>
      <c r="S88" s="36"/>
      <c r="T88" s="36"/>
      <c r="U88" s="36"/>
      <c r="V88" s="36"/>
      <c r="W88" s="36"/>
      <c r="X88" s="36"/>
      <c r="Y88" s="36"/>
      <c r="Z88" s="36"/>
      <c r="AA88" s="36"/>
      <c r="AB88" s="36"/>
      <c r="AC88" s="36"/>
      <c r="AD88" s="36"/>
      <c r="AE88" s="36"/>
    </row>
    <row r="89" spans="1:65" s="2" customFormat="1" ht="10.35" customHeight="1">
      <c r="A89" s="36"/>
      <c r="B89" s="37"/>
      <c r="C89" s="38"/>
      <c r="D89" s="38"/>
      <c r="E89" s="38"/>
      <c r="F89" s="38"/>
      <c r="G89" s="38"/>
      <c r="H89" s="38"/>
      <c r="I89" s="38"/>
      <c r="J89" s="38"/>
      <c r="K89" s="38"/>
      <c r="L89" s="108"/>
      <c r="S89" s="36"/>
      <c r="T89" s="36"/>
      <c r="U89" s="36"/>
      <c r="V89" s="36"/>
      <c r="W89" s="36"/>
      <c r="X89" s="36"/>
      <c r="Y89" s="36"/>
      <c r="Z89" s="36"/>
      <c r="AA89" s="36"/>
      <c r="AB89" s="36"/>
      <c r="AC89" s="36"/>
      <c r="AD89" s="36"/>
      <c r="AE89" s="36"/>
    </row>
    <row r="90" spans="1:65" s="11" customFormat="1" ht="29.25" customHeight="1">
      <c r="A90" s="148"/>
      <c r="B90" s="149"/>
      <c r="C90" s="150" t="s">
        <v>114</v>
      </c>
      <c r="D90" s="151" t="s">
        <v>64</v>
      </c>
      <c r="E90" s="151" t="s">
        <v>60</v>
      </c>
      <c r="F90" s="151" t="s">
        <v>61</v>
      </c>
      <c r="G90" s="151" t="s">
        <v>115</v>
      </c>
      <c r="H90" s="151" t="s">
        <v>116</v>
      </c>
      <c r="I90" s="151" t="s">
        <v>117</v>
      </c>
      <c r="J90" s="152" t="s">
        <v>99</v>
      </c>
      <c r="K90" s="153" t="s">
        <v>118</v>
      </c>
      <c r="L90" s="154"/>
      <c r="M90" s="70" t="s">
        <v>78</v>
      </c>
      <c r="N90" s="71" t="s">
        <v>49</v>
      </c>
      <c r="O90" s="71" t="s">
        <v>119</v>
      </c>
      <c r="P90" s="71" t="s">
        <v>120</v>
      </c>
      <c r="Q90" s="71" t="s">
        <v>121</v>
      </c>
      <c r="R90" s="71" t="s">
        <v>122</v>
      </c>
      <c r="S90" s="71" t="s">
        <v>123</v>
      </c>
      <c r="T90" s="72" t="s">
        <v>124</v>
      </c>
      <c r="U90" s="148"/>
      <c r="V90" s="148"/>
      <c r="W90" s="148"/>
      <c r="X90" s="148"/>
      <c r="Y90" s="148"/>
      <c r="Z90" s="148"/>
      <c r="AA90" s="148"/>
      <c r="AB90" s="148"/>
      <c r="AC90" s="148"/>
      <c r="AD90" s="148"/>
      <c r="AE90" s="148"/>
    </row>
    <row r="91" spans="1:65" s="2" customFormat="1" ht="22.9" customHeight="1">
      <c r="A91" s="36"/>
      <c r="B91" s="37"/>
      <c r="C91" s="77" t="s">
        <v>125</v>
      </c>
      <c r="D91" s="38"/>
      <c r="E91" s="38"/>
      <c r="F91" s="38"/>
      <c r="G91" s="38"/>
      <c r="H91" s="38"/>
      <c r="I91" s="38"/>
      <c r="J91" s="155">
        <f>BK91</f>
        <v>0</v>
      </c>
      <c r="K91" s="38"/>
      <c r="L91" s="41"/>
      <c r="M91" s="73"/>
      <c r="N91" s="156"/>
      <c r="O91" s="74"/>
      <c r="P91" s="157">
        <f>P92+P255</f>
        <v>0</v>
      </c>
      <c r="Q91" s="74"/>
      <c r="R91" s="157">
        <f>R92+R255</f>
        <v>0.16614000000000001</v>
      </c>
      <c r="S91" s="74"/>
      <c r="T91" s="158">
        <f>T92+T255</f>
        <v>64.92298000000001</v>
      </c>
      <c r="U91" s="36"/>
      <c r="V91" s="36"/>
      <c r="W91" s="36"/>
      <c r="X91" s="36"/>
      <c r="Y91" s="36"/>
      <c r="Z91" s="36"/>
      <c r="AA91" s="36"/>
      <c r="AB91" s="36"/>
      <c r="AC91" s="36"/>
      <c r="AD91" s="36"/>
      <c r="AE91" s="36"/>
      <c r="AT91" s="18" t="s">
        <v>79</v>
      </c>
      <c r="AU91" s="18" t="s">
        <v>100</v>
      </c>
      <c r="BK91" s="159">
        <f>BK92+BK255</f>
        <v>0</v>
      </c>
    </row>
    <row r="92" spans="1:65" s="12" customFormat="1" ht="25.9" customHeight="1">
      <c r="B92" s="160"/>
      <c r="C92" s="161"/>
      <c r="D92" s="162" t="s">
        <v>79</v>
      </c>
      <c r="E92" s="163" t="s">
        <v>126</v>
      </c>
      <c r="F92" s="163" t="s">
        <v>127</v>
      </c>
      <c r="G92" s="161"/>
      <c r="H92" s="161"/>
      <c r="I92" s="164"/>
      <c r="J92" s="165">
        <f>BK92</f>
        <v>0</v>
      </c>
      <c r="K92" s="161"/>
      <c r="L92" s="166"/>
      <c r="M92" s="167"/>
      <c r="N92" s="168"/>
      <c r="O92" s="168"/>
      <c r="P92" s="169">
        <f>P93+P181+P202+P224</f>
        <v>0</v>
      </c>
      <c r="Q92" s="168"/>
      <c r="R92" s="169">
        <f>R93+R181+R202+R224</f>
        <v>0.16614000000000001</v>
      </c>
      <c r="S92" s="168"/>
      <c r="T92" s="170">
        <f>T93+T181+T202+T224</f>
        <v>64.92298000000001</v>
      </c>
      <c r="AR92" s="171" t="s">
        <v>90</v>
      </c>
      <c r="AT92" s="172" t="s">
        <v>79</v>
      </c>
      <c r="AU92" s="172" t="s">
        <v>80</v>
      </c>
      <c r="AY92" s="171" t="s">
        <v>128</v>
      </c>
      <c r="BK92" s="173">
        <f>BK93+BK181+BK202+BK224</f>
        <v>0</v>
      </c>
    </row>
    <row r="93" spans="1:65" s="12" customFormat="1" ht="22.9" customHeight="1">
      <c r="B93" s="160"/>
      <c r="C93" s="161"/>
      <c r="D93" s="162" t="s">
        <v>79</v>
      </c>
      <c r="E93" s="174" t="s">
        <v>129</v>
      </c>
      <c r="F93" s="174" t="s">
        <v>130</v>
      </c>
      <c r="G93" s="161"/>
      <c r="H93" s="161"/>
      <c r="I93" s="164"/>
      <c r="J93" s="175">
        <f>BK93</f>
        <v>0</v>
      </c>
      <c r="K93" s="161"/>
      <c r="L93" s="166"/>
      <c r="M93" s="167"/>
      <c r="N93" s="168"/>
      <c r="O93" s="168"/>
      <c r="P93" s="169">
        <f>SUM(P94:P180)</f>
        <v>0</v>
      </c>
      <c r="Q93" s="168"/>
      <c r="R93" s="169">
        <f>SUM(R94:R180)</f>
        <v>0</v>
      </c>
      <c r="S93" s="168"/>
      <c r="T93" s="170">
        <f>SUM(T94:T180)</f>
        <v>60.688800000000008</v>
      </c>
      <c r="AR93" s="171" t="s">
        <v>90</v>
      </c>
      <c r="AT93" s="172" t="s">
        <v>79</v>
      </c>
      <c r="AU93" s="172" t="s">
        <v>88</v>
      </c>
      <c r="AY93" s="171" t="s">
        <v>128</v>
      </c>
      <c r="BK93" s="173">
        <f>SUM(BK94:BK180)</f>
        <v>0</v>
      </c>
    </row>
    <row r="94" spans="1:65" s="2" customFormat="1" ht="24.2" customHeight="1">
      <c r="A94" s="36"/>
      <c r="B94" s="37"/>
      <c r="C94" s="176" t="s">
        <v>88</v>
      </c>
      <c r="D94" s="176" t="s">
        <v>131</v>
      </c>
      <c r="E94" s="177" t="s">
        <v>132</v>
      </c>
      <c r="F94" s="178" t="s">
        <v>133</v>
      </c>
      <c r="G94" s="179" t="s">
        <v>134</v>
      </c>
      <c r="H94" s="180">
        <v>3139</v>
      </c>
      <c r="I94" s="181"/>
      <c r="J94" s="182">
        <f>ROUND(I94*H94,2)</f>
        <v>0</v>
      </c>
      <c r="K94" s="183"/>
      <c r="L94" s="41"/>
      <c r="M94" s="184" t="s">
        <v>78</v>
      </c>
      <c r="N94" s="185" t="s">
        <v>50</v>
      </c>
      <c r="O94" s="66"/>
      <c r="P94" s="186">
        <f>O94*H94</f>
        <v>0</v>
      </c>
      <c r="Q94" s="186">
        <v>0</v>
      </c>
      <c r="R94" s="186">
        <f>Q94*H94</f>
        <v>0</v>
      </c>
      <c r="S94" s="186">
        <v>3.5999999999999999E-3</v>
      </c>
      <c r="T94" s="187">
        <f>S94*H94</f>
        <v>11.3004</v>
      </c>
      <c r="U94" s="36"/>
      <c r="V94" s="36"/>
      <c r="W94" s="36"/>
      <c r="X94" s="36"/>
      <c r="Y94" s="36"/>
      <c r="Z94" s="36"/>
      <c r="AA94" s="36"/>
      <c r="AB94" s="36"/>
      <c r="AC94" s="36"/>
      <c r="AD94" s="36"/>
      <c r="AE94" s="36"/>
      <c r="AR94" s="188" t="s">
        <v>135</v>
      </c>
      <c r="AT94" s="188" t="s">
        <v>131</v>
      </c>
      <c r="AU94" s="188" t="s">
        <v>90</v>
      </c>
      <c r="AY94" s="18" t="s">
        <v>128</v>
      </c>
      <c r="BE94" s="189">
        <f>IF(N94="základní",J94,0)</f>
        <v>0</v>
      </c>
      <c r="BF94" s="189">
        <f>IF(N94="snížená",J94,0)</f>
        <v>0</v>
      </c>
      <c r="BG94" s="189">
        <f>IF(N94="zákl. přenesená",J94,0)</f>
        <v>0</v>
      </c>
      <c r="BH94" s="189">
        <f>IF(N94="sníž. přenesená",J94,0)</f>
        <v>0</v>
      </c>
      <c r="BI94" s="189">
        <f>IF(N94="nulová",J94,0)</f>
        <v>0</v>
      </c>
      <c r="BJ94" s="18" t="s">
        <v>88</v>
      </c>
      <c r="BK94" s="189">
        <f>ROUND(I94*H94,2)</f>
        <v>0</v>
      </c>
      <c r="BL94" s="18" t="s">
        <v>135</v>
      </c>
      <c r="BM94" s="188" t="s">
        <v>136</v>
      </c>
    </row>
    <row r="95" spans="1:65" s="13" customFormat="1" ht="11.25">
      <c r="B95" s="190"/>
      <c r="C95" s="191"/>
      <c r="D95" s="192" t="s">
        <v>137</v>
      </c>
      <c r="E95" s="193" t="s">
        <v>78</v>
      </c>
      <c r="F95" s="194" t="s">
        <v>138</v>
      </c>
      <c r="G95" s="191"/>
      <c r="H95" s="193" t="s">
        <v>78</v>
      </c>
      <c r="I95" s="195"/>
      <c r="J95" s="191"/>
      <c r="K95" s="191"/>
      <c r="L95" s="196"/>
      <c r="M95" s="197"/>
      <c r="N95" s="198"/>
      <c r="O95" s="198"/>
      <c r="P95" s="198"/>
      <c r="Q95" s="198"/>
      <c r="R95" s="198"/>
      <c r="S95" s="198"/>
      <c r="T95" s="199"/>
      <c r="AT95" s="200" t="s">
        <v>137</v>
      </c>
      <c r="AU95" s="200" t="s">
        <v>90</v>
      </c>
      <c r="AV95" s="13" t="s">
        <v>88</v>
      </c>
      <c r="AW95" s="13" t="s">
        <v>41</v>
      </c>
      <c r="AX95" s="13" t="s">
        <v>80</v>
      </c>
      <c r="AY95" s="200" t="s">
        <v>128</v>
      </c>
    </row>
    <row r="96" spans="1:65" s="14" customFormat="1" ht="11.25">
      <c r="B96" s="201"/>
      <c r="C96" s="202"/>
      <c r="D96" s="192" t="s">
        <v>137</v>
      </c>
      <c r="E96" s="203" t="s">
        <v>78</v>
      </c>
      <c r="F96" s="204" t="s">
        <v>139</v>
      </c>
      <c r="G96" s="202"/>
      <c r="H96" s="205">
        <v>436</v>
      </c>
      <c r="I96" s="206"/>
      <c r="J96" s="202"/>
      <c r="K96" s="202"/>
      <c r="L96" s="207"/>
      <c r="M96" s="208"/>
      <c r="N96" s="209"/>
      <c r="O96" s="209"/>
      <c r="P96" s="209"/>
      <c r="Q96" s="209"/>
      <c r="R96" s="209"/>
      <c r="S96" s="209"/>
      <c r="T96" s="210"/>
      <c r="AT96" s="211" t="s">
        <v>137</v>
      </c>
      <c r="AU96" s="211" t="s">
        <v>90</v>
      </c>
      <c r="AV96" s="14" t="s">
        <v>90</v>
      </c>
      <c r="AW96" s="14" t="s">
        <v>41</v>
      </c>
      <c r="AX96" s="14" t="s">
        <v>80</v>
      </c>
      <c r="AY96" s="211" t="s">
        <v>128</v>
      </c>
    </row>
    <row r="97" spans="1:65" s="14" customFormat="1" ht="11.25">
      <c r="B97" s="201"/>
      <c r="C97" s="202"/>
      <c r="D97" s="192" t="s">
        <v>137</v>
      </c>
      <c r="E97" s="203" t="s">
        <v>78</v>
      </c>
      <c r="F97" s="204" t="s">
        <v>140</v>
      </c>
      <c r="G97" s="202"/>
      <c r="H97" s="205">
        <v>315</v>
      </c>
      <c r="I97" s="206"/>
      <c r="J97" s="202"/>
      <c r="K97" s="202"/>
      <c r="L97" s="207"/>
      <c r="M97" s="208"/>
      <c r="N97" s="209"/>
      <c r="O97" s="209"/>
      <c r="P97" s="209"/>
      <c r="Q97" s="209"/>
      <c r="R97" s="209"/>
      <c r="S97" s="209"/>
      <c r="T97" s="210"/>
      <c r="AT97" s="211" t="s">
        <v>137</v>
      </c>
      <c r="AU97" s="211" t="s">
        <v>90</v>
      </c>
      <c r="AV97" s="14" t="s">
        <v>90</v>
      </c>
      <c r="AW97" s="14" t="s">
        <v>41</v>
      </c>
      <c r="AX97" s="14" t="s">
        <v>80</v>
      </c>
      <c r="AY97" s="211" t="s">
        <v>128</v>
      </c>
    </row>
    <row r="98" spans="1:65" s="13" customFormat="1" ht="11.25">
      <c r="B98" s="190"/>
      <c r="C98" s="191"/>
      <c r="D98" s="192" t="s">
        <v>137</v>
      </c>
      <c r="E98" s="193" t="s">
        <v>78</v>
      </c>
      <c r="F98" s="194" t="s">
        <v>141</v>
      </c>
      <c r="G98" s="191"/>
      <c r="H98" s="193" t="s">
        <v>78</v>
      </c>
      <c r="I98" s="195"/>
      <c r="J98" s="191"/>
      <c r="K98" s="191"/>
      <c r="L98" s="196"/>
      <c r="M98" s="197"/>
      <c r="N98" s="198"/>
      <c r="O98" s="198"/>
      <c r="P98" s="198"/>
      <c r="Q98" s="198"/>
      <c r="R98" s="198"/>
      <c r="S98" s="198"/>
      <c r="T98" s="199"/>
      <c r="AT98" s="200" t="s">
        <v>137</v>
      </c>
      <c r="AU98" s="200" t="s">
        <v>90</v>
      </c>
      <c r="AV98" s="13" t="s">
        <v>88</v>
      </c>
      <c r="AW98" s="13" t="s">
        <v>41</v>
      </c>
      <c r="AX98" s="13" t="s">
        <v>80</v>
      </c>
      <c r="AY98" s="200" t="s">
        <v>128</v>
      </c>
    </row>
    <row r="99" spans="1:65" s="14" customFormat="1" ht="11.25">
      <c r="B99" s="201"/>
      <c r="C99" s="202"/>
      <c r="D99" s="192" t="s">
        <v>137</v>
      </c>
      <c r="E99" s="203" t="s">
        <v>78</v>
      </c>
      <c r="F99" s="204" t="s">
        <v>142</v>
      </c>
      <c r="G99" s="202"/>
      <c r="H99" s="205">
        <v>1120</v>
      </c>
      <c r="I99" s="206"/>
      <c r="J99" s="202"/>
      <c r="K99" s="202"/>
      <c r="L99" s="207"/>
      <c r="M99" s="208"/>
      <c r="N99" s="209"/>
      <c r="O99" s="209"/>
      <c r="P99" s="209"/>
      <c r="Q99" s="209"/>
      <c r="R99" s="209"/>
      <c r="S99" s="209"/>
      <c r="T99" s="210"/>
      <c r="AT99" s="211" t="s">
        <v>137</v>
      </c>
      <c r="AU99" s="211" t="s">
        <v>90</v>
      </c>
      <c r="AV99" s="14" t="s">
        <v>90</v>
      </c>
      <c r="AW99" s="14" t="s">
        <v>41</v>
      </c>
      <c r="AX99" s="14" t="s">
        <v>80</v>
      </c>
      <c r="AY99" s="211" t="s">
        <v>128</v>
      </c>
    </row>
    <row r="100" spans="1:65" s="14" customFormat="1" ht="11.25">
      <c r="B100" s="201"/>
      <c r="C100" s="202"/>
      <c r="D100" s="192" t="s">
        <v>137</v>
      </c>
      <c r="E100" s="203" t="s">
        <v>78</v>
      </c>
      <c r="F100" s="204" t="s">
        <v>143</v>
      </c>
      <c r="G100" s="202"/>
      <c r="H100" s="205">
        <v>952</v>
      </c>
      <c r="I100" s="206"/>
      <c r="J100" s="202"/>
      <c r="K100" s="202"/>
      <c r="L100" s="207"/>
      <c r="M100" s="208"/>
      <c r="N100" s="209"/>
      <c r="O100" s="209"/>
      <c r="P100" s="209"/>
      <c r="Q100" s="209"/>
      <c r="R100" s="209"/>
      <c r="S100" s="209"/>
      <c r="T100" s="210"/>
      <c r="AT100" s="211" t="s">
        <v>137</v>
      </c>
      <c r="AU100" s="211" t="s">
        <v>90</v>
      </c>
      <c r="AV100" s="14" t="s">
        <v>90</v>
      </c>
      <c r="AW100" s="14" t="s">
        <v>41</v>
      </c>
      <c r="AX100" s="14" t="s">
        <v>80</v>
      </c>
      <c r="AY100" s="211" t="s">
        <v>128</v>
      </c>
    </row>
    <row r="101" spans="1:65" s="13" customFormat="1" ht="11.25">
      <c r="B101" s="190"/>
      <c r="C101" s="191"/>
      <c r="D101" s="192" t="s">
        <v>137</v>
      </c>
      <c r="E101" s="193" t="s">
        <v>78</v>
      </c>
      <c r="F101" s="194" t="s">
        <v>144</v>
      </c>
      <c r="G101" s="191"/>
      <c r="H101" s="193" t="s">
        <v>78</v>
      </c>
      <c r="I101" s="195"/>
      <c r="J101" s="191"/>
      <c r="K101" s="191"/>
      <c r="L101" s="196"/>
      <c r="M101" s="197"/>
      <c r="N101" s="198"/>
      <c r="O101" s="198"/>
      <c r="P101" s="198"/>
      <c r="Q101" s="198"/>
      <c r="R101" s="198"/>
      <c r="S101" s="198"/>
      <c r="T101" s="199"/>
      <c r="AT101" s="200" t="s">
        <v>137</v>
      </c>
      <c r="AU101" s="200" t="s">
        <v>90</v>
      </c>
      <c r="AV101" s="13" t="s">
        <v>88</v>
      </c>
      <c r="AW101" s="13" t="s">
        <v>41</v>
      </c>
      <c r="AX101" s="13" t="s">
        <v>80</v>
      </c>
      <c r="AY101" s="200" t="s">
        <v>128</v>
      </c>
    </row>
    <row r="102" spans="1:65" s="14" customFormat="1" ht="11.25">
      <c r="B102" s="201"/>
      <c r="C102" s="202"/>
      <c r="D102" s="192" t="s">
        <v>137</v>
      </c>
      <c r="E102" s="203" t="s">
        <v>78</v>
      </c>
      <c r="F102" s="204" t="s">
        <v>145</v>
      </c>
      <c r="G102" s="202"/>
      <c r="H102" s="205">
        <v>316</v>
      </c>
      <c r="I102" s="206"/>
      <c r="J102" s="202"/>
      <c r="K102" s="202"/>
      <c r="L102" s="207"/>
      <c r="M102" s="208"/>
      <c r="N102" s="209"/>
      <c r="O102" s="209"/>
      <c r="P102" s="209"/>
      <c r="Q102" s="209"/>
      <c r="R102" s="209"/>
      <c r="S102" s="209"/>
      <c r="T102" s="210"/>
      <c r="AT102" s="211" t="s">
        <v>137</v>
      </c>
      <c r="AU102" s="211" t="s">
        <v>90</v>
      </c>
      <c r="AV102" s="14" t="s">
        <v>90</v>
      </c>
      <c r="AW102" s="14" t="s">
        <v>41</v>
      </c>
      <c r="AX102" s="14" t="s">
        <v>80</v>
      </c>
      <c r="AY102" s="211" t="s">
        <v>128</v>
      </c>
    </row>
    <row r="103" spans="1:65" s="15" customFormat="1" ht="11.25">
      <c r="B103" s="212"/>
      <c r="C103" s="213"/>
      <c r="D103" s="192" t="s">
        <v>137</v>
      </c>
      <c r="E103" s="214" t="s">
        <v>78</v>
      </c>
      <c r="F103" s="215" t="s">
        <v>146</v>
      </c>
      <c r="G103" s="213"/>
      <c r="H103" s="216">
        <v>3139</v>
      </c>
      <c r="I103" s="217"/>
      <c r="J103" s="213"/>
      <c r="K103" s="213"/>
      <c r="L103" s="218"/>
      <c r="M103" s="219"/>
      <c r="N103" s="220"/>
      <c r="O103" s="220"/>
      <c r="P103" s="220"/>
      <c r="Q103" s="220"/>
      <c r="R103" s="220"/>
      <c r="S103" s="220"/>
      <c r="T103" s="221"/>
      <c r="AT103" s="222" t="s">
        <v>137</v>
      </c>
      <c r="AU103" s="222" t="s">
        <v>90</v>
      </c>
      <c r="AV103" s="15" t="s">
        <v>147</v>
      </c>
      <c r="AW103" s="15" t="s">
        <v>41</v>
      </c>
      <c r="AX103" s="15" t="s">
        <v>88</v>
      </c>
      <c r="AY103" s="222" t="s">
        <v>128</v>
      </c>
    </row>
    <row r="104" spans="1:65" s="2" customFormat="1" ht="16.5" customHeight="1">
      <c r="A104" s="36"/>
      <c r="B104" s="37"/>
      <c r="C104" s="176" t="s">
        <v>90</v>
      </c>
      <c r="D104" s="176" t="s">
        <v>131</v>
      </c>
      <c r="E104" s="177" t="s">
        <v>148</v>
      </c>
      <c r="F104" s="178" t="s">
        <v>149</v>
      </c>
      <c r="G104" s="179" t="s">
        <v>134</v>
      </c>
      <c r="H104" s="180">
        <v>3139</v>
      </c>
      <c r="I104" s="181"/>
      <c r="J104" s="182">
        <f>ROUND(I104*H104,2)</f>
        <v>0</v>
      </c>
      <c r="K104" s="183"/>
      <c r="L104" s="41"/>
      <c r="M104" s="184" t="s">
        <v>78</v>
      </c>
      <c r="N104" s="185" t="s">
        <v>50</v>
      </c>
      <c r="O104" s="66"/>
      <c r="P104" s="186">
        <f>O104*H104</f>
        <v>0</v>
      </c>
      <c r="Q104" s="186">
        <v>0</v>
      </c>
      <c r="R104" s="186">
        <f>Q104*H104</f>
        <v>0</v>
      </c>
      <c r="S104" s="186">
        <v>3.5999999999999999E-3</v>
      </c>
      <c r="T104" s="187">
        <f>S104*H104</f>
        <v>11.3004</v>
      </c>
      <c r="U104" s="36"/>
      <c r="V104" s="36"/>
      <c r="W104" s="36"/>
      <c r="X104" s="36"/>
      <c r="Y104" s="36"/>
      <c r="Z104" s="36"/>
      <c r="AA104" s="36"/>
      <c r="AB104" s="36"/>
      <c r="AC104" s="36"/>
      <c r="AD104" s="36"/>
      <c r="AE104" s="36"/>
      <c r="AR104" s="188" t="s">
        <v>135</v>
      </c>
      <c r="AT104" s="188" t="s">
        <v>131</v>
      </c>
      <c r="AU104" s="188" t="s">
        <v>90</v>
      </c>
      <c r="AY104" s="18" t="s">
        <v>128</v>
      </c>
      <c r="BE104" s="189">
        <f>IF(N104="základní",J104,0)</f>
        <v>0</v>
      </c>
      <c r="BF104" s="189">
        <f>IF(N104="snížená",J104,0)</f>
        <v>0</v>
      </c>
      <c r="BG104" s="189">
        <f>IF(N104="zákl. přenesená",J104,0)</f>
        <v>0</v>
      </c>
      <c r="BH104" s="189">
        <f>IF(N104="sníž. přenesená",J104,0)</f>
        <v>0</v>
      </c>
      <c r="BI104" s="189">
        <f>IF(N104="nulová",J104,0)</f>
        <v>0</v>
      </c>
      <c r="BJ104" s="18" t="s">
        <v>88</v>
      </c>
      <c r="BK104" s="189">
        <f>ROUND(I104*H104,2)</f>
        <v>0</v>
      </c>
      <c r="BL104" s="18" t="s">
        <v>135</v>
      </c>
      <c r="BM104" s="188" t="s">
        <v>150</v>
      </c>
    </row>
    <row r="105" spans="1:65" s="13" customFormat="1" ht="11.25">
      <c r="B105" s="190"/>
      <c r="C105" s="191"/>
      <c r="D105" s="192" t="s">
        <v>137</v>
      </c>
      <c r="E105" s="193" t="s">
        <v>78</v>
      </c>
      <c r="F105" s="194" t="s">
        <v>138</v>
      </c>
      <c r="G105" s="191"/>
      <c r="H105" s="193" t="s">
        <v>78</v>
      </c>
      <c r="I105" s="195"/>
      <c r="J105" s="191"/>
      <c r="K105" s="191"/>
      <c r="L105" s="196"/>
      <c r="M105" s="197"/>
      <c r="N105" s="198"/>
      <c r="O105" s="198"/>
      <c r="P105" s="198"/>
      <c r="Q105" s="198"/>
      <c r="R105" s="198"/>
      <c r="S105" s="198"/>
      <c r="T105" s="199"/>
      <c r="AT105" s="200" t="s">
        <v>137</v>
      </c>
      <c r="AU105" s="200" t="s">
        <v>90</v>
      </c>
      <c r="AV105" s="13" t="s">
        <v>88</v>
      </c>
      <c r="AW105" s="13" t="s">
        <v>41</v>
      </c>
      <c r="AX105" s="13" t="s">
        <v>80</v>
      </c>
      <c r="AY105" s="200" t="s">
        <v>128</v>
      </c>
    </row>
    <row r="106" spans="1:65" s="14" customFormat="1" ht="11.25">
      <c r="B106" s="201"/>
      <c r="C106" s="202"/>
      <c r="D106" s="192" t="s">
        <v>137</v>
      </c>
      <c r="E106" s="203" t="s">
        <v>78</v>
      </c>
      <c r="F106" s="204" t="s">
        <v>139</v>
      </c>
      <c r="G106" s="202"/>
      <c r="H106" s="205">
        <v>436</v>
      </c>
      <c r="I106" s="206"/>
      <c r="J106" s="202"/>
      <c r="K106" s="202"/>
      <c r="L106" s="207"/>
      <c r="M106" s="208"/>
      <c r="N106" s="209"/>
      <c r="O106" s="209"/>
      <c r="P106" s="209"/>
      <c r="Q106" s="209"/>
      <c r="R106" s="209"/>
      <c r="S106" s="209"/>
      <c r="T106" s="210"/>
      <c r="AT106" s="211" t="s">
        <v>137</v>
      </c>
      <c r="AU106" s="211" t="s">
        <v>90</v>
      </c>
      <c r="AV106" s="14" t="s">
        <v>90</v>
      </c>
      <c r="AW106" s="14" t="s">
        <v>41</v>
      </c>
      <c r="AX106" s="14" t="s">
        <v>80</v>
      </c>
      <c r="AY106" s="211" t="s">
        <v>128</v>
      </c>
    </row>
    <row r="107" spans="1:65" s="14" customFormat="1" ht="11.25">
      <c r="B107" s="201"/>
      <c r="C107" s="202"/>
      <c r="D107" s="192" t="s">
        <v>137</v>
      </c>
      <c r="E107" s="203" t="s">
        <v>78</v>
      </c>
      <c r="F107" s="204" t="s">
        <v>140</v>
      </c>
      <c r="G107" s="202"/>
      <c r="H107" s="205">
        <v>315</v>
      </c>
      <c r="I107" s="206"/>
      <c r="J107" s="202"/>
      <c r="K107" s="202"/>
      <c r="L107" s="207"/>
      <c r="M107" s="208"/>
      <c r="N107" s="209"/>
      <c r="O107" s="209"/>
      <c r="P107" s="209"/>
      <c r="Q107" s="209"/>
      <c r="R107" s="209"/>
      <c r="S107" s="209"/>
      <c r="T107" s="210"/>
      <c r="AT107" s="211" t="s">
        <v>137</v>
      </c>
      <c r="AU107" s="211" t="s">
        <v>90</v>
      </c>
      <c r="AV107" s="14" t="s">
        <v>90</v>
      </c>
      <c r="AW107" s="14" t="s">
        <v>41</v>
      </c>
      <c r="AX107" s="14" t="s">
        <v>80</v>
      </c>
      <c r="AY107" s="211" t="s">
        <v>128</v>
      </c>
    </row>
    <row r="108" spans="1:65" s="13" customFormat="1" ht="11.25">
      <c r="B108" s="190"/>
      <c r="C108" s="191"/>
      <c r="D108" s="192" t="s">
        <v>137</v>
      </c>
      <c r="E108" s="193" t="s">
        <v>78</v>
      </c>
      <c r="F108" s="194" t="s">
        <v>141</v>
      </c>
      <c r="G108" s="191"/>
      <c r="H108" s="193" t="s">
        <v>78</v>
      </c>
      <c r="I108" s="195"/>
      <c r="J108" s="191"/>
      <c r="K108" s="191"/>
      <c r="L108" s="196"/>
      <c r="M108" s="197"/>
      <c r="N108" s="198"/>
      <c r="O108" s="198"/>
      <c r="P108" s="198"/>
      <c r="Q108" s="198"/>
      <c r="R108" s="198"/>
      <c r="S108" s="198"/>
      <c r="T108" s="199"/>
      <c r="AT108" s="200" t="s">
        <v>137</v>
      </c>
      <c r="AU108" s="200" t="s">
        <v>90</v>
      </c>
      <c r="AV108" s="13" t="s">
        <v>88</v>
      </c>
      <c r="AW108" s="13" t="s">
        <v>41</v>
      </c>
      <c r="AX108" s="13" t="s">
        <v>80</v>
      </c>
      <c r="AY108" s="200" t="s">
        <v>128</v>
      </c>
    </row>
    <row r="109" spans="1:65" s="14" customFormat="1" ht="11.25">
      <c r="B109" s="201"/>
      <c r="C109" s="202"/>
      <c r="D109" s="192" t="s">
        <v>137</v>
      </c>
      <c r="E109" s="203" t="s">
        <v>78</v>
      </c>
      <c r="F109" s="204" t="s">
        <v>142</v>
      </c>
      <c r="G109" s="202"/>
      <c r="H109" s="205">
        <v>1120</v>
      </c>
      <c r="I109" s="206"/>
      <c r="J109" s="202"/>
      <c r="K109" s="202"/>
      <c r="L109" s="207"/>
      <c r="M109" s="208"/>
      <c r="N109" s="209"/>
      <c r="O109" s="209"/>
      <c r="P109" s="209"/>
      <c r="Q109" s="209"/>
      <c r="R109" s="209"/>
      <c r="S109" s="209"/>
      <c r="T109" s="210"/>
      <c r="AT109" s="211" t="s">
        <v>137</v>
      </c>
      <c r="AU109" s="211" t="s">
        <v>90</v>
      </c>
      <c r="AV109" s="14" t="s">
        <v>90</v>
      </c>
      <c r="AW109" s="14" t="s">
        <v>41</v>
      </c>
      <c r="AX109" s="14" t="s">
        <v>80</v>
      </c>
      <c r="AY109" s="211" t="s">
        <v>128</v>
      </c>
    </row>
    <row r="110" spans="1:65" s="14" customFormat="1" ht="11.25">
      <c r="B110" s="201"/>
      <c r="C110" s="202"/>
      <c r="D110" s="192" t="s">
        <v>137</v>
      </c>
      <c r="E110" s="203" t="s">
        <v>78</v>
      </c>
      <c r="F110" s="204" t="s">
        <v>143</v>
      </c>
      <c r="G110" s="202"/>
      <c r="H110" s="205">
        <v>952</v>
      </c>
      <c r="I110" s="206"/>
      <c r="J110" s="202"/>
      <c r="K110" s="202"/>
      <c r="L110" s="207"/>
      <c r="M110" s="208"/>
      <c r="N110" s="209"/>
      <c r="O110" s="209"/>
      <c r="P110" s="209"/>
      <c r="Q110" s="209"/>
      <c r="R110" s="209"/>
      <c r="S110" s="209"/>
      <c r="T110" s="210"/>
      <c r="AT110" s="211" t="s">
        <v>137</v>
      </c>
      <c r="AU110" s="211" t="s">
        <v>90</v>
      </c>
      <c r="AV110" s="14" t="s">
        <v>90</v>
      </c>
      <c r="AW110" s="14" t="s">
        <v>41</v>
      </c>
      <c r="AX110" s="14" t="s">
        <v>80</v>
      </c>
      <c r="AY110" s="211" t="s">
        <v>128</v>
      </c>
    </row>
    <row r="111" spans="1:65" s="13" customFormat="1" ht="11.25">
      <c r="B111" s="190"/>
      <c r="C111" s="191"/>
      <c r="D111" s="192" t="s">
        <v>137</v>
      </c>
      <c r="E111" s="193" t="s">
        <v>78</v>
      </c>
      <c r="F111" s="194" t="s">
        <v>144</v>
      </c>
      <c r="G111" s="191"/>
      <c r="H111" s="193" t="s">
        <v>78</v>
      </c>
      <c r="I111" s="195"/>
      <c r="J111" s="191"/>
      <c r="K111" s="191"/>
      <c r="L111" s="196"/>
      <c r="M111" s="197"/>
      <c r="N111" s="198"/>
      <c r="O111" s="198"/>
      <c r="P111" s="198"/>
      <c r="Q111" s="198"/>
      <c r="R111" s="198"/>
      <c r="S111" s="198"/>
      <c r="T111" s="199"/>
      <c r="AT111" s="200" t="s">
        <v>137</v>
      </c>
      <c r="AU111" s="200" t="s">
        <v>90</v>
      </c>
      <c r="AV111" s="13" t="s">
        <v>88</v>
      </c>
      <c r="AW111" s="13" t="s">
        <v>41</v>
      </c>
      <c r="AX111" s="13" t="s">
        <v>80</v>
      </c>
      <c r="AY111" s="200" t="s">
        <v>128</v>
      </c>
    </row>
    <row r="112" spans="1:65" s="14" customFormat="1" ht="11.25">
      <c r="B112" s="201"/>
      <c r="C112" s="202"/>
      <c r="D112" s="192" t="s">
        <v>137</v>
      </c>
      <c r="E112" s="203" t="s">
        <v>78</v>
      </c>
      <c r="F112" s="204" t="s">
        <v>145</v>
      </c>
      <c r="G112" s="202"/>
      <c r="H112" s="205">
        <v>316</v>
      </c>
      <c r="I112" s="206"/>
      <c r="J112" s="202"/>
      <c r="K112" s="202"/>
      <c r="L112" s="207"/>
      <c r="M112" s="208"/>
      <c r="N112" s="209"/>
      <c r="O112" s="209"/>
      <c r="P112" s="209"/>
      <c r="Q112" s="209"/>
      <c r="R112" s="209"/>
      <c r="S112" s="209"/>
      <c r="T112" s="210"/>
      <c r="AT112" s="211" t="s">
        <v>137</v>
      </c>
      <c r="AU112" s="211" t="s">
        <v>90</v>
      </c>
      <c r="AV112" s="14" t="s">
        <v>90</v>
      </c>
      <c r="AW112" s="14" t="s">
        <v>41</v>
      </c>
      <c r="AX112" s="14" t="s">
        <v>80</v>
      </c>
      <c r="AY112" s="211" t="s">
        <v>128</v>
      </c>
    </row>
    <row r="113" spans="1:65" s="15" customFormat="1" ht="11.25">
      <c r="B113" s="212"/>
      <c r="C113" s="213"/>
      <c r="D113" s="192" t="s">
        <v>137</v>
      </c>
      <c r="E113" s="214" t="s">
        <v>78</v>
      </c>
      <c r="F113" s="215" t="s">
        <v>146</v>
      </c>
      <c r="G113" s="213"/>
      <c r="H113" s="216">
        <v>3139</v>
      </c>
      <c r="I113" s="217"/>
      <c r="J113" s="213"/>
      <c r="K113" s="213"/>
      <c r="L113" s="218"/>
      <c r="M113" s="219"/>
      <c r="N113" s="220"/>
      <c r="O113" s="220"/>
      <c r="P113" s="220"/>
      <c r="Q113" s="220"/>
      <c r="R113" s="220"/>
      <c r="S113" s="220"/>
      <c r="T113" s="221"/>
      <c r="AT113" s="222" t="s">
        <v>137</v>
      </c>
      <c r="AU113" s="222" t="s">
        <v>90</v>
      </c>
      <c r="AV113" s="15" t="s">
        <v>147</v>
      </c>
      <c r="AW113" s="15" t="s">
        <v>41</v>
      </c>
      <c r="AX113" s="15" t="s">
        <v>88</v>
      </c>
      <c r="AY113" s="222" t="s">
        <v>128</v>
      </c>
    </row>
    <row r="114" spans="1:65" s="2" customFormat="1" ht="62.65" customHeight="1">
      <c r="A114" s="36"/>
      <c r="B114" s="37"/>
      <c r="C114" s="176" t="s">
        <v>151</v>
      </c>
      <c r="D114" s="176" t="s">
        <v>131</v>
      </c>
      <c r="E114" s="177" t="s">
        <v>152</v>
      </c>
      <c r="F114" s="178" t="s">
        <v>153</v>
      </c>
      <c r="G114" s="179" t="s">
        <v>134</v>
      </c>
      <c r="H114" s="180">
        <v>3139</v>
      </c>
      <c r="I114" s="181"/>
      <c r="J114" s="182">
        <f>ROUND(I114*H114,2)</f>
        <v>0</v>
      </c>
      <c r="K114" s="183"/>
      <c r="L114" s="41"/>
      <c r="M114" s="184" t="s">
        <v>78</v>
      </c>
      <c r="N114" s="185" t="s">
        <v>50</v>
      </c>
      <c r="O114" s="66"/>
      <c r="P114" s="186">
        <f>O114*H114</f>
        <v>0</v>
      </c>
      <c r="Q114" s="186">
        <v>0</v>
      </c>
      <c r="R114" s="186">
        <f>Q114*H114</f>
        <v>0</v>
      </c>
      <c r="S114" s="186">
        <v>3.5999999999999999E-3</v>
      </c>
      <c r="T114" s="187">
        <f>S114*H114</f>
        <v>11.3004</v>
      </c>
      <c r="U114" s="36"/>
      <c r="V114" s="36"/>
      <c r="W114" s="36"/>
      <c r="X114" s="36"/>
      <c r="Y114" s="36"/>
      <c r="Z114" s="36"/>
      <c r="AA114" s="36"/>
      <c r="AB114" s="36"/>
      <c r="AC114" s="36"/>
      <c r="AD114" s="36"/>
      <c r="AE114" s="36"/>
      <c r="AR114" s="188" t="s">
        <v>135</v>
      </c>
      <c r="AT114" s="188" t="s">
        <v>131</v>
      </c>
      <c r="AU114" s="188" t="s">
        <v>90</v>
      </c>
      <c r="AY114" s="18" t="s">
        <v>128</v>
      </c>
      <c r="BE114" s="189">
        <f>IF(N114="základní",J114,0)</f>
        <v>0</v>
      </c>
      <c r="BF114" s="189">
        <f>IF(N114="snížená",J114,0)</f>
        <v>0</v>
      </c>
      <c r="BG114" s="189">
        <f>IF(N114="zákl. přenesená",J114,0)</f>
        <v>0</v>
      </c>
      <c r="BH114" s="189">
        <f>IF(N114="sníž. přenesená",J114,0)</f>
        <v>0</v>
      </c>
      <c r="BI114" s="189">
        <f>IF(N114="nulová",J114,0)</f>
        <v>0</v>
      </c>
      <c r="BJ114" s="18" t="s">
        <v>88</v>
      </c>
      <c r="BK114" s="189">
        <f>ROUND(I114*H114,2)</f>
        <v>0</v>
      </c>
      <c r="BL114" s="18" t="s">
        <v>135</v>
      </c>
      <c r="BM114" s="188" t="s">
        <v>154</v>
      </c>
    </row>
    <row r="115" spans="1:65" s="13" customFormat="1" ht="11.25">
      <c r="B115" s="190"/>
      <c r="C115" s="191"/>
      <c r="D115" s="192" t="s">
        <v>137</v>
      </c>
      <c r="E115" s="193" t="s">
        <v>78</v>
      </c>
      <c r="F115" s="194" t="s">
        <v>138</v>
      </c>
      <c r="G115" s="191"/>
      <c r="H115" s="193" t="s">
        <v>78</v>
      </c>
      <c r="I115" s="195"/>
      <c r="J115" s="191"/>
      <c r="K115" s="191"/>
      <c r="L115" s="196"/>
      <c r="M115" s="197"/>
      <c r="N115" s="198"/>
      <c r="O115" s="198"/>
      <c r="P115" s="198"/>
      <c r="Q115" s="198"/>
      <c r="R115" s="198"/>
      <c r="S115" s="198"/>
      <c r="T115" s="199"/>
      <c r="AT115" s="200" t="s">
        <v>137</v>
      </c>
      <c r="AU115" s="200" t="s">
        <v>90</v>
      </c>
      <c r="AV115" s="13" t="s">
        <v>88</v>
      </c>
      <c r="AW115" s="13" t="s">
        <v>41</v>
      </c>
      <c r="AX115" s="13" t="s">
        <v>80</v>
      </c>
      <c r="AY115" s="200" t="s">
        <v>128</v>
      </c>
    </row>
    <row r="116" spans="1:65" s="14" customFormat="1" ht="11.25">
      <c r="B116" s="201"/>
      <c r="C116" s="202"/>
      <c r="D116" s="192" t="s">
        <v>137</v>
      </c>
      <c r="E116" s="203" t="s">
        <v>78</v>
      </c>
      <c r="F116" s="204" t="s">
        <v>139</v>
      </c>
      <c r="G116" s="202"/>
      <c r="H116" s="205">
        <v>436</v>
      </c>
      <c r="I116" s="206"/>
      <c r="J116" s="202"/>
      <c r="K116" s="202"/>
      <c r="L116" s="207"/>
      <c r="M116" s="208"/>
      <c r="N116" s="209"/>
      <c r="O116" s="209"/>
      <c r="P116" s="209"/>
      <c r="Q116" s="209"/>
      <c r="R116" s="209"/>
      <c r="S116" s="209"/>
      <c r="T116" s="210"/>
      <c r="AT116" s="211" t="s">
        <v>137</v>
      </c>
      <c r="AU116" s="211" t="s">
        <v>90</v>
      </c>
      <c r="AV116" s="14" t="s">
        <v>90</v>
      </c>
      <c r="AW116" s="14" t="s">
        <v>41</v>
      </c>
      <c r="AX116" s="14" t="s">
        <v>80</v>
      </c>
      <c r="AY116" s="211" t="s">
        <v>128</v>
      </c>
    </row>
    <row r="117" spans="1:65" s="14" customFormat="1" ht="11.25">
      <c r="B117" s="201"/>
      <c r="C117" s="202"/>
      <c r="D117" s="192" t="s">
        <v>137</v>
      </c>
      <c r="E117" s="203" t="s">
        <v>78</v>
      </c>
      <c r="F117" s="204" t="s">
        <v>140</v>
      </c>
      <c r="G117" s="202"/>
      <c r="H117" s="205">
        <v>315</v>
      </c>
      <c r="I117" s="206"/>
      <c r="J117" s="202"/>
      <c r="K117" s="202"/>
      <c r="L117" s="207"/>
      <c r="M117" s="208"/>
      <c r="N117" s="209"/>
      <c r="O117" s="209"/>
      <c r="P117" s="209"/>
      <c r="Q117" s="209"/>
      <c r="R117" s="209"/>
      <c r="S117" s="209"/>
      <c r="T117" s="210"/>
      <c r="AT117" s="211" t="s">
        <v>137</v>
      </c>
      <c r="AU117" s="211" t="s">
        <v>90</v>
      </c>
      <c r="AV117" s="14" t="s">
        <v>90</v>
      </c>
      <c r="AW117" s="14" t="s">
        <v>41</v>
      </c>
      <c r="AX117" s="14" t="s">
        <v>80</v>
      </c>
      <c r="AY117" s="211" t="s">
        <v>128</v>
      </c>
    </row>
    <row r="118" spans="1:65" s="13" customFormat="1" ht="11.25">
      <c r="B118" s="190"/>
      <c r="C118" s="191"/>
      <c r="D118" s="192" t="s">
        <v>137</v>
      </c>
      <c r="E118" s="193" t="s">
        <v>78</v>
      </c>
      <c r="F118" s="194" t="s">
        <v>141</v>
      </c>
      <c r="G118" s="191"/>
      <c r="H118" s="193" t="s">
        <v>78</v>
      </c>
      <c r="I118" s="195"/>
      <c r="J118" s="191"/>
      <c r="K118" s="191"/>
      <c r="L118" s="196"/>
      <c r="M118" s="197"/>
      <c r="N118" s="198"/>
      <c r="O118" s="198"/>
      <c r="P118" s="198"/>
      <c r="Q118" s="198"/>
      <c r="R118" s="198"/>
      <c r="S118" s="198"/>
      <c r="T118" s="199"/>
      <c r="AT118" s="200" t="s">
        <v>137</v>
      </c>
      <c r="AU118" s="200" t="s">
        <v>90</v>
      </c>
      <c r="AV118" s="13" t="s">
        <v>88</v>
      </c>
      <c r="AW118" s="13" t="s">
        <v>41</v>
      </c>
      <c r="AX118" s="13" t="s">
        <v>80</v>
      </c>
      <c r="AY118" s="200" t="s">
        <v>128</v>
      </c>
    </row>
    <row r="119" spans="1:65" s="14" customFormat="1" ht="11.25">
      <c r="B119" s="201"/>
      <c r="C119" s="202"/>
      <c r="D119" s="192" t="s">
        <v>137</v>
      </c>
      <c r="E119" s="203" t="s">
        <v>78</v>
      </c>
      <c r="F119" s="204" t="s">
        <v>142</v>
      </c>
      <c r="G119" s="202"/>
      <c r="H119" s="205">
        <v>1120</v>
      </c>
      <c r="I119" s="206"/>
      <c r="J119" s="202"/>
      <c r="K119" s="202"/>
      <c r="L119" s="207"/>
      <c r="M119" s="208"/>
      <c r="N119" s="209"/>
      <c r="O119" s="209"/>
      <c r="P119" s="209"/>
      <c r="Q119" s="209"/>
      <c r="R119" s="209"/>
      <c r="S119" s="209"/>
      <c r="T119" s="210"/>
      <c r="AT119" s="211" t="s">
        <v>137</v>
      </c>
      <c r="AU119" s="211" t="s">
        <v>90</v>
      </c>
      <c r="AV119" s="14" t="s">
        <v>90</v>
      </c>
      <c r="AW119" s="14" t="s">
        <v>41</v>
      </c>
      <c r="AX119" s="14" t="s">
        <v>80</v>
      </c>
      <c r="AY119" s="211" t="s">
        <v>128</v>
      </c>
    </row>
    <row r="120" spans="1:65" s="14" customFormat="1" ht="11.25">
      <c r="B120" s="201"/>
      <c r="C120" s="202"/>
      <c r="D120" s="192" t="s">
        <v>137</v>
      </c>
      <c r="E120" s="203" t="s">
        <v>78</v>
      </c>
      <c r="F120" s="204" t="s">
        <v>143</v>
      </c>
      <c r="G120" s="202"/>
      <c r="H120" s="205">
        <v>952</v>
      </c>
      <c r="I120" s="206"/>
      <c r="J120" s="202"/>
      <c r="K120" s="202"/>
      <c r="L120" s="207"/>
      <c r="M120" s="208"/>
      <c r="N120" s="209"/>
      <c r="O120" s="209"/>
      <c r="P120" s="209"/>
      <c r="Q120" s="209"/>
      <c r="R120" s="209"/>
      <c r="S120" s="209"/>
      <c r="T120" s="210"/>
      <c r="AT120" s="211" t="s">
        <v>137</v>
      </c>
      <c r="AU120" s="211" t="s">
        <v>90</v>
      </c>
      <c r="AV120" s="14" t="s">
        <v>90</v>
      </c>
      <c r="AW120" s="14" t="s">
        <v>41</v>
      </c>
      <c r="AX120" s="14" t="s">
        <v>80</v>
      </c>
      <c r="AY120" s="211" t="s">
        <v>128</v>
      </c>
    </row>
    <row r="121" spans="1:65" s="13" customFormat="1" ht="11.25">
      <c r="B121" s="190"/>
      <c r="C121" s="191"/>
      <c r="D121" s="192" t="s">
        <v>137</v>
      </c>
      <c r="E121" s="193" t="s">
        <v>78</v>
      </c>
      <c r="F121" s="194" t="s">
        <v>144</v>
      </c>
      <c r="G121" s="191"/>
      <c r="H121" s="193" t="s">
        <v>78</v>
      </c>
      <c r="I121" s="195"/>
      <c r="J121" s="191"/>
      <c r="K121" s="191"/>
      <c r="L121" s="196"/>
      <c r="M121" s="197"/>
      <c r="N121" s="198"/>
      <c r="O121" s="198"/>
      <c r="P121" s="198"/>
      <c r="Q121" s="198"/>
      <c r="R121" s="198"/>
      <c r="S121" s="198"/>
      <c r="T121" s="199"/>
      <c r="AT121" s="200" t="s">
        <v>137</v>
      </c>
      <c r="AU121" s="200" t="s">
        <v>90</v>
      </c>
      <c r="AV121" s="13" t="s">
        <v>88</v>
      </c>
      <c r="AW121" s="13" t="s">
        <v>41</v>
      </c>
      <c r="AX121" s="13" t="s">
        <v>80</v>
      </c>
      <c r="AY121" s="200" t="s">
        <v>128</v>
      </c>
    </row>
    <row r="122" spans="1:65" s="14" customFormat="1" ht="11.25">
      <c r="B122" s="201"/>
      <c r="C122" s="202"/>
      <c r="D122" s="192" t="s">
        <v>137</v>
      </c>
      <c r="E122" s="203" t="s">
        <v>78</v>
      </c>
      <c r="F122" s="204" t="s">
        <v>145</v>
      </c>
      <c r="G122" s="202"/>
      <c r="H122" s="205">
        <v>316</v>
      </c>
      <c r="I122" s="206"/>
      <c r="J122" s="202"/>
      <c r="K122" s="202"/>
      <c r="L122" s="207"/>
      <c r="M122" s="208"/>
      <c r="N122" s="209"/>
      <c r="O122" s="209"/>
      <c r="P122" s="209"/>
      <c r="Q122" s="209"/>
      <c r="R122" s="209"/>
      <c r="S122" s="209"/>
      <c r="T122" s="210"/>
      <c r="AT122" s="211" t="s">
        <v>137</v>
      </c>
      <c r="AU122" s="211" t="s">
        <v>90</v>
      </c>
      <c r="AV122" s="14" t="s">
        <v>90</v>
      </c>
      <c r="AW122" s="14" t="s">
        <v>41</v>
      </c>
      <c r="AX122" s="14" t="s">
        <v>80</v>
      </c>
      <c r="AY122" s="211" t="s">
        <v>128</v>
      </c>
    </row>
    <row r="123" spans="1:65" s="15" customFormat="1" ht="11.25">
      <c r="B123" s="212"/>
      <c r="C123" s="213"/>
      <c r="D123" s="192" t="s">
        <v>137</v>
      </c>
      <c r="E123" s="214" t="s">
        <v>78</v>
      </c>
      <c r="F123" s="215" t="s">
        <v>146</v>
      </c>
      <c r="G123" s="213"/>
      <c r="H123" s="216">
        <v>3139</v>
      </c>
      <c r="I123" s="217"/>
      <c r="J123" s="213"/>
      <c r="K123" s="213"/>
      <c r="L123" s="218"/>
      <c r="M123" s="219"/>
      <c r="N123" s="220"/>
      <c r="O123" s="220"/>
      <c r="P123" s="220"/>
      <c r="Q123" s="220"/>
      <c r="R123" s="220"/>
      <c r="S123" s="220"/>
      <c r="T123" s="221"/>
      <c r="AT123" s="222" t="s">
        <v>137</v>
      </c>
      <c r="AU123" s="222" t="s">
        <v>90</v>
      </c>
      <c r="AV123" s="15" t="s">
        <v>147</v>
      </c>
      <c r="AW123" s="15" t="s">
        <v>41</v>
      </c>
      <c r="AX123" s="15" t="s">
        <v>88</v>
      </c>
      <c r="AY123" s="222" t="s">
        <v>128</v>
      </c>
    </row>
    <row r="124" spans="1:65" s="2" customFormat="1" ht="24.2" customHeight="1">
      <c r="A124" s="36"/>
      <c r="B124" s="37"/>
      <c r="C124" s="176" t="s">
        <v>147</v>
      </c>
      <c r="D124" s="176" t="s">
        <v>131</v>
      </c>
      <c r="E124" s="177" t="s">
        <v>155</v>
      </c>
      <c r="F124" s="178" t="s">
        <v>156</v>
      </c>
      <c r="G124" s="179" t="s">
        <v>157</v>
      </c>
      <c r="H124" s="180">
        <v>5</v>
      </c>
      <c r="I124" s="181"/>
      <c r="J124" s="182">
        <f>ROUND(I124*H124,2)</f>
        <v>0</v>
      </c>
      <c r="K124" s="183"/>
      <c r="L124" s="41"/>
      <c r="M124" s="184" t="s">
        <v>78</v>
      </c>
      <c r="N124" s="185" t="s">
        <v>50</v>
      </c>
      <c r="O124" s="66"/>
      <c r="P124" s="186">
        <f>O124*H124</f>
        <v>0</v>
      </c>
      <c r="Q124" s="186">
        <v>0</v>
      </c>
      <c r="R124" s="186">
        <f>Q124*H124</f>
        <v>0</v>
      </c>
      <c r="S124" s="186">
        <v>3.5999999999999999E-3</v>
      </c>
      <c r="T124" s="187">
        <f>S124*H124</f>
        <v>1.7999999999999999E-2</v>
      </c>
      <c r="U124" s="36"/>
      <c r="V124" s="36"/>
      <c r="W124" s="36"/>
      <c r="X124" s="36"/>
      <c r="Y124" s="36"/>
      <c r="Z124" s="36"/>
      <c r="AA124" s="36"/>
      <c r="AB124" s="36"/>
      <c r="AC124" s="36"/>
      <c r="AD124" s="36"/>
      <c r="AE124" s="36"/>
      <c r="AR124" s="188" t="s">
        <v>135</v>
      </c>
      <c r="AT124" s="188" t="s">
        <v>131</v>
      </c>
      <c r="AU124" s="188" t="s">
        <v>90</v>
      </c>
      <c r="AY124" s="18" t="s">
        <v>128</v>
      </c>
      <c r="BE124" s="189">
        <f>IF(N124="základní",J124,0)</f>
        <v>0</v>
      </c>
      <c r="BF124" s="189">
        <f>IF(N124="snížená",J124,0)</f>
        <v>0</v>
      </c>
      <c r="BG124" s="189">
        <f>IF(N124="zákl. přenesená",J124,0)</f>
        <v>0</v>
      </c>
      <c r="BH124" s="189">
        <f>IF(N124="sníž. přenesená",J124,0)</f>
        <v>0</v>
      </c>
      <c r="BI124" s="189">
        <f>IF(N124="nulová",J124,0)</f>
        <v>0</v>
      </c>
      <c r="BJ124" s="18" t="s">
        <v>88</v>
      </c>
      <c r="BK124" s="189">
        <f>ROUND(I124*H124,2)</f>
        <v>0</v>
      </c>
      <c r="BL124" s="18" t="s">
        <v>135</v>
      </c>
      <c r="BM124" s="188" t="s">
        <v>158</v>
      </c>
    </row>
    <row r="125" spans="1:65" s="14" customFormat="1" ht="11.25">
      <c r="B125" s="201"/>
      <c r="C125" s="202"/>
      <c r="D125" s="192" t="s">
        <v>137</v>
      </c>
      <c r="E125" s="203" t="s">
        <v>78</v>
      </c>
      <c r="F125" s="204" t="s">
        <v>159</v>
      </c>
      <c r="G125" s="202"/>
      <c r="H125" s="205">
        <v>2</v>
      </c>
      <c r="I125" s="206"/>
      <c r="J125" s="202"/>
      <c r="K125" s="202"/>
      <c r="L125" s="207"/>
      <c r="M125" s="208"/>
      <c r="N125" s="209"/>
      <c r="O125" s="209"/>
      <c r="P125" s="209"/>
      <c r="Q125" s="209"/>
      <c r="R125" s="209"/>
      <c r="S125" s="209"/>
      <c r="T125" s="210"/>
      <c r="AT125" s="211" t="s">
        <v>137</v>
      </c>
      <c r="AU125" s="211" t="s">
        <v>90</v>
      </c>
      <c r="AV125" s="14" t="s">
        <v>90</v>
      </c>
      <c r="AW125" s="14" t="s">
        <v>41</v>
      </c>
      <c r="AX125" s="14" t="s">
        <v>80</v>
      </c>
      <c r="AY125" s="211" t="s">
        <v>128</v>
      </c>
    </row>
    <row r="126" spans="1:65" s="14" customFormat="1" ht="11.25">
      <c r="B126" s="201"/>
      <c r="C126" s="202"/>
      <c r="D126" s="192" t="s">
        <v>137</v>
      </c>
      <c r="E126" s="203" t="s">
        <v>78</v>
      </c>
      <c r="F126" s="204" t="s">
        <v>160</v>
      </c>
      <c r="G126" s="202"/>
      <c r="H126" s="205">
        <v>2</v>
      </c>
      <c r="I126" s="206"/>
      <c r="J126" s="202"/>
      <c r="K126" s="202"/>
      <c r="L126" s="207"/>
      <c r="M126" s="208"/>
      <c r="N126" s="209"/>
      <c r="O126" s="209"/>
      <c r="P126" s="209"/>
      <c r="Q126" s="209"/>
      <c r="R126" s="209"/>
      <c r="S126" s="209"/>
      <c r="T126" s="210"/>
      <c r="AT126" s="211" t="s">
        <v>137</v>
      </c>
      <c r="AU126" s="211" t="s">
        <v>90</v>
      </c>
      <c r="AV126" s="14" t="s">
        <v>90</v>
      </c>
      <c r="AW126" s="14" t="s">
        <v>41</v>
      </c>
      <c r="AX126" s="14" t="s">
        <v>80</v>
      </c>
      <c r="AY126" s="211" t="s">
        <v>128</v>
      </c>
    </row>
    <row r="127" spans="1:65" s="14" customFormat="1" ht="11.25">
      <c r="B127" s="201"/>
      <c r="C127" s="202"/>
      <c r="D127" s="192" t="s">
        <v>137</v>
      </c>
      <c r="E127" s="203" t="s">
        <v>78</v>
      </c>
      <c r="F127" s="204" t="s">
        <v>161</v>
      </c>
      <c r="G127" s="202"/>
      <c r="H127" s="205">
        <v>1</v>
      </c>
      <c r="I127" s="206"/>
      <c r="J127" s="202"/>
      <c r="K127" s="202"/>
      <c r="L127" s="207"/>
      <c r="M127" s="208"/>
      <c r="N127" s="209"/>
      <c r="O127" s="209"/>
      <c r="P127" s="209"/>
      <c r="Q127" s="209"/>
      <c r="R127" s="209"/>
      <c r="S127" s="209"/>
      <c r="T127" s="210"/>
      <c r="AT127" s="211" t="s">
        <v>137</v>
      </c>
      <c r="AU127" s="211" t="s">
        <v>90</v>
      </c>
      <c r="AV127" s="14" t="s">
        <v>90</v>
      </c>
      <c r="AW127" s="14" t="s">
        <v>41</v>
      </c>
      <c r="AX127" s="14" t="s">
        <v>80</v>
      </c>
      <c r="AY127" s="211" t="s">
        <v>128</v>
      </c>
    </row>
    <row r="128" spans="1:65" s="15" customFormat="1" ht="11.25">
      <c r="B128" s="212"/>
      <c r="C128" s="213"/>
      <c r="D128" s="192" t="s">
        <v>137</v>
      </c>
      <c r="E128" s="214" t="s">
        <v>78</v>
      </c>
      <c r="F128" s="215" t="s">
        <v>146</v>
      </c>
      <c r="G128" s="213"/>
      <c r="H128" s="216">
        <v>5</v>
      </c>
      <c r="I128" s="217"/>
      <c r="J128" s="213"/>
      <c r="K128" s="213"/>
      <c r="L128" s="218"/>
      <c r="M128" s="219"/>
      <c r="N128" s="220"/>
      <c r="O128" s="220"/>
      <c r="P128" s="220"/>
      <c r="Q128" s="220"/>
      <c r="R128" s="220"/>
      <c r="S128" s="220"/>
      <c r="T128" s="221"/>
      <c r="AT128" s="222" t="s">
        <v>137</v>
      </c>
      <c r="AU128" s="222" t="s">
        <v>90</v>
      </c>
      <c r="AV128" s="15" t="s">
        <v>147</v>
      </c>
      <c r="AW128" s="15" t="s">
        <v>41</v>
      </c>
      <c r="AX128" s="15" t="s">
        <v>88</v>
      </c>
      <c r="AY128" s="222" t="s">
        <v>128</v>
      </c>
    </row>
    <row r="129" spans="1:65" s="2" customFormat="1" ht="44.25" customHeight="1">
      <c r="A129" s="36"/>
      <c r="B129" s="37"/>
      <c r="C129" s="176" t="s">
        <v>162</v>
      </c>
      <c r="D129" s="176" t="s">
        <v>131</v>
      </c>
      <c r="E129" s="177" t="s">
        <v>163</v>
      </c>
      <c r="F129" s="178" t="s">
        <v>164</v>
      </c>
      <c r="G129" s="179" t="s">
        <v>134</v>
      </c>
      <c r="H129" s="180">
        <v>3139</v>
      </c>
      <c r="I129" s="181"/>
      <c r="J129" s="182">
        <f>ROUND(I129*H129,2)</f>
        <v>0</v>
      </c>
      <c r="K129" s="183"/>
      <c r="L129" s="41"/>
      <c r="M129" s="184" t="s">
        <v>78</v>
      </c>
      <c r="N129" s="185" t="s">
        <v>50</v>
      </c>
      <c r="O129" s="66"/>
      <c r="P129" s="186">
        <f>O129*H129</f>
        <v>0</v>
      </c>
      <c r="Q129" s="186">
        <v>0</v>
      </c>
      <c r="R129" s="186">
        <f>Q129*H129</f>
        <v>0</v>
      </c>
      <c r="S129" s="186">
        <v>3.5999999999999999E-3</v>
      </c>
      <c r="T129" s="187">
        <f>S129*H129</f>
        <v>11.3004</v>
      </c>
      <c r="U129" s="36"/>
      <c r="V129" s="36"/>
      <c r="W129" s="36"/>
      <c r="X129" s="36"/>
      <c r="Y129" s="36"/>
      <c r="Z129" s="36"/>
      <c r="AA129" s="36"/>
      <c r="AB129" s="36"/>
      <c r="AC129" s="36"/>
      <c r="AD129" s="36"/>
      <c r="AE129" s="36"/>
      <c r="AR129" s="188" t="s">
        <v>135</v>
      </c>
      <c r="AT129" s="188" t="s">
        <v>131</v>
      </c>
      <c r="AU129" s="188" t="s">
        <v>90</v>
      </c>
      <c r="AY129" s="18" t="s">
        <v>128</v>
      </c>
      <c r="BE129" s="189">
        <f>IF(N129="základní",J129,0)</f>
        <v>0</v>
      </c>
      <c r="BF129" s="189">
        <f>IF(N129="snížená",J129,0)</f>
        <v>0</v>
      </c>
      <c r="BG129" s="189">
        <f>IF(N129="zákl. přenesená",J129,0)</f>
        <v>0</v>
      </c>
      <c r="BH129" s="189">
        <f>IF(N129="sníž. přenesená",J129,0)</f>
        <v>0</v>
      </c>
      <c r="BI129" s="189">
        <f>IF(N129="nulová",J129,0)</f>
        <v>0</v>
      </c>
      <c r="BJ129" s="18" t="s">
        <v>88</v>
      </c>
      <c r="BK129" s="189">
        <f>ROUND(I129*H129,2)</f>
        <v>0</v>
      </c>
      <c r="BL129" s="18" t="s">
        <v>135</v>
      </c>
      <c r="BM129" s="188" t="s">
        <v>165</v>
      </c>
    </row>
    <row r="130" spans="1:65" s="13" customFormat="1" ht="11.25">
      <c r="B130" s="190"/>
      <c r="C130" s="191"/>
      <c r="D130" s="192" t="s">
        <v>137</v>
      </c>
      <c r="E130" s="193" t="s">
        <v>78</v>
      </c>
      <c r="F130" s="194" t="s">
        <v>138</v>
      </c>
      <c r="G130" s="191"/>
      <c r="H130" s="193" t="s">
        <v>78</v>
      </c>
      <c r="I130" s="195"/>
      <c r="J130" s="191"/>
      <c r="K130" s="191"/>
      <c r="L130" s="196"/>
      <c r="M130" s="197"/>
      <c r="N130" s="198"/>
      <c r="O130" s="198"/>
      <c r="P130" s="198"/>
      <c r="Q130" s="198"/>
      <c r="R130" s="198"/>
      <c r="S130" s="198"/>
      <c r="T130" s="199"/>
      <c r="AT130" s="200" t="s">
        <v>137</v>
      </c>
      <c r="AU130" s="200" t="s">
        <v>90</v>
      </c>
      <c r="AV130" s="13" t="s">
        <v>88</v>
      </c>
      <c r="AW130" s="13" t="s">
        <v>41</v>
      </c>
      <c r="AX130" s="13" t="s">
        <v>80</v>
      </c>
      <c r="AY130" s="200" t="s">
        <v>128</v>
      </c>
    </row>
    <row r="131" spans="1:65" s="14" customFormat="1" ht="11.25">
      <c r="B131" s="201"/>
      <c r="C131" s="202"/>
      <c r="D131" s="192" t="s">
        <v>137</v>
      </c>
      <c r="E131" s="203" t="s">
        <v>78</v>
      </c>
      <c r="F131" s="204" t="s">
        <v>139</v>
      </c>
      <c r="G131" s="202"/>
      <c r="H131" s="205">
        <v>436</v>
      </c>
      <c r="I131" s="206"/>
      <c r="J131" s="202"/>
      <c r="K131" s="202"/>
      <c r="L131" s="207"/>
      <c r="M131" s="208"/>
      <c r="N131" s="209"/>
      <c r="O131" s="209"/>
      <c r="P131" s="209"/>
      <c r="Q131" s="209"/>
      <c r="R131" s="209"/>
      <c r="S131" s="209"/>
      <c r="T131" s="210"/>
      <c r="AT131" s="211" t="s">
        <v>137</v>
      </c>
      <c r="AU131" s="211" t="s">
        <v>90</v>
      </c>
      <c r="AV131" s="14" t="s">
        <v>90</v>
      </c>
      <c r="AW131" s="14" t="s">
        <v>41</v>
      </c>
      <c r="AX131" s="14" t="s">
        <v>80</v>
      </c>
      <c r="AY131" s="211" t="s">
        <v>128</v>
      </c>
    </row>
    <row r="132" spans="1:65" s="14" customFormat="1" ht="11.25">
      <c r="B132" s="201"/>
      <c r="C132" s="202"/>
      <c r="D132" s="192" t="s">
        <v>137</v>
      </c>
      <c r="E132" s="203" t="s">
        <v>78</v>
      </c>
      <c r="F132" s="204" t="s">
        <v>140</v>
      </c>
      <c r="G132" s="202"/>
      <c r="H132" s="205">
        <v>315</v>
      </c>
      <c r="I132" s="206"/>
      <c r="J132" s="202"/>
      <c r="K132" s="202"/>
      <c r="L132" s="207"/>
      <c r="M132" s="208"/>
      <c r="N132" s="209"/>
      <c r="O132" s="209"/>
      <c r="P132" s="209"/>
      <c r="Q132" s="209"/>
      <c r="R132" s="209"/>
      <c r="S132" s="209"/>
      <c r="T132" s="210"/>
      <c r="AT132" s="211" t="s">
        <v>137</v>
      </c>
      <c r="AU132" s="211" t="s">
        <v>90</v>
      </c>
      <c r="AV132" s="14" t="s">
        <v>90</v>
      </c>
      <c r="AW132" s="14" t="s">
        <v>41</v>
      </c>
      <c r="AX132" s="14" t="s">
        <v>80</v>
      </c>
      <c r="AY132" s="211" t="s">
        <v>128</v>
      </c>
    </row>
    <row r="133" spans="1:65" s="13" customFormat="1" ht="11.25">
      <c r="B133" s="190"/>
      <c r="C133" s="191"/>
      <c r="D133" s="192" t="s">
        <v>137</v>
      </c>
      <c r="E133" s="193" t="s">
        <v>78</v>
      </c>
      <c r="F133" s="194" t="s">
        <v>141</v>
      </c>
      <c r="G133" s="191"/>
      <c r="H133" s="193" t="s">
        <v>78</v>
      </c>
      <c r="I133" s="195"/>
      <c r="J133" s="191"/>
      <c r="K133" s="191"/>
      <c r="L133" s="196"/>
      <c r="M133" s="197"/>
      <c r="N133" s="198"/>
      <c r="O133" s="198"/>
      <c r="P133" s="198"/>
      <c r="Q133" s="198"/>
      <c r="R133" s="198"/>
      <c r="S133" s="198"/>
      <c r="T133" s="199"/>
      <c r="AT133" s="200" t="s">
        <v>137</v>
      </c>
      <c r="AU133" s="200" t="s">
        <v>90</v>
      </c>
      <c r="AV133" s="13" t="s">
        <v>88</v>
      </c>
      <c r="AW133" s="13" t="s">
        <v>41</v>
      </c>
      <c r="AX133" s="13" t="s">
        <v>80</v>
      </c>
      <c r="AY133" s="200" t="s">
        <v>128</v>
      </c>
    </row>
    <row r="134" spans="1:65" s="14" customFormat="1" ht="11.25">
      <c r="B134" s="201"/>
      <c r="C134" s="202"/>
      <c r="D134" s="192" t="s">
        <v>137</v>
      </c>
      <c r="E134" s="203" t="s">
        <v>78</v>
      </c>
      <c r="F134" s="204" t="s">
        <v>142</v>
      </c>
      <c r="G134" s="202"/>
      <c r="H134" s="205">
        <v>1120</v>
      </c>
      <c r="I134" s="206"/>
      <c r="J134" s="202"/>
      <c r="K134" s="202"/>
      <c r="L134" s="207"/>
      <c r="M134" s="208"/>
      <c r="N134" s="209"/>
      <c r="O134" s="209"/>
      <c r="P134" s="209"/>
      <c r="Q134" s="209"/>
      <c r="R134" s="209"/>
      <c r="S134" s="209"/>
      <c r="T134" s="210"/>
      <c r="AT134" s="211" t="s">
        <v>137</v>
      </c>
      <c r="AU134" s="211" t="s">
        <v>90</v>
      </c>
      <c r="AV134" s="14" t="s">
        <v>90</v>
      </c>
      <c r="AW134" s="14" t="s">
        <v>41</v>
      </c>
      <c r="AX134" s="14" t="s">
        <v>80</v>
      </c>
      <c r="AY134" s="211" t="s">
        <v>128</v>
      </c>
    </row>
    <row r="135" spans="1:65" s="14" customFormat="1" ht="11.25">
      <c r="B135" s="201"/>
      <c r="C135" s="202"/>
      <c r="D135" s="192" t="s">
        <v>137</v>
      </c>
      <c r="E135" s="203" t="s">
        <v>78</v>
      </c>
      <c r="F135" s="204" t="s">
        <v>143</v>
      </c>
      <c r="G135" s="202"/>
      <c r="H135" s="205">
        <v>952</v>
      </c>
      <c r="I135" s="206"/>
      <c r="J135" s="202"/>
      <c r="K135" s="202"/>
      <c r="L135" s="207"/>
      <c r="M135" s="208"/>
      <c r="N135" s="209"/>
      <c r="O135" s="209"/>
      <c r="P135" s="209"/>
      <c r="Q135" s="209"/>
      <c r="R135" s="209"/>
      <c r="S135" s="209"/>
      <c r="T135" s="210"/>
      <c r="AT135" s="211" t="s">
        <v>137</v>
      </c>
      <c r="AU135" s="211" t="s">
        <v>90</v>
      </c>
      <c r="AV135" s="14" t="s">
        <v>90</v>
      </c>
      <c r="AW135" s="14" t="s">
        <v>41</v>
      </c>
      <c r="AX135" s="14" t="s">
        <v>80</v>
      </c>
      <c r="AY135" s="211" t="s">
        <v>128</v>
      </c>
    </row>
    <row r="136" spans="1:65" s="13" customFormat="1" ht="11.25">
      <c r="B136" s="190"/>
      <c r="C136" s="191"/>
      <c r="D136" s="192" t="s">
        <v>137</v>
      </c>
      <c r="E136" s="193" t="s">
        <v>78</v>
      </c>
      <c r="F136" s="194" t="s">
        <v>144</v>
      </c>
      <c r="G136" s="191"/>
      <c r="H136" s="193" t="s">
        <v>78</v>
      </c>
      <c r="I136" s="195"/>
      <c r="J136" s="191"/>
      <c r="K136" s="191"/>
      <c r="L136" s="196"/>
      <c r="M136" s="197"/>
      <c r="N136" s="198"/>
      <c r="O136" s="198"/>
      <c r="P136" s="198"/>
      <c r="Q136" s="198"/>
      <c r="R136" s="198"/>
      <c r="S136" s="198"/>
      <c r="T136" s="199"/>
      <c r="AT136" s="200" t="s">
        <v>137</v>
      </c>
      <c r="AU136" s="200" t="s">
        <v>90</v>
      </c>
      <c r="AV136" s="13" t="s">
        <v>88</v>
      </c>
      <c r="AW136" s="13" t="s">
        <v>41</v>
      </c>
      <c r="AX136" s="13" t="s">
        <v>80</v>
      </c>
      <c r="AY136" s="200" t="s">
        <v>128</v>
      </c>
    </row>
    <row r="137" spans="1:65" s="14" customFormat="1" ht="11.25">
      <c r="B137" s="201"/>
      <c r="C137" s="202"/>
      <c r="D137" s="192" t="s">
        <v>137</v>
      </c>
      <c r="E137" s="203" t="s">
        <v>78</v>
      </c>
      <c r="F137" s="204" t="s">
        <v>145</v>
      </c>
      <c r="G137" s="202"/>
      <c r="H137" s="205">
        <v>316</v>
      </c>
      <c r="I137" s="206"/>
      <c r="J137" s="202"/>
      <c r="K137" s="202"/>
      <c r="L137" s="207"/>
      <c r="M137" s="208"/>
      <c r="N137" s="209"/>
      <c r="O137" s="209"/>
      <c r="P137" s="209"/>
      <c r="Q137" s="209"/>
      <c r="R137" s="209"/>
      <c r="S137" s="209"/>
      <c r="T137" s="210"/>
      <c r="AT137" s="211" t="s">
        <v>137</v>
      </c>
      <c r="AU137" s="211" t="s">
        <v>90</v>
      </c>
      <c r="AV137" s="14" t="s">
        <v>90</v>
      </c>
      <c r="AW137" s="14" t="s">
        <v>41</v>
      </c>
      <c r="AX137" s="14" t="s">
        <v>80</v>
      </c>
      <c r="AY137" s="211" t="s">
        <v>128</v>
      </c>
    </row>
    <row r="138" spans="1:65" s="15" customFormat="1" ht="11.25">
      <c r="B138" s="212"/>
      <c r="C138" s="213"/>
      <c r="D138" s="192" t="s">
        <v>137</v>
      </c>
      <c r="E138" s="214" t="s">
        <v>78</v>
      </c>
      <c r="F138" s="215" t="s">
        <v>146</v>
      </c>
      <c r="G138" s="213"/>
      <c r="H138" s="216">
        <v>3139</v>
      </c>
      <c r="I138" s="217"/>
      <c r="J138" s="213"/>
      <c r="K138" s="213"/>
      <c r="L138" s="218"/>
      <c r="M138" s="219"/>
      <c r="N138" s="220"/>
      <c r="O138" s="220"/>
      <c r="P138" s="220"/>
      <c r="Q138" s="220"/>
      <c r="R138" s="220"/>
      <c r="S138" s="220"/>
      <c r="T138" s="221"/>
      <c r="AT138" s="222" t="s">
        <v>137</v>
      </c>
      <c r="AU138" s="222" t="s">
        <v>90</v>
      </c>
      <c r="AV138" s="15" t="s">
        <v>147</v>
      </c>
      <c r="AW138" s="15" t="s">
        <v>41</v>
      </c>
      <c r="AX138" s="15" t="s">
        <v>88</v>
      </c>
      <c r="AY138" s="222" t="s">
        <v>128</v>
      </c>
    </row>
    <row r="139" spans="1:65" s="2" customFormat="1" ht="33" customHeight="1">
      <c r="A139" s="36"/>
      <c r="B139" s="37"/>
      <c r="C139" s="176" t="s">
        <v>166</v>
      </c>
      <c r="D139" s="176" t="s">
        <v>131</v>
      </c>
      <c r="E139" s="177" t="s">
        <v>167</v>
      </c>
      <c r="F139" s="178" t="s">
        <v>168</v>
      </c>
      <c r="G139" s="179" t="s">
        <v>169</v>
      </c>
      <c r="H139" s="180">
        <v>574</v>
      </c>
      <c r="I139" s="181"/>
      <c r="J139" s="182">
        <f>ROUND(I139*H139,2)</f>
        <v>0</v>
      </c>
      <c r="K139" s="183"/>
      <c r="L139" s="41"/>
      <c r="M139" s="184" t="s">
        <v>78</v>
      </c>
      <c r="N139" s="185" t="s">
        <v>50</v>
      </c>
      <c r="O139" s="66"/>
      <c r="P139" s="186">
        <f>O139*H139</f>
        <v>0</v>
      </c>
      <c r="Q139" s="186">
        <v>0</v>
      </c>
      <c r="R139" s="186">
        <f>Q139*H139</f>
        <v>0</v>
      </c>
      <c r="S139" s="186">
        <v>3.5999999999999999E-3</v>
      </c>
      <c r="T139" s="187">
        <f>S139*H139</f>
        <v>2.0663999999999998</v>
      </c>
      <c r="U139" s="36"/>
      <c r="V139" s="36"/>
      <c r="W139" s="36"/>
      <c r="X139" s="36"/>
      <c r="Y139" s="36"/>
      <c r="Z139" s="36"/>
      <c r="AA139" s="36"/>
      <c r="AB139" s="36"/>
      <c r="AC139" s="36"/>
      <c r="AD139" s="36"/>
      <c r="AE139" s="36"/>
      <c r="AR139" s="188" t="s">
        <v>135</v>
      </c>
      <c r="AT139" s="188" t="s">
        <v>131</v>
      </c>
      <c r="AU139" s="188" t="s">
        <v>90</v>
      </c>
      <c r="AY139" s="18" t="s">
        <v>128</v>
      </c>
      <c r="BE139" s="189">
        <f>IF(N139="základní",J139,0)</f>
        <v>0</v>
      </c>
      <c r="BF139" s="189">
        <f>IF(N139="snížená",J139,0)</f>
        <v>0</v>
      </c>
      <c r="BG139" s="189">
        <f>IF(N139="zákl. přenesená",J139,0)</f>
        <v>0</v>
      </c>
      <c r="BH139" s="189">
        <f>IF(N139="sníž. přenesená",J139,0)</f>
        <v>0</v>
      </c>
      <c r="BI139" s="189">
        <f>IF(N139="nulová",J139,0)</f>
        <v>0</v>
      </c>
      <c r="BJ139" s="18" t="s">
        <v>88</v>
      </c>
      <c r="BK139" s="189">
        <f>ROUND(I139*H139,2)</f>
        <v>0</v>
      </c>
      <c r="BL139" s="18" t="s">
        <v>135</v>
      </c>
      <c r="BM139" s="188" t="s">
        <v>170</v>
      </c>
    </row>
    <row r="140" spans="1:65" s="13" customFormat="1" ht="11.25">
      <c r="B140" s="190"/>
      <c r="C140" s="191"/>
      <c r="D140" s="192" t="s">
        <v>137</v>
      </c>
      <c r="E140" s="193" t="s">
        <v>78</v>
      </c>
      <c r="F140" s="194" t="s">
        <v>138</v>
      </c>
      <c r="G140" s="191"/>
      <c r="H140" s="193" t="s">
        <v>78</v>
      </c>
      <c r="I140" s="195"/>
      <c r="J140" s="191"/>
      <c r="K140" s="191"/>
      <c r="L140" s="196"/>
      <c r="M140" s="197"/>
      <c r="N140" s="198"/>
      <c r="O140" s="198"/>
      <c r="P140" s="198"/>
      <c r="Q140" s="198"/>
      <c r="R140" s="198"/>
      <c r="S140" s="198"/>
      <c r="T140" s="199"/>
      <c r="AT140" s="200" t="s">
        <v>137</v>
      </c>
      <c r="AU140" s="200" t="s">
        <v>90</v>
      </c>
      <c r="AV140" s="13" t="s">
        <v>88</v>
      </c>
      <c r="AW140" s="13" t="s">
        <v>41</v>
      </c>
      <c r="AX140" s="13" t="s">
        <v>80</v>
      </c>
      <c r="AY140" s="200" t="s">
        <v>128</v>
      </c>
    </row>
    <row r="141" spans="1:65" s="14" customFormat="1" ht="11.25">
      <c r="B141" s="201"/>
      <c r="C141" s="202"/>
      <c r="D141" s="192" t="s">
        <v>137</v>
      </c>
      <c r="E141" s="203" t="s">
        <v>78</v>
      </c>
      <c r="F141" s="204" t="s">
        <v>171</v>
      </c>
      <c r="G141" s="202"/>
      <c r="H141" s="205">
        <v>101</v>
      </c>
      <c r="I141" s="206"/>
      <c r="J141" s="202"/>
      <c r="K141" s="202"/>
      <c r="L141" s="207"/>
      <c r="M141" s="208"/>
      <c r="N141" s="209"/>
      <c r="O141" s="209"/>
      <c r="P141" s="209"/>
      <c r="Q141" s="209"/>
      <c r="R141" s="209"/>
      <c r="S141" s="209"/>
      <c r="T141" s="210"/>
      <c r="AT141" s="211" t="s">
        <v>137</v>
      </c>
      <c r="AU141" s="211" t="s">
        <v>90</v>
      </c>
      <c r="AV141" s="14" t="s">
        <v>90</v>
      </c>
      <c r="AW141" s="14" t="s">
        <v>41</v>
      </c>
      <c r="AX141" s="14" t="s">
        <v>80</v>
      </c>
      <c r="AY141" s="211" t="s">
        <v>128</v>
      </c>
    </row>
    <row r="142" spans="1:65" s="14" customFormat="1" ht="11.25">
      <c r="B142" s="201"/>
      <c r="C142" s="202"/>
      <c r="D142" s="192" t="s">
        <v>137</v>
      </c>
      <c r="E142" s="203" t="s">
        <v>78</v>
      </c>
      <c r="F142" s="204" t="s">
        <v>172</v>
      </c>
      <c r="G142" s="202"/>
      <c r="H142" s="205">
        <v>84</v>
      </c>
      <c r="I142" s="206"/>
      <c r="J142" s="202"/>
      <c r="K142" s="202"/>
      <c r="L142" s="207"/>
      <c r="M142" s="208"/>
      <c r="N142" s="209"/>
      <c r="O142" s="209"/>
      <c r="P142" s="209"/>
      <c r="Q142" s="209"/>
      <c r="R142" s="209"/>
      <c r="S142" s="209"/>
      <c r="T142" s="210"/>
      <c r="AT142" s="211" t="s">
        <v>137</v>
      </c>
      <c r="AU142" s="211" t="s">
        <v>90</v>
      </c>
      <c r="AV142" s="14" t="s">
        <v>90</v>
      </c>
      <c r="AW142" s="14" t="s">
        <v>41</v>
      </c>
      <c r="AX142" s="14" t="s">
        <v>80</v>
      </c>
      <c r="AY142" s="211" t="s">
        <v>128</v>
      </c>
    </row>
    <row r="143" spans="1:65" s="13" customFormat="1" ht="11.25">
      <c r="B143" s="190"/>
      <c r="C143" s="191"/>
      <c r="D143" s="192" t="s">
        <v>137</v>
      </c>
      <c r="E143" s="193" t="s">
        <v>78</v>
      </c>
      <c r="F143" s="194" t="s">
        <v>141</v>
      </c>
      <c r="G143" s="191"/>
      <c r="H143" s="193" t="s">
        <v>78</v>
      </c>
      <c r="I143" s="195"/>
      <c r="J143" s="191"/>
      <c r="K143" s="191"/>
      <c r="L143" s="196"/>
      <c r="M143" s="197"/>
      <c r="N143" s="198"/>
      <c r="O143" s="198"/>
      <c r="P143" s="198"/>
      <c r="Q143" s="198"/>
      <c r="R143" s="198"/>
      <c r="S143" s="198"/>
      <c r="T143" s="199"/>
      <c r="AT143" s="200" t="s">
        <v>137</v>
      </c>
      <c r="AU143" s="200" t="s">
        <v>90</v>
      </c>
      <c r="AV143" s="13" t="s">
        <v>88</v>
      </c>
      <c r="AW143" s="13" t="s">
        <v>41</v>
      </c>
      <c r="AX143" s="13" t="s">
        <v>80</v>
      </c>
      <c r="AY143" s="200" t="s">
        <v>128</v>
      </c>
    </row>
    <row r="144" spans="1:65" s="14" customFormat="1" ht="11.25">
      <c r="B144" s="201"/>
      <c r="C144" s="202"/>
      <c r="D144" s="192" t="s">
        <v>137</v>
      </c>
      <c r="E144" s="203" t="s">
        <v>78</v>
      </c>
      <c r="F144" s="204" t="s">
        <v>173</v>
      </c>
      <c r="G144" s="202"/>
      <c r="H144" s="205">
        <v>139</v>
      </c>
      <c r="I144" s="206"/>
      <c r="J144" s="202"/>
      <c r="K144" s="202"/>
      <c r="L144" s="207"/>
      <c r="M144" s="208"/>
      <c r="N144" s="209"/>
      <c r="O144" s="209"/>
      <c r="P144" s="209"/>
      <c r="Q144" s="209"/>
      <c r="R144" s="209"/>
      <c r="S144" s="209"/>
      <c r="T144" s="210"/>
      <c r="AT144" s="211" t="s">
        <v>137</v>
      </c>
      <c r="AU144" s="211" t="s">
        <v>90</v>
      </c>
      <c r="AV144" s="14" t="s">
        <v>90</v>
      </c>
      <c r="AW144" s="14" t="s">
        <v>41</v>
      </c>
      <c r="AX144" s="14" t="s">
        <v>80</v>
      </c>
      <c r="AY144" s="211" t="s">
        <v>128</v>
      </c>
    </row>
    <row r="145" spans="1:65" s="14" customFormat="1" ht="11.25">
      <c r="B145" s="201"/>
      <c r="C145" s="202"/>
      <c r="D145" s="192" t="s">
        <v>137</v>
      </c>
      <c r="E145" s="203" t="s">
        <v>78</v>
      </c>
      <c r="F145" s="204" t="s">
        <v>174</v>
      </c>
      <c r="G145" s="202"/>
      <c r="H145" s="205">
        <v>152</v>
      </c>
      <c r="I145" s="206"/>
      <c r="J145" s="202"/>
      <c r="K145" s="202"/>
      <c r="L145" s="207"/>
      <c r="M145" s="208"/>
      <c r="N145" s="209"/>
      <c r="O145" s="209"/>
      <c r="P145" s="209"/>
      <c r="Q145" s="209"/>
      <c r="R145" s="209"/>
      <c r="S145" s="209"/>
      <c r="T145" s="210"/>
      <c r="AT145" s="211" t="s">
        <v>137</v>
      </c>
      <c r="AU145" s="211" t="s">
        <v>90</v>
      </c>
      <c r="AV145" s="14" t="s">
        <v>90</v>
      </c>
      <c r="AW145" s="14" t="s">
        <v>41</v>
      </c>
      <c r="AX145" s="14" t="s">
        <v>80</v>
      </c>
      <c r="AY145" s="211" t="s">
        <v>128</v>
      </c>
    </row>
    <row r="146" spans="1:65" s="13" customFormat="1" ht="11.25">
      <c r="B146" s="190"/>
      <c r="C146" s="191"/>
      <c r="D146" s="192" t="s">
        <v>137</v>
      </c>
      <c r="E146" s="193" t="s">
        <v>78</v>
      </c>
      <c r="F146" s="194" t="s">
        <v>144</v>
      </c>
      <c r="G146" s="191"/>
      <c r="H146" s="193" t="s">
        <v>78</v>
      </c>
      <c r="I146" s="195"/>
      <c r="J146" s="191"/>
      <c r="K146" s="191"/>
      <c r="L146" s="196"/>
      <c r="M146" s="197"/>
      <c r="N146" s="198"/>
      <c r="O146" s="198"/>
      <c r="P146" s="198"/>
      <c r="Q146" s="198"/>
      <c r="R146" s="198"/>
      <c r="S146" s="198"/>
      <c r="T146" s="199"/>
      <c r="AT146" s="200" t="s">
        <v>137</v>
      </c>
      <c r="AU146" s="200" t="s">
        <v>90</v>
      </c>
      <c r="AV146" s="13" t="s">
        <v>88</v>
      </c>
      <c r="AW146" s="13" t="s">
        <v>41</v>
      </c>
      <c r="AX146" s="13" t="s">
        <v>80</v>
      </c>
      <c r="AY146" s="200" t="s">
        <v>128</v>
      </c>
    </row>
    <row r="147" spans="1:65" s="14" customFormat="1" ht="11.25">
      <c r="B147" s="201"/>
      <c r="C147" s="202"/>
      <c r="D147" s="192" t="s">
        <v>137</v>
      </c>
      <c r="E147" s="203" t="s">
        <v>78</v>
      </c>
      <c r="F147" s="204" t="s">
        <v>175</v>
      </c>
      <c r="G147" s="202"/>
      <c r="H147" s="205">
        <v>98</v>
      </c>
      <c r="I147" s="206"/>
      <c r="J147" s="202"/>
      <c r="K147" s="202"/>
      <c r="L147" s="207"/>
      <c r="M147" s="208"/>
      <c r="N147" s="209"/>
      <c r="O147" s="209"/>
      <c r="P147" s="209"/>
      <c r="Q147" s="209"/>
      <c r="R147" s="209"/>
      <c r="S147" s="209"/>
      <c r="T147" s="210"/>
      <c r="AT147" s="211" t="s">
        <v>137</v>
      </c>
      <c r="AU147" s="211" t="s">
        <v>90</v>
      </c>
      <c r="AV147" s="14" t="s">
        <v>90</v>
      </c>
      <c r="AW147" s="14" t="s">
        <v>41</v>
      </c>
      <c r="AX147" s="14" t="s">
        <v>80</v>
      </c>
      <c r="AY147" s="211" t="s">
        <v>128</v>
      </c>
    </row>
    <row r="148" spans="1:65" s="15" customFormat="1" ht="11.25">
      <c r="B148" s="212"/>
      <c r="C148" s="213"/>
      <c r="D148" s="192" t="s">
        <v>137</v>
      </c>
      <c r="E148" s="214" t="s">
        <v>78</v>
      </c>
      <c r="F148" s="215" t="s">
        <v>146</v>
      </c>
      <c r="G148" s="213"/>
      <c r="H148" s="216">
        <v>574</v>
      </c>
      <c r="I148" s="217"/>
      <c r="J148" s="213"/>
      <c r="K148" s="213"/>
      <c r="L148" s="218"/>
      <c r="M148" s="219"/>
      <c r="N148" s="220"/>
      <c r="O148" s="220"/>
      <c r="P148" s="220"/>
      <c r="Q148" s="220"/>
      <c r="R148" s="220"/>
      <c r="S148" s="220"/>
      <c r="T148" s="221"/>
      <c r="AT148" s="222" t="s">
        <v>137</v>
      </c>
      <c r="AU148" s="222" t="s">
        <v>90</v>
      </c>
      <c r="AV148" s="15" t="s">
        <v>147</v>
      </c>
      <c r="AW148" s="15" t="s">
        <v>41</v>
      </c>
      <c r="AX148" s="15" t="s">
        <v>88</v>
      </c>
      <c r="AY148" s="222" t="s">
        <v>128</v>
      </c>
    </row>
    <row r="149" spans="1:65" s="2" customFormat="1" ht="37.9" customHeight="1">
      <c r="A149" s="36"/>
      <c r="B149" s="37"/>
      <c r="C149" s="176" t="s">
        <v>176</v>
      </c>
      <c r="D149" s="176" t="s">
        <v>131</v>
      </c>
      <c r="E149" s="177" t="s">
        <v>177</v>
      </c>
      <c r="F149" s="178" t="s">
        <v>178</v>
      </c>
      <c r="G149" s="179" t="s">
        <v>169</v>
      </c>
      <c r="H149" s="180">
        <v>26</v>
      </c>
      <c r="I149" s="181"/>
      <c r="J149" s="182">
        <f>ROUND(I149*H149,2)</f>
        <v>0</v>
      </c>
      <c r="K149" s="183"/>
      <c r="L149" s="41"/>
      <c r="M149" s="184" t="s">
        <v>78</v>
      </c>
      <c r="N149" s="185" t="s">
        <v>50</v>
      </c>
      <c r="O149" s="66"/>
      <c r="P149" s="186">
        <f>O149*H149</f>
        <v>0</v>
      </c>
      <c r="Q149" s="186">
        <v>0</v>
      </c>
      <c r="R149" s="186">
        <f>Q149*H149</f>
        <v>0</v>
      </c>
      <c r="S149" s="186">
        <v>3.5999999999999999E-3</v>
      </c>
      <c r="T149" s="187">
        <f>S149*H149</f>
        <v>9.3600000000000003E-2</v>
      </c>
      <c r="U149" s="36"/>
      <c r="V149" s="36"/>
      <c r="W149" s="36"/>
      <c r="X149" s="36"/>
      <c r="Y149" s="36"/>
      <c r="Z149" s="36"/>
      <c r="AA149" s="36"/>
      <c r="AB149" s="36"/>
      <c r="AC149" s="36"/>
      <c r="AD149" s="36"/>
      <c r="AE149" s="36"/>
      <c r="AR149" s="188" t="s">
        <v>135</v>
      </c>
      <c r="AT149" s="188" t="s">
        <v>131</v>
      </c>
      <c r="AU149" s="188" t="s">
        <v>90</v>
      </c>
      <c r="AY149" s="18" t="s">
        <v>128</v>
      </c>
      <c r="BE149" s="189">
        <f>IF(N149="základní",J149,0)</f>
        <v>0</v>
      </c>
      <c r="BF149" s="189">
        <f>IF(N149="snížená",J149,0)</f>
        <v>0</v>
      </c>
      <c r="BG149" s="189">
        <f>IF(N149="zákl. přenesená",J149,0)</f>
        <v>0</v>
      </c>
      <c r="BH149" s="189">
        <f>IF(N149="sníž. přenesená",J149,0)</f>
        <v>0</v>
      </c>
      <c r="BI149" s="189">
        <f>IF(N149="nulová",J149,0)</f>
        <v>0</v>
      </c>
      <c r="BJ149" s="18" t="s">
        <v>88</v>
      </c>
      <c r="BK149" s="189">
        <f>ROUND(I149*H149,2)</f>
        <v>0</v>
      </c>
      <c r="BL149" s="18" t="s">
        <v>135</v>
      </c>
      <c r="BM149" s="188" t="s">
        <v>179</v>
      </c>
    </row>
    <row r="150" spans="1:65" s="13" customFormat="1" ht="11.25">
      <c r="B150" s="190"/>
      <c r="C150" s="191"/>
      <c r="D150" s="192" t="s">
        <v>137</v>
      </c>
      <c r="E150" s="193" t="s">
        <v>78</v>
      </c>
      <c r="F150" s="194" t="s">
        <v>138</v>
      </c>
      <c r="G150" s="191"/>
      <c r="H150" s="193" t="s">
        <v>78</v>
      </c>
      <c r="I150" s="195"/>
      <c r="J150" s="191"/>
      <c r="K150" s="191"/>
      <c r="L150" s="196"/>
      <c r="M150" s="197"/>
      <c r="N150" s="198"/>
      <c r="O150" s="198"/>
      <c r="P150" s="198"/>
      <c r="Q150" s="198"/>
      <c r="R150" s="198"/>
      <c r="S150" s="198"/>
      <c r="T150" s="199"/>
      <c r="AT150" s="200" t="s">
        <v>137</v>
      </c>
      <c r="AU150" s="200" t="s">
        <v>90</v>
      </c>
      <c r="AV150" s="13" t="s">
        <v>88</v>
      </c>
      <c r="AW150" s="13" t="s">
        <v>41</v>
      </c>
      <c r="AX150" s="13" t="s">
        <v>80</v>
      </c>
      <c r="AY150" s="200" t="s">
        <v>128</v>
      </c>
    </row>
    <row r="151" spans="1:65" s="14" customFormat="1" ht="11.25">
      <c r="B151" s="201"/>
      <c r="C151" s="202"/>
      <c r="D151" s="192" t="s">
        <v>137</v>
      </c>
      <c r="E151" s="203" t="s">
        <v>78</v>
      </c>
      <c r="F151" s="204" t="s">
        <v>180</v>
      </c>
      <c r="G151" s="202"/>
      <c r="H151" s="205">
        <v>13</v>
      </c>
      <c r="I151" s="206"/>
      <c r="J151" s="202"/>
      <c r="K151" s="202"/>
      <c r="L151" s="207"/>
      <c r="M151" s="208"/>
      <c r="N151" s="209"/>
      <c r="O151" s="209"/>
      <c r="P151" s="209"/>
      <c r="Q151" s="209"/>
      <c r="R151" s="209"/>
      <c r="S151" s="209"/>
      <c r="T151" s="210"/>
      <c r="AT151" s="211" t="s">
        <v>137</v>
      </c>
      <c r="AU151" s="211" t="s">
        <v>90</v>
      </c>
      <c r="AV151" s="14" t="s">
        <v>90</v>
      </c>
      <c r="AW151" s="14" t="s">
        <v>41</v>
      </c>
      <c r="AX151" s="14" t="s">
        <v>80</v>
      </c>
      <c r="AY151" s="211" t="s">
        <v>128</v>
      </c>
    </row>
    <row r="152" spans="1:65" s="14" customFormat="1" ht="11.25">
      <c r="B152" s="201"/>
      <c r="C152" s="202"/>
      <c r="D152" s="192" t="s">
        <v>137</v>
      </c>
      <c r="E152" s="203" t="s">
        <v>78</v>
      </c>
      <c r="F152" s="204" t="s">
        <v>181</v>
      </c>
      <c r="G152" s="202"/>
      <c r="H152" s="205">
        <v>13</v>
      </c>
      <c r="I152" s="206"/>
      <c r="J152" s="202"/>
      <c r="K152" s="202"/>
      <c r="L152" s="207"/>
      <c r="M152" s="208"/>
      <c r="N152" s="209"/>
      <c r="O152" s="209"/>
      <c r="P152" s="209"/>
      <c r="Q152" s="209"/>
      <c r="R152" s="209"/>
      <c r="S152" s="209"/>
      <c r="T152" s="210"/>
      <c r="AT152" s="211" t="s">
        <v>137</v>
      </c>
      <c r="AU152" s="211" t="s">
        <v>90</v>
      </c>
      <c r="AV152" s="14" t="s">
        <v>90</v>
      </c>
      <c r="AW152" s="14" t="s">
        <v>41</v>
      </c>
      <c r="AX152" s="14" t="s">
        <v>80</v>
      </c>
      <c r="AY152" s="211" t="s">
        <v>128</v>
      </c>
    </row>
    <row r="153" spans="1:65" s="15" customFormat="1" ht="11.25">
      <c r="B153" s="212"/>
      <c r="C153" s="213"/>
      <c r="D153" s="192" t="s">
        <v>137</v>
      </c>
      <c r="E153" s="214" t="s">
        <v>78</v>
      </c>
      <c r="F153" s="215" t="s">
        <v>146</v>
      </c>
      <c r="G153" s="213"/>
      <c r="H153" s="216">
        <v>26</v>
      </c>
      <c r="I153" s="217"/>
      <c r="J153" s="213"/>
      <c r="K153" s="213"/>
      <c r="L153" s="218"/>
      <c r="M153" s="219"/>
      <c r="N153" s="220"/>
      <c r="O153" s="220"/>
      <c r="P153" s="220"/>
      <c r="Q153" s="220"/>
      <c r="R153" s="220"/>
      <c r="S153" s="220"/>
      <c r="T153" s="221"/>
      <c r="AT153" s="222" t="s">
        <v>137</v>
      </c>
      <c r="AU153" s="222" t="s">
        <v>90</v>
      </c>
      <c r="AV153" s="15" t="s">
        <v>147</v>
      </c>
      <c r="AW153" s="15" t="s">
        <v>41</v>
      </c>
      <c r="AX153" s="15" t="s">
        <v>88</v>
      </c>
      <c r="AY153" s="222" t="s">
        <v>128</v>
      </c>
    </row>
    <row r="154" spans="1:65" s="2" customFormat="1" ht="37.9" customHeight="1">
      <c r="A154" s="36"/>
      <c r="B154" s="37"/>
      <c r="C154" s="176" t="s">
        <v>182</v>
      </c>
      <c r="D154" s="176" t="s">
        <v>131</v>
      </c>
      <c r="E154" s="177" t="s">
        <v>183</v>
      </c>
      <c r="F154" s="178" t="s">
        <v>184</v>
      </c>
      <c r="G154" s="179" t="s">
        <v>134</v>
      </c>
      <c r="H154" s="180">
        <v>3139</v>
      </c>
      <c r="I154" s="181"/>
      <c r="J154" s="182">
        <f>ROUND(I154*H154,2)</f>
        <v>0</v>
      </c>
      <c r="K154" s="183"/>
      <c r="L154" s="41"/>
      <c r="M154" s="184" t="s">
        <v>78</v>
      </c>
      <c r="N154" s="185" t="s">
        <v>50</v>
      </c>
      <c r="O154" s="66"/>
      <c r="P154" s="186">
        <f>O154*H154</f>
        <v>0</v>
      </c>
      <c r="Q154" s="186">
        <v>0</v>
      </c>
      <c r="R154" s="186">
        <f>Q154*H154</f>
        <v>0</v>
      </c>
      <c r="S154" s="186">
        <v>3.5999999999999999E-3</v>
      </c>
      <c r="T154" s="187">
        <f>S154*H154</f>
        <v>11.3004</v>
      </c>
      <c r="U154" s="36"/>
      <c r="V154" s="36"/>
      <c r="W154" s="36"/>
      <c r="X154" s="36"/>
      <c r="Y154" s="36"/>
      <c r="Z154" s="36"/>
      <c r="AA154" s="36"/>
      <c r="AB154" s="36"/>
      <c r="AC154" s="36"/>
      <c r="AD154" s="36"/>
      <c r="AE154" s="36"/>
      <c r="AR154" s="188" t="s">
        <v>135</v>
      </c>
      <c r="AT154" s="188" t="s">
        <v>131</v>
      </c>
      <c r="AU154" s="188" t="s">
        <v>90</v>
      </c>
      <c r="AY154" s="18" t="s">
        <v>128</v>
      </c>
      <c r="BE154" s="189">
        <f>IF(N154="základní",J154,0)</f>
        <v>0</v>
      </c>
      <c r="BF154" s="189">
        <f>IF(N154="snížená",J154,0)</f>
        <v>0</v>
      </c>
      <c r="BG154" s="189">
        <f>IF(N154="zákl. přenesená",J154,0)</f>
        <v>0</v>
      </c>
      <c r="BH154" s="189">
        <f>IF(N154="sníž. přenesená",J154,0)</f>
        <v>0</v>
      </c>
      <c r="BI154" s="189">
        <f>IF(N154="nulová",J154,0)</f>
        <v>0</v>
      </c>
      <c r="BJ154" s="18" t="s">
        <v>88</v>
      </c>
      <c r="BK154" s="189">
        <f>ROUND(I154*H154,2)</f>
        <v>0</v>
      </c>
      <c r="BL154" s="18" t="s">
        <v>135</v>
      </c>
      <c r="BM154" s="188" t="s">
        <v>185</v>
      </c>
    </row>
    <row r="155" spans="1:65" s="13" customFormat="1" ht="11.25">
      <c r="B155" s="190"/>
      <c r="C155" s="191"/>
      <c r="D155" s="192" t="s">
        <v>137</v>
      </c>
      <c r="E155" s="193" t="s">
        <v>78</v>
      </c>
      <c r="F155" s="194" t="s">
        <v>138</v>
      </c>
      <c r="G155" s="191"/>
      <c r="H155" s="193" t="s">
        <v>78</v>
      </c>
      <c r="I155" s="195"/>
      <c r="J155" s="191"/>
      <c r="K155" s="191"/>
      <c r="L155" s="196"/>
      <c r="M155" s="197"/>
      <c r="N155" s="198"/>
      <c r="O155" s="198"/>
      <c r="P155" s="198"/>
      <c r="Q155" s="198"/>
      <c r="R155" s="198"/>
      <c r="S155" s="198"/>
      <c r="T155" s="199"/>
      <c r="AT155" s="200" t="s">
        <v>137</v>
      </c>
      <c r="AU155" s="200" t="s">
        <v>90</v>
      </c>
      <c r="AV155" s="13" t="s">
        <v>88</v>
      </c>
      <c r="AW155" s="13" t="s">
        <v>41</v>
      </c>
      <c r="AX155" s="13" t="s">
        <v>80</v>
      </c>
      <c r="AY155" s="200" t="s">
        <v>128</v>
      </c>
    </row>
    <row r="156" spans="1:65" s="14" customFormat="1" ht="11.25">
      <c r="B156" s="201"/>
      <c r="C156" s="202"/>
      <c r="D156" s="192" t="s">
        <v>137</v>
      </c>
      <c r="E156" s="203" t="s">
        <v>78</v>
      </c>
      <c r="F156" s="204" t="s">
        <v>139</v>
      </c>
      <c r="G156" s="202"/>
      <c r="H156" s="205">
        <v>436</v>
      </c>
      <c r="I156" s="206"/>
      <c r="J156" s="202"/>
      <c r="K156" s="202"/>
      <c r="L156" s="207"/>
      <c r="M156" s="208"/>
      <c r="N156" s="209"/>
      <c r="O156" s="209"/>
      <c r="P156" s="209"/>
      <c r="Q156" s="209"/>
      <c r="R156" s="209"/>
      <c r="S156" s="209"/>
      <c r="T156" s="210"/>
      <c r="AT156" s="211" t="s">
        <v>137</v>
      </c>
      <c r="AU156" s="211" t="s">
        <v>90</v>
      </c>
      <c r="AV156" s="14" t="s">
        <v>90</v>
      </c>
      <c r="AW156" s="14" t="s">
        <v>41</v>
      </c>
      <c r="AX156" s="14" t="s">
        <v>80</v>
      </c>
      <c r="AY156" s="211" t="s">
        <v>128</v>
      </c>
    </row>
    <row r="157" spans="1:65" s="14" customFormat="1" ht="11.25">
      <c r="B157" s="201"/>
      <c r="C157" s="202"/>
      <c r="D157" s="192" t="s">
        <v>137</v>
      </c>
      <c r="E157" s="203" t="s">
        <v>78</v>
      </c>
      <c r="F157" s="204" t="s">
        <v>140</v>
      </c>
      <c r="G157" s="202"/>
      <c r="H157" s="205">
        <v>315</v>
      </c>
      <c r="I157" s="206"/>
      <c r="J157" s="202"/>
      <c r="K157" s="202"/>
      <c r="L157" s="207"/>
      <c r="M157" s="208"/>
      <c r="N157" s="209"/>
      <c r="O157" s="209"/>
      <c r="P157" s="209"/>
      <c r="Q157" s="209"/>
      <c r="R157" s="209"/>
      <c r="S157" s="209"/>
      <c r="T157" s="210"/>
      <c r="AT157" s="211" t="s">
        <v>137</v>
      </c>
      <c r="AU157" s="211" t="s">
        <v>90</v>
      </c>
      <c r="AV157" s="14" t="s">
        <v>90</v>
      </c>
      <c r="AW157" s="14" t="s">
        <v>41</v>
      </c>
      <c r="AX157" s="14" t="s">
        <v>80</v>
      </c>
      <c r="AY157" s="211" t="s">
        <v>128</v>
      </c>
    </row>
    <row r="158" spans="1:65" s="13" customFormat="1" ht="11.25">
      <c r="B158" s="190"/>
      <c r="C158" s="191"/>
      <c r="D158" s="192" t="s">
        <v>137</v>
      </c>
      <c r="E158" s="193" t="s">
        <v>78</v>
      </c>
      <c r="F158" s="194" t="s">
        <v>141</v>
      </c>
      <c r="G158" s="191"/>
      <c r="H158" s="193" t="s">
        <v>78</v>
      </c>
      <c r="I158" s="195"/>
      <c r="J158" s="191"/>
      <c r="K158" s="191"/>
      <c r="L158" s="196"/>
      <c r="M158" s="197"/>
      <c r="N158" s="198"/>
      <c r="O158" s="198"/>
      <c r="P158" s="198"/>
      <c r="Q158" s="198"/>
      <c r="R158" s="198"/>
      <c r="S158" s="198"/>
      <c r="T158" s="199"/>
      <c r="AT158" s="200" t="s">
        <v>137</v>
      </c>
      <c r="AU158" s="200" t="s">
        <v>90</v>
      </c>
      <c r="AV158" s="13" t="s">
        <v>88</v>
      </c>
      <c r="AW158" s="13" t="s">
        <v>41</v>
      </c>
      <c r="AX158" s="13" t="s">
        <v>80</v>
      </c>
      <c r="AY158" s="200" t="s">
        <v>128</v>
      </c>
    </row>
    <row r="159" spans="1:65" s="14" customFormat="1" ht="11.25">
      <c r="B159" s="201"/>
      <c r="C159" s="202"/>
      <c r="D159" s="192" t="s">
        <v>137</v>
      </c>
      <c r="E159" s="203" t="s">
        <v>78</v>
      </c>
      <c r="F159" s="204" t="s">
        <v>142</v>
      </c>
      <c r="G159" s="202"/>
      <c r="H159" s="205">
        <v>1120</v>
      </c>
      <c r="I159" s="206"/>
      <c r="J159" s="202"/>
      <c r="K159" s="202"/>
      <c r="L159" s="207"/>
      <c r="M159" s="208"/>
      <c r="N159" s="209"/>
      <c r="O159" s="209"/>
      <c r="P159" s="209"/>
      <c r="Q159" s="209"/>
      <c r="R159" s="209"/>
      <c r="S159" s="209"/>
      <c r="T159" s="210"/>
      <c r="AT159" s="211" t="s">
        <v>137</v>
      </c>
      <c r="AU159" s="211" t="s">
        <v>90</v>
      </c>
      <c r="AV159" s="14" t="s">
        <v>90</v>
      </c>
      <c r="AW159" s="14" t="s">
        <v>41</v>
      </c>
      <c r="AX159" s="14" t="s">
        <v>80</v>
      </c>
      <c r="AY159" s="211" t="s">
        <v>128</v>
      </c>
    </row>
    <row r="160" spans="1:65" s="14" customFormat="1" ht="11.25">
      <c r="B160" s="201"/>
      <c r="C160" s="202"/>
      <c r="D160" s="192" t="s">
        <v>137</v>
      </c>
      <c r="E160" s="203" t="s">
        <v>78</v>
      </c>
      <c r="F160" s="204" t="s">
        <v>143</v>
      </c>
      <c r="G160" s="202"/>
      <c r="H160" s="205">
        <v>952</v>
      </c>
      <c r="I160" s="206"/>
      <c r="J160" s="202"/>
      <c r="K160" s="202"/>
      <c r="L160" s="207"/>
      <c r="M160" s="208"/>
      <c r="N160" s="209"/>
      <c r="O160" s="209"/>
      <c r="P160" s="209"/>
      <c r="Q160" s="209"/>
      <c r="R160" s="209"/>
      <c r="S160" s="209"/>
      <c r="T160" s="210"/>
      <c r="AT160" s="211" t="s">
        <v>137</v>
      </c>
      <c r="AU160" s="211" t="s">
        <v>90</v>
      </c>
      <c r="AV160" s="14" t="s">
        <v>90</v>
      </c>
      <c r="AW160" s="14" t="s">
        <v>41</v>
      </c>
      <c r="AX160" s="14" t="s">
        <v>80</v>
      </c>
      <c r="AY160" s="211" t="s">
        <v>128</v>
      </c>
    </row>
    <row r="161" spans="1:65" s="13" customFormat="1" ht="11.25">
      <c r="B161" s="190"/>
      <c r="C161" s="191"/>
      <c r="D161" s="192" t="s">
        <v>137</v>
      </c>
      <c r="E161" s="193" t="s">
        <v>78</v>
      </c>
      <c r="F161" s="194" t="s">
        <v>144</v>
      </c>
      <c r="G161" s="191"/>
      <c r="H161" s="193" t="s">
        <v>78</v>
      </c>
      <c r="I161" s="195"/>
      <c r="J161" s="191"/>
      <c r="K161" s="191"/>
      <c r="L161" s="196"/>
      <c r="M161" s="197"/>
      <c r="N161" s="198"/>
      <c r="O161" s="198"/>
      <c r="P161" s="198"/>
      <c r="Q161" s="198"/>
      <c r="R161" s="198"/>
      <c r="S161" s="198"/>
      <c r="T161" s="199"/>
      <c r="AT161" s="200" t="s">
        <v>137</v>
      </c>
      <c r="AU161" s="200" t="s">
        <v>90</v>
      </c>
      <c r="AV161" s="13" t="s">
        <v>88</v>
      </c>
      <c r="AW161" s="13" t="s">
        <v>41</v>
      </c>
      <c r="AX161" s="13" t="s">
        <v>80</v>
      </c>
      <c r="AY161" s="200" t="s">
        <v>128</v>
      </c>
    </row>
    <row r="162" spans="1:65" s="14" customFormat="1" ht="11.25">
      <c r="B162" s="201"/>
      <c r="C162" s="202"/>
      <c r="D162" s="192" t="s">
        <v>137</v>
      </c>
      <c r="E162" s="203" t="s">
        <v>78</v>
      </c>
      <c r="F162" s="204" t="s">
        <v>145</v>
      </c>
      <c r="G162" s="202"/>
      <c r="H162" s="205">
        <v>316</v>
      </c>
      <c r="I162" s="206"/>
      <c r="J162" s="202"/>
      <c r="K162" s="202"/>
      <c r="L162" s="207"/>
      <c r="M162" s="208"/>
      <c r="N162" s="209"/>
      <c r="O162" s="209"/>
      <c r="P162" s="209"/>
      <c r="Q162" s="209"/>
      <c r="R162" s="209"/>
      <c r="S162" s="209"/>
      <c r="T162" s="210"/>
      <c r="AT162" s="211" t="s">
        <v>137</v>
      </c>
      <c r="AU162" s="211" t="s">
        <v>90</v>
      </c>
      <c r="AV162" s="14" t="s">
        <v>90</v>
      </c>
      <c r="AW162" s="14" t="s">
        <v>41</v>
      </c>
      <c r="AX162" s="14" t="s">
        <v>80</v>
      </c>
      <c r="AY162" s="211" t="s">
        <v>128</v>
      </c>
    </row>
    <row r="163" spans="1:65" s="15" customFormat="1" ht="11.25">
      <c r="B163" s="212"/>
      <c r="C163" s="213"/>
      <c r="D163" s="192" t="s">
        <v>137</v>
      </c>
      <c r="E163" s="214" t="s">
        <v>78</v>
      </c>
      <c r="F163" s="215" t="s">
        <v>146</v>
      </c>
      <c r="G163" s="213"/>
      <c r="H163" s="216">
        <v>3139</v>
      </c>
      <c r="I163" s="217"/>
      <c r="J163" s="213"/>
      <c r="K163" s="213"/>
      <c r="L163" s="218"/>
      <c r="M163" s="219"/>
      <c r="N163" s="220"/>
      <c r="O163" s="220"/>
      <c r="P163" s="220"/>
      <c r="Q163" s="220"/>
      <c r="R163" s="220"/>
      <c r="S163" s="220"/>
      <c r="T163" s="221"/>
      <c r="AT163" s="222" t="s">
        <v>137</v>
      </c>
      <c r="AU163" s="222" t="s">
        <v>90</v>
      </c>
      <c r="AV163" s="15" t="s">
        <v>147</v>
      </c>
      <c r="AW163" s="15" t="s">
        <v>41</v>
      </c>
      <c r="AX163" s="15" t="s">
        <v>88</v>
      </c>
      <c r="AY163" s="222" t="s">
        <v>128</v>
      </c>
    </row>
    <row r="164" spans="1:65" s="2" customFormat="1" ht="37.9" customHeight="1">
      <c r="A164" s="36"/>
      <c r="B164" s="37"/>
      <c r="C164" s="176" t="s">
        <v>186</v>
      </c>
      <c r="D164" s="176" t="s">
        <v>131</v>
      </c>
      <c r="E164" s="177" t="s">
        <v>187</v>
      </c>
      <c r="F164" s="178" t="s">
        <v>188</v>
      </c>
      <c r="G164" s="179" t="s">
        <v>169</v>
      </c>
      <c r="H164" s="180">
        <v>273</v>
      </c>
      <c r="I164" s="181"/>
      <c r="J164" s="182">
        <f>ROUND(I164*H164,2)</f>
        <v>0</v>
      </c>
      <c r="K164" s="183"/>
      <c r="L164" s="41"/>
      <c r="M164" s="184" t="s">
        <v>78</v>
      </c>
      <c r="N164" s="185" t="s">
        <v>50</v>
      </c>
      <c r="O164" s="66"/>
      <c r="P164" s="186">
        <f>O164*H164</f>
        <v>0</v>
      </c>
      <c r="Q164" s="186">
        <v>0</v>
      </c>
      <c r="R164" s="186">
        <f>Q164*H164</f>
        <v>0</v>
      </c>
      <c r="S164" s="186">
        <v>3.5999999999999999E-3</v>
      </c>
      <c r="T164" s="187">
        <f>S164*H164</f>
        <v>0.98280000000000001</v>
      </c>
      <c r="U164" s="36"/>
      <c r="V164" s="36"/>
      <c r="W164" s="36"/>
      <c r="X164" s="36"/>
      <c r="Y164" s="36"/>
      <c r="Z164" s="36"/>
      <c r="AA164" s="36"/>
      <c r="AB164" s="36"/>
      <c r="AC164" s="36"/>
      <c r="AD164" s="36"/>
      <c r="AE164" s="36"/>
      <c r="AR164" s="188" t="s">
        <v>135</v>
      </c>
      <c r="AT164" s="188" t="s">
        <v>131</v>
      </c>
      <c r="AU164" s="188" t="s">
        <v>90</v>
      </c>
      <c r="AY164" s="18" t="s">
        <v>128</v>
      </c>
      <c r="BE164" s="189">
        <f>IF(N164="základní",J164,0)</f>
        <v>0</v>
      </c>
      <c r="BF164" s="189">
        <f>IF(N164="snížená",J164,0)</f>
        <v>0</v>
      </c>
      <c r="BG164" s="189">
        <f>IF(N164="zákl. přenesená",J164,0)</f>
        <v>0</v>
      </c>
      <c r="BH164" s="189">
        <f>IF(N164="sníž. přenesená",J164,0)</f>
        <v>0</v>
      </c>
      <c r="BI164" s="189">
        <f>IF(N164="nulová",J164,0)</f>
        <v>0</v>
      </c>
      <c r="BJ164" s="18" t="s">
        <v>88</v>
      </c>
      <c r="BK164" s="189">
        <f>ROUND(I164*H164,2)</f>
        <v>0</v>
      </c>
      <c r="BL164" s="18" t="s">
        <v>135</v>
      </c>
      <c r="BM164" s="188" t="s">
        <v>189</v>
      </c>
    </row>
    <row r="165" spans="1:65" s="13" customFormat="1" ht="11.25">
      <c r="B165" s="190"/>
      <c r="C165" s="191"/>
      <c r="D165" s="192" t="s">
        <v>137</v>
      </c>
      <c r="E165" s="193" t="s">
        <v>78</v>
      </c>
      <c r="F165" s="194" t="s">
        <v>138</v>
      </c>
      <c r="G165" s="191"/>
      <c r="H165" s="193" t="s">
        <v>78</v>
      </c>
      <c r="I165" s="195"/>
      <c r="J165" s="191"/>
      <c r="K165" s="191"/>
      <c r="L165" s="196"/>
      <c r="M165" s="197"/>
      <c r="N165" s="198"/>
      <c r="O165" s="198"/>
      <c r="P165" s="198"/>
      <c r="Q165" s="198"/>
      <c r="R165" s="198"/>
      <c r="S165" s="198"/>
      <c r="T165" s="199"/>
      <c r="AT165" s="200" t="s">
        <v>137</v>
      </c>
      <c r="AU165" s="200" t="s">
        <v>90</v>
      </c>
      <c r="AV165" s="13" t="s">
        <v>88</v>
      </c>
      <c r="AW165" s="13" t="s">
        <v>41</v>
      </c>
      <c r="AX165" s="13" t="s">
        <v>80</v>
      </c>
      <c r="AY165" s="200" t="s">
        <v>128</v>
      </c>
    </row>
    <row r="166" spans="1:65" s="14" customFormat="1" ht="11.25">
      <c r="B166" s="201"/>
      <c r="C166" s="202"/>
      <c r="D166" s="192" t="s">
        <v>137</v>
      </c>
      <c r="E166" s="203" t="s">
        <v>78</v>
      </c>
      <c r="F166" s="204" t="s">
        <v>190</v>
      </c>
      <c r="G166" s="202"/>
      <c r="H166" s="205">
        <v>35</v>
      </c>
      <c r="I166" s="206"/>
      <c r="J166" s="202"/>
      <c r="K166" s="202"/>
      <c r="L166" s="207"/>
      <c r="M166" s="208"/>
      <c r="N166" s="209"/>
      <c r="O166" s="209"/>
      <c r="P166" s="209"/>
      <c r="Q166" s="209"/>
      <c r="R166" s="209"/>
      <c r="S166" s="209"/>
      <c r="T166" s="210"/>
      <c r="AT166" s="211" t="s">
        <v>137</v>
      </c>
      <c r="AU166" s="211" t="s">
        <v>90</v>
      </c>
      <c r="AV166" s="14" t="s">
        <v>90</v>
      </c>
      <c r="AW166" s="14" t="s">
        <v>41</v>
      </c>
      <c r="AX166" s="14" t="s">
        <v>80</v>
      </c>
      <c r="AY166" s="211" t="s">
        <v>128</v>
      </c>
    </row>
    <row r="167" spans="1:65" s="14" customFormat="1" ht="11.25">
      <c r="B167" s="201"/>
      <c r="C167" s="202"/>
      <c r="D167" s="192" t="s">
        <v>137</v>
      </c>
      <c r="E167" s="203" t="s">
        <v>78</v>
      </c>
      <c r="F167" s="204" t="s">
        <v>191</v>
      </c>
      <c r="G167" s="202"/>
      <c r="H167" s="205">
        <v>40</v>
      </c>
      <c r="I167" s="206"/>
      <c r="J167" s="202"/>
      <c r="K167" s="202"/>
      <c r="L167" s="207"/>
      <c r="M167" s="208"/>
      <c r="N167" s="209"/>
      <c r="O167" s="209"/>
      <c r="P167" s="209"/>
      <c r="Q167" s="209"/>
      <c r="R167" s="209"/>
      <c r="S167" s="209"/>
      <c r="T167" s="210"/>
      <c r="AT167" s="211" t="s">
        <v>137</v>
      </c>
      <c r="AU167" s="211" t="s">
        <v>90</v>
      </c>
      <c r="AV167" s="14" t="s">
        <v>90</v>
      </c>
      <c r="AW167" s="14" t="s">
        <v>41</v>
      </c>
      <c r="AX167" s="14" t="s">
        <v>80</v>
      </c>
      <c r="AY167" s="211" t="s">
        <v>128</v>
      </c>
    </row>
    <row r="168" spans="1:65" s="13" customFormat="1" ht="11.25">
      <c r="B168" s="190"/>
      <c r="C168" s="191"/>
      <c r="D168" s="192" t="s">
        <v>137</v>
      </c>
      <c r="E168" s="193" t="s">
        <v>78</v>
      </c>
      <c r="F168" s="194" t="s">
        <v>141</v>
      </c>
      <c r="G168" s="191"/>
      <c r="H168" s="193" t="s">
        <v>78</v>
      </c>
      <c r="I168" s="195"/>
      <c r="J168" s="191"/>
      <c r="K168" s="191"/>
      <c r="L168" s="196"/>
      <c r="M168" s="197"/>
      <c r="N168" s="198"/>
      <c r="O168" s="198"/>
      <c r="P168" s="198"/>
      <c r="Q168" s="198"/>
      <c r="R168" s="198"/>
      <c r="S168" s="198"/>
      <c r="T168" s="199"/>
      <c r="AT168" s="200" t="s">
        <v>137</v>
      </c>
      <c r="AU168" s="200" t="s">
        <v>90</v>
      </c>
      <c r="AV168" s="13" t="s">
        <v>88</v>
      </c>
      <c r="AW168" s="13" t="s">
        <v>41</v>
      </c>
      <c r="AX168" s="13" t="s">
        <v>80</v>
      </c>
      <c r="AY168" s="200" t="s">
        <v>128</v>
      </c>
    </row>
    <row r="169" spans="1:65" s="14" customFormat="1" ht="11.25">
      <c r="B169" s="201"/>
      <c r="C169" s="202"/>
      <c r="D169" s="192" t="s">
        <v>137</v>
      </c>
      <c r="E169" s="203" t="s">
        <v>78</v>
      </c>
      <c r="F169" s="204" t="s">
        <v>192</v>
      </c>
      <c r="G169" s="202"/>
      <c r="H169" s="205">
        <v>60</v>
      </c>
      <c r="I169" s="206"/>
      <c r="J169" s="202"/>
      <c r="K169" s="202"/>
      <c r="L169" s="207"/>
      <c r="M169" s="208"/>
      <c r="N169" s="209"/>
      <c r="O169" s="209"/>
      <c r="P169" s="209"/>
      <c r="Q169" s="209"/>
      <c r="R169" s="209"/>
      <c r="S169" s="209"/>
      <c r="T169" s="210"/>
      <c r="AT169" s="211" t="s">
        <v>137</v>
      </c>
      <c r="AU169" s="211" t="s">
        <v>90</v>
      </c>
      <c r="AV169" s="14" t="s">
        <v>90</v>
      </c>
      <c r="AW169" s="14" t="s">
        <v>41</v>
      </c>
      <c r="AX169" s="14" t="s">
        <v>80</v>
      </c>
      <c r="AY169" s="211" t="s">
        <v>128</v>
      </c>
    </row>
    <row r="170" spans="1:65" s="14" customFormat="1" ht="11.25">
      <c r="B170" s="201"/>
      <c r="C170" s="202"/>
      <c r="D170" s="192" t="s">
        <v>137</v>
      </c>
      <c r="E170" s="203" t="s">
        <v>78</v>
      </c>
      <c r="F170" s="204" t="s">
        <v>193</v>
      </c>
      <c r="G170" s="202"/>
      <c r="H170" s="205">
        <v>126</v>
      </c>
      <c r="I170" s="206"/>
      <c r="J170" s="202"/>
      <c r="K170" s="202"/>
      <c r="L170" s="207"/>
      <c r="M170" s="208"/>
      <c r="N170" s="209"/>
      <c r="O170" s="209"/>
      <c r="P170" s="209"/>
      <c r="Q170" s="209"/>
      <c r="R170" s="209"/>
      <c r="S170" s="209"/>
      <c r="T170" s="210"/>
      <c r="AT170" s="211" t="s">
        <v>137</v>
      </c>
      <c r="AU170" s="211" t="s">
        <v>90</v>
      </c>
      <c r="AV170" s="14" t="s">
        <v>90</v>
      </c>
      <c r="AW170" s="14" t="s">
        <v>41</v>
      </c>
      <c r="AX170" s="14" t="s">
        <v>80</v>
      </c>
      <c r="AY170" s="211" t="s">
        <v>128</v>
      </c>
    </row>
    <row r="171" spans="1:65" s="13" customFormat="1" ht="11.25">
      <c r="B171" s="190"/>
      <c r="C171" s="191"/>
      <c r="D171" s="192" t="s">
        <v>137</v>
      </c>
      <c r="E171" s="193" t="s">
        <v>78</v>
      </c>
      <c r="F171" s="194" t="s">
        <v>144</v>
      </c>
      <c r="G171" s="191"/>
      <c r="H171" s="193" t="s">
        <v>78</v>
      </c>
      <c r="I171" s="195"/>
      <c r="J171" s="191"/>
      <c r="K171" s="191"/>
      <c r="L171" s="196"/>
      <c r="M171" s="197"/>
      <c r="N171" s="198"/>
      <c r="O171" s="198"/>
      <c r="P171" s="198"/>
      <c r="Q171" s="198"/>
      <c r="R171" s="198"/>
      <c r="S171" s="198"/>
      <c r="T171" s="199"/>
      <c r="AT171" s="200" t="s">
        <v>137</v>
      </c>
      <c r="AU171" s="200" t="s">
        <v>90</v>
      </c>
      <c r="AV171" s="13" t="s">
        <v>88</v>
      </c>
      <c r="AW171" s="13" t="s">
        <v>41</v>
      </c>
      <c r="AX171" s="13" t="s">
        <v>80</v>
      </c>
      <c r="AY171" s="200" t="s">
        <v>128</v>
      </c>
    </row>
    <row r="172" spans="1:65" s="14" customFormat="1" ht="11.25">
      <c r="B172" s="201"/>
      <c r="C172" s="202"/>
      <c r="D172" s="192" t="s">
        <v>137</v>
      </c>
      <c r="E172" s="203" t="s">
        <v>78</v>
      </c>
      <c r="F172" s="204" t="s">
        <v>194</v>
      </c>
      <c r="G172" s="202"/>
      <c r="H172" s="205">
        <v>12</v>
      </c>
      <c r="I172" s="206"/>
      <c r="J172" s="202"/>
      <c r="K172" s="202"/>
      <c r="L172" s="207"/>
      <c r="M172" s="208"/>
      <c r="N172" s="209"/>
      <c r="O172" s="209"/>
      <c r="P172" s="209"/>
      <c r="Q172" s="209"/>
      <c r="R172" s="209"/>
      <c r="S172" s="209"/>
      <c r="T172" s="210"/>
      <c r="AT172" s="211" t="s">
        <v>137</v>
      </c>
      <c r="AU172" s="211" t="s">
        <v>90</v>
      </c>
      <c r="AV172" s="14" t="s">
        <v>90</v>
      </c>
      <c r="AW172" s="14" t="s">
        <v>41</v>
      </c>
      <c r="AX172" s="14" t="s">
        <v>80</v>
      </c>
      <c r="AY172" s="211" t="s">
        <v>128</v>
      </c>
    </row>
    <row r="173" spans="1:65" s="15" customFormat="1" ht="11.25">
      <c r="B173" s="212"/>
      <c r="C173" s="213"/>
      <c r="D173" s="192" t="s">
        <v>137</v>
      </c>
      <c r="E173" s="214" t="s">
        <v>78</v>
      </c>
      <c r="F173" s="215" t="s">
        <v>146</v>
      </c>
      <c r="G173" s="213"/>
      <c r="H173" s="216">
        <v>273</v>
      </c>
      <c r="I173" s="217"/>
      <c r="J173" s="213"/>
      <c r="K173" s="213"/>
      <c r="L173" s="218"/>
      <c r="M173" s="219"/>
      <c r="N173" s="220"/>
      <c r="O173" s="220"/>
      <c r="P173" s="220"/>
      <c r="Q173" s="220"/>
      <c r="R173" s="220"/>
      <c r="S173" s="220"/>
      <c r="T173" s="221"/>
      <c r="AT173" s="222" t="s">
        <v>137</v>
      </c>
      <c r="AU173" s="222" t="s">
        <v>90</v>
      </c>
      <c r="AV173" s="15" t="s">
        <v>147</v>
      </c>
      <c r="AW173" s="15" t="s">
        <v>41</v>
      </c>
      <c r="AX173" s="15" t="s">
        <v>88</v>
      </c>
      <c r="AY173" s="222" t="s">
        <v>128</v>
      </c>
    </row>
    <row r="174" spans="1:65" s="2" customFormat="1" ht="33" customHeight="1">
      <c r="A174" s="36"/>
      <c r="B174" s="37"/>
      <c r="C174" s="176" t="s">
        <v>195</v>
      </c>
      <c r="D174" s="176" t="s">
        <v>131</v>
      </c>
      <c r="E174" s="177" t="s">
        <v>196</v>
      </c>
      <c r="F174" s="178" t="s">
        <v>197</v>
      </c>
      <c r="G174" s="179" t="s">
        <v>169</v>
      </c>
      <c r="H174" s="180">
        <v>285</v>
      </c>
      <c r="I174" s="181"/>
      <c r="J174" s="182">
        <f>ROUND(I174*H174,2)</f>
        <v>0</v>
      </c>
      <c r="K174" s="183"/>
      <c r="L174" s="41"/>
      <c r="M174" s="184" t="s">
        <v>78</v>
      </c>
      <c r="N174" s="185" t="s">
        <v>50</v>
      </c>
      <c r="O174" s="66"/>
      <c r="P174" s="186">
        <f>O174*H174</f>
        <v>0</v>
      </c>
      <c r="Q174" s="186">
        <v>0</v>
      </c>
      <c r="R174" s="186">
        <f>Q174*H174</f>
        <v>0</v>
      </c>
      <c r="S174" s="186">
        <v>3.5999999999999999E-3</v>
      </c>
      <c r="T174" s="187">
        <f>S174*H174</f>
        <v>1.026</v>
      </c>
      <c r="U174" s="36"/>
      <c r="V174" s="36"/>
      <c r="W174" s="36"/>
      <c r="X174" s="36"/>
      <c r="Y174" s="36"/>
      <c r="Z174" s="36"/>
      <c r="AA174" s="36"/>
      <c r="AB174" s="36"/>
      <c r="AC174" s="36"/>
      <c r="AD174" s="36"/>
      <c r="AE174" s="36"/>
      <c r="AR174" s="188" t="s">
        <v>135</v>
      </c>
      <c r="AT174" s="188" t="s">
        <v>131</v>
      </c>
      <c r="AU174" s="188" t="s">
        <v>90</v>
      </c>
      <c r="AY174" s="18" t="s">
        <v>128</v>
      </c>
      <c r="BE174" s="189">
        <f>IF(N174="základní",J174,0)</f>
        <v>0</v>
      </c>
      <c r="BF174" s="189">
        <f>IF(N174="snížená",J174,0)</f>
        <v>0</v>
      </c>
      <c r="BG174" s="189">
        <f>IF(N174="zákl. přenesená",J174,0)</f>
        <v>0</v>
      </c>
      <c r="BH174" s="189">
        <f>IF(N174="sníž. přenesená",J174,0)</f>
        <v>0</v>
      </c>
      <c r="BI174" s="189">
        <f>IF(N174="nulová",J174,0)</f>
        <v>0</v>
      </c>
      <c r="BJ174" s="18" t="s">
        <v>88</v>
      </c>
      <c r="BK174" s="189">
        <f>ROUND(I174*H174,2)</f>
        <v>0</v>
      </c>
      <c r="BL174" s="18" t="s">
        <v>135</v>
      </c>
      <c r="BM174" s="188" t="s">
        <v>198</v>
      </c>
    </row>
    <row r="175" spans="1:65" s="13" customFormat="1" ht="11.25">
      <c r="B175" s="190"/>
      <c r="C175" s="191"/>
      <c r="D175" s="192" t="s">
        <v>137</v>
      </c>
      <c r="E175" s="193" t="s">
        <v>78</v>
      </c>
      <c r="F175" s="194" t="s">
        <v>141</v>
      </c>
      <c r="G175" s="191"/>
      <c r="H175" s="193" t="s">
        <v>78</v>
      </c>
      <c r="I175" s="195"/>
      <c r="J175" s="191"/>
      <c r="K175" s="191"/>
      <c r="L175" s="196"/>
      <c r="M175" s="197"/>
      <c r="N175" s="198"/>
      <c r="O175" s="198"/>
      <c r="P175" s="198"/>
      <c r="Q175" s="198"/>
      <c r="R175" s="198"/>
      <c r="S175" s="198"/>
      <c r="T175" s="199"/>
      <c r="AT175" s="200" t="s">
        <v>137</v>
      </c>
      <c r="AU175" s="200" t="s">
        <v>90</v>
      </c>
      <c r="AV175" s="13" t="s">
        <v>88</v>
      </c>
      <c r="AW175" s="13" t="s">
        <v>41</v>
      </c>
      <c r="AX175" s="13" t="s">
        <v>80</v>
      </c>
      <c r="AY175" s="200" t="s">
        <v>128</v>
      </c>
    </row>
    <row r="176" spans="1:65" s="14" customFormat="1" ht="11.25">
      <c r="B176" s="201"/>
      <c r="C176" s="202"/>
      <c r="D176" s="192" t="s">
        <v>137</v>
      </c>
      <c r="E176" s="203" t="s">
        <v>78</v>
      </c>
      <c r="F176" s="204" t="s">
        <v>199</v>
      </c>
      <c r="G176" s="202"/>
      <c r="H176" s="205">
        <v>110</v>
      </c>
      <c r="I176" s="206"/>
      <c r="J176" s="202"/>
      <c r="K176" s="202"/>
      <c r="L176" s="207"/>
      <c r="M176" s="208"/>
      <c r="N176" s="209"/>
      <c r="O176" s="209"/>
      <c r="P176" s="209"/>
      <c r="Q176" s="209"/>
      <c r="R176" s="209"/>
      <c r="S176" s="209"/>
      <c r="T176" s="210"/>
      <c r="AT176" s="211" t="s">
        <v>137</v>
      </c>
      <c r="AU176" s="211" t="s">
        <v>90</v>
      </c>
      <c r="AV176" s="14" t="s">
        <v>90</v>
      </c>
      <c r="AW176" s="14" t="s">
        <v>41</v>
      </c>
      <c r="AX176" s="14" t="s">
        <v>80</v>
      </c>
      <c r="AY176" s="211" t="s">
        <v>128</v>
      </c>
    </row>
    <row r="177" spans="1:65" s="14" customFormat="1" ht="11.25">
      <c r="B177" s="201"/>
      <c r="C177" s="202"/>
      <c r="D177" s="192" t="s">
        <v>137</v>
      </c>
      <c r="E177" s="203" t="s">
        <v>78</v>
      </c>
      <c r="F177" s="204" t="s">
        <v>200</v>
      </c>
      <c r="G177" s="202"/>
      <c r="H177" s="205">
        <v>89</v>
      </c>
      <c r="I177" s="206"/>
      <c r="J177" s="202"/>
      <c r="K177" s="202"/>
      <c r="L177" s="207"/>
      <c r="M177" s="208"/>
      <c r="N177" s="209"/>
      <c r="O177" s="209"/>
      <c r="P177" s="209"/>
      <c r="Q177" s="209"/>
      <c r="R177" s="209"/>
      <c r="S177" s="209"/>
      <c r="T177" s="210"/>
      <c r="AT177" s="211" t="s">
        <v>137</v>
      </c>
      <c r="AU177" s="211" t="s">
        <v>90</v>
      </c>
      <c r="AV177" s="14" t="s">
        <v>90</v>
      </c>
      <c r="AW177" s="14" t="s">
        <v>41</v>
      </c>
      <c r="AX177" s="14" t="s">
        <v>80</v>
      </c>
      <c r="AY177" s="211" t="s">
        <v>128</v>
      </c>
    </row>
    <row r="178" spans="1:65" s="13" customFormat="1" ht="11.25">
      <c r="B178" s="190"/>
      <c r="C178" s="191"/>
      <c r="D178" s="192" t="s">
        <v>137</v>
      </c>
      <c r="E178" s="193" t="s">
        <v>78</v>
      </c>
      <c r="F178" s="194" t="s">
        <v>144</v>
      </c>
      <c r="G178" s="191"/>
      <c r="H178" s="193" t="s">
        <v>78</v>
      </c>
      <c r="I178" s="195"/>
      <c r="J178" s="191"/>
      <c r="K178" s="191"/>
      <c r="L178" s="196"/>
      <c r="M178" s="197"/>
      <c r="N178" s="198"/>
      <c r="O178" s="198"/>
      <c r="P178" s="198"/>
      <c r="Q178" s="198"/>
      <c r="R178" s="198"/>
      <c r="S178" s="198"/>
      <c r="T178" s="199"/>
      <c r="AT178" s="200" t="s">
        <v>137</v>
      </c>
      <c r="AU178" s="200" t="s">
        <v>90</v>
      </c>
      <c r="AV178" s="13" t="s">
        <v>88</v>
      </c>
      <c r="AW178" s="13" t="s">
        <v>41</v>
      </c>
      <c r="AX178" s="13" t="s">
        <v>80</v>
      </c>
      <c r="AY178" s="200" t="s">
        <v>128</v>
      </c>
    </row>
    <row r="179" spans="1:65" s="14" customFormat="1" ht="11.25">
      <c r="B179" s="201"/>
      <c r="C179" s="202"/>
      <c r="D179" s="192" t="s">
        <v>137</v>
      </c>
      <c r="E179" s="203" t="s">
        <v>78</v>
      </c>
      <c r="F179" s="204" t="s">
        <v>201</v>
      </c>
      <c r="G179" s="202"/>
      <c r="H179" s="205">
        <v>86</v>
      </c>
      <c r="I179" s="206"/>
      <c r="J179" s="202"/>
      <c r="K179" s="202"/>
      <c r="L179" s="207"/>
      <c r="M179" s="208"/>
      <c r="N179" s="209"/>
      <c r="O179" s="209"/>
      <c r="P179" s="209"/>
      <c r="Q179" s="209"/>
      <c r="R179" s="209"/>
      <c r="S179" s="209"/>
      <c r="T179" s="210"/>
      <c r="AT179" s="211" t="s">
        <v>137</v>
      </c>
      <c r="AU179" s="211" t="s">
        <v>90</v>
      </c>
      <c r="AV179" s="14" t="s">
        <v>90</v>
      </c>
      <c r="AW179" s="14" t="s">
        <v>41</v>
      </c>
      <c r="AX179" s="14" t="s">
        <v>80</v>
      </c>
      <c r="AY179" s="211" t="s">
        <v>128</v>
      </c>
    </row>
    <row r="180" spans="1:65" s="15" customFormat="1" ht="11.25">
      <c r="B180" s="212"/>
      <c r="C180" s="213"/>
      <c r="D180" s="192" t="s">
        <v>137</v>
      </c>
      <c r="E180" s="214" t="s">
        <v>78</v>
      </c>
      <c r="F180" s="215" t="s">
        <v>146</v>
      </c>
      <c r="G180" s="213"/>
      <c r="H180" s="216">
        <v>285</v>
      </c>
      <c r="I180" s="217"/>
      <c r="J180" s="213"/>
      <c r="K180" s="213"/>
      <c r="L180" s="218"/>
      <c r="M180" s="219"/>
      <c r="N180" s="220"/>
      <c r="O180" s="220"/>
      <c r="P180" s="220"/>
      <c r="Q180" s="220"/>
      <c r="R180" s="220"/>
      <c r="S180" s="220"/>
      <c r="T180" s="221"/>
      <c r="AT180" s="222" t="s">
        <v>137</v>
      </c>
      <c r="AU180" s="222" t="s">
        <v>90</v>
      </c>
      <c r="AV180" s="15" t="s">
        <v>147</v>
      </c>
      <c r="AW180" s="15" t="s">
        <v>41</v>
      </c>
      <c r="AX180" s="15" t="s">
        <v>88</v>
      </c>
      <c r="AY180" s="222" t="s">
        <v>128</v>
      </c>
    </row>
    <row r="181" spans="1:65" s="12" customFormat="1" ht="22.9" customHeight="1">
      <c r="B181" s="160"/>
      <c r="C181" s="161"/>
      <c r="D181" s="162" t="s">
        <v>79</v>
      </c>
      <c r="E181" s="174" t="s">
        <v>202</v>
      </c>
      <c r="F181" s="174" t="s">
        <v>203</v>
      </c>
      <c r="G181" s="161"/>
      <c r="H181" s="161"/>
      <c r="I181" s="164"/>
      <c r="J181" s="175">
        <f>BK181</f>
        <v>0</v>
      </c>
      <c r="K181" s="161"/>
      <c r="L181" s="166"/>
      <c r="M181" s="167"/>
      <c r="N181" s="168"/>
      <c r="O181" s="168"/>
      <c r="P181" s="169">
        <f>SUM(P182:P201)</f>
        <v>0</v>
      </c>
      <c r="Q181" s="168"/>
      <c r="R181" s="169">
        <f>SUM(R182:R201)</f>
        <v>0.16614000000000001</v>
      </c>
      <c r="S181" s="168"/>
      <c r="T181" s="170">
        <f>SUM(T182:T201)</f>
        <v>0</v>
      </c>
      <c r="AR181" s="171" t="s">
        <v>90</v>
      </c>
      <c r="AT181" s="172" t="s">
        <v>79</v>
      </c>
      <c r="AU181" s="172" t="s">
        <v>88</v>
      </c>
      <c r="AY181" s="171" t="s">
        <v>128</v>
      </c>
      <c r="BK181" s="173">
        <f>SUM(BK182:BK201)</f>
        <v>0</v>
      </c>
    </row>
    <row r="182" spans="1:65" s="2" customFormat="1" ht="24.2" customHeight="1">
      <c r="A182" s="36"/>
      <c r="B182" s="37"/>
      <c r="C182" s="176" t="s">
        <v>204</v>
      </c>
      <c r="D182" s="176" t="s">
        <v>131</v>
      </c>
      <c r="E182" s="177" t="s">
        <v>205</v>
      </c>
      <c r="F182" s="178" t="s">
        <v>206</v>
      </c>
      <c r="G182" s="179" t="s">
        <v>207</v>
      </c>
      <c r="H182" s="180">
        <v>39</v>
      </c>
      <c r="I182" s="181"/>
      <c r="J182" s="182">
        <f>ROUND(I182*H182,2)</f>
        <v>0</v>
      </c>
      <c r="K182" s="183"/>
      <c r="L182" s="41"/>
      <c r="M182" s="184" t="s">
        <v>78</v>
      </c>
      <c r="N182" s="185" t="s">
        <v>50</v>
      </c>
      <c r="O182" s="66"/>
      <c r="P182" s="186">
        <f>O182*H182</f>
        <v>0</v>
      </c>
      <c r="Q182" s="186">
        <v>2.1299999999999999E-3</v>
      </c>
      <c r="R182" s="186">
        <f>Q182*H182</f>
        <v>8.3070000000000005E-2</v>
      </c>
      <c r="S182" s="186">
        <v>0</v>
      </c>
      <c r="T182" s="187">
        <f>S182*H182</f>
        <v>0</v>
      </c>
      <c r="U182" s="36"/>
      <c r="V182" s="36"/>
      <c r="W182" s="36"/>
      <c r="X182" s="36"/>
      <c r="Y182" s="36"/>
      <c r="Z182" s="36"/>
      <c r="AA182" s="36"/>
      <c r="AB182" s="36"/>
      <c r="AC182" s="36"/>
      <c r="AD182" s="36"/>
      <c r="AE182" s="36"/>
      <c r="AR182" s="188" t="s">
        <v>135</v>
      </c>
      <c r="AT182" s="188" t="s">
        <v>131</v>
      </c>
      <c r="AU182" s="188" t="s">
        <v>90</v>
      </c>
      <c r="AY182" s="18" t="s">
        <v>128</v>
      </c>
      <c r="BE182" s="189">
        <f>IF(N182="základní",J182,0)</f>
        <v>0</v>
      </c>
      <c r="BF182" s="189">
        <f>IF(N182="snížená",J182,0)</f>
        <v>0</v>
      </c>
      <c r="BG182" s="189">
        <f>IF(N182="zákl. přenesená",J182,0)</f>
        <v>0</v>
      </c>
      <c r="BH182" s="189">
        <f>IF(N182="sníž. přenesená",J182,0)</f>
        <v>0</v>
      </c>
      <c r="BI182" s="189">
        <f>IF(N182="nulová",J182,0)</f>
        <v>0</v>
      </c>
      <c r="BJ182" s="18" t="s">
        <v>88</v>
      </c>
      <c r="BK182" s="189">
        <f>ROUND(I182*H182,2)</f>
        <v>0</v>
      </c>
      <c r="BL182" s="18" t="s">
        <v>135</v>
      </c>
      <c r="BM182" s="188" t="s">
        <v>208</v>
      </c>
    </row>
    <row r="183" spans="1:65" s="13" customFormat="1" ht="11.25">
      <c r="B183" s="190"/>
      <c r="C183" s="191"/>
      <c r="D183" s="192" t="s">
        <v>137</v>
      </c>
      <c r="E183" s="193" t="s">
        <v>78</v>
      </c>
      <c r="F183" s="194" t="s">
        <v>138</v>
      </c>
      <c r="G183" s="191"/>
      <c r="H183" s="193" t="s">
        <v>78</v>
      </c>
      <c r="I183" s="195"/>
      <c r="J183" s="191"/>
      <c r="K183" s="191"/>
      <c r="L183" s="196"/>
      <c r="M183" s="197"/>
      <c r="N183" s="198"/>
      <c r="O183" s="198"/>
      <c r="P183" s="198"/>
      <c r="Q183" s="198"/>
      <c r="R183" s="198"/>
      <c r="S183" s="198"/>
      <c r="T183" s="199"/>
      <c r="AT183" s="200" t="s">
        <v>137</v>
      </c>
      <c r="AU183" s="200" t="s">
        <v>90</v>
      </c>
      <c r="AV183" s="13" t="s">
        <v>88</v>
      </c>
      <c r="AW183" s="13" t="s">
        <v>41</v>
      </c>
      <c r="AX183" s="13" t="s">
        <v>80</v>
      </c>
      <c r="AY183" s="200" t="s">
        <v>128</v>
      </c>
    </row>
    <row r="184" spans="1:65" s="14" customFormat="1" ht="11.25">
      <c r="B184" s="201"/>
      <c r="C184" s="202"/>
      <c r="D184" s="192" t="s">
        <v>137</v>
      </c>
      <c r="E184" s="203" t="s">
        <v>78</v>
      </c>
      <c r="F184" s="204" t="s">
        <v>209</v>
      </c>
      <c r="G184" s="202"/>
      <c r="H184" s="205">
        <v>6</v>
      </c>
      <c r="I184" s="206"/>
      <c r="J184" s="202"/>
      <c r="K184" s="202"/>
      <c r="L184" s="207"/>
      <c r="M184" s="208"/>
      <c r="N184" s="209"/>
      <c r="O184" s="209"/>
      <c r="P184" s="209"/>
      <c r="Q184" s="209"/>
      <c r="R184" s="209"/>
      <c r="S184" s="209"/>
      <c r="T184" s="210"/>
      <c r="AT184" s="211" t="s">
        <v>137</v>
      </c>
      <c r="AU184" s="211" t="s">
        <v>90</v>
      </c>
      <c r="AV184" s="14" t="s">
        <v>90</v>
      </c>
      <c r="AW184" s="14" t="s">
        <v>41</v>
      </c>
      <c r="AX184" s="14" t="s">
        <v>80</v>
      </c>
      <c r="AY184" s="211" t="s">
        <v>128</v>
      </c>
    </row>
    <row r="185" spans="1:65" s="14" customFormat="1" ht="11.25">
      <c r="B185" s="201"/>
      <c r="C185" s="202"/>
      <c r="D185" s="192" t="s">
        <v>137</v>
      </c>
      <c r="E185" s="203" t="s">
        <v>78</v>
      </c>
      <c r="F185" s="204" t="s">
        <v>210</v>
      </c>
      <c r="G185" s="202"/>
      <c r="H185" s="205">
        <v>6</v>
      </c>
      <c r="I185" s="206"/>
      <c r="J185" s="202"/>
      <c r="K185" s="202"/>
      <c r="L185" s="207"/>
      <c r="M185" s="208"/>
      <c r="N185" s="209"/>
      <c r="O185" s="209"/>
      <c r="P185" s="209"/>
      <c r="Q185" s="209"/>
      <c r="R185" s="209"/>
      <c r="S185" s="209"/>
      <c r="T185" s="210"/>
      <c r="AT185" s="211" t="s">
        <v>137</v>
      </c>
      <c r="AU185" s="211" t="s">
        <v>90</v>
      </c>
      <c r="AV185" s="14" t="s">
        <v>90</v>
      </c>
      <c r="AW185" s="14" t="s">
        <v>41</v>
      </c>
      <c r="AX185" s="14" t="s">
        <v>80</v>
      </c>
      <c r="AY185" s="211" t="s">
        <v>128</v>
      </c>
    </row>
    <row r="186" spans="1:65" s="13" customFormat="1" ht="11.25">
      <c r="B186" s="190"/>
      <c r="C186" s="191"/>
      <c r="D186" s="192" t="s">
        <v>137</v>
      </c>
      <c r="E186" s="193" t="s">
        <v>78</v>
      </c>
      <c r="F186" s="194" t="s">
        <v>141</v>
      </c>
      <c r="G186" s="191"/>
      <c r="H186" s="193" t="s">
        <v>78</v>
      </c>
      <c r="I186" s="195"/>
      <c r="J186" s="191"/>
      <c r="K186" s="191"/>
      <c r="L186" s="196"/>
      <c r="M186" s="197"/>
      <c r="N186" s="198"/>
      <c r="O186" s="198"/>
      <c r="P186" s="198"/>
      <c r="Q186" s="198"/>
      <c r="R186" s="198"/>
      <c r="S186" s="198"/>
      <c r="T186" s="199"/>
      <c r="AT186" s="200" t="s">
        <v>137</v>
      </c>
      <c r="AU186" s="200" t="s">
        <v>90</v>
      </c>
      <c r="AV186" s="13" t="s">
        <v>88</v>
      </c>
      <c r="AW186" s="13" t="s">
        <v>41</v>
      </c>
      <c r="AX186" s="13" t="s">
        <v>80</v>
      </c>
      <c r="AY186" s="200" t="s">
        <v>128</v>
      </c>
    </row>
    <row r="187" spans="1:65" s="14" customFormat="1" ht="11.25">
      <c r="B187" s="201"/>
      <c r="C187" s="202"/>
      <c r="D187" s="192" t="s">
        <v>137</v>
      </c>
      <c r="E187" s="203" t="s">
        <v>78</v>
      </c>
      <c r="F187" s="204" t="s">
        <v>211</v>
      </c>
      <c r="G187" s="202"/>
      <c r="H187" s="205">
        <v>12</v>
      </c>
      <c r="I187" s="206"/>
      <c r="J187" s="202"/>
      <c r="K187" s="202"/>
      <c r="L187" s="207"/>
      <c r="M187" s="208"/>
      <c r="N187" s="209"/>
      <c r="O187" s="209"/>
      <c r="P187" s="209"/>
      <c r="Q187" s="209"/>
      <c r="R187" s="209"/>
      <c r="S187" s="209"/>
      <c r="T187" s="210"/>
      <c r="AT187" s="211" t="s">
        <v>137</v>
      </c>
      <c r="AU187" s="211" t="s">
        <v>90</v>
      </c>
      <c r="AV187" s="14" t="s">
        <v>90</v>
      </c>
      <c r="AW187" s="14" t="s">
        <v>41</v>
      </c>
      <c r="AX187" s="14" t="s">
        <v>80</v>
      </c>
      <c r="AY187" s="211" t="s">
        <v>128</v>
      </c>
    </row>
    <row r="188" spans="1:65" s="14" customFormat="1" ht="11.25">
      <c r="B188" s="201"/>
      <c r="C188" s="202"/>
      <c r="D188" s="192" t="s">
        <v>137</v>
      </c>
      <c r="E188" s="203" t="s">
        <v>78</v>
      </c>
      <c r="F188" s="204" t="s">
        <v>212</v>
      </c>
      <c r="G188" s="202"/>
      <c r="H188" s="205">
        <v>10</v>
      </c>
      <c r="I188" s="206"/>
      <c r="J188" s="202"/>
      <c r="K188" s="202"/>
      <c r="L188" s="207"/>
      <c r="M188" s="208"/>
      <c r="N188" s="209"/>
      <c r="O188" s="209"/>
      <c r="P188" s="209"/>
      <c r="Q188" s="209"/>
      <c r="R188" s="209"/>
      <c r="S188" s="209"/>
      <c r="T188" s="210"/>
      <c r="AT188" s="211" t="s">
        <v>137</v>
      </c>
      <c r="AU188" s="211" t="s">
        <v>90</v>
      </c>
      <c r="AV188" s="14" t="s">
        <v>90</v>
      </c>
      <c r="AW188" s="14" t="s">
        <v>41</v>
      </c>
      <c r="AX188" s="14" t="s">
        <v>80</v>
      </c>
      <c r="AY188" s="211" t="s">
        <v>128</v>
      </c>
    </row>
    <row r="189" spans="1:65" s="13" customFormat="1" ht="11.25">
      <c r="B189" s="190"/>
      <c r="C189" s="191"/>
      <c r="D189" s="192" t="s">
        <v>137</v>
      </c>
      <c r="E189" s="193" t="s">
        <v>78</v>
      </c>
      <c r="F189" s="194" t="s">
        <v>144</v>
      </c>
      <c r="G189" s="191"/>
      <c r="H189" s="193" t="s">
        <v>78</v>
      </c>
      <c r="I189" s="195"/>
      <c r="J189" s="191"/>
      <c r="K189" s="191"/>
      <c r="L189" s="196"/>
      <c r="M189" s="197"/>
      <c r="N189" s="198"/>
      <c r="O189" s="198"/>
      <c r="P189" s="198"/>
      <c r="Q189" s="198"/>
      <c r="R189" s="198"/>
      <c r="S189" s="198"/>
      <c r="T189" s="199"/>
      <c r="AT189" s="200" t="s">
        <v>137</v>
      </c>
      <c r="AU189" s="200" t="s">
        <v>90</v>
      </c>
      <c r="AV189" s="13" t="s">
        <v>88</v>
      </c>
      <c r="AW189" s="13" t="s">
        <v>41</v>
      </c>
      <c r="AX189" s="13" t="s">
        <v>80</v>
      </c>
      <c r="AY189" s="200" t="s">
        <v>128</v>
      </c>
    </row>
    <row r="190" spans="1:65" s="14" customFormat="1" ht="11.25">
      <c r="B190" s="201"/>
      <c r="C190" s="202"/>
      <c r="D190" s="192" t="s">
        <v>137</v>
      </c>
      <c r="E190" s="203" t="s">
        <v>78</v>
      </c>
      <c r="F190" s="204" t="s">
        <v>213</v>
      </c>
      <c r="G190" s="202"/>
      <c r="H190" s="205">
        <v>5</v>
      </c>
      <c r="I190" s="206"/>
      <c r="J190" s="202"/>
      <c r="K190" s="202"/>
      <c r="L190" s="207"/>
      <c r="M190" s="208"/>
      <c r="N190" s="209"/>
      <c r="O190" s="209"/>
      <c r="P190" s="209"/>
      <c r="Q190" s="209"/>
      <c r="R190" s="209"/>
      <c r="S190" s="209"/>
      <c r="T190" s="210"/>
      <c r="AT190" s="211" t="s">
        <v>137</v>
      </c>
      <c r="AU190" s="211" t="s">
        <v>90</v>
      </c>
      <c r="AV190" s="14" t="s">
        <v>90</v>
      </c>
      <c r="AW190" s="14" t="s">
        <v>41</v>
      </c>
      <c r="AX190" s="14" t="s">
        <v>80</v>
      </c>
      <c r="AY190" s="211" t="s">
        <v>128</v>
      </c>
    </row>
    <row r="191" spans="1:65" s="15" customFormat="1" ht="11.25">
      <c r="B191" s="212"/>
      <c r="C191" s="213"/>
      <c r="D191" s="192" t="s">
        <v>137</v>
      </c>
      <c r="E191" s="214" t="s">
        <v>78</v>
      </c>
      <c r="F191" s="215" t="s">
        <v>146</v>
      </c>
      <c r="G191" s="213"/>
      <c r="H191" s="216">
        <v>39</v>
      </c>
      <c r="I191" s="217"/>
      <c r="J191" s="213"/>
      <c r="K191" s="213"/>
      <c r="L191" s="218"/>
      <c r="M191" s="219"/>
      <c r="N191" s="220"/>
      <c r="O191" s="220"/>
      <c r="P191" s="220"/>
      <c r="Q191" s="220"/>
      <c r="R191" s="220"/>
      <c r="S191" s="220"/>
      <c r="T191" s="221"/>
      <c r="AT191" s="222" t="s">
        <v>137</v>
      </c>
      <c r="AU191" s="222" t="s">
        <v>90</v>
      </c>
      <c r="AV191" s="15" t="s">
        <v>147</v>
      </c>
      <c r="AW191" s="15" t="s">
        <v>41</v>
      </c>
      <c r="AX191" s="15" t="s">
        <v>88</v>
      </c>
      <c r="AY191" s="222" t="s">
        <v>128</v>
      </c>
    </row>
    <row r="192" spans="1:65" s="2" customFormat="1" ht="62.65" customHeight="1">
      <c r="A192" s="36"/>
      <c r="B192" s="37"/>
      <c r="C192" s="176" t="s">
        <v>214</v>
      </c>
      <c r="D192" s="176" t="s">
        <v>131</v>
      </c>
      <c r="E192" s="177" t="s">
        <v>215</v>
      </c>
      <c r="F192" s="178" t="s">
        <v>216</v>
      </c>
      <c r="G192" s="179" t="s">
        <v>207</v>
      </c>
      <c r="H192" s="180">
        <v>39</v>
      </c>
      <c r="I192" s="181"/>
      <c r="J192" s="182">
        <f>ROUND(I192*H192,2)</f>
        <v>0</v>
      </c>
      <c r="K192" s="183"/>
      <c r="L192" s="41"/>
      <c r="M192" s="184" t="s">
        <v>78</v>
      </c>
      <c r="N192" s="185" t="s">
        <v>50</v>
      </c>
      <c r="O192" s="66"/>
      <c r="P192" s="186">
        <f>O192*H192</f>
        <v>0</v>
      </c>
      <c r="Q192" s="186">
        <v>2.1299999999999999E-3</v>
      </c>
      <c r="R192" s="186">
        <f>Q192*H192</f>
        <v>8.3070000000000005E-2</v>
      </c>
      <c r="S192" s="186">
        <v>0</v>
      </c>
      <c r="T192" s="187">
        <f>S192*H192</f>
        <v>0</v>
      </c>
      <c r="U192" s="36"/>
      <c r="V192" s="36"/>
      <c r="W192" s="36"/>
      <c r="X192" s="36"/>
      <c r="Y192" s="36"/>
      <c r="Z192" s="36"/>
      <c r="AA192" s="36"/>
      <c r="AB192" s="36"/>
      <c r="AC192" s="36"/>
      <c r="AD192" s="36"/>
      <c r="AE192" s="36"/>
      <c r="AR192" s="188" t="s">
        <v>135</v>
      </c>
      <c r="AT192" s="188" t="s">
        <v>131</v>
      </c>
      <c r="AU192" s="188" t="s">
        <v>90</v>
      </c>
      <c r="AY192" s="18" t="s">
        <v>128</v>
      </c>
      <c r="BE192" s="189">
        <f>IF(N192="základní",J192,0)</f>
        <v>0</v>
      </c>
      <c r="BF192" s="189">
        <f>IF(N192="snížená",J192,0)</f>
        <v>0</v>
      </c>
      <c r="BG192" s="189">
        <f>IF(N192="zákl. přenesená",J192,0)</f>
        <v>0</v>
      </c>
      <c r="BH192" s="189">
        <f>IF(N192="sníž. přenesená",J192,0)</f>
        <v>0</v>
      </c>
      <c r="BI192" s="189">
        <f>IF(N192="nulová",J192,0)</f>
        <v>0</v>
      </c>
      <c r="BJ192" s="18" t="s">
        <v>88</v>
      </c>
      <c r="BK192" s="189">
        <f>ROUND(I192*H192,2)</f>
        <v>0</v>
      </c>
      <c r="BL192" s="18" t="s">
        <v>135</v>
      </c>
      <c r="BM192" s="188" t="s">
        <v>217</v>
      </c>
    </row>
    <row r="193" spans="1:65" s="13" customFormat="1" ht="11.25">
      <c r="B193" s="190"/>
      <c r="C193" s="191"/>
      <c r="D193" s="192" t="s">
        <v>137</v>
      </c>
      <c r="E193" s="193" t="s">
        <v>78</v>
      </c>
      <c r="F193" s="194" t="s">
        <v>138</v>
      </c>
      <c r="G193" s="191"/>
      <c r="H193" s="193" t="s">
        <v>78</v>
      </c>
      <c r="I193" s="195"/>
      <c r="J193" s="191"/>
      <c r="K193" s="191"/>
      <c r="L193" s="196"/>
      <c r="M193" s="197"/>
      <c r="N193" s="198"/>
      <c r="O193" s="198"/>
      <c r="P193" s="198"/>
      <c r="Q193" s="198"/>
      <c r="R193" s="198"/>
      <c r="S193" s="198"/>
      <c r="T193" s="199"/>
      <c r="AT193" s="200" t="s">
        <v>137</v>
      </c>
      <c r="AU193" s="200" t="s">
        <v>90</v>
      </c>
      <c r="AV193" s="13" t="s">
        <v>88</v>
      </c>
      <c r="AW193" s="13" t="s">
        <v>41</v>
      </c>
      <c r="AX193" s="13" t="s">
        <v>80</v>
      </c>
      <c r="AY193" s="200" t="s">
        <v>128</v>
      </c>
    </row>
    <row r="194" spans="1:65" s="14" customFormat="1" ht="11.25">
      <c r="B194" s="201"/>
      <c r="C194" s="202"/>
      <c r="D194" s="192" t="s">
        <v>137</v>
      </c>
      <c r="E194" s="203" t="s">
        <v>78</v>
      </c>
      <c r="F194" s="204" t="s">
        <v>209</v>
      </c>
      <c r="G194" s="202"/>
      <c r="H194" s="205">
        <v>6</v>
      </c>
      <c r="I194" s="206"/>
      <c r="J194" s="202"/>
      <c r="K194" s="202"/>
      <c r="L194" s="207"/>
      <c r="M194" s="208"/>
      <c r="N194" s="209"/>
      <c r="O194" s="209"/>
      <c r="P194" s="209"/>
      <c r="Q194" s="209"/>
      <c r="R194" s="209"/>
      <c r="S194" s="209"/>
      <c r="T194" s="210"/>
      <c r="AT194" s="211" t="s">
        <v>137</v>
      </c>
      <c r="AU194" s="211" t="s">
        <v>90</v>
      </c>
      <c r="AV194" s="14" t="s">
        <v>90</v>
      </c>
      <c r="AW194" s="14" t="s">
        <v>41</v>
      </c>
      <c r="AX194" s="14" t="s">
        <v>80</v>
      </c>
      <c r="AY194" s="211" t="s">
        <v>128</v>
      </c>
    </row>
    <row r="195" spans="1:65" s="14" customFormat="1" ht="11.25">
      <c r="B195" s="201"/>
      <c r="C195" s="202"/>
      <c r="D195" s="192" t="s">
        <v>137</v>
      </c>
      <c r="E195" s="203" t="s">
        <v>78</v>
      </c>
      <c r="F195" s="204" t="s">
        <v>210</v>
      </c>
      <c r="G195" s="202"/>
      <c r="H195" s="205">
        <v>6</v>
      </c>
      <c r="I195" s="206"/>
      <c r="J195" s="202"/>
      <c r="K195" s="202"/>
      <c r="L195" s="207"/>
      <c r="M195" s="208"/>
      <c r="N195" s="209"/>
      <c r="O195" s="209"/>
      <c r="P195" s="209"/>
      <c r="Q195" s="209"/>
      <c r="R195" s="209"/>
      <c r="S195" s="209"/>
      <c r="T195" s="210"/>
      <c r="AT195" s="211" t="s">
        <v>137</v>
      </c>
      <c r="AU195" s="211" t="s">
        <v>90</v>
      </c>
      <c r="AV195" s="14" t="s">
        <v>90</v>
      </c>
      <c r="AW195" s="14" t="s">
        <v>41</v>
      </c>
      <c r="AX195" s="14" t="s">
        <v>80</v>
      </c>
      <c r="AY195" s="211" t="s">
        <v>128</v>
      </c>
    </row>
    <row r="196" spans="1:65" s="13" customFormat="1" ht="11.25">
      <c r="B196" s="190"/>
      <c r="C196" s="191"/>
      <c r="D196" s="192" t="s">
        <v>137</v>
      </c>
      <c r="E196" s="193" t="s">
        <v>78</v>
      </c>
      <c r="F196" s="194" t="s">
        <v>141</v>
      </c>
      <c r="G196" s="191"/>
      <c r="H196" s="193" t="s">
        <v>78</v>
      </c>
      <c r="I196" s="195"/>
      <c r="J196" s="191"/>
      <c r="K196" s="191"/>
      <c r="L196" s="196"/>
      <c r="M196" s="197"/>
      <c r="N196" s="198"/>
      <c r="O196" s="198"/>
      <c r="P196" s="198"/>
      <c r="Q196" s="198"/>
      <c r="R196" s="198"/>
      <c r="S196" s="198"/>
      <c r="T196" s="199"/>
      <c r="AT196" s="200" t="s">
        <v>137</v>
      </c>
      <c r="AU196" s="200" t="s">
        <v>90</v>
      </c>
      <c r="AV196" s="13" t="s">
        <v>88</v>
      </c>
      <c r="AW196" s="13" t="s">
        <v>41</v>
      </c>
      <c r="AX196" s="13" t="s">
        <v>80</v>
      </c>
      <c r="AY196" s="200" t="s">
        <v>128</v>
      </c>
    </row>
    <row r="197" spans="1:65" s="14" customFormat="1" ht="11.25">
      <c r="B197" s="201"/>
      <c r="C197" s="202"/>
      <c r="D197" s="192" t="s">
        <v>137</v>
      </c>
      <c r="E197" s="203" t="s">
        <v>78</v>
      </c>
      <c r="F197" s="204" t="s">
        <v>211</v>
      </c>
      <c r="G197" s="202"/>
      <c r="H197" s="205">
        <v>12</v>
      </c>
      <c r="I197" s="206"/>
      <c r="J197" s="202"/>
      <c r="K197" s="202"/>
      <c r="L197" s="207"/>
      <c r="M197" s="208"/>
      <c r="N197" s="209"/>
      <c r="O197" s="209"/>
      <c r="P197" s="209"/>
      <c r="Q197" s="209"/>
      <c r="R197" s="209"/>
      <c r="S197" s="209"/>
      <c r="T197" s="210"/>
      <c r="AT197" s="211" t="s">
        <v>137</v>
      </c>
      <c r="AU197" s="211" t="s">
        <v>90</v>
      </c>
      <c r="AV197" s="14" t="s">
        <v>90</v>
      </c>
      <c r="AW197" s="14" t="s">
        <v>41</v>
      </c>
      <c r="AX197" s="14" t="s">
        <v>80</v>
      </c>
      <c r="AY197" s="211" t="s">
        <v>128</v>
      </c>
    </row>
    <row r="198" spans="1:65" s="14" customFormat="1" ht="11.25">
      <c r="B198" s="201"/>
      <c r="C198" s="202"/>
      <c r="D198" s="192" t="s">
        <v>137</v>
      </c>
      <c r="E198" s="203" t="s">
        <v>78</v>
      </c>
      <c r="F198" s="204" t="s">
        <v>218</v>
      </c>
      <c r="G198" s="202"/>
      <c r="H198" s="205">
        <v>10</v>
      </c>
      <c r="I198" s="206"/>
      <c r="J198" s="202"/>
      <c r="K198" s="202"/>
      <c r="L198" s="207"/>
      <c r="M198" s="208"/>
      <c r="N198" s="209"/>
      <c r="O198" s="209"/>
      <c r="P198" s="209"/>
      <c r="Q198" s="209"/>
      <c r="R198" s="209"/>
      <c r="S198" s="209"/>
      <c r="T198" s="210"/>
      <c r="AT198" s="211" t="s">
        <v>137</v>
      </c>
      <c r="AU198" s="211" t="s">
        <v>90</v>
      </c>
      <c r="AV198" s="14" t="s">
        <v>90</v>
      </c>
      <c r="AW198" s="14" t="s">
        <v>41</v>
      </c>
      <c r="AX198" s="14" t="s">
        <v>80</v>
      </c>
      <c r="AY198" s="211" t="s">
        <v>128</v>
      </c>
    </row>
    <row r="199" spans="1:65" s="13" customFormat="1" ht="11.25">
      <c r="B199" s="190"/>
      <c r="C199" s="191"/>
      <c r="D199" s="192" t="s">
        <v>137</v>
      </c>
      <c r="E199" s="193" t="s">
        <v>78</v>
      </c>
      <c r="F199" s="194" t="s">
        <v>144</v>
      </c>
      <c r="G199" s="191"/>
      <c r="H199" s="193" t="s">
        <v>78</v>
      </c>
      <c r="I199" s="195"/>
      <c r="J199" s="191"/>
      <c r="K199" s="191"/>
      <c r="L199" s="196"/>
      <c r="M199" s="197"/>
      <c r="N199" s="198"/>
      <c r="O199" s="198"/>
      <c r="P199" s="198"/>
      <c r="Q199" s="198"/>
      <c r="R199" s="198"/>
      <c r="S199" s="198"/>
      <c r="T199" s="199"/>
      <c r="AT199" s="200" t="s">
        <v>137</v>
      </c>
      <c r="AU199" s="200" t="s">
        <v>90</v>
      </c>
      <c r="AV199" s="13" t="s">
        <v>88</v>
      </c>
      <c r="AW199" s="13" t="s">
        <v>41</v>
      </c>
      <c r="AX199" s="13" t="s">
        <v>80</v>
      </c>
      <c r="AY199" s="200" t="s">
        <v>128</v>
      </c>
    </row>
    <row r="200" spans="1:65" s="14" customFormat="1" ht="11.25">
      <c r="B200" s="201"/>
      <c r="C200" s="202"/>
      <c r="D200" s="192" t="s">
        <v>137</v>
      </c>
      <c r="E200" s="203" t="s">
        <v>78</v>
      </c>
      <c r="F200" s="204" t="s">
        <v>213</v>
      </c>
      <c r="G200" s="202"/>
      <c r="H200" s="205">
        <v>5</v>
      </c>
      <c r="I200" s="206"/>
      <c r="J200" s="202"/>
      <c r="K200" s="202"/>
      <c r="L200" s="207"/>
      <c r="M200" s="208"/>
      <c r="N200" s="209"/>
      <c r="O200" s="209"/>
      <c r="P200" s="209"/>
      <c r="Q200" s="209"/>
      <c r="R200" s="209"/>
      <c r="S200" s="209"/>
      <c r="T200" s="210"/>
      <c r="AT200" s="211" t="s">
        <v>137</v>
      </c>
      <c r="AU200" s="211" t="s">
        <v>90</v>
      </c>
      <c r="AV200" s="14" t="s">
        <v>90</v>
      </c>
      <c r="AW200" s="14" t="s">
        <v>41</v>
      </c>
      <c r="AX200" s="14" t="s">
        <v>80</v>
      </c>
      <c r="AY200" s="211" t="s">
        <v>128</v>
      </c>
    </row>
    <row r="201" spans="1:65" s="15" customFormat="1" ht="11.25">
      <c r="B201" s="212"/>
      <c r="C201" s="213"/>
      <c r="D201" s="192" t="s">
        <v>137</v>
      </c>
      <c r="E201" s="214" t="s">
        <v>78</v>
      </c>
      <c r="F201" s="215" t="s">
        <v>146</v>
      </c>
      <c r="G201" s="213"/>
      <c r="H201" s="216">
        <v>39</v>
      </c>
      <c r="I201" s="217"/>
      <c r="J201" s="213"/>
      <c r="K201" s="213"/>
      <c r="L201" s="218"/>
      <c r="M201" s="219"/>
      <c r="N201" s="220"/>
      <c r="O201" s="220"/>
      <c r="P201" s="220"/>
      <c r="Q201" s="220"/>
      <c r="R201" s="220"/>
      <c r="S201" s="220"/>
      <c r="T201" s="221"/>
      <c r="AT201" s="222" t="s">
        <v>137</v>
      </c>
      <c r="AU201" s="222" t="s">
        <v>90</v>
      </c>
      <c r="AV201" s="15" t="s">
        <v>147</v>
      </c>
      <c r="AW201" s="15" t="s">
        <v>41</v>
      </c>
      <c r="AX201" s="15" t="s">
        <v>88</v>
      </c>
      <c r="AY201" s="222" t="s">
        <v>128</v>
      </c>
    </row>
    <row r="202" spans="1:65" s="12" customFormat="1" ht="22.9" customHeight="1">
      <c r="B202" s="160"/>
      <c r="C202" s="161"/>
      <c r="D202" s="162" t="s">
        <v>79</v>
      </c>
      <c r="E202" s="174" t="s">
        <v>219</v>
      </c>
      <c r="F202" s="174" t="s">
        <v>220</v>
      </c>
      <c r="G202" s="161"/>
      <c r="H202" s="161"/>
      <c r="I202" s="164"/>
      <c r="J202" s="175">
        <f>BK202</f>
        <v>0</v>
      </c>
      <c r="K202" s="161"/>
      <c r="L202" s="166"/>
      <c r="M202" s="167"/>
      <c r="N202" s="168"/>
      <c r="O202" s="168"/>
      <c r="P202" s="169">
        <f>SUM(P203:P223)</f>
        <v>0</v>
      </c>
      <c r="Q202" s="168"/>
      <c r="R202" s="169">
        <f>SUM(R203:R223)</f>
        <v>0</v>
      </c>
      <c r="S202" s="168"/>
      <c r="T202" s="170">
        <f>SUM(T203:T223)</f>
        <v>1.94618</v>
      </c>
      <c r="AR202" s="171" t="s">
        <v>90</v>
      </c>
      <c r="AT202" s="172" t="s">
        <v>79</v>
      </c>
      <c r="AU202" s="172" t="s">
        <v>88</v>
      </c>
      <c r="AY202" s="171" t="s">
        <v>128</v>
      </c>
      <c r="BK202" s="173">
        <f>SUM(BK203:BK223)</f>
        <v>0</v>
      </c>
    </row>
    <row r="203" spans="1:65" s="2" customFormat="1" ht="49.15" customHeight="1">
      <c r="A203" s="36"/>
      <c r="B203" s="37"/>
      <c r="C203" s="176" t="s">
        <v>221</v>
      </c>
      <c r="D203" s="176" t="s">
        <v>131</v>
      </c>
      <c r="E203" s="177" t="s">
        <v>222</v>
      </c>
      <c r="F203" s="178" t="s">
        <v>223</v>
      </c>
      <c r="G203" s="179" t="s">
        <v>134</v>
      </c>
      <c r="H203" s="180">
        <v>3139</v>
      </c>
      <c r="I203" s="181"/>
      <c r="J203" s="182">
        <f>ROUND(I203*H203,2)</f>
        <v>0</v>
      </c>
      <c r="K203" s="183"/>
      <c r="L203" s="41"/>
      <c r="M203" s="184" t="s">
        <v>78</v>
      </c>
      <c r="N203" s="185" t="s">
        <v>50</v>
      </c>
      <c r="O203" s="66"/>
      <c r="P203" s="186">
        <f>O203*H203</f>
        <v>0</v>
      </c>
      <c r="Q203" s="186">
        <v>0</v>
      </c>
      <c r="R203" s="186">
        <f>Q203*H203</f>
        <v>0</v>
      </c>
      <c r="S203" s="186">
        <v>6.2E-4</v>
      </c>
      <c r="T203" s="187">
        <f>S203*H203</f>
        <v>1.94618</v>
      </c>
      <c r="U203" s="36"/>
      <c r="V203" s="36"/>
      <c r="W203" s="36"/>
      <c r="X203" s="36"/>
      <c r="Y203" s="36"/>
      <c r="Z203" s="36"/>
      <c r="AA203" s="36"/>
      <c r="AB203" s="36"/>
      <c r="AC203" s="36"/>
      <c r="AD203" s="36"/>
      <c r="AE203" s="36"/>
      <c r="AR203" s="188" t="s">
        <v>135</v>
      </c>
      <c r="AT203" s="188" t="s">
        <v>131</v>
      </c>
      <c r="AU203" s="188" t="s">
        <v>90</v>
      </c>
      <c r="AY203" s="18" t="s">
        <v>128</v>
      </c>
      <c r="BE203" s="189">
        <f>IF(N203="základní",J203,0)</f>
        <v>0</v>
      </c>
      <c r="BF203" s="189">
        <f>IF(N203="snížená",J203,0)</f>
        <v>0</v>
      </c>
      <c r="BG203" s="189">
        <f>IF(N203="zákl. přenesená",J203,0)</f>
        <v>0</v>
      </c>
      <c r="BH203" s="189">
        <f>IF(N203="sníž. přenesená",J203,0)</f>
        <v>0</v>
      </c>
      <c r="BI203" s="189">
        <f>IF(N203="nulová",J203,0)</f>
        <v>0</v>
      </c>
      <c r="BJ203" s="18" t="s">
        <v>88</v>
      </c>
      <c r="BK203" s="189">
        <f>ROUND(I203*H203,2)</f>
        <v>0</v>
      </c>
      <c r="BL203" s="18" t="s">
        <v>135</v>
      </c>
      <c r="BM203" s="188" t="s">
        <v>224</v>
      </c>
    </row>
    <row r="204" spans="1:65" s="13" customFormat="1" ht="11.25">
      <c r="B204" s="190"/>
      <c r="C204" s="191"/>
      <c r="D204" s="192" t="s">
        <v>137</v>
      </c>
      <c r="E204" s="193" t="s">
        <v>78</v>
      </c>
      <c r="F204" s="194" t="s">
        <v>138</v>
      </c>
      <c r="G204" s="191"/>
      <c r="H204" s="193" t="s">
        <v>78</v>
      </c>
      <c r="I204" s="195"/>
      <c r="J204" s="191"/>
      <c r="K204" s="191"/>
      <c r="L204" s="196"/>
      <c r="M204" s="197"/>
      <c r="N204" s="198"/>
      <c r="O204" s="198"/>
      <c r="P204" s="198"/>
      <c r="Q204" s="198"/>
      <c r="R204" s="198"/>
      <c r="S204" s="198"/>
      <c r="T204" s="199"/>
      <c r="AT204" s="200" t="s">
        <v>137</v>
      </c>
      <c r="AU204" s="200" t="s">
        <v>90</v>
      </c>
      <c r="AV204" s="13" t="s">
        <v>88</v>
      </c>
      <c r="AW204" s="13" t="s">
        <v>41</v>
      </c>
      <c r="AX204" s="13" t="s">
        <v>80</v>
      </c>
      <c r="AY204" s="200" t="s">
        <v>128</v>
      </c>
    </row>
    <row r="205" spans="1:65" s="14" customFormat="1" ht="11.25">
      <c r="B205" s="201"/>
      <c r="C205" s="202"/>
      <c r="D205" s="192" t="s">
        <v>137</v>
      </c>
      <c r="E205" s="203" t="s">
        <v>78</v>
      </c>
      <c r="F205" s="204" t="s">
        <v>225</v>
      </c>
      <c r="G205" s="202"/>
      <c r="H205" s="205">
        <v>436</v>
      </c>
      <c r="I205" s="206"/>
      <c r="J205" s="202"/>
      <c r="K205" s="202"/>
      <c r="L205" s="207"/>
      <c r="M205" s="208"/>
      <c r="N205" s="209"/>
      <c r="O205" s="209"/>
      <c r="P205" s="209"/>
      <c r="Q205" s="209"/>
      <c r="R205" s="209"/>
      <c r="S205" s="209"/>
      <c r="T205" s="210"/>
      <c r="AT205" s="211" t="s">
        <v>137</v>
      </c>
      <c r="AU205" s="211" t="s">
        <v>90</v>
      </c>
      <c r="AV205" s="14" t="s">
        <v>90</v>
      </c>
      <c r="AW205" s="14" t="s">
        <v>41</v>
      </c>
      <c r="AX205" s="14" t="s">
        <v>80</v>
      </c>
      <c r="AY205" s="211" t="s">
        <v>128</v>
      </c>
    </row>
    <row r="206" spans="1:65" s="14" customFormat="1" ht="11.25">
      <c r="B206" s="201"/>
      <c r="C206" s="202"/>
      <c r="D206" s="192" t="s">
        <v>137</v>
      </c>
      <c r="E206" s="203" t="s">
        <v>78</v>
      </c>
      <c r="F206" s="204" t="s">
        <v>140</v>
      </c>
      <c r="G206" s="202"/>
      <c r="H206" s="205">
        <v>315</v>
      </c>
      <c r="I206" s="206"/>
      <c r="J206" s="202"/>
      <c r="K206" s="202"/>
      <c r="L206" s="207"/>
      <c r="M206" s="208"/>
      <c r="N206" s="209"/>
      <c r="O206" s="209"/>
      <c r="P206" s="209"/>
      <c r="Q206" s="209"/>
      <c r="R206" s="209"/>
      <c r="S206" s="209"/>
      <c r="T206" s="210"/>
      <c r="AT206" s="211" t="s">
        <v>137</v>
      </c>
      <c r="AU206" s="211" t="s">
        <v>90</v>
      </c>
      <c r="AV206" s="14" t="s">
        <v>90</v>
      </c>
      <c r="AW206" s="14" t="s">
        <v>41</v>
      </c>
      <c r="AX206" s="14" t="s">
        <v>80</v>
      </c>
      <c r="AY206" s="211" t="s">
        <v>128</v>
      </c>
    </row>
    <row r="207" spans="1:65" s="13" customFormat="1" ht="11.25">
      <c r="B207" s="190"/>
      <c r="C207" s="191"/>
      <c r="D207" s="192" t="s">
        <v>137</v>
      </c>
      <c r="E207" s="193" t="s">
        <v>78</v>
      </c>
      <c r="F207" s="194" t="s">
        <v>141</v>
      </c>
      <c r="G207" s="191"/>
      <c r="H207" s="193" t="s">
        <v>78</v>
      </c>
      <c r="I207" s="195"/>
      <c r="J207" s="191"/>
      <c r="K207" s="191"/>
      <c r="L207" s="196"/>
      <c r="M207" s="197"/>
      <c r="N207" s="198"/>
      <c r="O207" s="198"/>
      <c r="P207" s="198"/>
      <c r="Q207" s="198"/>
      <c r="R207" s="198"/>
      <c r="S207" s="198"/>
      <c r="T207" s="199"/>
      <c r="AT207" s="200" t="s">
        <v>137</v>
      </c>
      <c r="AU207" s="200" t="s">
        <v>90</v>
      </c>
      <c r="AV207" s="13" t="s">
        <v>88</v>
      </c>
      <c r="AW207" s="13" t="s">
        <v>41</v>
      </c>
      <c r="AX207" s="13" t="s">
        <v>80</v>
      </c>
      <c r="AY207" s="200" t="s">
        <v>128</v>
      </c>
    </row>
    <row r="208" spans="1:65" s="14" customFormat="1" ht="11.25">
      <c r="B208" s="201"/>
      <c r="C208" s="202"/>
      <c r="D208" s="192" t="s">
        <v>137</v>
      </c>
      <c r="E208" s="203" t="s">
        <v>78</v>
      </c>
      <c r="F208" s="204" t="s">
        <v>142</v>
      </c>
      <c r="G208" s="202"/>
      <c r="H208" s="205">
        <v>1120</v>
      </c>
      <c r="I208" s="206"/>
      <c r="J208" s="202"/>
      <c r="K208" s="202"/>
      <c r="L208" s="207"/>
      <c r="M208" s="208"/>
      <c r="N208" s="209"/>
      <c r="O208" s="209"/>
      <c r="P208" s="209"/>
      <c r="Q208" s="209"/>
      <c r="R208" s="209"/>
      <c r="S208" s="209"/>
      <c r="T208" s="210"/>
      <c r="AT208" s="211" t="s">
        <v>137</v>
      </c>
      <c r="AU208" s="211" t="s">
        <v>90</v>
      </c>
      <c r="AV208" s="14" t="s">
        <v>90</v>
      </c>
      <c r="AW208" s="14" t="s">
        <v>41</v>
      </c>
      <c r="AX208" s="14" t="s">
        <v>80</v>
      </c>
      <c r="AY208" s="211" t="s">
        <v>128</v>
      </c>
    </row>
    <row r="209" spans="1:65" s="14" customFormat="1" ht="11.25">
      <c r="B209" s="201"/>
      <c r="C209" s="202"/>
      <c r="D209" s="192" t="s">
        <v>137</v>
      </c>
      <c r="E209" s="203" t="s">
        <v>78</v>
      </c>
      <c r="F209" s="204" t="s">
        <v>143</v>
      </c>
      <c r="G209" s="202"/>
      <c r="H209" s="205">
        <v>952</v>
      </c>
      <c r="I209" s="206"/>
      <c r="J209" s="202"/>
      <c r="K209" s="202"/>
      <c r="L209" s="207"/>
      <c r="M209" s="208"/>
      <c r="N209" s="209"/>
      <c r="O209" s="209"/>
      <c r="P209" s="209"/>
      <c r="Q209" s="209"/>
      <c r="R209" s="209"/>
      <c r="S209" s="209"/>
      <c r="T209" s="210"/>
      <c r="AT209" s="211" t="s">
        <v>137</v>
      </c>
      <c r="AU209" s="211" t="s">
        <v>90</v>
      </c>
      <c r="AV209" s="14" t="s">
        <v>90</v>
      </c>
      <c r="AW209" s="14" t="s">
        <v>41</v>
      </c>
      <c r="AX209" s="14" t="s">
        <v>80</v>
      </c>
      <c r="AY209" s="211" t="s">
        <v>128</v>
      </c>
    </row>
    <row r="210" spans="1:65" s="13" customFormat="1" ht="11.25">
      <c r="B210" s="190"/>
      <c r="C210" s="191"/>
      <c r="D210" s="192" t="s">
        <v>137</v>
      </c>
      <c r="E210" s="193" t="s">
        <v>78</v>
      </c>
      <c r="F210" s="194" t="s">
        <v>144</v>
      </c>
      <c r="G210" s="191"/>
      <c r="H210" s="193" t="s">
        <v>78</v>
      </c>
      <c r="I210" s="195"/>
      <c r="J210" s="191"/>
      <c r="K210" s="191"/>
      <c r="L210" s="196"/>
      <c r="M210" s="197"/>
      <c r="N210" s="198"/>
      <c r="O210" s="198"/>
      <c r="P210" s="198"/>
      <c r="Q210" s="198"/>
      <c r="R210" s="198"/>
      <c r="S210" s="198"/>
      <c r="T210" s="199"/>
      <c r="AT210" s="200" t="s">
        <v>137</v>
      </c>
      <c r="AU210" s="200" t="s">
        <v>90</v>
      </c>
      <c r="AV210" s="13" t="s">
        <v>88</v>
      </c>
      <c r="AW210" s="13" t="s">
        <v>41</v>
      </c>
      <c r="AX210" s="13" t="s">
        <v>80</v>
      </c>
      <c r="AY210" s="200" t="s">
        <v>128</v>
      </c>
    </row>
    <row r="211" spans="1:65" s="14" customFormat="1" ht="11.25">
      <c r="B211" s="201"/>
      <c r="C211" s="202"/>
      <c r="D211" s="192" t="s">
        <v>137</v>
      </c>
      <c r="E211" s="203" t="s">
        <v>78</v>
      </c>
      <c r="F211" s="204" t="s">
        <v>145</v>
      </c>
      <c r="G211" s="202"/>
      <c r="H211" s="205">
        <v>316</v>
      </c>
      <c r="I211" s="206"/>
      <c r="J211" s="202"/>
      <c r="K211" s="202"/>
      <c r="L211" s="207"/>
      <c r="M211" s="208"/>
      <c r="N211" s="209"/>
      <c r="O211" s="209"/>
      <c r="P211" s="209"/>
      <c r="Q211" s="209"/>
      <c r="R211" s="209"/>
      <c r="S211" s="209"/>
      <c r="T211" s="210"/>
      <c r="AT211" s="211" t="s">
        <v>137</v>
      </c>
      <c r="AU211" s="211" t="s">
        <v>90</v>
      </c>
      <c r="AV211" s="14" t="s">
        <v>90</v>
      </c>
      <c r="AW211" s="14" t="s">
        <v>41</v>
      </c>
      <c r="AX211" s="14" t="s">
        <v>80</v>
      </c>
      <c r="AY211" s="211" t="s">
        <v>128</v>
      </c>
    </row>
    <row r="212" spans="1:65" s="15" customFormat="1" ht="11.25">
      <c r="B212" s="212"/>
      <c r="C212" s="213"/>
      <c r="D212" s="192" t="s">
        <v>137</v>
      </c>
      <c r="E212" s="214" t="s">
        <v>78</v>
      </c>
      <c r="F212" s="215" t="s">
        <v>146</v>
      </c>
      <c r="G212" s="213"/>
      <c r="H212" s="216">
        <v>3139</v>
      </c>
      <c r="I212" s="217"/>
      <c r="J212" s="213"/>
      <c r="K212" s="213"/>
      <c r="L212" s="218"/>
      <c r="M212" s="219"/>
      <c r="N212" s="220"/>
      <c r="O212" s="220"/>
      <c r="P212" s="220"/>
      <c r="Q212" s="220"/>
      <c r="R212" s="220"/>
      <c r="S212" s="220"/>
      <c r="T212" s="221"/>
      <c r="AT212" s="222" t="s">
        <v>137</v>
      </c>
      <c r="AU212" s="222" t="s">
        <v>90</v>
      </c>
      <c r="AV212" s="15" t="s">
        <v>147</v>
      </c>
      <c r="AW212" s="15" t="s">
        <v>41</v>
      </c>
      <c r="AX212" s="15" t="s">
        <v>88</v>
      </c>
      <c r="AY212" s="222" t="s">
        <v>128</v>
      </c>
    </row>
    <row r="213" spans="1:65" s="2" customFormat="1" ht="49.15" customHeight="1">
      <c r="A213" s="36"/>
      <c r="B213" s="37"/>
      <c r="C213" s="176" t="s">
        <v>226</v>
      </c>
      <c r="D213" s="176" t="s">
        <v>131</v>
      </c>
      <c r="E213" s="177" t="s">
        <v>227</v>
      </c>
      <c r="F213" s="178" t="s">
        <v>228</v>
      </c>
      <c r="G213" s="179" t="s">
        <v>134</v>
      </c>
      <c r="H213" s="180">
        <v>3138</v>
      </c>
      <c r="I213" s="181"/>
      <c r="J213" s="182">
        <f>ROUND(I213*H213,2)</f>
        <v>0</v>
      </c>
      <c r="K213" s="183"/>
      <c r="L213" s="41"/>
      <c r="M213" s="184" t="s">
        <v>78</v>
      </c>
      <c r="N213" s="185" t="s">
        <v>50</v>
      </c>
      <c r="O213" s="66"/>
      <c r="P213" s="186">
        <f>O213*H213</f>
        <v>0</v>
      </c>
      <c r="Q213" s="186">
        <v>0</v>
      </c>
      <c r="R213" s="186">
        <f>Q213*H213</f>
        <v>0</v>
      </c>
      <c r="S213" s="186">
        <v>0</v>
      </c>
      <c r="T213" s="187">
        <f>S213*H213</f>
        <v>0</v>
      </c>
      <c r="U213" s="36"/>
      <c r="V213" s="36"/>
      <c r="W213" s="36"/>
      <c r="X213" s="36"/>
      <c r="Y213" s="36"/>
      <c r="Z213" s="36"/>
      <c r="AA213" s="36"/>
      <c r="AB213" s="36"/>
      <c r="AC213" s="36"/>
      <c r="AD213" s="36"/>
      <c r="AE213" s="36"/>
      <c r="AR213" s="188" t="s">
        <v>135</v>
      </c>
      <c r="AT213" s="188" t="s">
        <v>131</v>
      </c>
      <c r="AU213" s="188" t="s">
        <v>90</v>
      </c>
      <c r="AY213" s="18" t="s">
        <v>128</v>
      </c>
      <c r="BE213" s="189">
        <f>IF(N213="základní",J213,0)</f>
        <v>0</v>
      </c>
      <c r="BF213" s="189">
        <f>IF(N213="snížená",J213,0)</f>
        <v>0</v>
      </c>
      <c r="BG213" s="189">
        <f>IF(N213="zákl. přenesená",J213,0)</f>
        <v>0</v>
      </c>
      <c r="BH213" s="189">
        <f>IF(N213="sníž. přenesená",J213,0)</f>
        <v>0</v>
      </c>
      <c r="BI213" s="189">
        <f>IF(N213="nulová",J213,0)</f>
        <v>0</v>
      </c>
      <c r="BJ213" s="18" t="s">
        <v>88</v>
      </c>
      <c r="BK213" s="189">
        <f>ROUND(I213*H213,2)</f>
        <v>0</v>
      </c>
      <c r="BL213" s="18" t="s">
        <v>135</v>
      </c>
      <c r="BM213" s="188" t="s">
        <v>229</v>
      </c>
    </row>
    <row r="214" spans="1:65" s="13" customFormat="1" ht="11.25">
      <c r="B214" s="190"/>
      <c r="C214" s="191"/>
      <c r="D214" s="192" t="s">
        <v>137</v>
      </c>
      <c r="E214" s="193" t="s">
        <v>78</v>
      </c>
      <c r="F214" s="194" t="s">
        <v>138</v>
      </c>
      <c r="G214" s="191"/>
      <c r="H214" s="193" t="s">
        <v>78</v>
      </c>
      <c r="I214" s="195"/>
      <c r="J214" s="191"/>
      <c r="K214" s="191"/>
      <c r="L214" s="196"/>
      <c r="M214" s="197"/>
      <c r="N214" s="198"/>
      <c r="O214" s="198"/>
      <c r="P214" s="198"/>
      <c r="Q214" s="198"/>
      <c r="R214" s="198"/>
      <c r="S214" s="198"/>
      <c r="T214" s="199"/>
      <c r="AT214" s="200" t="s">
        <v>137</v>
      </c>
      <c r="AU214" s="200" t="s">
        <v>90</v>
      </c>
      <c r="AV214" s="13" t="s">
        <v>88</v>
      </c>
      <c r="AW214" s="13" t="s">
        <v>41</v>
      </c>
      <c r="AX214" s="13" t="s">
        <v>80</v>
      </c>
      <c r="AY214" s="200" t="s">
        <v>128</v>
      </c>
    </row>
    <row r="215" spans="1:65" s="14" customFormat="1" ht="11.25">
      <c r="B215" s="201"/>
      <c r="C215" s="202"/>
      <c r="D215" s="192" t="s">
        <v>137</v>
      </c>
      <c r="E215" s="203" t="s">
        <v>78</v>
      </c>
      <c r="F215" s="204" t="s">
        <v>230</v>
      </c>
      <c r="G215" s="202"/>
      <c r="H215" s="205">
        <v>436</v>
      </c>
      <c r="I215" s="206"/>
      <c r="J215" s="202"/>
      <c r="K215" s="202"/>
      <c r="L215" s="207"/>
      <c r="M215" s="208"/>
      <c r="N215" s="209"/>
      <c r="O215" s="209"/>
      <c r="P215" s="209"/>
      <c r="Q215" s="209"/>
      <c r="R215" s="209"/>
      <c r="S215" s="209"/>
      <c r="T215" s="210"/>
      <c r="AT215" s="211" t="s">
        <v>137</v>
      </c>
      <c r="AU215" s="211" t="s">
        <v>90</v>
      </c>
      <c r="AV215" s="14" t="s">
        <v>90</v>
      </c>
      <c r="AW215" s="14" t="s">
        <v>41</v>
      </c>
      <c r="AX215" s="14" t="s">
        <v>80</v>
      </c>
      <c r="AY215" s="211" t="s">
        <v>128</v>
      </c>
    </row>
    <row r="216" spans="1:65" s="14" customFormat="1" ht="11.25">
      <c r="B216" s="201"/>
      <c r="C216" s="202"/>
      <c r="D216" s="192" t="s">
        <v>137</v>
      </c>
      <c r="E216" s="203" t="s">
        <v>78</v>
      </c>
      <c r="F216" s="204" t="s">
        <v>140</v>
      </c>
      <c r="G216" s="202"/>
      <c r="H216" s="205">
        <v>315</v>
      </c>
      <c r="I216" s="206"/>
      <c r="J216" s="202"/>
      <c r="K216" s="202"/>
      <c r="L216" s="207"/>
      <c r="M216" s="208"/>
      <c r="N216" s="209"/>
      <c r="O216" s="209"/>
      <c r="P216" s="209"/>
      <c r="Q216" s="209"/>
      <c r="R216" s="209"/>
      <c r="S216" s="209"/>
      <c r="T216" s="210"/>
      <c r="AT216" s="211" t="s">
        <v>137</v>
      </c>
      <c r="AU216" s="211" t="s">
        <v>90</v>
      </c>
      <c r="AV216" s="14" t="s">
        <v>90</v>
      </c>
      <c r="AW216" s="14" t="s">
        <v>41</v>
      </c>
      <c r="AX216" s="14" t="s">
        <v>80</v>
      </c>
      <c r="AY216" s="211" t="s">
        <v>128</v>
      </c>
    </row>
    <row r="217" spans="1:65" s="13" customFormat="1" ht="11.25">
      <c r="B217" s="190"/>
      <c r="C217" s="191"/>
      <c r="D217" s="192" t="s">
        <v>137</v>
      </c>
      <c r="E217" s="193" t="s">
        <v>78</v>
      </c>
      <c r="F217" s="194" t="s">
        <v>141</v>
      </c>
      <c r="G217" s="191"/>
      <c r="H217" s="193" t="s">
        <v>78</v>
      </c>
      <c r="I217" s="195"/>
      <c r="J217" s="191"/>
      <c r="K217" s="191"/>
      <c r="L217" s="196"/>
      <c r="M217" s="197"/>
      <c r="N217" s="198"/>
      <c r="O217" s="198"/>
      <c r="P217" s="198"/>
      <c r="Q217" s="198"/>
      <c r="R217" s="198"/>
      <c r="S217" s="198"/>
      <c r="T217" s="199"/>
      <c r="AT217" s="200" t="s">
        <v>137</v>
      </c>
      <c r="AU217" s="200" t="s">
        <v>90</v>
      </c>
      <c r="AV217" s="13" t="s">
        <v>88</v>
      </c>
      <c r="AW217" s="13" t="s">
        <v>41</v>
      </c>
      <c r="AX217" s="13" t="s">
        <v>80</v>
      </c>
      <c r="AY217" s="200" t="s">
        <v>128</v>
      </c>
    </row>
    <row r="218" spans="1:65" s="14" customFormat="1" ht="11.25">
      <c r="B218" s="201"/>
      <c r="C218" s="202"/>
      <c r="D218" s="192" t="s">
        <v>137</v>
      </c>
      <c r="E218" s="203" t="s">
        <v>78</v>
      </c>
      <c r="F218" s="204" t="s">
        <v>142</v>
      </c>
      <c r="G218" s="202"/>
      <c r="H218" s="205">
        <v>1120</v>
      </c>
      <c r="I218" s="206"/>
      <c r="J218" s="202"/>
      <c r="K218" s="202"/>
      <c r="L218" s="207"/>
      <c r="M218" s="208"/>
      <c r="N218" s="209"/>
      <c r="O218" s="209"/>
      <c r="P218" s="209"/>
      <c r="Q218" s="209"/>
      <c r="R218" s="209"/>
      <c r="S218" s="209"/>
      <c r="T218" s="210"/>
      <c r="AT218" s="211" t="s">
        <v>137</v>
      </c>
      <c r="AU218" s="211" t="s">
        <v>90</v>
      </c>
      <c r="AV218" s="14" t="s">
        <v>90</v>
      </c>
      <c r="AW218" s="14" t="s">
        <v>41</v>
      </c>
      <c r="AX218" s="14" t="s">
        <v>80</v>
      </c>
      <c r="AY218" s="211" t="s">
        <v>128</v>
      </c>
    </row>
    <row r="219" spans="1:65" s="14" customFormat="1" ht="11.25">
      <c r="B219" s="201"/>
      <c r="C219" s="202"/>
      <c r="D219" s="192" t="s">
        <v>137</v>
      </c>
      <c r="E219" s="203" t="s">
        <v>78</v>
      </c>
      <c r="F219" s="204" t="s">
        <v>143</v>
      </c>
      <c r="G219" s="202"/>
      <c r="H219" s="205">
        <v>952</v>
      </c>
      <c r="I219" s="206"/>
      <c r="J219" s="202"/>
      <c r="K219" s="202"/>
      <c r="L219" s="207"/>
      <c r="M219" s="208"/>
      <c r="N219" s="209"/>
      <c r="O219" s="209"/>
      <c r="P219" s="209"/>
      <c r="Q219" s="209"/>
      <c r="R219" s="209"/>
      <c r="S219" s="209"/>
      <c r="T219" s="210"/>
      <c r="AT219" s="211" t="s">
        <v>137</v>
      </c>
      <c r="AU219" s="211" t="s">
        <v>90</v>
      </c>
      <c r="AV219" s="14" t="s">
        <v>90</v>
      </c>
      <c r="AW219" s="14" t="s">
        <v>41</v>
      </c>
      <c r="AX219" s="14" t="s">
        <v>80</v>
      </c>
      <c r="AY219" s="211" t="s">
        <v>128</v>
      </c>
    </row>
    <row r="220" spans="1:65" s="13" customFormat="1" ht="11.25">
      <c r="B220" s="190"/>
      <c r="C220" s="191"/>
      <c r="D220" s="192" t="s">
        <v>137</v>
      </c>
      <c r="E220" s="193" t="s">
        <v>78</v>
      </c>
      <c r="F220" s="194" t="s">
        <v>144</v>
      </c>
      <c r="G220" s="191"/>
      <c r="H220" s="193" t="s">
        <v>78</v>
      </c>
      <c r="I220" s="195"/>
      <c r="J220" s="191"/>
      <c r="K220" s="191"/>
      <c r="L220" s="196"/>
      <c r="M220" s="197"/>
      <c r="N220" s="198"/>
      <c r="O220" s="198"/>
      <c r="P220" s="198"/>
      <c r="Q220" s="198"/>
      <c r="R220" s="198"/>
      <c r="S220" s="198"/>
      <c r="T220" s="199"/>
      <c r="AT220" s="200" t="s">
        <v>137</v>
      </c>
      <c r="AU220" s="200" t="s">
        <v>90</v>
      </c>
      <c r="AV220" s="13" t="s">
        <v>88</v>
      </c>
      <c r="AW220" s="13" t="s">
        <v>41</v>
      </c>
      <c r="AX220" s="13" t="s">
        <v>80</v>
      </c>
      <c r="AY220" s="200" t="s">
        <v>128</v>
      </c>
    </row>
    <row r="221" spans="1:65" s="14" customFormat="1" ht="11.25">
      <c r="B221" s="201"/>
      <c r="C221" s="202"/>
      <c r="D221" s="192" t="s">
        <v>137</v>
      </c>
      <c r="E221" s="203" t="s">
        <v>78</v>
      </c>
      <c r="F221" s="204" t="s">
        <v>231</v>
      </c>
      <c r="G221" s="202"/>
      <c r="H221" s="205">
        <v>315</v>
      </c>
      <c r="I221" s="206"/>
      <c r="J221" s="202"/>
      <c r="K221" s="202"/>
      <c r="L221" s="207"/>
      <c r="M221" s="208"/>
      <c r="N221" s="209"/>
      <c r="O221" s="209"/>
      <c r="P221" s="209"/>
      <c r="Q221" s="209"/>
      <c r="R221" s="209"/>
      <c r="S221" s="209"/>
      <c r="T221" s="210"/>
      <c r="AT221" s="211" t="s">
        <v>137</v>
      </c>
      <c r="AU221" s="211" t="s">
        <v>90</v>
      </c>
      <c r="AV221" s="14" t="s">
        <v>90</v>
      </c>
      <c r="AW221" s="14" t="s">
        <v>41</v>
      </c>
      <c r="AX221" s="14" t="s">
        <v>80</v>
      </c>
      <c r="AY221" s="211" t="s">
        <v>128</v>
      </c>
    </row>
    <row r="222" spans="1:65" s="15" customFormat="1" ht="11.25">
      <c r="B222" s="212"/>
      <c r="C222" s="213"/>
      <c r="D222" s="192" t="s">
        <v>137</v>
      </c>
      <c r="E222" s="214" t="s">
        <v>78</v>
      </c>
      <c r="F222" s="215" t="s">
        <v>146</v>
      </c>
      <c r="G222" s="213"/>
      <c r="H222" s="216">
        <v>3138</v>
      </c>
      <c r="I222" s="217"/>
      <c r="J222" s="213"/>
      <c r="K222" s="213"/>
      <c r="L222" s="218"/>
      <c r="M222" s="219"/>
      <c r="N222" s="220"/>
      <c r="O222" s="220"/>
      <c r="P222" s="220"/>
      <c r="Q222" s="220"/>
      <c r="R222" s="220"/>
      <c r="S222" s="220"/>
      <c r="T222" s="221"/>
      <c r="AT222" s="222" t="s">
        <v>137</v>
      </c>
      <c r="AU222" s="222" t="s">
        <v>90</v>
      </c>
      <c r="AV222" s="15" t="s">
        <v>147</v>
      </c>
      <c r="AW222" s="15" t="s">
        <v>41</v>
      </c>
      <c r="AX222" s="15" t="s">
        <v>88</v>
      </c>
      <c r="AY222" s="222" t="s">
        <v>128</v>
      </c>
    </row>
    <row r="223" spans="1:65" s="2" customFormat="1" ht="24.2" customHeight="1">
      <c r="A223" s="36"/>
      <c r="B223" s="37"/>
      <c r="C223" s="176" t="s">
        <v>8</v>
      </c>
      <c r="D223" s="176" t="s">
        <v>131</v>
      </c>
      <c r="E223" s="177" t="s">
        <v>232</v>
      </c>
      <c r="F223" s="178" t="s">
        <v>233</v>
      </c>
      <c r="G223" s="179" t="s">
        <v>157</v>
      </c>
      <c r="H223" s="180">
        <v>1</v>
      </c>
      <c r="I223" s="181"/>
      <c r="J223" s="182">
        <f>ROUND(I223*H223,2)</f>
        <v>0</v>
      </c>
      <c r="K223" s="183"/>
      <c r="L223" s="41"/>
      <c r="M223" s="184" t="s">
        <v>78</v>
      </c>
      <c r="N223" s="185" t="s">
        <v>50</v>
      </c>
      <c r="O223" s="66"/>
      <c r="P223" s="186">
        <f>O223*H223</f>
        <v>0</v>
      </c>
      <c r="Q223" s="186">
        <v>0</v>
      </c>
      <c r="R223" s="186">
        <f>Q223*H223</f>
        <v>0</v>
      </c>
      <c r="S223" s="186">
        <v>0</v>
      </c>
      <c r="T223" s="187">
        <f>S223*H223</f>
        <v>0</v>
      </c>
      <c r="U223" s="36"/>
      <c r="V223" s="36"/>
      <c r="W223" s="36"/>
      <c r="X223" s="36"/>
      <c r="Y223" s="36"/>
      <c r="Z223" s="36"/>
      <c r="AA223" s="36"/>
      <c r="AB223" s="36"/>
      <c r="AC223" s="36"/>
      <c r="AD223" s="36"/>
      <c r="AE223" s="36"/>
      <c r="AR223" s="188" t="s">
        <v>135</v>
      </c>
      <c r="AT223" s="188" t="s">
        <v>131</v>
      </c>
      <c r="AU223" s="188" t="s">
        <v>90</v>
      </c>
      <c r="AY223" s="18" t="s">
        <v>128</v>
      </c>
      <c r="BE223" s="189">
        <f>IF(N223="základní",J223,0)</f>
        <v>0</v>
      </c>
      <c r="BF223" s="189">
        <f>IF(N223="snížená",J223,0)</f>
        <v>0</v>
      </c>
      <c r="BG223" s="189">
        <f>IF(N223="zákl. přenesená",J223,0)</f>
        <v>0</v>
      </c>
      <c r="BH223" s="189">
        <f>IF(N223="sníž. přenesená",J223,0)</f>
        <v>0</v>
      </c>
      <c r="BI223" s="189">
        <f>IF(N223="nulová",J223,0)</f>
        <v>0</v>
      </c>
      <c r="BJ223" s="18" t="s">
        <v>88</v>
      </c>
      <c r="BK223" s="189">
        <f>ROUND(I223*H223,2)</f>
        <v>0</v>
      </c>
      <c r="BL223" s="18" t="s">
        <v>135</v>
      </c>
      <c r="BM223" s="188" t="s">
        <v>234</v>
      </c>
    </row>
    <row r="224" spans="1:65" s="12" customFormat="1" ht="22.9" customHeight="1">
      <c r="B224" s="160"/>
      <c r="C224" s="161"/>
      <c r="D224" s="162" t="s">
        <v>79</v>
      </c>
      <c r="E224" s="174" t="s">
        <v>235</v>
      </c>
      <c r="F224" s="174" t="s">
        <v>236</v>
      </c>
      <c r="G224" s="161"/>
      <c r="H224" s="161"/>
      <c r="I224" s="164"/>
      <c r="J224" s="175">
        <f>BK224</f>
        <v>0</v>
      </c>
      <c r="K224" s="161"/>
      <c r="L224" s="166"/>
      <c r="M224" s="167"/>
      <c r="N224" s="168"/>
      <c r="O224" s="168"/>
      <c r="P224" s="169">
        <f>SUM(P225:P254)</f>
        <v>0</v>
      </c>
      <c r="Q224" s="168"/>
      <c r="R224" s="169">
        <f>SUM(R225:R254)</f>
        <v>0</v>
      </c>
      <c r="S224" s="168"/>
      <c r="T224" s="170">
        <f>SUM(T225:T254)</f>
        <v>2.2879999999999998</v>
      </c>
      <c r="AR224" s="171" t="s">
        <v>90</v>
      </c>
      <c r="AT224" s="172" t="s">
        <v>79</v>
      </c>
      <c r="AU224" s="172" t="s">
        <v>88</v>
      </c>
      <c r="AY224" s="171" t="s">
        <v>128</v>
      </c>
      <c r="BK224" s="173">
        <f>SUM(BK225:BK254)</f>
        <v>0</v>
      </c>
    </row>
    <row r="225" spans="1:65" s="2" customFormat="1" ht="24.2" customHeight="1">
      <c r="A225" s="36"/>
      <c r="B225" s="37"/>
      <c r="C225" s="176" t="s">
        <v>135</v>
      </c>
      <c r="D225" s="176" t="s">
        <v>131</v>
      </c>
      <c r="E225" s="177" t="s">
        <v>237</v>
      </c>
      <c r="F225" s="178" t="s">
        <v>238</v>
      </c>
      <c r="G225" s="179" t="s">
        <v>169</v>
      </c>
      <c r="H225" s="180">
        <v>515</v>
      </c>
      <c r="I225" s="181"/>
      <c r="J225" s="182">
        <f>ROUND(I225*H225,2)</f>
        <v>0</v>
      </c>
      <c r="K225" s="183"/>
      <c r="L225" s="41"/>
      <c r="M225" s="184" t="s">
        <v>78</v>
      </c>
      <c r="N225" s="185" t="s">
        <v>50</v>
      </c>
      <c r="O225" s="66"/>
      <c r="P225" s="186">
        <f>O225*H225</f>
        <v>0</v>
      </c>
      <c r="Q225" s="186">
        <v>0</v>
      </c>
      <c r="R225" s="186">
        <f>Q225*H225</f>
        <v>0</v>
      </c>
      <c r="S225" s="186">
        <v>1.7600000000000001E-3</v>
      </c>
      <c r="T225" s="187">
        <f>S225*H225</f>
        <v>0.90639999999999998</v>
      </c>
      <c r="U225" s="36"/>
      <c r="V225" s="36"/>
      <c r="W225" s="36"/>
      <c r="X225" s="36"/>
      <c r="Y225" s="36"/>
      <c r="Z225" s="36"/>
      <c r="AA225" s="36"/>
      <c r="AB225" s="36"/>
      <c r="AC225" s="36"/>
      <c r="AD225" s="36"/>
      <c r="AE225" s="36"/>
      <c r="AR225" s="188" t="s">
        <v>135</v>
      </c>
      <c r="AT225" s="188" t="s">
        <v>131</v>
      </c>
      <c r="AU225" s="188" t="s">
        <v>90</v>
      </c>
      <c r="AY225" s="18" t="s">
        <v>128</v>
      </c>
      <c r="BE225" s="189">
        <f>IF(N225="základní",J225,0)</f>
        <v>0</v>
      </c>
      <c r="BF225" s="189">
        <f>IF(N225="snížená",J225,0)</f>
        <v>0</v>
      </c>
      <c r="BG225" s="189">
        <f>IF(N225="zákl. přenesená",J225,0)</f>
        <v>0</v>
      </c>
      <c r="BH225" s="189">
        <f>IF(N225="sníž. přenesená",J225,0)</f>
        <v>0</v>
      </c>
      <c r="BI225" s="189">
        <f>IF(N225="nulová",J225,0)</f>
        <v>0</v>
      </c>
      <c r="BJ225" s="18" t="s">
        <v>88</v>
      </c>
      <c r="BK225" s="189">
        <f>ROUND(I225*H225,2)</f>
        <v>0</v>
      </c>
      <c r="BL225" s="18" t="s">
        <v>135</v>
      </c>
      <c r="BM225" s="188" t="s">
        <v>239</v>
      </c>
    </row>
    <row r="226" spans="1:65" s="13" customFormat="1" ht="11.25">
      <c r="B226" s="190"/>
      <c r="C226" s="191"/>
      <c r="D226" s="192" t="s">
        <v>137</v>
      </c>
      <c r="E226" s="193" t="s">
        <v>78</v>
      </c>
      <c r="F226" s="194" t="s">
        <v>138</v>
      </c>
      <c r="G226" s="191"/>
      <c r="H226" s="193" t="s">
        <v>78</v>
      </c>
      <c r="I226" s="195"/>
      <c r="J226" s="191"/>
      <c r="K226" s="191"/>
      <c r="L226" s="196"/>
      <c r="M226" s="197"/>
      <c r="N226" s="198"/>
      <c r="O226" s="198"/>
      <c r="P226" s="198"/>
      <c r="Q226" s="198"/>
      <c r="R226" s="198"/>
      <c r="S226" s="198"/>
      <c r="T226" s="199"/>
      <c r="AT226" s="200" t="s">
        <v>137</v>
      </c>
      <c r="AU226" s="200" t="s">
        <v>90</v>
      </c>
      <c r="AV226" s="13" t="s">
        <v>88</v>
      </c>
      <c r="AW226" s="13" t="s">
        <v>41</v>
      </c>
      <c r="AX226" s="13" t="s">
        <v>80</v>
      </c>
      <c r="AY226" s="200" t="s">
        <v>128</v>
      </c>
    </row>
    <row r="227" spans="1:65" s="14" customFormat="1" ht="11.25">
      <c r="B227" s="201"/>
      <c r="C227" s="202"/>
      <c r="D227" s="192" t="s">
        <v>137</v>
      </c>
      <c r="E227" s="203" t="s">
        <v>78</v>
      </c>
      <c r="F227" s="204" t="s">
        <v>240</v>
      </c>
      <c r="G227" s="202"/>
      <c r="H227" s="205">
        <v>88</v>
      </c>
      <c r="I227" s="206"/>
      <c r="J227" s="202"/>
      <c r="K227" s="202"/>
      <c r="L227" s="207"/>
      <c r="M227" s="208"/>
      <c r="N227" s="209"/>
      <c r="O227" s="209"/>
      <c r="P227" s="209"/>
      <c r="Q227" s="209"/>
      <c r="R227" s="209"/>
      <c r="S227" s="209"/>
      <c r="T227" s="210"/>
      <c r="AT227" s="211" t="s">
        <v>137</v>
      </c>
      <c r="AU227" s="211" t="s">
        <v>90</v>
      </c>
      <c r="AV227" s="14" t="s">
        <v>90</v>
      </c>
      <c r="AW227" s="14" t="s">
        <v>41</v>
      </c>
      <c r="AX227" s="14" t="s">
        <v>80</v>
      </c>
      <c r="AY227" s="211" t="s">
        <v>128</v>
      </c>
    </row>
    <row r="228" spans="1:65" s="14" customFormat="1" ht="11.25">
      <c r="B228" s="201"/>
      <c r="C228" s="202"/>
      <c r="D228" s="192" t="s">
        <v>137</v>
      </c>
      <c r="E228" s="203" t="s">
        <v>78</v>
      </c>
      <c r="F228" s="204" t="s">
        <v>241</v>
      </c>
      <c r="G228" s="202"/>
      <c r="H228" s="205">
        <v>71</v>
      </c>
      <c r="I228" s="206"/>
      <c r="J228" s="202"/>
      <c r="K228" s="202"/>
      <c r="L228" s="207"/>
      <c r="M228" s="208"/>
      <c r="N228" s="209"/>
      <c r="O228" s="209"/>
      <c r="P228" s="209"/>
      <c r="Q228" s="209"/>
      <c r="R228" s="209"/>
      <c r="S228" s="209"/>
      <c r="T228" s="210"/>
      <c r="AT228" s="211" t="s">
        <v>137</v>
      </c>
      <c r="AU228" s="211" t="s">
        <v>90</v>
      </c>
      <c r="AV228" s="14" t="s">
        <v>90</v>
      </c>
      <c r="AW228" s="14" t="s">
        <v>41</v>
      </c>
      <c r="AX228" s="14" t="s">
        <v>80</v>
      </c>
      <c r="AY228" s="211" t="s">
        <v>128</v>
      </c>
    </row>
    <row r="229" spans="1:65" s="13" customFormat="1" ht="11.25">
      <c r="B229" s="190"/>
      <c r="C229" s="191"/>
      <c r="D229" s="192" t="s">
        <v>137</v>
      </c>
      <c r="E229" s="193" t="s">
        <v>78</v>
      </c>
      <c r="F229" s="194" t="s">
        <v>141</v>
      </c>
      <c r="G229" s="191"/>
      <c r="H229" s="193" t="s">
        <v>78</v>
      </c>
      <c r="I229" s="195"/>
      <c r="J229" s="191"/>
      <c r="K229" s="191"/>
      <c r="L229" s="196"/>
      <c r="M229" s="197"/>
      <c r="N229" s="198"/>
      <c r="O229" s="198"/>
      <c r="P229" s="198"/>
      <c r="Q229" s="198"/>
      <c r="R229" s="198"/>
      <c r="S229" s="198"/>
      <c r="T229" s="199"/>
      <c r="AT229" s="200" t="s">
        <v>137</v>
      </c>
      <c r="AU229" s="200" t="s">
        <v>90</v>
      </c>
      <c r="AV229" s="13" t="s">
        <v>88</v>
      </c>
      <c r="AW229" s="13" t="s">
        <v>41</v>
      </c>
      <c r="AX229" s="13" t="s">
        <v>80</v>
      </c>
      <c r="AY229" s="200" t="s">
        <v>128</v>
      </c>
    </row>
    <row r="230" spans="1:65" s="14" customFormat="1" ht="11.25">
      <c r="B230" s="201"/>
      <c r="C230" s="202"/>
      <c r="D230" s="192" t="s">
        <v>137</v>
      </c>
      <c r="E230" s="203" t="s">
        <v>78</v>
      </c>
      <c r="F230" s="204" t="s">
        <v>242</v>
      </c>
      <c r="G230" s="202"/>
      <c r="H230" s="205">
        <v>122</v>
      </c>
      <c r="I230" s="206"/>
      <c r="J230" s="202"/>
      <c r="K230" s="202"/>
      <c r="L230" s="207"/>
      <c r="M230" s="208"/>
      <c r="N230" s="209"/>
      <c r="O230" s="209"/>
      <c r="P230" s="209"/>
      <c r="Q230" s="209"/>
      <c r="R230" s="209"/>
      <c r="S230" s="209"/>
      <c r="T230" s="210"/>
      <c r="AT230" s="211" t="s">
        <v>137</v>
      </c>
      <c r="AU230" s="211" t="s">
        <v>90</v>
      </c>
      <c r="AV230" s="14" t="s">
        <v>90</v>
      </c>
      <c r="AW230" s="14" t="s">
        <v>41</v>
      </c>
      <c r="AX230" s="14" t="s">
        <v>80</v>
      </c>
      <c r="AY230" s="211" t="s">
        <v>128</v>
      </c>
    </row>
    <row r="231" spans="1:65" s="14" customFormat="1" ht="11.25">
      <c r="B231" s="201"/>
      <c r="C231" s="202"/>
      <c r="D231" s="192" t="s">
        <v>137</v>
      </c>
      <c r="E231" s="203" t="s">
        <v>78</v>
      </c>
      <c r="F231" s="204" t="s">
        <v>243</v>
      </c>
      <c r="G231" s="202"/>
      <c r="H231" s="205">
        <v>136</v>
      </c>
      <c r="I231" s="206"/>
      <c r="J231" s="202"/>
      <c r="K231" s="202"/>
      <c r="L231" s="207"/>
      <c r="M231" s="208"/>
      <c r="N231" s="209"/>
      <c r="O231" s="209"/>
      <c r="P231" s="209"/>
      <c r="Q231" s="209"/>
      <c r="R231" s="209"/>
      <c r="S231" s="209"/>
      <c r="T231" s="210"/>
      <c r="AT231" s="211" t="s">
        <v>137</v>
      </c>
      <c r="AU231" s="211" t="s">
        <v>90</v>
      </c>
      <c r="AV231" s="14" t="s">
        <v>90</v>
      </c>
      <c r="AW231" s="14" t="s">
        <v>41</v>
      </c>
      <c r="AX231" s="14" t="s">
        <v>80</v>
      </c>
      <c r="AY231" s="211" t="s">
        <v>128</v>
      </c>
    </row>
    <row r="232" spans="1:65" s="13" customFormat="1" ht="11.25">
      <c r="B232" s="190"/>
      <c r="C232" s="191"/>
      <c r="D232" s="192" t="s">
        <v>137</v>
      </c>
      <c r="E232" s="193" t="s">
        <v>78</v>
      </c>
      <c r="F232" s="194" t="s">
        <v>244</v>
      </c>
      <c r="G232" s="191"/>
      <c r="H232" s="193" t="s">
        <v>78</v>
      </c>
      <c r="I232" s="195"/>
      <c r="J232" s="191"/>
      <c r="K232" s="191"/>
      <c r="L232" s="196"/>
      <c r="M232" s="197"/>
      <c r="N232" s="198"/>
      <c r="O232" s="198"/>
      <c r="P232" s="198"/>
      <c r="Q232" s="198"/>
      <c r="R232" s="198"/>
      <c r="S232" s="198"/>
      <c r="T232" s="199"/>
      <c r="AT232" s="200" t="s">
        <v>137</v>
      </c>
      <c r="AU232" s="200" t="s">
        <v>90</v>
      </c>
      <c r="AV232" s="13" t="s">
        <v>88</v>
      </c>
      <c r="AW232" s="13" t="s">
        <v>41</v>
      </c>
      <c r="AX232" s="13" t="s">
        <v>80</v>
      </c>
      <c r="AY232" s="200" t="s">
        <v>128</v>
      </c>
    </row>
    <row r="233" spans="1:65" s="14" customFormat="1" ht="11.25">
      <c r="B233" s="201"/>
      <c r="C233" s="202"/>
      <c r="D233" s="192" t="s">
        <v>137</v>
      </c>
      <c r="E233" s="203" t="s">
        <v>78</v>
      </c>
      <c r="F233" s="204" t="s">
        <v>175</v>
      </c>
      <c r="G233" s="202"/>
      <c r="H233" s="205">
        <v>98</v>
      </c>
      <c r="I233" s="206"/>
      <c r="J233" s="202"/>
      <c r="K233" s="202"/>
      <c r="L233" s="207"/>
      <c r="M233" s="208"/>
      <c r="N233" s="209"/>
      <c r="O233" s="209"/>
      <c r="P233" s="209"/>
      <c r="Q233" s="209"/>
      <c r="R233" s="209"/>
      <c r="S233" s="209"/>
      <c r="T233" s="210"/>
      <c r="AT233" s="211" t="s">
        <v>137</v>
      </c>
      <c r="AU233" s="211" t="s">
        <v>90</v>
      </c>
      <c r="AV233" s="14" t="s">
        <v>90</v>
      </c>
      <c r="AW233" s="14" t="s">
        <v>41</v>
      </c>
      <c r="AX233" s="14" t="s">
        <v>80</v>
      </c>
      <c r="AY233" s="211" t="s">
        <v>128</v>
      </c>
    </row>
    <row r="234" spans="1:65" s="15" customFormat="1" ht="11.25">
      <c r="B234" s="212"/>
      <c r="C234" s="213"/>
      <c r="D234" s="192" t="s">
        <v>137</v>
      </c>
      <c r="E234" s="214" t="s">
        <v>78</v>
      </c>
      <c r="F234" s="215" t="s">
        <v>146</v>
      </c>
      <c r="G234" s="213"/>
      <c r="H234" s="216">
        <v>515</v>
      </c>
      <c r="I234" s="217"/>
      <c r="J234" s="213"/>
      <c r="K234" s="213"/>
      <c r="L234" s="218"/>
      <c r="M234" s="219"/>
      <c r="N234" s="220"/>
      <c r="O234" s="220"/>
      <c r="P234" s="220"/>
      <c r="Q234" s="220"/>
      <c r="R234" s="220"/>
      <c r="S234" s="220"/>
      <c r="T234" s="221"/>
      <c r="AT234" s="222" t="s">
        <v>137</v>
      </c>
      <c r="AU234" s="222" t="s">
        <v>90</v>
      </c>
      <c r="AV234" s="15" t="s">
        <v>147</v>
      </c>
      <c r="AW234" s="15" t="s">
        <v>41</v>
      </c>
      <c r="AX234" s="15" t="s">
        <v>88</v>
      </c>
      <c r="AY234" s="222" t="s">
        <v>128</v>
      </c>
    </row>
    <row r="235" spans="1:65" s="2" customFormat="1" ht="21.75" customHeight="1">
      <c r="A235" s="36"/>
      <c r="B235" s="37"/>
      <c r="C235" s="176" t="s">
        <v>245</v>
      </c>
      <c r="D235" s="176" t="s">
        <v>131</v>
      </c>
      <c r="E235" s="177" t="s">
        <v>246</v>
      </c>
      <c r="F235" s="178" t="s">
        <v>247</v>
      </c>
      <c r="G235" s="179" t="s">
        <v>169</v>
      </c>
      <c r="H235" s="180">
        <v>270</v>
      </c>
      <c r="I235" s="181"/>
      <c r="J235" s="182">
        <f>ROUND(I235*H235,2)</f>
        <v>0</v>
      </c>
      <c r="K235" s="183"/>
      <c r="L235" s="41"/>
      <c r="M235" s="184" t="s">
        <v>78</v>
      </c>
      <c r="N235" s="185" t="s">
        <v>50</v>
      </c>
      <c r="O235" s="66"/>
      <c r="P235" s="186">
        <f>O235*H235</f>
        <v>0</v>
      </c>
      <c r="Q235" s="186">
        <v>0</v>
      </c>
      <c r="R235" s="186">
        <f>Q235*H235</f>
        <v>0</v>
      </c>
      <c r="S235" s="186">
        <v>1.7600000000000001E-3</v>
      </c>
      <c r="T235" s="187">
        <f>S235*H235</f>
        <v>0.47520000000000001</v>
      </c>
      <c r="U235" s="36"/>
      <c r="V235" s="36"/>
      <c r="W235" s="36"/>
      <c r="X235" s="36"/>
      <c r="Y235" s="36"/>
      <c r="Z235" s="36"/>
      <c r="AA235" s="36"/>
      <c r="AB235" s="36"/>
      <c r="AC235" s="36"/>
      <c r="AD235" s="36"/>
      <c r="AE235" s="36"/>
      <c r="AR235" s="188" t="s">
        <v>135</v>
      </c>
      <c r="AT235" s="188" t="s">
        <v>131</v>
      </c>
      <c r="AU235" s="188" t="s">
        <v>90</v>
      </c>
      <c r="AY235" s="18" t="s">
        <v>128</v>
      </c>
      <c r="BE235" s="189">
        <f>IF(N235="základní",J235,0)</f>
        <v>0</v>
      </c>
      <c r="BF235" s="189">
        <f>IF(N235="snížená",J235,0)</f>
        <v>0</v>
      </c>
      <c r="BG235" s="189">
        <f>IF(N235="zákl. přenesená",J235,0)</f>
        <v>0</v>
      </c>
      <c r="BH235" s="189">
        <f>IF(N235="sníž. přenesená",J235,0)</f>
        <v>0</v>
      </c>
      <c r="BI235" s="189">
        <f>IF(N235="nulová",J235,0)</f>
        <v>0</v>
      </c>
      <c r="BJ235" s="18" t="s">
        <v>88</v>
      </c>
      <c r="BK235" s="189">
        <f>ROUND(I235*H235,2)</f>
        <v>0</v>
      </c>
      <c r="BL235" s="18" t="s">
        <v>135</v>
      </c>
      <c r="BM235" s="188" t="s">
        <v>248</v>
      </c>
    </row>
    <row r="236" spans="1:65" s="13" customFormat="1" ht="11.25">
      <c r="B236" s="190"/>
      <c r="C236" s="191"/>
      <c r="D236" s="192" t="s">
        <v>137</v>
      </c>
      <c r="E236" s="193" t="s">
        <v>78</v>
      </c>
      <c r="F236" s="194" t="s">
        <v>138</v>
      </c>
      <c r="G236" s="191"/>
      <c r="H236" s="193" t="s">
        <v>78</v>
      </c>
      <c r="I236" s="195"/>
      <c r="J236" s="191"/>
      <c r="K236" s="191"/>
      <c r="L236" s="196"/>
      <c r="M236" s="197"/>
      <c r="N236" s="198"/>
      <c r="O236" s="198"/>
      <c r="P236" s="198"/>
      <c r="Q236" s="198"/>
      <c r="R236" s="198"/>
      <c r="S236" s="198"/>
      <c r="T236" s="199"/>
      <c r="AT236" s="200" t="s">
        <v>137</v>
      </c>
      <c r="AU236" s="200" t="s">
        <v>90</v>
      </c>
      <c r="AV236" s="13" t="s">
        <v>88</v>
      </c>
      <c r="AW236" s="13" t="s">
        <v>41</v>
      </c>
      <c r="AX236" s="13" t="s">
        <v>80</v>
      </c>
      <c r="AY236" s="200" t="s">
        <v>128</v>
      </c>
    </row>
    <row r="237" spans="1:65" s="14" customFormat="1" ht="11.25">
      <c r="B237" s="201"/>
      <c r="C237" s="202"/>
      <c r="D237" s="192" t="s">
        <v>137</v>
      </c>
      <c r="E237" s="203" t="s">
        <v>78</v>
      </c>
      <c r="F237" s="204" t="s">
        <v>180</v>
      </c>
      <c r="G237" s="202"/>
      <c r="H237" s="205">
        <v>13</v>
      </c>
      <c r="I237" s="206"/>
      <c r="J237" s="202"/>
      <c r="K237" s="202"/>
      <c r="L237" s="207"/>
      <c r="M237" s="208"/>
      <c r="N237" s="209"/>
      <c r="O237" s="209"/>
      <c r="P237" s="209"/>
      <c r="Q237" s="209"/>
      <c r="R237" s="209"/>
      <c r="S237" s="209"/>
      <c r="T237" s="210"/>
      <c r="AT237" s="211" t="s">
        <v>137</v>
      </c>
      <c r="AU237" s="211" t="s">
        <v>90</v>
      </c>
      <c r="AV237" s="14" t="s">
        <v>90</v>
      </c>
      <c r="AW237" s="14" t="s">
        <v>41</v>
      </c>
      <c r="AX237" s="14" t="s">
        <v>80</v>
      </c>
      <c r="AY237" s="211" t="s">
        <v>128</v>
      </c>
    </row>
    <row r="238" spans="1:65" s="14" customFormat="1" ht="11.25">
      <c r="B238" s="201"/>
      <c r="C238" s="202"/>
      <c r="D238" s="192" t="s">
        <v>137</v>
      </c>
      <c r="E238" s="203" t="s">
        <v>78</v>
      </c>
      <c r="F238" s="204" t="s">
        <v>181</v>
      </c>
      <c r="G238" s="202"/>
      <c r="H238" s="205">
        <v>13</v>
      </c>
      <c r="I238" s="206"/>
      <c r="J238" s="202"/>
      <c r="K238" s="202"/>
      <c r="L238" s="207"/>
      <c r="M238" s="208"/>
      <c r="N238" s="209"/>
      <c r="O238" s="209"/>
      <c r="P238" s="209"/>
      <c r="Q238" s="209"/>
      <c r="R238" s="209"/>
      <c r="S238" s="209"/>
      <c r="T238" s="210"/>
      <c r="AT238" s="211" t="s">
        <v>137</v>
      </c>
      <c r="AU238" s="211" t="s">
        <v>90</v>
      </c>
      <c r="AV238" s="14" t="s">
        <v>90</v>
      </c>
      <c r="AW238" s="14" t="s">
        <v>41</v>
      </c>
      <c r="AX238" s="14" t="s">
        <v>80</v>
      </c>
      <c r="AY238" s="211" t="s">
        <v>128</v>
      </c>
    </row>
    <row r="239" spans="1:65" s="13" customFormat="1" ht="11.25">
      <c r="B239" s="190"/>
      <c r="C239" s="191"/>
      <c r="D239" s="192" t="s">
        <v>137</v>
      </c>
      <c r="E239" s="193" t="s">
        <v>78</v>
      </c>
      <c r="F239" s="194" t="s">
        <v>141</v>
      </c>
      <c r="G239" s="191"/>
      <c r="H239" s="193" t="s">
        <v>78</v>
      </c>
      <c r="I239" s="195"/>
      <c r="J239" s="191"/>
      <c r="K239" s="191"/>
      <c r="L239" s="196"/>
      <c r="M239" s="197"/>
      <c r="N239" s="198"/>
      <c r="O239" s="198"/>
      <c r="P239" s="198"/>
      <c r="Q239" s="198"/>
      <c r="R239" s="198"/>
      <c r="S239" s="198"/>
      <c r="T239" s="199"/>
      <c r="AT239" s="200" t="s">
        <v>137</v>
      </c>
      <c r="AU239" s="200" t="s">
        <v>90</v>
      </c>
      <c r="AV239" s="13" t="s">
        <v>88</v>
      </c>
      <c r="AW239" s="13" t="s">
        <v>41</v>
      </c>
      <c r="AX239" s="13" t="s">
        <v>80</v>
      </c>
      <c r="AY239" s="200" t="s">
        <v>128</v>
      </c>
    </row>
    <row r="240" spans="1:65" s="14" customFormat="1" ht="11.25">
      <c r="B240" s="201"/>
      <c r="C240" s="202"/>
      <c r="D240" s="192" t="s">
        <v>137</v>
      </c>
      <c r="E240" s="203" t="s">
        <v>78</v>
      </c>
      <c r="F240" s="204" t="s">
        <v>249</v>
      </c>
      <c r="G240" s="202"/>
      <c r="H240" s="205">
        <v>89</v>
      </c>
      <c r="I240" s="206"/>
      <c r="J240" s="202"/>
      <c r="K240" s="202"/>
      <c r="L240" s="207"/>
      <c r="M240" s="208"/>
      <c r="N240" s="209"/>
      <c r="O240" s="209"/>
      <c r="P240" s="209"/>
      <c r="Q240" s="209"/>
      <c r="R240" s="209"/>
      <c r="S240" s="209"/>
      <c r="T240" s="210"/>
      <c r="AT240" s="211" t="s">
        <v>137</v>
      </c>
      <c r="AU240" s="211" t="s">
        <v>90</v>
      </c>
      <c r="AV240" s="14" t="s">
        <v>90</v>
      </c>
      <c r="AW240" s="14" t="s">
        <v>41</v>
      </c>
      <c r="AX240" s="14" t="s">
        <v>80</v>
      </c>
      <c r="AY240" s="211" t="s">
        <v>128</v>
      </c>
    </row>
    <row r="241" spans="1:65" s="14" customFormat="1" ht="11.25">
      <c r="B241" s="201"/>
      <c r="C241" s="202"/>
      <c r="D241" s="192" t="s">
        <v>137</v>
      </c>
      <c r="E241" s="203" t="s">
        <v>78</v>
      </c>
      <c r="F241" s="204" t="s">
        <v>250</v>
      </c>
      <c r="G241" s="202"/>
      <c r="H241" s="205">
        <v>69</v>
      </c>
      <c r="I241" s="206"/>
      <c r="J241" s="202"/>
      <c r="K241" s="202"/>
      <c r="L241" s="207"/>
      <c r="M241" s="208"/>
      <c r="N241" s="209"/>
      <c r="O241" s="209"/>
      <c r="P241" s="209"/>
      <c r="Q241" s="209"/>
      <c r="R241" s="209"/>
      <c r="S241" s="209"/>
      <c r="T241" s="210"/>
      <c r="AT241" s="211" t="s">
        <v>137</v>
      </c>
      <c r="AU241" s="211" t="s">
        <v>90</v>
      </c>
      <c r="AV241" s="14" t="s">
        <v>90</v>
      </c>
      <c r="AW241" s="14" t="s">
        <v>41</v>
      </c>
      <c r="AX241" s="14" t="s">
        <v>80</v>
      </c>
      <c r="AY241" s="211" t="s">
        <v>128</v>
      </c>
    </row>
    <row r="242" spans="1:65" s="13" customFormat="1" ht="11.25">
      <c r="B242" s="190"/>
      <c r="C242" s="191"/>
      <c r="D242" s="192" t="s">
        <v>137</v>
      </c>
      <c r="E242" s="193" t="s">
        <v>78</v>
      </c>
      <c r="F242" s="194" t="s">
        <v>144</v>
      </c>
      <c r="G242" s="191"/>
      <c r="H242" s="193" t="s">
        <v>78</v>
      </c>
      <c r="I242" s="195"/>
      <c r="J242" s="191"/>
      <c r="K242" s="191"/>
      <c r="L242" s="196"/>
      <c r="M242" s="197"/>
      <c r="N242" s="198"/>
      <c r="O242" s="198"/>
      <c r="P242" s="198"/>
      <c r="Q242" s="198"/>
      <c r="R242" s="198"/>
      <c r="S242" s="198"/>
      <c r="T242" s="199"/>
      <c r="AT242" s="200" t="s">
        <v>137</v>
      </c>
      <c r="AU242" s="200" t="s">
        <v>90</v>
      </c>
      <c r="AV242" s="13" t="s">
        <v>88</v>
      </c>
      <c r="AW242" s="13" t="s">
        <v>41</v>
      </c>
      <c r="AX242" s="13" t="s">
        <v>80</v>
      </c>
      <c r="AY242" s="200" t="s">
        <v>128</v>
      </c>
    </row>
    <row r="243" spans="1:65" s="14" customFormat="1" ht="11.25">
      <c r="B243" s="201"/>
      <c r="C243" s="202"/>
      <c r="D243" s="192" t="s">
        <v>137</v>
      </c>
      <c r="E243" s="203" t="s">
        <v>78</v>
      </c>
      <c r="F243" s="204" t="s">
        <v>201</v>
      </c>
      <c r="G243" s="202"/>
      <c r="H243" s="205">
        <v>86</v>
      </c>
      <c r="I243" s="206"/>
      <c r="J243" s="202"/>
      <c r="K243" s="202"/>
      <c r="L243" s="207"/>
      <c r="M243" s="208"/>
      <c r="N243" s="209"/>
      <c r="O243" s="209"/>
      <c r="P243" s="209"/>
      <c r="Q243" s="209"/>
      <c r="R243" s="209"/>
      <c r="S243" s="209"/>
      <c r="T243" s="210"/>
      <c r="AT243" s="211" t="s">
        <v>137</v>
      </c>
      <c r="AU243" s="211" t="s">
        <v>90</v>
      </c>
      <c r="AV243" s="14" t="s">
        <v>90</v>
      </c>
      <c r="AW243" s="14" t="s">
        <v>41</v>
      </c>
      <c r="AX243" s="14" t="s">
        <v>80</v>
      </c>
      <c r="AY243" s="211" t="s">
        <v>128</v>
      </c>
    </row>
    <row r="244" spans="1:65" s="15" customFormat="1" ht="11.25">
      <c r="B244" s="212"/>
      <c r="C244" s="213"/>
      <c r="D244" s="192" t="s">
        <v>137</v>
      </c>
      <c r="E244" s="214" t="s">
        <v>78</v>
      </c>
      <c r="F244" s="215" t="s">
        <v>146</v>
      </c>
      <c r="G244" s="213"/>
      <c r="H244" s="216">
        <v>270</v>
      </c>
      <c r="I244" s="217"/>
      <c r="J244" s="213"/>
      <c r="K244" s="213"/>
      <c r="L244" s="218"/>
      <c r="M244" s="219"/>
      <c r="N244" s="220"/>
      <c r="O244" s="220"/>
      <c r="P244" s="220"/>
      <c r="Q244" s="220"/>
      <c r="R244" s="220"/>
      <c r="S244" s="220"/>
      <c r="T244" s="221"/>
      <c r="AT244" s="222" t="s">
        <v>137</v>
      </c>
      <c r="AU244" s="222" t="s">
        <v>90</v>
      </c>
      <c r="AV244" s="15" t="s">
        <v>147</v>
      </c>
      <c r="AW244" s="15" t="s">
        <v>41</v>
      </c>
      <c r="AX244" s="15" t="s">
        <v>88</v>
      </c>
      <c r="AY244" s="222" t="s">
        <v>128</v>
      </c>
    </row>
    <row r="245" spans="1:65" s="2" customFormat="1" ht="44.25" customHeight="1">
      <c r="A245" s="36"/>
      <c r="B245" s="37"/>
      <c r="C245" s="176" t="s">
        <v>251</v>
      </c>
      <c r="D245" s="176" t="s">
        <v>131</v>
      </c>
      <c r="E245" s="177" t="s">
        <v>252</v>
      </c>
      <c r="F245" s="178" t="s">
        <v>253</v>
      </c>
      <c r="G245" s="179" t="s">
        <v>169</v>
      </c>
      <c r="H245" s="180">
        <v>515</v>
      </c>
      <c r="I245" s="181"/>
      <c r="J245" s="182">
        <f>ROUND(I245*H245,2)</f>
        <v>0</v>
      </c>
      <c r="K245" s="183"/>
      <c r="L245" s="41"/>
      <c r="M245" s="184" t="s">
        <v>78</v>
      </c>
      <c r="N245" s="185" t="s">
        <v>50</v>
      </c>
      <c r="O245" s="66"/>
      <c r="P245" s="186">
        <f>O245*H245</f>
        <v>0</v>
      </c>
      <c r="Q245" s="186">
        <v>0</v>
      </c>
      <c r="R245" s="186">
        <f>Q245*H245</f>
        <v>0</v>
      </c>
      <c r="S245" s="186">
        <v>1.7600000000000001E-3</v>
      </c>
      <c r="T245" s="187">
        <f>S245*H245</f>
        <v>0.90639999999999998</v>
      </c>
      <c r="U245" s="36"/>
      <c r="V245" s="36"/>
      <c r="W245" s="36"/>
      <c r="X245" s="36"/>
      <c r="Y245" s="36"/>
      <c r="Z245" s="36"/>
      <c r="AA245" s="36"/>
      <c r="AB245" s="36"/>
      <c r="AC245" s="36"/>
      <c r="AD245" s="36"/>
      <c r="AE245" s="36"/>
      <c r="AR245" s="188" t="s">
        <v>135</v>
      </c>
      <c r="AT245" s="188" t="s">
        <v>131</v>
      </c>
      <c r="AU245" s="188" t="s">
        <v>90</v>
      </c>
      <c r="AY245" s="18" t="s">
        <v>128</v>
      </c>
      <c r="BE245" s="189">
        <f>IF(N245="základní",J245,0)</f>
        <v>0</v>
      </c>
      <c r="BF245" s="189">
        <f>IF(N245="snížená",J245,0)</f>
        <v>0</v>
      </c>
      <c r="BG245" s="189">
        <f>IF(N245="zákl. přenesená",J245,0)</f>
        <v>0</v>
      </c>
      <c r="BH245" s="189">
        <f>IF(N245="sníž. přenesená",J245,0)</f>
        <v>0</v>
      </c>
      <c r="BI245" s="189">
        <f>IF(N245="nulová",J245,0)</f>
        <v>0</v>
      </c>
      <c r="BJ245" s="18" t="s">
        <v>88</v>
      </c>
      <c r="BK245" s="189">
        <f>ROUND(I245*H245,2)</f>
        <v>0</v>
      </c>
      <c r="BL245" s="18" t="s">
        <v>135</v>
      </c>
      <c r="BM245" s="188" t="s">
        <v>254</v>
      </c>
    </row>
    <row r="246" spans="1:65" s="13" customFormat="1" ht="11.25">
      <c r="B246" s="190"/>
      <c r="C246" s="191"/>
      <c r="D246" s="192" t="s">
        <v>137</v>
      </c>
      <c r="E246" s="193" t="s">
        <v>78</v>
      </c>
      <c r="F246" s="194" t="s">
        <v>138</v>
      </c>
      <c r="G246" s="191"/>
      <c r="H246" s="193" t="s">
        <v>78</v>
      </c>
      <c r="I246" s="195"/>
      <c r="J246" s="191"/>
      <c r="K246" s="191"/>
      <c r="L246" s="196"/>
      <c r="M246" s="197"/>
      <c r="N246" s="198"/>
      <c r="O246" s="198"/>
      <c r="P246" s="198"/>
      <c r="Q246" s="198"/>
      <c r="R246" s="198"/>
      <c r="S246" s="198"/>
      <c r="T246" s="199"/>
      <c r="AT246" s="200" t="s">
        <v>137</v>
      </c>
      <c r="AU246" s="200" t="s">
        <v>90</v>
      </c>
      <c r="AV246" s="13" t="s">
        <v>88</v>
      </c>
      <c r="AW246" s="13" t="s">
        <v>41</v>
      </c>
      <c r="AX246" s="13" t="s">
        <v>80</v>
      </c>
      <c r="AY246" s="200" t="s">
        <v>128</v>
      </c>
    </row>
    <row r="247" spans="1:65" s="14" customFormat="1" ht="11.25">
      <c r="B247" s="201"/>
      <c r="C247" s="202"/>
      <c r="D247" s="192" t="s">
        <v>137</v>
      </c>
      <c r="E247" s="203" t="s">
        <v>78</v>
      </c>
      <c r="F247" s="204" t="s">
        <v>240</v>
      </c>
      <c r="G247" s="202"/>
      <c r="H247" s="205">
        <v>88</v>
      </c>
      <c r="I247" s="206"/>
      <c r="J247" s="202"/>
      <c r="K247" s="202"/>
      <c r="L247" s="207"/>
      <c r="M247" s="208"/>
      <c r="N247" s="209"/>
      <c r="O247" s="209"/>
      <c r="P247" s="209"/>
      <c r="Q247" s="209"/>
      <c r="R247" s="209"/>
      <c r="S247" s="209"/>
      <c r="T247" s="210"/>
      <c r="AT247" s="211" t="s">
        <v>137</v>
      </c>
      <c r="AU247" s="211" t="s">
        <v>90</v>
      </c>
      <c r="AV247" s="14" t="s">
        <v>90</v>
      </c>
      <c r="AW247" s="14" t="s">
        <v>41</v>
      </c>
      <c r="AX247" s="14" t="s">
        <v>80</v>
      </c>
      <c r="AY247" s="211" t="s">
        <v>128</v>
      </c>
    </row>
    <row r="248" spans="1:65" s="14" customFormat="1" ht="11.25">
      <c r="B248" s="201"/>
      <c r="C248" s="202"/>
      <c r="D248" s="192" t="s">
        <v>137</v>
      </c>
      <c r="E248" s="203" t="s">
        <v>78</v>
      </c>
      <c r="F248" s="204" t="s">
        <v>241</v>
      </c>
      <c r="G248" s="202"/>
      <c r="H248" s="205">
        <v>71</v>
      </c>
      <c r="I248" s="206"/>
      <c r="J248" s="202"/>
      <c r="K248" s="202"/>
      <c r="L248" s="207"/>
      <c r="M248" s="208"/>
      <c r="N248" s="209"/>
      <c r="O248" s="209"/>
      <c r="P248" s="209"/>
      <c r="Q248" s="209"/>
      <c r="R248" s="209"/>
      <c r="S248" s="209"/>
      <c r="T248" s="210"/>
      <c r="AT248" s="211" t="s">
        <v>137</v>
      </c>
      <c r="AU248" s="211" t="s">
        <v>90</v>
      </c>
      <c r="AV248" s="14" t="s">
        <v>90</v>
      </c>
      <c r="AW248" s="14" t="s">
        <v>41</v>
      </c>
      <c r="AX248" s="14" t="s">
        <v>80</v>
      </c>
      <c r="AY248" s="211" t="s">
        <v>128</v>
      </c>
    </row>
    <row r="249" spans="1:65" s="13" customFormat="1" ht="11.25">
      <c r="B249" s="190"/>
      <c r="C249" s="191"/>
      <c r="D249" s="192" t="s">
        <v>137</v>
      </c>
      <c r="E249" s="193" t="s">
        <v>78</v>
      </c>
      <c r="F249" s="194" t="s">
        <v>141</v>
      </c>
      <c r="G249" s="191"/>
      <c r="H249" s="193" t="s">
        <v>78</v>
      </c>
      <c r="I249" s="195"/>
      <c r="J249" s="191"/>
      <c r="K249" s="191"/>
      <c r="L249" s="196"/>
      <c r="M249" s="197"/>
      <c r="N249" s="198"/>
      <c r="O249" s="198"/>
      <c r="P249" s="198"/>
      <c r="Q249" s="198"/>
      <c r="R249" s="198"/>
      <c r="S249" s="198"/>
      <c r="T249" s="199"/>
      <c r="AT249" s="200" t="s">
        <v>137</v>
      </c>
      <c r="AU249" s="200" t="s">
        <v>90</v>
      </c>
      <c r="AV249" s="13" t="s">
        <v>88</v>
      </c>
      <c r="AW249" s="13" t="s">
        <v>41</v>
      </c>
      <c r="AX249" s="13" t="s">
        <v>80</v>
      </c>
      <c r="AY249" s="200" t="s">
        <v>128</v>
      </c>
    </row>
    <row r="250" spans="1:65" s="14" customFormat="1" ht="11.25">
      <c r="B250" s="201"/>
      <c r="C250" s="202"/>
      <c r="D250" s="192" t="s">
        <v>137</v>
      </c>
      <c r="E250" s="203" t="s">
        <v>78</v>
      </c>
      <c r="F250" s="204" t="s">
        <v>242</v>
      </c>
      <c r="G250" s="202"/>
      <c r="H250" s="205">
        <v>122</v>
      </c>
      <c r="I250" s="206"/>
      <c r="J250" s="202"/>
      <c r="K250" s="202"/>
      <c r="L250" s="207"/>
      <c r="M250" s="208"/>
      <c r="N250" s="209"/>
      <c r="O250" s="209"/>
      <c r="P250" s="209"/>
      <c r="Q250" s="209"/>
      <c r="R250" s="209"/>
      <c r="S250" s="209"/>
      <c r="T250" s="210"/>
      <c r="AT250" s="211" t="s">
        <v>137</v>
      </c>
      <c r="AU250" s="211" t="s">
        <v>90</v>
      </c>
      <c r="AV250" s="14" t="s">
        <v>90</v>
      </c>
      <c r="AW250" s="14" t="s">
        <v>41</v>
      </c>
      <c r="AX250" s="14" t="s">
        <v>80</v>
      </c>
      <c r="AY250" s="211" t="s">
        <v>128</v>
      </c>
    </row>
    <row r="251" spans="1:65" s="14" customFormat="1" ht="11.25">
      <c r="B251" s="201"/>
      <c r="C251" s="202"/>
      <c r="D251" s="192" t="s">
        <v>137</v>
      </c>
      <c r="E251" s="203" t="s">
        <v>78</v>
      </c>
      <c r="F251" s="204" t="s">
        <v>243</v>
      </c>
      <c r="G251" s="202"/>
      <c r="H251" s="205">
        <v>136</v>
      </c>
      <c r="I251" s="206"/>
      <c r="J251" s="202"/>
      <c r="K251" s="202"/>
      <c r="L251" s="207"/>
      <c r="M251" s="208"/>
      <c r="N251" s="209"/>
      <c r="O251" s="209"/>
      <c r="P251" s="209"/>
      <c r="Q251" s="209"/>
      <c r="R251" s="209"/>
      <c r="S251" s="209"/>
      <c r="T251" s="210"/>
      <c r="AT251" s="211" t="s">
        <v>137</v>
      </c>
      <c r="AU251" s="211" t="s">
        <v>90</v>
      </c>
      <c r="AV251" s="14" t="s">
        <v>90</v>
      </c>
      <c r="AW251" s="14" t="s">
        <v>41</v>
      </c>
      <c r="AX251" s="14" t="s">
        <v>80</v>
      </c>
      <c r="AY251" s="211" t="s">
        <v>128</v>
      </c>
    </row>
    <row r="252" spans="1:65" s="13" customFormat="1" ht="11.25">
      <c r="B252" s="190"/>
      <c r="C252" s="191"/>
      <c r="D252" s="192" t="s">
        <v>137</v>
      </c>
      <c r="E252" s="193" t="s">
        <v>78</v>
      </c>
      <c r="F252" s="194" t="s">
        <v>255</v>
      </c>
      <c r="G252" s="191"/>
      <c r="H252" s="193" t="s">
        <v>78</v>
      </c>
      <c r="I252" s="195"/>
      <c r="J252" s="191"/>
      <c r="K252" s="191"/>
      <c r="L252" s="196"/>
      <c r="M252" s="197"/>
      <c r="N252" s="198"/>
      <c r="O252" s="198"/>
      <c r="P252" s="198"/>
      <c r="Q252" s="198"/>
      <c r="R252" s="198"/>
      <c r="S252" s="198"/>
      <c r="T252" s="199"/>
      <c r="AT252" s="200" t="s">
        <v>137</v>
      </c>
      <c r="AU252" s="200" t="s">
        <v>90</v>
      </c>
      <c r="AV252" s="13" t="s">
        <v>88</v>
      </c>
      <c r="AW252" s="13" t="s">
        <v>41</v>
      </c>
      <c r="AX252" s="13" t="s">
        <v>80</v>
      </c>
      <c r="AY252" s="200" t="s">
        <v>128</v>
      </c>
    </row>
    <row r="253" spans="1:65" s="14" customFormat="1" ht="11.25">
      <c r="B253" s="201"/>
      <c r="C253" s="202"/>
      <c r="D253" s="192" t="s">
        <v>137</v>
      </c>
      <c r="E253" s="203" t="s">
        <v>78</v>
      </c>
      <c r="F253" s="204" t="s">
        <v>175</v>
      </c>
      <c r="G253" s="202"/>
      <c r="H253" s="205">
        <v>98</v>
      </c>
      <c r="I253" s="206"/>
      <c r="J253" s="202"/>
      <c r="K253" s="202"/>
      <c r="L253" s="207"/>
      <c r="M253" s="208"/>
      <c r="N253" s="209"/>
      <c r="O253" s="209"/>
      <c r="P253" s="209"/>
      <c r="Q253" s="209"/>
      <c r="R253" s="209"/>
      <c r="S253" s="209"/>
      <c r="T253" s="210"/>
      <c r="AT253" s="211" t="s">
        <v>137</v>
      </c>
      <c r="AU253" s="211" t="s">
        <v>90</v>
      </c>
      <c r="AV253" s="14" t="s">
        <v>90</v>
      </c>
      <c r="AW253" s="14" t="s">
        <v>41</v>
      </c>
      <c r="AX253" s="14" t="s">
        <v>80</v>
      </c>
      <c r="AY253" s="211" t="s">
        <v>128</v>
      </c>
    </row>
    <row r="254" spans="1:65" s="15" customFormat="1" ht="11.25">
      <c r="B254" s="212"/>
      <c r="C254" s="213"/>
      <c r="D254" s="192" t="s">
        <v>137</v>
      </c>
      <c r="E254" s="214" t="s">
        <v>78</v>
      </c>
      <c r="F254" s="215" t="s">
        <v>146</v>
      </c>
      <c r="G254" s="213"/>
      <c r="H254" s="216">
        <v>515</v>
      </c>
      <c r="I254" s="217"/>
      <c r="J254" s="213"/>
      <c r="K254" s="213"/>
      <c r="L254" s="218"/>
      <c r="M254" s="219"/>
      <c r="N254" s="220"/>
      <c r="O254" s="220"/>
      <c r="P254" s="220"/>
      <c r="Q254" s="220"/>
      <c r="R254" s="220"/>
      <c r="S254" s="220"/>
      <c r="T254" s="221"/>
      <c r="AT254" s="222" t="s">
        <v>137</v>
      </c>
      <c r="AU254" s="222" t="s">
        <v>90</v>
      </c>
      <c r="AV254" s="15" t="s">
        <v>147</v>
      </c>
      <c r="AW254" s="15" t="s">
        <v>41</v>
      </c>
      <c r="AX254" s="15" t="s">
        <v>88</v>
      </c>
      <c r="AY254" s="222" t="s">
        <v>128</v>
      </c>
    </row>
    <row r="255" spans="1:65" s="12" customFormat="1" ht="25.9" customHeight="1">
      <c r="B255" s="160"/>
      <c r="C255" s="161"/>
      <c r="D255" s="162" t="s">
        <v>79</v>
      </c>
      <c r="E255" s="163" t="s">
        <v>256</v>
      </c>
      <c r="F255" s="163" t="s">
        <v>256</v>
      </c>
      <c r="G255" s="161"/>
      <c r="H255" s="161"/>
      <c r="I255" s="164"/>
      <c r="J255" s="165">
        <f>BK255</f>
        <v>0</v>
      </c>
      <c r="K255" s="161"/>
      <c r="L255" s="166"/>
      <c r="M255" s="167"/>
      <c r="N255" s="168"/>
      <c r="O255" s="168"/>
      <c r="P255" s="169">
        <f>P256</f>
        <v>0</v>
      </c>
      <c r="Q255" s="168"/>
      <c r="R255" s="169">
        <f>R256</f>
        <v>0</v>
      </c>
      <c r="S255" s="168"/>
      <c r="T255" s="170">
        <f>T256</f>
        <v>0</v>
      </c>
      <c r="AR255" s="171" t="s">
        <v>162</v>
      </c>
      <c r="AT255" s="172" t="s">
        <v>79</v>
      </c>
      <c r="AU255" s="172" t="s">
        <v>80</v>
      </c>
      <c r="AY255" s="171" t="s">
        <v>128</v>
      </c>
      <c r="BK255" s="173">
        <f>BK256</f>
        <v>0</v>
      </c>
    </row>
    <row r="256" spans="1:65" s="12" customFormat="1" ht="22.9" customHeight="1">
      <c r="B256" s="160"/>
      <c r="C256" s="161"/>
      <c r="D256" s="162" t="s">
        <v>79</v>
      </c>
      <c r="E256" s="174" t="s">
        <v>257</v>
      </c>
      <c r="F256" s="174" t="s">
        <v>258</v>
      </c>
      <c r="G256" s="161"/>
      <c r="H256" s="161"/>
      <c r="I256" s="164"/>
      <c r="J256" s="175">
        <f>BK256</f>
        <v>0</v>
      </c>
      <c r="K256" s="161"/>
      <c r="L256" s="166"/>
      <c r="M256" s="167"/>
      <c r="N256" s="168"/>
      <c r="O256" s="168"/>
      <c r="P256" s="169">
        <f>P257+SUM(P258:P261)+P268+P271+P274+P277</f>
        <v>0</v>
      </c>
      <c r="Q256" s="168"/>
      <c r="R256" s="169">
        <f>R257+SUM(R258:R261)+R268+R271+R274+R277</f>
        <v>0</v>
      </c>
      <c r="S256" s="168"/>
      <c r="T256" s="170">
        <f>T257+SUM(T258:T261)+T268+T271+T274+T277</f>
        <v>0</v>
      </c>
      <c r="AR256" s="171" t="s">
        <v>162</v>
      </c>
      <c r="AT256" s="172" t="s">
        <v>79</v>
      </c>
      <c r="AU256" s="172" t="s">
        <v>88</v>
      </c>
      <c r="AY256" s="171" t="s">
        <v>128</v>
      </c>
      <c r="BK256" s="173">
        <f>BK257+SUM(BK258:BK261)+BK268+BK271+BK274+BK277</f>
        <v>0</v>
      </c>
    </row>
    <row r="257" spans="1:65" s="2" customFormat="1" ht="24.2" customHeight="1">
      <c r="A257" s="36"/>
      <c r="B257" s="37"/>
      <c r="C257" s="176" t="s">
        <v>259</v>
      </c>
      <c r="D257" s="176" t="s">
        <v>131</v>
      </c>
      <c r="E257" s="177" t="s">
        <v>260</v>
      </c>
      <c r="F257" s="178" t="s">
        <v>261</v>
      </c>
      <c r="G257" s="179" t="s">
        <v>157</v>
      </c>
      <c r="H257" s="180">
        <v>1</v>
      </c>
      <c r="I257" s="181"/>
      <c r="J257" s="182">
        <f>ROUND(I257*H257,2)</f>
        <v>0</v>
      </c>
      <c r="K257" s="183"/>
      <c r="L257" s="41"/>
      <c r="M257" s="184" t="s">
        <v>78</v>
      </c>
      <c r="N257" s="185" t="s">
        <v>50</v>
      </c>
      <c r="O257" s="66"/>
      <c r="P257" s="186">
        <f>O257*H257</f>
        <v>0</v>
      </c>
      <c r="Q257" s="186">
        <v>0</v>
      </c>
      <c r="R257" s="186">
        <f>Q257*H257</f>
        <v>0</v>
      </c>
      <c r="S257" s="186">
        <v>0</v>
      </c>
      <c r="T257" s="187">
        <f>S257*H257</f>
        <v>0</v>
      </c>
      <c r="U257" s="36"/>
      <c r="V257" s="36"/>
      <c r="W257" s="36"/>
      <c r="X257" s="36"/>
      <c r="Y257" s="36"/>
      <c r="Z257" s="36"/>
      <c r="AA257" s="36"/>
      <c r="AB257" s="36"/>
      <c r="AC257" s="36"/>
      <c r="AD257" s="36"/>
      <c r="AE257" s="36"/>
      <c r="AR257" s="188" t="s">
        <v>147</v>
      </c>
      <c r="AT257" s="188" t="s">
        <v>131</v>
      </c>
      <c r="AU257" s="188" t="s">
        <v>90</v>
      </c>
      <c r="AY257" s="18" t="s">
        <v>128</v>
      </c>
      <c r="BE257" s="189">
        <f>IF(N257="základní",J257,0)</f>
        <v>0</v>
      </c>
      <c r="BF257" s="189">
        <f>IF(N257="snížená",J257,0)</f>
        <v>0</v>
      </c>
      <c r="BG257" s="189">
        <f>IF(N257="zákl. přenesená",J257,0)</f>
        <v>0</v>
      </c>
      <c r="BH257" s="189">
        <f>IF(N257="sníž. přenesená",J257,0)</f>
        <v>0</v>
      </c>
      <c r="BI257" s="189">
        <f>IF(N257="nulová",J257,0)</f>
        <v>0</v>
      </c>
      <c r="BJ257" s="18" t="s">
        <v>88</v>
      </c>
      <c r="BK257" s="189">
        <f>ROUND(I257*H257,2)</f>
        <v>0</v>
      </c>
      <c r="BL257" s="18" t="s">
        <v>147</v>
      </c>
      <c r="BM257" s="188" t="s">
        <v>262</v>
      </c>
    </row>
    <row r="258" spans="1:65" s="2" customFormat="1" ht="24.2" customHeight="1">
      <c r="A258" s="36"/>
      <c r="B258" s="37"/>
      <c r="C258" s="176" t="s">
        <v>263</v>
      </c>
      <c r="D258" s="176" t="s">
        <v>131</v>
      </c>
      <c r="E258" s="177" t="s">
        <v>264</v>
      </c>
      <c r="F258" s="178" t="s">
        <v>265</v>
      </c>
      <c r="G258" s="179" t="s">
        <v>157</v>
      </c>
      <c r="H258" s="180">
        <v>1</v>
      </c>
      <c r="I258" s="181"/>
      <c r="J258" s="182">
        <f>ROUND(I258*H258,2)</f>
        <v>0</v>
      </c>
      <c r="K258" s="183"/>
      <c r="L258" s="41"/>
      <c r="M258" s="184" t="s">
        <v>78</v>
      </c>
      <c r="N258" s="185" t="s">
        <v>50</v>
      </c>
      <c r="O258" s="66"/>
      <c r="P258" s="186">
        <f>O258*H258</f>
        <v>0</v>
      </c>
      <c r="Q258" s="186">
        <v>0</v>
      </c>
      <c r="R258" s="186">
        <f>Q258*H258</f>
        <v>0</v>
      </c>
      <c r="S258" s="186">
        <v>0</v>
      </c>
      <c r="T258" s="187">
        <f>S258*H258</f>
        <v>0</v>
      </c>
      <c r="U258" s="36"/>
      <c r="V258" s="36"/>
      <c r="W258" s="36"/>
      <c r="X258" s="36"/>
      <c r="Y258" s="36"/>
      <c r="Z258" s="36"/>
      <c r="AA258" s="36"/>
      <c r="AB258" s="36"/>
      <c r="AC258" s="36"/>
      <c r="AD258" s="36"/>
      <c r="AE258" s="36"/>
      <c r="AR258" s="188" t="s">
        <v>147</v>
      </c>
      <c r="AT258" s="188" t="s">
        <v>131</v>
      </c>
      <c r="AU258" s="188" t="s">
        <v>90</v>
      </c>
      <c r="AY258" s="18" t="s">
        <v>128</v>
      </c>
      <c r="BE258" s="189">
        <f>IF(N258="základní",J258,0)</f>
        <v>0</v>
      </c>
      <c r="BF258" s="189">
        <f>IF(N258="snížená",J258,0)</f>
        <v>0</v>
      </c>
      <c r="BG258" s="189">
        <f>IF(N258="zákl. přenesená",J258,0)</f>
        <v>0</v>
      </c>
      <c r="BH258" s="189">
        <f>IF(N258="sníž. přenesená",J258,0)</f>
        <v>0</v>
      </c>
      <c r="BI258" s="189">
        <f>IF(N258="nulová",J258,0)</f>
        <v>0</v>
      </c>
      <c r="BJ258" s="18" t="s">
        <v>88</v>
      </c>
      <c r="BK258" s="189">
        <f>ROUND(I258*H258,2)</f>
        <v>0</v>
      </c>
      <c r="BL258" s="18" t="s">
        <v>147</v>
      </c>
      <c r="BM258" s="188" t="s">
        <v>266</v>
      </c>
    </row>
    <row r="259" spans="1:65" s="2" customFormat="1" ht="16.5" customHeight="1">
      <c r="A259" s="36"/>
      <c r="B259" s="37"/>
      <c r="C259" s="176" t="s">
        <v>7</v>
      </c>
      <c r="D259" s="176" t="s">
        <v>131</v>
      </c>
      <c r="E259" s="177" t="s">
        <v>267</v>
      </c>
      <c r="F259" s="178" t="s">
        <v>268</v>
      </c>
      <c r="G259" s="179" t="s">
        <v>157</v>
      </c>
      <c r="H259" s="180">
        <v>1</v>
      </c>
      <c r="I259" s="181"/>
      <c r="J259" s="182">
        <f>ROUND(I259*H259,2)</f>
        <v>0</v>
      </c>
      <c r="K259" s="183"/>
      <c r="L259" s="41"/>
      <c r="M259" s="184" t="s">
        <v>78</v>
      </c>
      <c r="N259" s="185" t="s">
        <v>50</v>
      </c>
      <c r="O259" s="66"/>
      <c r="P259" s="186">
        <f>O259*H259</f>
        <v>0</v>
      </c>
      <c r="Q259" s="186">
        <v>0</v>
      </c>
      <c r="R259" s="186">
        <f>Q259*H259</f>
        <v>0</v>
      </c>
      <c r="S259" s="186">
        <v>0</v>
      </c>
      <c r="T259" s="187">
        <f>S259*H259</f>
        <v>0</v>
      </c>
      <c r="U259" s="36"/>
      <c r="V259" s="36"/>
      <c r="W259" s="36"/>
      <c r="X259" s="36"/>
      <c r="Y259" s="36"/>
      <c r="Z259" s="36"/>
      <c r="AA259" s="36"/>
      <c r="AB259" s="36"/>
      <c r="AC259" s="36"/>
      <c r="AD259" s="36"/>
      <c r="AE259" s="36"/>
      <c r="AR259" s="188" t="s">
        <v>147</v>
      </c>
      <c r="AT259" s="188" t="s">
        <v>131</v>
      </c>
      <c r="AU259" s="188" t="s">
        <v>90</v>
      </c>
      <c r="AY259" s="18" t="s">
        <v>128</v>
      </c>
      <c r="BE259" s="189">
        <f>IF(N259="základní",J259,0)</f>
        <v>0</v>
      </c>
      <c r="BF259" s="189">
        <f>IF(N259="snížená",J259,0)</f>
        <v>0</v>
      </c>
      <c r="BG259" s="189">
        <f>IF(N259="zákl. přenesená",J259,0)</f>
        <v>0</v>
      </c>
      <c r="BH259" s="189">
        <f>IF(N259="sníž. přenesená",J259,0)</f>
        <v>0</v>
      </c>
      <c r="BI259" s="189">
        <f>IF(N259="nulová",J259,0)</f>
        <v>0</v>
      </c>
      <c r="BJ259" s="18" t="s">
        <v>88</v>
      </c>
      <c r="BK259" s="189">
        <f>ROUND(I259*H259,2)</f>
        <v>0</v>
      </c>
      <c r="BL259" s="18" t="s">
        <v>147</v>
      </c>
      <c r="BM259" s="188" t="s">
        <v>269</v>
      </c>
    </row>
    <row r="260" spans="1:65" s="2" customFormat="1" ht="16.5" customHeight="1">
      <c r="A260" s="36"/>
      <c r="B260" s="37"/>
      <c r="C260" s="176" t="s">
        <v>270</v>
      </c>
      <c r="D260" s="176" t="s">
        <v>131</v>
      </c>
      <c r="E260" s="177" t="s">
        <v>271</v>
      </c>
      <c r="F260" s="178" t="s">
        <v>272</v>
      </c>
      <c r="G260" s="179" t="s">
        <v>157</v>
      </c>
      <c r="H260" s="180">
        <v>1</v>
      </c>
      <c r="I260" s="181"/>
      <c r="J260" s="182">
        <f>ROUND(I260*H260,2)</f>
        <v>0</v>
      </c>
      <c r="K260" s="183"/>
      <c r="L260" s="41"/>
      <c r="M260" s="184" t="s">
        <v>78</v>
      </c>
      <c r="N260" s="185" t="s">
        <v>50</v>
      </c>
      <c r="O260" s="66"/>
      <c r="P260" s="186">
        <f>O260*H260</f>
        <v>0</v>
      </c>
      <c r="Q260" s="186">
        <v>0</v>
      </c>
      <c r="R260" s="186">
        <f>Q260*H260</f>
        <v>0</v>
      </c>
      <c r="S260" s="186">
        <v>0</v>
      </c>
      <c r="T260" s="187">
        <f>S260*H260</f>
        <v>0</v>
      </c>
      <c r="U260" s="36"/>
      <c r="V260" s="36"/>
      <c r="W260" s="36"/>
      <c r="X260" s="36"/>
      <c r="Y260" s="36"/>
      <c r="Z260" s="36"/>
      <c r="AA260" s="36"/>
      <c r="AB260" s="36"/>
      <c r="AC260" s="36"/>
      <c r="AD260" s="36"/>
      <c r="AE260" s="36"/>
      <c r="AR260" s="188" t="s">
        <v>147</v>
      </c>
      <c r="AT260" s="188" t="s">
        <v>131</v>
      </c>
      <c r="AU260" s="188" t="s">
        <v>90</v>
      </c>
      <c r="AY260" s="18" t="s">
        <v>128</v>
      </c>
      <c r="BE260" s="189">
        <f>IF(N260="základní",J260,0)</f>
        <v>0</v>
      </c>
      <c r="BF260" s="189">
        <f>IF(N260="snížená",J260,0)</f>
        <v>0</v>
      </c>
      <c r="BG260" s="189">
        <f>IF(N260="zákl. přenesená",J260,0)</f>
        <v>0</v>
      </c>
      <c r="BH260" s="189">
        <f>IF(N260="sníž. přenesená",J260,0)</f>
        <v>0</v>
      </c>
      <c r="BI260" s="189">
        <f>IF(N260="nulová",J260,0)</f>
        <v>0</v>
      </c>
      <c r="BJ260" s="18" t="s">
        <v>88</v>
      </c>
      <c r="BK260" s="189">
        <f>ROUND(I260*H260,2)</f>
        <v>0</v>
      </c>
      <c r="BL260" s="18" t="s">
        <v>147</v>
      </c>
      <c r="BM260" s="188" t="s">
        <v>273</v>
      </c>
    </row>
    <row r="261" spans="1:65" s="12" customFormat="1" ht="20.85" customHeight="1">
      <c r="B261" s="160"/>
      <c r="C261" s="161"/>
      <c r="D261" s="162" t="s">
        <v>79</v>
      </c>
      <c r="E261" s="174" t="s">
        <v>274</v>
      </c>
      <c r="F261" s="174" t="s">
        <v>275</v>
      </c>
      <c r="G261" s="161"/>
      <c r="H261" s="161"/>
      <c r="I261" s="164"/>
      <c r="J261" s="175">
        <f>BK261</f>
        <v>0</v>
      </c>
      <c r="K261" s="161"/>
      <c r="L261" s="166"/>
      <c r="M261" s="167"/>
      <c r="N261" s="168"/>
      <c r="O261" s="168"/>
      <c r="P261" s="169">
        <f>SUM(P262:P267)</f>
        <v>0</v>
      </c>
      <c r="Q261" s="168"/>
      <c r="R261" s="169">
        <f>SUM(R262:R267)</f>
        <v>0</v>
      </c>
      <c r="S261" s="168"/>
      <c r="T261" s="170">
        <f>SUM(T262:T267)</f>
        <v>0</v>
      </c>
      <c r="AR261" s="171" t="s">
        <v>88</v>
      </c>
      <c r="AT261" s="172" t="s">
        <v>79</v>
      </c>
      <c r="AU261" s="172" t="s">
        <v>90</v>
      </c>
      <c r="AY261" s="171" t="s">
        <v>128</v>
      </c>
      <c r="BK261" s="173">
        <f>SUM(BK262:BK267)</f>
        <v>0</v>
      </c>
    </row>
    <row r="262" spans="1:65" s="2" customFormat="1" ht="37.9" customHeight="1">
      <c r="A262" s="36"/>
      <c r="B262" s="37"/>
      <c r="C262" s="176" t="s">
        <v>276</v>
      </c>
      <c r="D262" s="176" t="s">
        <v>131</v>
      </c>
      <c r="E262" s="177" t="s">
        <v>277</v>
      </c>
      <c r="F262" s="178" t="s">
        <v>278</v>
      </c>
      <c r="G262" s="179" t="s">
        <v>279</v>
      </c>
      <c r="H262" s="180">
        <v>1</v>
      </c>
      <c r="I262" s="181"/>
      <c r="J262" s="182">
        <f>ROUND(I262*H262,2)</f>
        <v>0</v>
      </c>
      <c r="K262" s="183"/>
      <c r="L262" s="41"/>
      <c r="M262" s="184" t="s">
        <v>78</v>
      </c>
      <c r="N262" s="185" t="s">
        <v>50</v>
      </c>
      <c r="O262" s="66"/>
      <c r="P262" s="186">
        <f>O262*H262</f>
        <v>0</v>
      </c>
      <c r="Q262" s="186">
        <v>0</v>
      </c>
      <c r="R262" s="186">
        <f>Q262*H262</f>
        <v>0</v>
      </c>
      <c r="S262" s="186">
        <v>0</v>
      </c>
      <c r="T262" s="187">
        <f>S262*H262</f>
        <v>0</v>
      </c>
      <c r="U262" s="36"/>
      <c r="V262" s="36"/>
      <c r="W262" s="36"/>
      <c r="X262" s="36"/>
      <c r="Y262" s="36"/>
      <c r="Z262" s="36"/>
      <c r="AA262" s="36"/>
      <c r="AB262" s="36"/>
      <c r="AC262" s="36"/>
      <c r="AD262" s="36"/>
      <c r="AE262" s="36"/>
      <c r="AR262" s="188" t="s">
        <v>280</v>
      </c>
      <c r="AT262" s="188" t="s">
        <v>131</v>
      </c>
      <c r="AU262" s="188" t="s">
        <v>151</v>
      </c>
      <c r="AY262" s="18" t="s">
        <v>128</v>
      </c>
      <c r="BE262" s="189">
        <f>IF(N262="základní",J262,0)</f>
        <v>0</v>
      </c>
      <c r="BF262" s="189">
        <f>IF(N262="snížená",J262,0)</f>
        <v>0</v>
      </c>
      <c r="BG262" s="189">
        <f>IF(N262="zákl. přenesená",J262,0)</f>
        <v>0</v>
      </c>
      <c r="BH262" s="189">
        <f>IF(N262="sníž. přenesená",J262,0)</f>
        <v>0</v>
      </c>
      <c r="BI262" s="189">
        <f>IF(N262="nulová",J262,0)</f>
        <v>0</v>
      </c>
      <c r="BJ262" s="18" t="s">
        <v>88</v>
      </c>
      <c r="BK262" s="189">
        <f>ROUND(I262*H262,2)</f>
        <v>0</v>
      </c>
      <c r="BL262" s="18" t="s">
        <v>280</v>
      </c>
      <c r="BM262" s="188" t="s">
        <v>281</v>
      </c>
    </row>
    <row r="263" spans="1:65" s="2" customFormat="1" ht="39">
      <c r="A263" s="36"/>
      <c r="B263" s="37"/>
      <c r="C263" s="38"/>
      <c r="D263" s="192" t="s">
        <v>282</v>
      </c>
      <c r="E263" s="38"/>
      <c r="F263" s="223" t="s">
        <v>283</v>
      </c>
      <c r="G263" s="38"/>
      <c r="H263" s="38"/>
      <c r="I263" s="224"/>
      <c r="J263" s="38"/>
      <c r="K263" s="38"/>
      <c r="L263" s="41"/>
      <c r="M263" s="225"/>
      <c r="N263" s="226"/>
      <c r="O263" s="66"/>
      <c r="P263" s="66"/>
      <c r="Q263" s="66"/>
      <c r="R263" s="66"/>
      <c r="S263" s="66"/>
      <c r="T263" s="67"/>
      <c r="U263" s="36"/>
      <c r="V263" s="36"/>
      <c r="W263" s="36"/>
      <c r="X263" s="36"/>
      <c r="Y263" s="36"/>
      <c r="Z263" s="36"/>
      <c r="AA263" s="36"/>
      <c r="AB263" s="36"/>
      <c r="AC263" s="36"/>
      <c r="AD263" s="36"/>
      <c r="AE263" s="36"/>
      <c r="AT263" s="18" t="s">
        <v>282</v>
      </c>
      <c r="AU263" s="18" t="s">
        <v>151</v>
      </c>
    </row>
    <row r="264" spans="1:65" s="2" customFormat="1" ht="16.5" customHeight="1">
      <c r="A264" s="36"/>
      <c r="B264" s="37"/>
      <c r="C264" s="176" t="s">
        <v>284</v>
      </c>
      <c r="D264" s="176" t="s">
        <v>131</v>
      </c>
      <c r="E264" s="177" t="s">
        <v>285</v>
      </c>
      <c r="F264" s="178" t="s">
        <v>286</v>
      </c>
      <c r="G264" s="179" t="s">
        <v>279</v>
      </c>
      <c r="H264" s="180">
        <v>1</v>
      </c>
      <c r="I264" s="181"/>
      <c r="J264" s="182">
        <f>ROUND(I264*H264,2)</f>
        <v>0</v>
      </c>
      <c r="K264" s="183"/>
      <c r="L264" s="41"/>
      <c r="M264" s="184" t="s">
        <v>78</v>
      </c>
      <c r="N264" s="185" t="s">
        <v>50</v>
      </c>
      <c r="O264" s="66"/>
      <c r="P264" s="186">
        <f>O264*H264</f>
        <v>0</v>
      </c>
      <c r="Q264" s="186">
        <v>0</v>
      </c>
      <c r="R264" s="186">
        <f>Q264*H264</f>
        <v>0</v>
      </c>
      <c r="S264" s="186">
        <v>0</v>
      </c>
      <c r="T264" s="187">
        <f>S264*H264</f>
        <v>0</v>
      </c>
      <c r="U264" s="36"/>
      <c r="V264" s="36"/>
      <c r="W264" s="36"/>
      <c r="X264" s="36"/>
      <c r="Y264" s="36"/>
      <c r="Z264" s="36"/>
      <c r="AA264" s="36"/>
      <c r="AB264" s="36"/>
      <c r="AC264" s="36"/>
      <c r="AD264" s="36"/>
      <c r="AE264" s="36"/>
      <c r="AR264" s="188" t="s">
        <v>280</v>
      </c>
      <c r="AT264" s="188" t="s">
        <v>131</v>
      </c>
      <c r="AU264" s="188" t="s">
        <v>151</v>
      </c>
      <c r="AY264" s="18" t="s">
        <v>128</v>
      </c>
      <c r="BE264" s="189">
        <f>IF(N264="základní",J264,0)</f>
        <v>0</v>
      </c>
      <c r="BF264" s="189">
        <f>IF(N264="snížená",J264,0)</f>
        <v>0</v>
      </c>
      <c r="BG264" s="189">
        <f>IF(N264="zákl. přenesená",J264,0)</f>
        <v>0</v>
      </c>
      <c r="BH264" s="189">
        <f>IF(N264="sníž. přenesená",J264,0)</f>
        <v>0</v>
      </c>
      <c r="BI264" s="189">
        <f>IF(N264="nulová",J264,0)</f>
        <v>0</v>
      </c>
      <c r="BJ264" s="18" t="s">
        <v>88</v>
      </c>
      <c r="BK264" s="189">
        <f>ROUND(I264*H264,2)</f>
        <v>0</v>
      </c>
      <c r="BL264" s="18" t="s">
        <v>280</v>
      </c>
      <c r="BM264" s="188" t="s">
        <v>287</v>
      </c>
    </row>
    <row r="265" spans="1:65" s="2" customFormat="1" ht="24.2" customHeight="1">
      <c r="A265" s="36"/>
      <c r="B265" s="37"/>
      <c r="C265" s="176" t="s">
        <v>288</v>
      </c>
      <c r="D265" s="176" t="s">
        <v>131</v>
      </c>
      <c r="E265" s="177" t="s">
        <v>289</v>
      </c>
      <c r="F265" s="178" t="s">
        <v>290</v>
      </c>
      <c r="G265" s="179" t="s">
        <v>279</v>
      </c>
      <c r="H265" s="180">
        <v>1</v>
      </c>
      <c r="I265" s="181"/>
      <c r="J265" s="182">
        <f>ROUND(I265*H265,2)</f>
        <v>0</v>
      </c>
      <c r="K265" s="183"/>
      <c r="L265" s="41"/>
      <c r="M265" s="184" t="s">
        <v>78</v>
      </c>
      <c r="N265" s="185" t="s">
        <v>50</v>
      </c>
      <c r="O265" s="66"/>
      <c r="P265" s="186">
        <f>O265*H265</f>
        <v>0</v>
      </c>
      <c r="Q265" s="186">
        <v>0</v>
      </c>
      <c r="R265" s="186">
        <f>Q265*H265</f>
        <v>0</v>
      </c>
      <c r="S265" s="186">
        <v>0</v>
      </c>
      <c r="T265" s="187">
        <f>S265*H265</f>
        <v>0</v>
      </c>
      <c r="U265" s="36"/>
      <c r="V265" s="36"/>
      <c r="W265" s="36"/>
      <c r="X265" s="36"/>
      <c r="Y265" s="36"/>
      <c r="Z265" s="36"/>
      <c r="AA265" s="36"/>
      <c r="AB265" s="36"/>
      <c r="AC265" s="36"/>
      <c r="AD265" s="36"/>
      <c r="AE265" s="36"/>
      <c r="AR265" s="188" t="s">
        <v>280</v>
      </c>
      <c r="AT265" s="188" t="s">
        <v>131</v>
      </c>
      <c r="AU265" s="188" t="s">
        <v>151</v>
      </c>
      <c r="AY265" s="18" t="s">
        <v>128</v>
      </c>
      <c r="BE265" s="189">
        <f>IF(N265="základní",J265,0)</f>
        <v>0</v>
      </c>
      <c r="BF265" s="189">
        <f>IF(N265="snížená",J265,0)</f>
        <v>0</v>
      </c>
      <c r="BG265" s="189">
        <f>IF(N265="zákl. přenesená",J265,0)</f>
        <v>0</v>
      </c>
      <c r="BH265" s="189">
        <f>IF(N265="sníž. přenesená",J265,0)</f>
        <v>0</v>
      </c>
      <c r="BI265" s="189">
        <f>IF(N265="nulová",J265,0)</f>
        <v>0</v>
      </c>
      <c r="BJ265" s="18" t="s">
        <v>88</v>
      </c>
      <c r="BK265" s="189">
        <f>ROUND(I265*H265,2)</f>
        <v>0</v>
      </c>
      <c r="BL265" s="18" t="s">
        <v>280</v>
      </c>
      <c r="BM265" s="188" t="s">
        <v>291</v>
      </c>
    </row>
    <row r="266" spans="1:65" s="2" customFormat="1" ht="49.15" customHeight="1">
      <c r="A266" s="36"/>
      <c r="B266" s="37"/>
      <c r="C266" s="176" t="s">
        <v>292</v>
      </c>
      <c r="D266" s="176" t="s">
        <v>131</v>
      </c>
      <c r="E266" s="177" t="s">
        <v>293</v>
      </c>
      <c r="F266" s="178" t="s">
        <v>294</v>
      </c>
      <c r="G266" s="179" t="s">
        <v>279</v>
      </c>
      <c r="H266" s="180">
        <v>1</v>
      </c>
      <c r="I266" s="181"/>
      <c r="J266" s="182">
        <f>ROUND(I266*H266,2)</f>
        <v>0</v>
      </c>
      <c r="K266" s="183"/>
      <c r="L266" s="41"/>
      <c r="M266" s="184" t="s">
        <v>78</v>
      </c>
      <c r="N266" s="185" t="s">
        <v>50</v>
      </c>
      <c r="O266" s="66"/>
      <c r="P266" s="186">
        <f>O266*H266</f>
        <v>0</v>
      </c>
      <c r="Q266" s="186">
        <v>0</v>
      </c>
      <c r="R266" s="186">
        <f>Q266*H266</f>
        <v>0</v>
      </c>
      <c r="S266" s="186">
        <v>0</v>
      </c>
      <c r="T266" s="187">
        <f>S266*H266</f>
        <v>0</v>
      </c>
      <c r="U266" s="36"/>
      <c r="V266" s="36"/>
      <c r="W266" s="36"/>
      <c r="X266" s="36"/>
      <c r="Y266" s="36"/>
      <c r="Z266" s="36"/>
      <c r="AA266" s="36"/>
      <c r="AB266" s="36"/>
      <c r="AC266" s="36"/>
      <c r="AD266" s="36"/>
      <c r="AE266" s="36"/>
      <c r="AR266" s="188" t="s">
        <v>280</v>
      </c>
      <c r="AT266" s="188" t="s">
        <v>131</v>
      </c>
      <c r="AU266" s="188" t="s">
        <v>151</v>
      </c>
      <c r="AY266" s="18" t="s">
        <v>128</v>
      </c>
      <c r="BE266" s="189">
        <f>IF(N266="základní",J266,0)</f>
        <v>0</v>
      </c>
      <c r="BF266" s="189">
        <f>IF(N266="snížená",J266,0)</f>
        <v>0</v>
      </c>
      <c r="BG266" s="189">
        <f>IF(N266="zákl. přenesená",J266,0)</f>
        <v>0</v>
      </c>
      <c r="BH266" s="189">
        <f>IF(N266="sníž. přenesená",J266,0)</f>
        <v>0</v>
      </c>
      <c r="BI266" s="189">
        <f>IF(N266="nulová",J266,0)</f>
        <v>0</v>
      </c>
      <c r="BJ266" s="18" t="s">
        <v>88</v>
      </c>
      <c r="BK266" s="189">
        <f>ROUND(I266*H266,2)</f>
        <v>0</v>
      </c>
      <c r="BL266" s="18" t="s">
        <v>280</v>
      </c>
      <c r="BM266" s="188" t="s">
        <v>295</v>
      </c>
    </row>
    <row r="267" spans="1:65" s="2" customFormat="1" ht="39">
      <c r="A267" s="36"/>
      <c r="B267" s="37"/>
      <c r="C267" s="38"/>
      <c r="D267" s="192" t="s">
        <v>282</v>
      </c>
      <c r="E267" s="38"/>
      <c r="F267" s="223" t="s">
        <v>296</v>
      </c>
      <c r="G267" s="38"/>
      <c r="H267" s="38"/>
      <c r="I267" s="224"/>
      <c r="J267" s="38"/>
      <c r="K267" s="38"/>
      <c r="L267" s="41"/>
      <c r="M267" s="225"/>
      <c r="N267" s="226"/>
      <c r="O267" s="66"/>
      <c r="P267" s="66"/>
      <c r="Q267" s="66"/>
      <c r="R267" s="66"/>
      <c r="S267" s="66"/>
      <c r="T267" s="67"/>
      <c r="U267" s="36"/>
      <c r="V267" s="36"/>
      <c r="W267" s="36"/>
      <c r="X267" s="36"/>
      <c r="Y267" s="36"/>
      <c r="Z267" s="36"/>
      <c r="AA267" s="36"/>
      <c r="AB267" s="36"/>
      <c r="AC267" s="36"/>
      <c r="AD267" s="36"/>
      <c r="AE267" s="36"/>
      <c r="AT267" s="18" t="s">
        <v>282</v>
      </c>
      <c r="AU267" s="18" t="s">
        <v>151</v>
      </c>
    </row>
    <row r="268" spans="1:65" s="12" customFormat="1" ht="20.85" customHeight="1">
      <c r="B268" s="160"/>
      <c r="C268" s="161"/>
      <c r="D268" s="162" t="s">
        <v>79</v>
      </c>
      <c r="E268" s="174" t="s">
        <v>297</v>
      </c>
      <c r="F268" s="174" t="s">
        <v>298</v>
      </c>
      <c r="G268" s="161"/>
      <c r="H268" s="161"/>
      <c r="I268" s="164"/>
      <c r="J268" s="175">
        <f>BK268</f>
        <v>0</v>
      </c>
      <c r="K268" s="161"/>
      <c r="L268" s="166"/>
      <c r="M268" s="167"/>
      <c r="N268" s="168"/>
      <c r="O268" s="168"/>
      <c r="P268" s="169">
        <f>SUM(P269:P270)</f>
        <v>0</v>
      </c>
      <c r="Q268" s="168"/>
      <c r="R268" s="169">
        <f>SUM(R269:R270)</f>
        <v>0</v>
      </c>
      <c r="S268" s="168"/>
      <c r="T268" s="170">
        <f>SUM(T269:T270)</f>
        <v>0</v>
      </c>
      <c r="AR268" s="171" t="s">
        <v>88</v>
      </c>
      <c r="AT268" s="172" t="s">
        <v>79</v>
      </c>
      <c r="AU268" s="172" t="s">
        <v>90</v>
      </c>
      <c r="AY268" s="171" t="s">
        <v>128</v>
      </c>
      <c r="BK268" s="173">
        <f>SUM(BK269:BK270)</f>
        <v>0</v>
      </c>
    </row>
    <row r="269" spans="1:65" s="2" customFormat="1" ht="44.25" customHeight="1">
      <c r="A269" s="36"/>
      <c r="B269" s="37"/>
      <c r="C269" s="176" t="s">
        <v>299</v>
      </c>
      <c r="D269" s="176" t="s">
        <v>131</v>
      </c>
      <c r="E269" s="177" t="s">
        <v>300</v>
      </c>
      <c r="F269" s="178" t="s">
        <v>301</v>
      </c>
      <c r="G269" s="179" t="s">
        <v>279</v>
      </c>
      <c r="H269" s="180">
        <v>1</v>
      </c>
      <c r="I269" s="181"/>
      <c r="J269" s="182">
        <f>ROUND(I269*H269,2)</f>
        <v>0</v>
      </c>
      <c r="K269" s="183"/>
      <c r="L269" s="41"/>
      <c r="M269" s="184" t="s">
        <v>78</v>
      </c>
      <c r="N269" s="185" t="s">
        <v>50</v>
      </c>
      <c r="O269" s="66"/>
      <c r="P269" s="186">
        <f>O269*H269</f>
        <v>0</v>
      </c>
      <c r="Q269" s="186">
        <v>0</v>
      </c>
      <c r="R269" s="186">
        <f>Q269*H269</f>
        <v>0</v>
      </c>
      <c r="S269" s="186">
        <v>0</v>
      </c>
      <c r="T269" s="187">
        <f>S269*H269</f>
        <v>0</v>
      </c>
      <c r="U269" s="36"/>
      <c r="V269" s="36"/>
      <c r="W269" s="36"/>
      <c r="X269" s="36"/>
      <c r="Y269" s="36"/>
      <c r="Z269" s="36"/>
      <c r="AA269" s="36"/>
      <c r="AB269" s="36"/>
      <c r="AC269" s="36"/>
      <c r="AD269" s="36"/>
      <c r="AE269" s="36"/>
      <c r="AR269" s="188" t="s">
        <v>280</v>
      </c>
      <c r="AT269" s="188" t="s">
        <v>131</v>
      </c>
      <c r="AU269" s="188" t="s">
        <v>151</v>
      </c>
      <c r="AY269" s="18" t="s">
        <v>128</v>
      </c>
      <c r="BE269" s="189">
        <f>IF(N269="základní",J269,0)</f>
        <v>0</v>
      </c>
      <c r="BF269" s="189">
        <f>IF(N269="snížená",J269,0)</f>
        <v>0</v>
      </c>
      <c r="BG269" s="189">
        <f>IF(N269="zákl. přenesená",J269,0)</f>
        <v>0</v>
      </c>
      <c r="BH269" s="189">
        <f>IF(N269="sníž. přenesená",J269,0)</f>
        <v>0</v>
      </c>
      <c r="BI269" s="189">
        <f>IF(N269="nulová",J269,0)</f>
        <v>0</v>
      </c>
      <c r="BJ269" s="18" t="s">
        <v>88</v>
      </c>
      <c r="BK269" s="189">
        <f>ROUND(I269*H269,2)</f>
        <v>0</v>
      </c>
      <c r="BL269" s="18" t="s">
        <v>280</v>
      </c>
      <c r="BM269" s="188" t="s">
        <v>302</v>
      </c>
    </row>
    <row r="270" spans="1:65" s="2" customFormat="1" ht="48.75">
      <c r="A270" s="36"/>
      <c r="B270" s="37"/>
      <c r="C270" s="38"/>
      <c r="D270" s="192" t="s">
        <v>282</v>
      </c>
      <c r="E270" s="38"/>
      <c r="F270" s="223" t="s">
        <v>303</v>
      </c>
      <c r="G270" s="38"/>
      <c r="H270" s="38"/>
      <c r="I270" s="224"/>
      <c r="J270" s="38"/>
      <c r="K270" s="38"/>
      <c r="L270" s="41"/>
      <c r="M270" s="225"/>
      <c r="N270" s="226"/>
      <c r="O270" s="66"/>
      <c r="P270" s="66"/>
      <c r="Q270" s="66"/>
      <c r="R270" s="66"/>
      <c r="S270" s="66"/>
      <c r="T270" s="67"/>
      <c r="U270" s="36"/>
      <c r="V270" s="36"/>
      <c r="W270" s="36"/>
      <c r="X270" s="36"/>
      <c r="Y270" s="36"/>
      <c r="Z270" s="36"/>
      <c r="AA270" s="36"/>
      <c r="AB270" s="36"/>
      <c r="AC270" s="36"/>
      <c r="AD270" s="36"/>
      <c r="AE270" s="36"/>
      <c r="AT270" s="18" t="s">
        <v>282</v>
      </c>
      <c r="AU270" s="18" t="s">
        <v>151</v>
      </c>
    </row>
    <row r="271" spans="1:65" s="12" customFormat="1" ht="20.85" customHeight="1">
      <c r="B271" s="160"/>
      <c r="C271" s="161"/>
      <c r="D271" s="162" t="s">
        <v>79</v>
      </c>
      <c r="E271" s="174" t="s">
        <v>304</v>
      </c>
      <c r="F271" s="174" t="s">
        <v>305</v>
      </c>
      <c r="G271" s="161"/>
      <c r="H271" s="161"/>
      <c r="I271" s="164"/>
      <c r="J271" s="175">
        <f>BK271</f>
        <v>0</v>
      </c>
      <c r="K271" s="161"/>
      <c r="L271" s="166"/>
      <c r="M271" s="167"/>
      <c r="N271" s="168"/>
      <c r="O271" s="168"/>
      <c r="P271" s="169">
        <f>SUM(P272:P273)</f>
        <v>0</v>
      </c>
      <c r="Q271" s="168"/>
      <c r="R271" s="169">
        <f>SUM(R272:R273)</f>
        <v>0</v>
      </c>
      <c r="S271" s="168"/>
      <c r="T271" s="170">
        <f>SUM(T272:T273)</f>
        <v>0</v>
      </c>
      <c r="AR271" s="171" t="s">
        <v>88</v>
      </c>
      <c r="AT271" s="172" t="s">
        <v>79</v>
      </c>
      <c r="AU271" s="172" t="s">
        <v>90</v>
      </c>
      <c r="AY271" s="171" t="s">
        <v>128</v>
      </c>
      <c r="BK271" s="173">
        <f>SUM(BK272:BK273)</f>
        <v>0</v>
      </c>
    </row>
    <row r="272" spans="1:65" s="2" customFormat="1" ht="33" customHeight="1">
      <c r="A272" s="36"/>
      <c r="B272" s="37"/>
      <c r="C272" s="176" t="s">
        <v>306</v>
      </c>
      <c r="D272" s="176" t="s">
        <v>131</v>
      </c>
      <c r="E272" s="177" t="s">
        <v>307</v>
      </c>
      <c r="F272" s="178" t="s">
        <v>308</v>
      </c>
      <c r="G272" s="179" t="s">
        <v>279</v>
      </c>
      <c r="H272" s="180">
        <v>1</v>
      </c>
      <c r="I272" s="181"/>
      <c r="J272" s="182">
        <f>ROUND(I272*H272,2)</f>
        <v>0</v>
      </c>
      <c r="K272" s="183"/>
      <c r="L272" s="41"/>
      <c r="M272" s="184" t="s">
        <v>78</v>
      </c>
      <c r="N272" s="185" t="s">
        <v>50</v>
      </c>
      <c r="O272" s="66"/>
      <c r="P272" s="186">
        <f>O272*H272</f>
        <v>0</v>
      </c>
      <c r="Q272" s="186">
        <v>0</v>
      </c>
      <c r="R272" s="186">
        <f>Q272*H272</f>
        <v>0</v>
      </c>
      <c r="S272" s="186">
        <v>0</v>
      </c>
      <c r="T272" s="187">
        <f>S272*H272</f>
        <v>0</v>
      </c>
      <c r="U272" s="36"/>
      <c r="V272" s="36"/>
      <c r="W272" s="36"/>
      <c r="X272" s="36"/>
      <c r="Y272" s="36"/>
      <c r="Z272" s="36"/>
      <c r="AA272" s="36"/>
      <c r="AB272" s="36"/>
      <c r="AC272" s="36"/>
      <c r="AD272" s="36"/>
      <c r="AE272" s="36"/>
      <c r="AR272" s="188" t="s">
        <v>280</v>
      </c>
      <c r="AT272" s="188" t="s">
        <v>131</v>
      </c>
      <c r="AU272" s="188" t="s">
        <v>151</v>
      </c>
      <c r="AY272" s="18" t="s">
        <v>128</v>
      </c>
      <c r="BE272" s="189">
        <f>IF(N272="základní",J272,0)</f>
        <v>0</v>
      </c>
      <c r="BF272" s="189">
        <f>IF(N272="snížená",J272,0)</f>
        <v>0</v>
      </c>
      <c r="BG272" s="189">
        <f>IF(N272="zákl. přenesená",J272,0)</f>
        <v>0</v>
      </c>
      <c r="BH272" s="189">
        <f>IF(N272="sníž. přenesená",J272,0)</f>
        <v>0</v>
      </c>
      <c r="BI272" s="189">
        <f>IF(N272="nulová",J272,0)</f>
        <v>0</v>
      </c>
      <c r="BJ272" s="18" t="s">
        <v>88</v>
      </c>
      <c r="BK272" s="189">
        <f>ROUND(I272*H272,2)</f>
        <v>0</v>
      </c>
      <c r="BL272" s="18" t="s">
        <v>280</v>
      </c>
      <c r="BM272" s="188" t="s">
        <v>309</v>
      </c>
    </row>
    <row r="273" spans="1:65" s="2" customFormat="1" ht="29.25">
      <c r="A273" s="36"/>
      <c r="B273" s="37"/>
      <c r="C273" s="38"/>
      <c r="D273" s="192" t="s">
        <v>282</v>
      </c>
      <c r="E273" s="38"/>
      <c r="F273" s="223" t="s">
        <v>310</v>
      </c>
      <c r="G273" s="38"/>
      <c r="H273" s="38"/>
      <c r="I273" s="224"/>
      <c r="J273" s="38"/>
      <c r="K273" s="38"/>
      <c r="L273" s="41"/>
      <c r="M273" s="225"/>
      <c r="N273" s="226"/>
      <c r="O273" s="66"/>
      <c r="P273" s="66"/>
      <c r="Q273" s="66"/>
      <c r="R273" s="66"/>
      <c r="S273" s="66"/>
      <c r="T273" s="67"/>
      <c r="U273" s="36"/>
      <c r="V273" s="36"/>
      <c r="W273" s="36"/>
      <c r="X273" s="36"/>
      <c r="Y273" s="36"/>
      <c r="Z273" s="36"/>
      <c r="AA273" s="36"/>
      <c r="AB273" s="36"/>
      <c r="AC273" s="36"/>
      <c r="AD273" s="36"/>
      <c r="AE273" s="36"/>
      <c r="AT273" s="18" t="s">
        <v>282</v>
      </c>
      <c r="AU273" s="18" t="s">
        <v>151</v>
      </c>
    </row>
    <row r="274" spans="1:65" s="12" customFormat="1" ht="20.85" customHeight="1">
      <c r="B274" s="160"/>
      <c r="C274" s="161"/>
      <c r="D274" s="162" t="s">
        <v>79</v>
      </c>
      <c r="E274" s="174" t="s">
        <v>311</v>
      </c>
      <c r="F274" s="174" t="s">
        <v>312</v>
      </c>
      <c r="G274" s="161"/>
      <c r="H274" s="161"/>
      <c r="I274" s="164"/>
      <c r="J274" s="175">
        <f>BK274</f>
        <v>0</v>
      </c>
      <c r="K274" s="161"/>
      <c r="L274" s="166"/>
      <c r="M274" s="167"/>
      <c r="N274" s="168"/>
      <c r="O274" s="168"/>
      <c r="P274" s="169">
        <f>SUM(P275:P276)</f>
        <v>0</v>
      </c>
      <c r="Q274" s="168"/>
      <c r="R274" s="169">
        <f>SUM(R275:R276)</f>
        <v>0</v>
      </c>
      <c r="S274" s="168"/>
      <c r="T274" s="170">
        <f>SUM(T275:T276)</f>
        <v>0</v>
      </c>
      <c r="AR274" s="171" t="s">
        <v>88</v>
      </c>
      <c r="AT274" s="172" t="s">
        <v>79</v>
      </c>
      <c r="AU274" s="172" t="s">
        <v>90</v>
      </c>
      <c r="AY274" s="171" t="s">
        <v>128</v>
      </c>
      <c r="BK274" s="173">
        <f>SUM(BK275:BK276)</f>
        <v>0</v>
      </c>
    </row>
    <row r="275" spans="1:65" s="2" customFormat="1" ht="37.9" customHeight="1">
      <c r="A275" s="36"/>
      <c r="B275" s="37"/>
      <c r="C275" s="176" t="s">
        <v>313</v>
      </c>
      <c r="D275" s="176" t="s">
        <v>131</v>
      </c>
      <c r="E275" s="177" t="s">
        <v>314</v>
      </c>
      <c r="F275" s="178" t="s">
        <v>315</v>
      </c>
      <c r="G275" s="179" t="s">
        <v>279</v>
      </c>
      <c r="H275" s="180">
        <v>1</v>
      </c>
      <c r="I275" s="181"/>
      <c r="J275" s="182">
        <f>ROUND(I275*H275,2)</f>
        <v>0</v>
      </c>
      <c r="K275" s="183"/>
      <c r="L275" s="41"/>
      <c r="M275" s="184" t="s">
        <v>78</v>
      </c>
      <c r="N275" s="185" t="s">
        <v>50</v>
      </c>
      <c r="O275" s="66"/>
      <c r="P275" s="186">
        <f>O275*H275</f>
        <v>0</v>
      </c>
      <c r="Q275" s="186">
        <v>0</v>
      </c>
      <c r="R275" s="186">
        <f>Q275*H275</f>
        <v>0</v>
      </c>
      <c r="S275" s="186">
        <v>0</v>
      </c>
      <c r="T275" s="187">
        <f>S275*H275</f>
        <v>0</v>
      </c>
      <c r="U275" s="36"/>
      <c r="V275" s="36"/>
      <c r="W275" s="36"/>
      <c r="X275" s="36"/>
      <c r="Y275" s="36"/>
      <c r="Z275" s="36"/>
      <c r="AA275" s="36"/>
      <c r="AB275" s="36"/>
      <c r="AC275" s="36"/>
      <c r="AD275" s="36"/>
      <c r="AE275" s="36"/>
      <c r="AR275" s="188" t="s">
        <v>280</v>
      </c>
      <c r="AT275" s="188" t="s">
        <v>131</v>
      </c>
      <c r="AU275" s="188" t="s">
        <v>151</v>
      </c>
      <c r="AY275" s="18" t="s">
        <v>128</v>
      </c>
      <c r="BE275" s="189">
        <f>IF(N275="základní",J275,0)</f>
        <v>0</v>
      </c>
      <c r="BF275" s="189">
        <f>IF(N275="snížená",J275,0)</f>
        <v>0</v>
      </c>
      <c r="BG275" s="189">
        <f>IF(N275="zákl. přenesená",J275,0)</f>
        <v>0</v>
      </c>
      <c r="BH275" s="189">
        <f>IF(N275="sníž. přenesená",J275,0)</f>
        <v>0</v>
      </c>
      <c r="BI275" s="189">
        <f>IF(N275="nulová",J275,0)</f>
        <v>0</v>
      </c>
      <c r="BJ275" s="18" t="s">
        <v>88</v>
      </c>
      <c r="BK275" s="189">
        <f>ROUND(I275*H275,2)</f>
        <v>0</v>
      </c>
      <c r="BL275" s="18" t="s">
        <v>280</v>
      </c>
      <c r="BM275" s="188" t="s">
        <v>316</v>
      </c>
    </row>
    <row r="276" spans="1:65" s="2" customFormat="1" ht="29.25">
      <c r="A276" s="36"/>
      <c r="B276" s="37"/>
      <c r="C276" s="38"/>
      <c r="D276" s="192" t="s">
        <v>282</v>
      </c>
      <c r="E276" s="38"/>
      <c r="F276" s="223" t="s">
        <v>317</v>
      </c>
      <c r="G276" s="38"/>
      <c r="H276" s="38"/>
      <c r="I276" s="224"/>
      <c r="J276" s="38"/>
      <c r="K276" s="38"/>
      <c r="L276" s="41"/>
      <c r="M276" s="225"/>
      <c r="N276" s="226"/>
      <c r="O276" s="66"/>
      <c r="P276" s="66"/>
      <c r="Q276" s="66"/>
      <c r="R276" s="66"/>
      <c r="S276" s="66"/>
      <c r="T276" s="67"/>
      <c r="U276" s="36"/>
      <c r="V276" s="36"/>
      <c r="W276" s="36"/>
      <c r="X276" s="36"/>
      <c r="Y276" s="36"/>
      <c r="Z276" s="36"/>
      <c r="AA276" s="36"/>
      <c r="AB276" s="36"/>
      <c r="AC276" s="36"/>
      <c r="AD276" s="36"/>
      <c r="AE276" s="36"/>
      <c r="AT276" s="18" t="s">
        <v>282</v>
      </c>
      <c r="AU276" s="18" t="s">
        <v>151</v>
      </c>
    </row>
    <row r="277" spans="1:65" s="12" customFormat="1" ht="20.85" customHeight="1">
      <c r="B277" s="160"/>
      <c r="C277" s="161"/>
      <c r="D277" s="162" t="s">
        <v>79</v>
      </c>
      <c r="E277" s="174" t="s">
        <v>318</v>
      </c>
      <c r="F277" s="174" t="s">
        <v>319</v>
      </c>
      <c r="G277" s="161"/>
      <c r="H277" s="161"/>
      <c r="I277" s="164"/>
      <c r="J277" s="175">
        <f>BK277</f>
        <v>0</v>
      </c>
      <c r="K277" s="161"/>
      <c r="L277" s="166"/>
      <c r="M277" s="167"/>
      <c r="N277" s="168"/>
      <c r="O277" s="168"/>
      <c r="P277" s="169">
        <f>SUM(P278:P287)</f>
        <v>0</v>
      </c>
      <c r="Q277" s="168"/>
      <c r="R277" s="169">
        <f>SUM(R278:R287)</f>
        <v>0</v>
      </c>
      <c r="S277" s="168"/>
      <c r="T277" s="170">
        <f>SUM(T278:T287)</f>
        <v>0</v>
      </c>
      <c r="AR277" s="171" t="s">
        <v>88</v>
      </c>
      <c r="AT277" s="172" t="s">
        <v>79</v>
      </c>
      <c r="AU277" s="172" t="s">
        <v>90</v>
      </c>
      <c r="AY277" s="171" t="s">
        <v>128</v>
      </c>
      <c r="BK277" s="173">
        <f>SUM(BK278:BK287)</f>
        <v>0</v>
      </c>
    </row>
    <row r="278" spans="1:65" s="2" customFormat="1" ht="49.15" customHeight="1">
      <c r="A278" s="36"/>
      <c r="B278" s="37"/>
      <c r="C278" s="176" t="s">
        <v>320</v>
      </c>
      <c r="D278" s="176" t="s">
        <v>131</v>
      </c>
      <c r="E278" s="177" t="s">
        <v>321</v>
      </c>
      <c r="F278" s="178" t="s">
        <v>322</v>
      </c>
      <c r="G278" s="179" t="s">
        <v>279</v>
      </c>
      <c r="H278" s="180">
        <v>1</v>
      </c>
      <c r="I278" s="181"/>
      <c r="J278" s="182">
        <f>ROUND(I278*H278,2)</f>
        <v>0</v>
      </c>
      <c r="K278" s="183"/>
      <c r="L278" s="41"/>
      <c r="M278" s="184" t="s">
        <v>78</v>
      </c>
      <c r="N278" s="185" t="s">
        <v>50</v>
      </c>
      <c r="O278" s="66"/>
      <c r="P278" s="186">
        <f>O278*H278</f>
        <v>0</v>
      </c>
      <c r="Q278" s="186">
        <v>0</v>
      </c>
      <c r="R278" s="186">
        <f>Q278*H278</f>
        <v>0</v>
      </c>
      <c r="S278" s="186">
        <v>0</v>
      </c>
      <c r="T278" s="187">
        <f>S278*H278</f>
        <v>0</v>
      </c>
      <c r="U278" s="36"/>
      <c r="V278" s="36"/>
      <c r="W278" s="36"/>
      <c r="X278" s="36"/>
      <c r="Y278" s="36"/>
      <c r="Z278" s="36"/>
      <c r="AA278" s="36"/>
      <c r="AB278" s="36"/>
      <c r="AC278" s="36"/>
      <c r="AD278" s="36"/>
      <c r="AE278" s="36"/>
      <c r="AR278" s="188" t="s">
        <v>280</v>
      </c>
      <c r="AT278" s="188" t="s">
        <v>131</v>
      </c>
      <c r="AU278" s="188" t="s">
        <v>151</v>
      </c>
      <c r="AY278" s="18" t="s">
        <v>128</v>
      </c>
      <c r="BE278" s="189">
        <f>IF(N278="základní",J278,0)</f>
        <v>0</v>
      </c>
      <c r="BF278" s="189">
        <f>IF(N278="snížená",J278,0)</f>
        <v>0</v>
      </c>
      <c r="BG278" s="189">
        <f>IF(N278="zákl. přenesená",J278,0)</f>
        <v>0</v>
      </c>
      <c r="BH278" s="189">
        <f>IF(N278="sníž. přenesená",J278,0)</f>
        <v>0</v>
      </c>
      <c r="BI278" s="189">
        <f>IF(N278="nulová",J278,0)</f>
        <v>0</v>
      </c>
      <c r="BJ278" s="18" t="s">
        <v>88</v>
      </c>
      <c r="BK278" s="189">
        <f>ROUND(I278*H278,2)</f>
        <v>0</v>
      </c>
      <c r="BL278" s="18" t="s">
        <v>280</v>
      </c>
      <c r="BM278" s="188" t="s">
        <v>323</v>
      </c>
    </row>
    <row r="279" spans="1:65" s="2" customFormat="1" ht="29.25">
      <c r="A279" s="36"/>
      <c r="B279" s="37"/>
      <c r="C279" s="38"/>
      <c r="D279" s="192" t="s">
        <v>282</v>
      </c>
      <c r="E279" s="38"/>
      <c r="F279" s="223" t="s">
        <v>324</v>
      </c>
      <c r="G279" s="38"/>
      <c r="H279" s="38"/>
      <c r="I279" s="224"/>
      <c r="J279" s="38"/>
      <c r="K279" s="38"/>
      <c r="L279" s="41"/>
      <c r="M279" s="225"/>
      <c r="N279" s="226"/>
      <c r="O279" s="66"/>
      <c r="P279" s="66"/>
      <c r="Q279" s="66"/>
      <c r="R279" s="66"/>
      <c r="S279" s="66"/>
      <c r="T279" s="67"/>
      <c r="U279" s="36"/>
      <c r="V279" s="36"/>
      <c r="W279" s="36"/>
      <c r="X279" s="36"/>
      <c r="Y279" s="36"/>
      <c r="Z279" s="36"/>
      <c r="AA279" s="36"/>
      <c r="AB279" s="36"/>
      <c r="AC279" s="36"/>
      <c r="AD279" s="36"/>
      <c r="AE279" s="36"/>
      <c r="AT279" s="18" t="s">
        <v>282</v>
      </c>
      <c r="AU279" s="18" t="s">
        <v>151</v>
      </c>
    </row>
    <row r="280" spans="1:65" s="2" customFormat="1" ht="66.75" customHeight="1">
      <c r="A280" s="36"/>
      <c r="B280" s="37"/>
      <c r="C280" s="176" t="s">
        <v>325</v>
      </c>
      <c r="D280" s="176" t="s">
        <v>131</v>
      </c>
      <c r="E280" s="177" t="s">
        <v>326</v>
      </c>
      <c r="F280" s="178" t="s">
        <v>327</v>
      </c>
      <c r="G280" s="179" t="s">
        <v>279</v>
      </c>
      <c r="H280" s="180">
        <v>1</v>
      </c>
      <c r="I280" s="181"/>
      <c r="J280" s="182">
        <f>ROUND(I280*H280,2)</f>
        <v>0</v>
      </c>
      <c r="K280" s="183"/>
      <c r="L280" s="41"/>
      <c r="M280" s="184" t="s">
        <v>78</v>
      </c>
      <c r="N280" s="185" t="s">
        <v>50</v>
      </c>
      <c r="O280" s="66"/>
      <c r="P280" s="186">
        <f>O280*H280</f>
        <v>0</v>
      </c>
      <c r="Q280" s="186">
        <v>0</v>
      </c>
      <c r="R280" s="186">
        <f>Q280*H280</f>
        <v>0</v>
      </c>
      <c r="S280" s="186">
        <v>0</v>
      </c>
      <c r="T280" s="187">
        <f>S280*H280</f>
        <v>0</v>
      </c>
      <c r="U280" s="36"/>
      <c r="V280" s="36"/>
      <c r="W280" s="36"/>
      <c r="X280" s="36"/>
      <c r="Y280" s="36"/>
      <c r="Z280" s="36"/>
      <c r="AA280" s="36"/>
      <c r="AB280" s="36"/>
      <c r="AC280" s="36"/>
      <c r="AD280" s="36"/>
      <c r="AE280" s="36"/>
      <c r="AR280" s="188" t="s">
        <v>280</v>
      </c>
      <c r="AT280" s="188" t="s">
        <v>131</v>
      </c>
      <c r="AU280" s="188" t="s">
        <v>151</v>
      </c>
      <c r="AY280" s="18" t="s">
        <v>128</v>
      </c>
      <c r="BE280" s="189">
        <f>IF(N280="základní",J280,0)</f>
        <v>0</v>
      </c>
      <c r="BF280" s="189">
        <f>IF(N280="snížená",J280,0)</f>
        <v>0</v>
      </c>
      <c r="BG280" s="189">
        <f>IF(N280="zákl. přenesená",J280,0)</f>
        <v>0</v>
      </c>
      <c r="BH280" s="189">
        <f>IF(N280="sníž. přenesená",J280,0)</f>
        <v>0</v>
      </c>
      <c r="BI280" s="189">
        <f>IF(N280="nulová",J280,0)</f>
        <v>0</v>
      </c>
      <c r="BJ280" s="18" t="s">
        <v>88</v>
      </c>
      <c r="BK280" s="189">
        <f>ROUND(I280*H280,2)</f>
        <v>0</v>
      </c>
      <c r="BL280" s="18" t="s">
        <v>280</v>
      </c>
      <c r="BM280" s="188" t="s">
        <v>328</v>
      </c>
    </row>
    <row r="281" spans="1:65" s="2" customFormat="1" ht="78" customHeight="1">
      <c r="A281" s="36"/>
      <c r="B281" s="37"/>
      <c r="C281" s="176" t="s">
        <v>329</v>
      </c>
      <c r="D281" s="176" t="s">
        <v>131</v>
      </c>
      <c r="E281" s="177" t="s">
        <v>330</v>
      </c>
      <c r="F281" s="178" t="s">
        <v>331</v>
      </c>
      <c r="G281" s="179" t="s">
        <v>279</v>
      </c>
      <c r="H281" s="180">
        <v>1</v>
      </c>
      <c r="I281" s="181"/>
      <c r="J281" s="182">
        <f>ROUND(I281*H281,2)</f>
        <v>0</v>
      </c>
      <c r="K281" s="183"/>
      <c r="L281" s="41"/>
      <c r="M281" s="184" t="s">
        <v>78</v>
      </c>
      <c r="N281" s="185" t="s">
        <v>50</v>
      </c>
      <c r="O281" s="66"/>
      <c r="P281" s="186">
        <f>O281*H281</f>
        <v>0</v>
      </c>
      <c r="Q281" s="186">
        <v>0</v>
      </c>
      <c r="R281" s="186">
        <f>Q281*H281</f>
        <v>0</v>
      </c>
      <c r="S281" s="186">
        <v>0</v>
      </c>
      <c r="T281" s="187">
        <f>S281*H281</f>
        <v>0</v>
      </c>
      <c r="U281" s="36"/>
      <c r="V281" s="36"/>
      <c r="W281" s="36"/>
      <c r="X281" s="36"/>
      <c r="Y281" s="36"/>
      <c r="Z281" s="36"/>
      <c r="AA281" s="36"/>
      <c r="AB281" s="36"/>
      <c r="AC281" s="36"/>
      <c r="AD281" s="36"/>
      <c r="AE281" s="36"/>
      <c r="AR281" s="188" t="s">
        <v>280</v>
      </c>
      <c r="AT281" s="188" t="s">
        <v>131</v>
      </c>
      <c r="AU281" s="188" t="s">
        <v>151</v>
      </c>
      <c r="AY281" s="18" t="s">
        <v>128</v>
      </c>
      <c r="BE281" s="189">
        <f>IF(N281="základní",J281,0)</f>
        <v>0</v>
      </c>
      <c r="BF281" s="189">
        <f>IF(N281="snížená",J281,0)</f>
        <v>0</v>
      </c>
      <c r="BG281" s="189">
        <f>IF(N281="zákl. přenesená",J281,0)</f>
        <v>0</v>
      </c>
      <c r="BH281" s="189">
        <f>IF(N281="sníž. přenesená",J281,0)</f>
        <v>0</v>
      </c>
      <c r="BI281" s="189">
        <f>IF(N281="nulová",J281,0)</f>
        <v>0</v>
      </c>
      <c r="BJ281" s="18" t="s">
        <v>88</v>
      </c>
      <c r="BK281" s="189">
        <f>ROUND(I281*H281,2)</f>
        <v>0</v>
      </c>
      <c r="BL281" s="18" t="s">
        <v>280</v>
      </c>
      <c r="BM281" s="188" t="s">
        <v>332</v>
      </c>
    </row>
    <row r="282" spans="1:65" s="2" customFormat="1" ht="29.25">
      <c r="A282" s="36"/>
      <c r="B282" s="37"/>
      <c r="C282" s="38"/>
      <c r="D282" s="192" t="s">
        <v>282</v>
      </c>
      <c r="E282" s="38"/>
      <c r="F282" s="223" t="s">
        <v>333</v>
      </c>
      <c r="G282" s="38"/>
      <c r="H282" s="38"/>
      <c r="I282" s="224"/>
      <c r="J282" s="38"/>
      <c r="K282" s="38"/>
      <c r="L282" s="41"/>
      <c r="M282" s="225"/>
      <c r="N282" s="226"/>
      <c r="O282" s="66"/>
      <c r="P282" s="66"/>
      <c r="Q282" s="66"/>
      <c r="R282" s="66"/>
      <c r="S282" s="66"/>
      <c r="T282" s="67"/>
      <c r="U282" s="36"/>
      <c r="V282" s="36"/>
      <c r="W282" s="36"/>
      <c r="X282" s="36"/>
      <c r="Y282" s="36"/>
      <c r="Z282" s="36"/>
      <c r="AA282" s="36"/>
      <c r="AB282" s="36"/>
      <c r="AC282" s="36"/>
      <c r="AD282" s="36"/>
      <c r="AE282" s="36"/>
      <c r="AT282" s="18" t="s">
        <v>282</v>
      </c>
      <c r="AU282" s="18" t="s">
        <v>151</v>
      </c>
    </row>
    <row r="283" spans="1:65" s="2" customFormat="1" ht="33" customHeight="1">
      <c r="A283" s="36"/>
      <c r="B283" s="37"/>
      <c r="C283" s="176" t="s">
        <v>334</v>
      </c>
      <c r="D283" s="176" t="s">
        <v>131</v>
      </c>
      <c r="E283" s="177" t="s">
        <v>335</v>
      </c>
      <c r="F283" s="178" t="s">
        <v>336</v>
      </c>
      <c r="G283" s="179" t="s">
        <v>157</v>
      </c>
      <c r="H283" s="180">
        <v>2</v>
      </c>
      <c r="I283" s="181"/>
      <c r="J283" s="182">
        <f>ROUND(I283*H283,2)</f>
        <v>0</v>
      </c>
      <c r="K283" s="183"/>
      <c r="L283" s="41"/>
      <c r="M283" s="184" t="s">
        <v>78</v>
      </c>
      <c r="N283" s="185" t="s">
        <v>50</v>
      </c>
      <c r="O283" s="66"/>
      <c r="P283" s="186">
        <f>O283*H283</f>
        <v>0</v>
      </c>
      <c r="Q283" s="186">
        <v>0</v>
      </c>
      <c r="R283" s="186">
        <f>Q283*H283</f>
        <v>0</v>
      </c>
      <c r="S283" s="186">
        <v>0</v>
      </c>
      <c r="T283" s="187">
        <f>S283*H283</f>
        <v>0</v>
      </c>
      <c r="U283" s="36"/>
      <c r="V283" s="36"/>
      <c r="W283" s="36"/>
      <c r="X283" s="36"/>
      <c r="Y283" s="36"/>
      <c r="Z283" s="36"/>
      <c r="AA283" s="36"/>
      <c r="AB283" s="36"/>
      <c r="AC283" s="36"/>
      <c r="AD283" s="36"/>
      <c r="AE283" s="36"/>
      <c r="AR283" s="188" t="s">
        <v>147</v>
      </c>
      <c r="AT283" s="188" t="s">
        <v>131</v>
      </c>
      <c r="AU283" s="188" t="s">
        <v>151</v>
      </c>
      <c r="AY283" s="18" t="s">
        <v>128</v>
      </c>
      <c r="BE283" s="189">
        <f>IF(N283="základní",J283,0)</f>
        <v>0</v>
      </c>
      <c r="BF283" s="189">
        <f>IF(N283="snížená",J283,0)</f>
        <v>0</v>
      </c>
      <c r="BG283" s="189">
        <f>IF(N283="zákl. přenesená",J283,0)</f>
        <v>0</v>
      </c>
      <c r="BH283" s="189">
        <f>IF(N283="sníž. přenesená",J283,0)</f>
        <v>0</v>
      </c>
      <c r="BI283" s="189">
        <f>IF(N283="nulová",J283,0)</f>
        <v>0</v>
      </c>
      <c r="BJ283" s="18" t="s">
        <v>88</v>
      </c>
      <c r="BK283" s="189">
        <f>ROUND(I283*H283,2)</f>
        <v>0</v>
      </c>
      <c r="BL283" s="18" t="s">
        <v>147</v>
      </c>
      <c r="BM283" s="188" t="s">
        <v>337</v>
      </c>
    </row>
    <row r="284" spans="1:65" s="14" customFormat="1" ht="11.25">
      <c r="B284" s="201"/>
      <c r="C284" s="202"/>
      <c r="D284" s="192" t="s">
        <v>137</v>
      </c>
      <c r="E284" s="203" t="s">
        <v>78</v>
      </c>
      <c r="F284" s="204" t="s">
        <v>338</v>
      </c>
      <c r="G284" s="202"/>
      <c r="H284" s="205">
        <v>1</v>
      </c>
      <c r="I284" s="206"/>
      <c r="J284" s="202"/>
      <c r="K284" s="202"/>
      <c r="L284" s="207"/>
      <c r="M284" s="208"/>
      <c r="N284" s="209"/>
      <c r="O284" s="209"/>
      <c r="P284" s="209"/>
      <c r="Q284" s="209"/>
      <c r="R284" s="209"/>
      <c r="S284" s="209"/>
      <c r="T284" s="210"/>
      <c r="AT284" s="211" t="s">
        <v>137</v>
      </c>
      <c r="AU284" s="211" t="s">
        <v>151</v>
      </c>
      <c r="AV284" s="14" t="s">
        <v>90</v>
      </c>
      <c r="AW284" s="14" t="s">
        <v>41</v>
      </c>
      <c r="AX284" s="14" t="s">
        <v>80</v>
      </c>
      <c r="AY284" s="211" t="s">
        <v>128</v>
      </c>
    </row>
    <row r="285" spans="1:65" s="14" customFormat="1" ht="11.25">
      <c r="B285" s="201"/>
      <c r="C285" s="202"/>
      <c r="D285" s="192" t="s">
        <v>137</v>
      </c>
      <c r="E285" s="203" t="s">
        <v>78</v>
      </c>
      <c r="F285" s="204" t="s">
        <v>339</v>
      </c>
      <c r="G285" s="202"/>
      <c r="H285" s="205">
        <v>1</v>
      </c>
      <c r="I285" s="206"/>
      <c r="J285" s="202"/>
      <c r="K285" s="202"/>
      <c r="L285" s="207"/>
      <c r="M285" s="208"/>
      <c r="N285" s="209"/>
      <c r="O285" s="209"/>
      <c r="P285" s="209"/>
      <c r="Q285" s="209"/>
      <c r="R285" s="209"/>
      <c r="S285" s="209"/>
      <c r="T285" s="210"/>
      <c r="AT285" s="211" t="s">
        <v>137</v>
      </c>
      <c r="AU285" s="211" t="s">
        <v>151</v>
      </c>
      <c r="AV285" s="14" t="s">
        <v>90</v>
      </c>
      <c r="AW285" s="14" t="s">
        <v>41</v>
      </c>
      <c r="AX285" s="14" t="s">
        <v>80</v>
      </c>
      <c r="AY285" s="211" t="s">
        <v>128</v>
      </c>
    </row>
    <row r="286" spans="1:65" s="15" customFormat="1" ht="11.25">
      <c r="B286" s="212"/>
      <c r="C286" s="213"/>
      <c r="D286" s="192" t="s">
        <v>137</v>
      </c>
      <c r="E286" s="214" t="s">
        <v>78</v>
      </c>
      <c r="F286" s="215" t="s">
        <v>146</v>
      </c>
      <c r="G286" s="213"/>
      <c r="H286" s="216">
        <v>2</v>
      </c>
      <c r="I286" s="217"/>
      <c r="J286" s="213"/>
      <c r="K286" s="213"/>
      <c r="L286" s="218"/>
      <c r="M286" s="219"/>
      <c r="N286" s="220"/>
      <c r="O286" s="220"/>
      <c r="P286" s="220"/>
      <c r="Q286" s="220"/>
      <c r="R286" s="220"/>
      <c r="S286" s="220"/>
      <c r="T286" s="221"/>
      <c r="AT286" s="222" t="s">
        <v>137</v>
      </c>
      <c r="AU286" s="222" t="s">
        <v>151</v>
      </c>
      <c r="AV286" s="15" t="s">
        <v>147</v>
      </c>
      <c r="AW286" s="15" t="s">
        <v>41</v>
      </c>
      <c r="AX286" s="15" t="s">
        <v>88</v>
      </c>
      <c r="AY286" s="222" t="s">
        <v>128</v>
      </c>
    </row>
    <row r="287" spans="1:65" s="2" customFormat="1" ht="44.25" customHeight="1">
      <c r="A287" s="36"/>
      <c r="B287" s="37"/>
      <c r="C287" s="176" t="s">
        <v>340</v>
      </c>
      <c r="D287" s="176" t="s">
        <v>131</v>
      </c>
      <c r="E287" s="177" t="s">
        <v>341</v>
      </c>
      <c r="F287" s="178" t="s">
        <v>342</v>
      </c>
      <c r="G287" s="179" t="s">
        <v>279</v>
      </c>
      <c r="H287" s="180">
        <v>1</v>
      </c>
      <c r="I287" s="181"/>
      <c r="J287" s="182">
        <f>ROUND(I287*H287,2)</f>
        <v>0</v>
      </c>
      <c r="K287" s="183"/>
      <c r="L287" s="41"/>
      <c r="M287" s="227" t="s">
        <v>78</v>
      </c>
      <c r="N287" s="228" t="s">
        <v>50</v>
      </c>
      <c r="O287" s="229"/>
      <c r="P287" s="230">
        <f>O287*H287</f>
        <v>0</v>
      </c>
      <c r="Q287" s="230">
        <v>0</v>
      </c>
      <c r="R287" s="230">
        <f>Q287*H287</f>
        <v>0</v>
      </c>
      <c r="S287" s="230">
        <v>0</v>
      </c>
      <c r="T287" s="231">
        <f>S287*H287</f>
        <v>0</v>
      </c>
      <c r="U287" s="36"/>
      <c r="V287" s="36"/>
      <c r="W287" s="36"/>
      <c r="X287" s="36"/>
      <c r="Y287" s="36"/>
      <c r="Z287" s="36"/>
      <c r="AA287" s="36"/>
      <c r="AB287" s="36"/>
      <c r="AC287" s="36"/>
      <c r="AD287" s="36"/>
      <c r="AE287" s="36"/>
      <c r="AR287" s="188" t="s">
        <v>147</v>
      </c>
      <c r="AT287" s="188" t="s">
        <v>131</v>
      </c>
      <c r="AU287" s="188" t="s">
        <v>151</v>
      </c>
      <c r="AY287" s="18" t="s">
        <v>128</v>
      </c>
      <c r="BE287" s="189">
        <f>IF(N287="základní",J287,0)</f>
        <v>0</v>
      </c>
      <c r="BF287" s="189">
        <f>IF(N287="snížená",J287,0)</f>
        <v>0</v>
      </c>
      <c r="BG287" s="189">
        <f>IF(N287="zákl. přenesená",J287,0)</f>
        <v>0</v>
      </c>
      <c r="BH287" s="189">
        <f>IF(N287="sníž. přenesená",J287,0)</f>
        <v>0</v>
      </c>
      <c r="BI287" s="189">
        <f>IF(N287="nulová",J287,0)</f>
        <v>0</v>
      </c>
      <c r="BJ287" s="18" t="s">
        <v>88</v>
      </c>
      <c r="BK287" s="189">
        <f>ROUND(I287*H287,2)</f>
        <v>0</v>
      </c>
      <c r="BL287" s="18" t="s">
        <v>147</v>
      </c>
      <c r="BM287" s="188" t="s">
        <v>343</v>
      </c>
    </row>
    <row r="288" spans="1:65" s="2" customFormat="1" ht="6.95" customHeight="1">
      <c r="A288" s="36"/>
      <c r="B288" s="49"/>
      <c r="C288" s="50"/>
      <c r="D288" s="50"/>
      <c r="E288" s="50"/>
      <c r="F288" s="50"/>
      <c r="G288" s="50"/>
      <c r="H288" s="50"/>
      <c r="I288" s="50"/>
      <c r="J288" s="50"/>
      <c r="K288" s="50"/>
      <c r="L288" s="41"/>
      <c r="M288" s="36"/>
      <c r="O288" s="36"/>
      <c r="P288" s="36"/>
      <c r="Q288" s="36"/>
      <c r="R288" s="36"/>
      <c r="S288" s="36"/>
      <c r="T288" s="36"/>
      <c r="U288" s="36"/>
      <c r="V288" s="36"/>
      <c r="W288" s="36"/>
      <c r="X288" s="36"/>
      <c r="Y288" s="36"/>
      <c r="Z288" s="36"/>
      <c r="AA288" s="36"/>
      <c r="AB288" s="36"/>
      <c r="AC288" s="36"/>
      <c r="AD288" s="36"/>
      <c r="AE288" s="36"/>
    </row>
  </sheetData>
  <sheetProtection algorithmName="SHA-512" hashValue="XvKH1PnpKUMSW73gLbKGqse9R1YfeT8hW78wUiO4YgvsPrj6LLnVStfds+BNwK6/gcZ5IoLgtmW7P5aQGPl3zA==" saltValue="TEKFX+ibzeE/E5GbkXD4P4Oi2w/64lIsR0jxqPWXNgL/mOcrc/EILSAL+YJMtJueiXk0wHorKw3a7eBKzTfvFw==" spinCount="100000" sheet="1" objects="1" scenarios="1" formatColumns="0" formatRows="0" autoFilter="0"/>
  <autoFilter ref="C90:K287" xr:uid="{00000000-0009-0000-0000-000001000000}"/>
  <mergeCells count="9">
    <mergeCell ref="E50:H50"/>
    <mergeCell ref="E81:H81"/>
    <mergeCell ref="E83:H83"/>
    <mergeCell ref="L2:V2"/>
    <mergeCell ref="E7:H7"/>
    <mergeCell ref="E9:H9"/>
    <mergeCell ref="E18:H18"/>
    <mergeCell ref="E27:H27"/>
    <mergeCell ref="E48:H48"/>
  </mergeCells>
  <pageMargins left="0.39370078740157483" right="0.39370078740157483" top="0.39370078740157483" bottom="0.39370078740157483" header="0" footer="0"/>
  <pageSetup paperSize="9" scale="88" fitToHeight="100" orientation="portrait"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83"/>
  <sheetViews>
    <sheetView showGridLines="0" tabSelected="1"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52"/>
      <c r="M2" s="352"/>
      <c r="N2" s="352"/>
      <c r="O2" s="352"/>
      <c r="P2" s="352"/>
      <c r="Q2" s="352"/>
      <c r="R2" s="352"/>
      <c r="S2" s="352"/>
      <c r="T2" s="352"/>
      <c r="U2" s="352"/>
      <c r="V2" s="352"/>
      <c r="AT2" s="18" t="s">
        <v>93</v>
      </c>
    </row>
    <row r="3" spans="1:46" s="1" customFormat="1" ht="6.95" customHeight="1">
      <c r="B3" s="103"/>
      <c r="C3" s="104"/>
      <c r="D3" s="104"/>
      <c r="E3" s="104"/>
      <c r="F3" s="104"/>
      <c r="G3" s="104"/>
      <c r="H3" s="104"/>
      <c r="I3" s="104"/>
      <c r="J3" s="104"/>
      <c r="K3" s="104"/>
      <c r="L3" s="21"/>
      <c r="AT3" s="18" t="s">
        <v>90</v>
      </c>
    </row>
    <row r="4" spans="1:46" s="1" customFormat="1" ht="24.95" customHeight="1">
      <c r="B4" s="21"/>
      <c r="D4" s="105" t="s">
        <v>94</v>
      </c>
      <c r="L4" s="21"/>
      <c r="M4" s="106" t="s">
        <v>10</v>
      </c>
      <c r="AT4" s="18" t="s">
        <v>4</v>
      </c>
    </row>
    <row r="5" spans="1:46" s="1" customFormat="1" ht="6.95" customHeight="1">
      <c r="B5" s="21"/>
      <c r="L5" s="21"/>
    </row>
    <row r="6" spans="1:46" s="1" customFormat="1" ht="12" customHeight="1">
      <c r="B6" s="21"/>
      <c r="D6" s="107" t="s">
        <v>16</v>
      </c>
      <c r="L6" s="21"/>
    </row>
    <row r="7" spans="1:46" s="1" customFormat="1" ht="16.5" customHeight="1">
      <c r="B7" s="21"/>
      <c r="E7" s="353" t="str">
        <f>'Rekapitulace stavby'!K6</f>
        <v>Sanace hydroizolační funkce střechy objektu Monoblok</v>
      </c>
      <c r="F7" s="354"/>
      <c r="G7" s="354"/>
      <c r="H7" s="354"/>
      <c r="L7" s="21"/>
    </row>
    <row r="8" spans="1:46" s="2" customFormat="1" ht="12" customHeight="1">
      <c r="A8" s="36"/>
      <c r="B8" s="41"/>
      <c r="C8" s="36"/>
      <c r="D8" s="107" t="s">
        <v>95</v>
      </c>
      <c r="E8" s="36"/>
      <c r="F8" s="36"/>
      <c r="G8" s="36"/>
      <c r="H8" s="36"/>
      <c r="I8" s="36"/>
      <c r="J8" s="36"/>
      <c r="K8" s="36"/>
      <c r="L8" s="108"/>
      <c r="S8" s="36"/>
      <c r="T8" s="36"/>
      <c r="U8" s="36"/>
      <c r="V8" s="36"/>
      <c r="W8" s="36"/>
      <c r="X8" s="36"/>
      <c r="Y8" s="36"/>
      <c r="Z8" s="36"/>
      <c r="AA8" s="36"/>
      <c r="AB8" s="36"/>
      <c r="AC8" s="36"/>
      <c r="AD8" s="36"/>
      <c r="AE8" s="36"/>
    </row>
    <row r="9" spans="1:46" s="2" customFormat="1" ht="30" customHeight="1">
      <c r="A9" s="36"/>
      <c r="B9" s="41"/>
      <c r="C9" s="36"/>
      <c r="D9" s="36"/>
      <c r="E9" s="355" t="s">
        <v>344</v>
      </c>
      <c r="F9" s="356"/>
      <c r="G9" s="356"/>
      <c r="H9" s="356"/>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78</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30. 5. 2022</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23</v>
      </c>
      <c r="F15" s="36"/>
      <c r="G15" s="36"/>
      <c r="H15" s="36"/>
      <c r="I15" s="107" t="s">
        <v>33</v>
      </c>
      <c r="J15" s="109" t="s">
        <v>34</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35</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57" t="str">
        <f>'Rekapitulace stavby'!E14</f>
        <v>Vyplň údaj</v>
      </c>
      <c r="F18" s="358"/>
      <c r="G18" s="358"/>
      <c r="H18" s="358"/>
      <c r="I18" s="107" t="s">
        <v>33</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37</v>
      </c>
      <c r="E20" s="36"/>
      <c r="F20" s="36"/>
      <c r="G20" s="36"/>
      <c r="H20" s="36"/>
      <c r="I20" s="107" t="s">
        <v>31</v>
      </c>
      <c r="J20" s="109" t="s">
        <v>38</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39</v>
      </c>
      <c r="F21" s="36"/>
      <c r="G21" s="36"/>
      <c r="H21" s="36"/>
      <c r="I21" s="107" t="s">
        <v>33</v>
      </c>
      <c r="J21" s="109" t="s">
        <v>40</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38</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39</v>
      </c>
      <c r="F24" s="36"/>
      <c r="G24" s="36"/>
      <c r="H24" s="36"/>
      <c r="I24" s="107" t="s">
        <v>33</v>
      </c>
      <c r="J24" s="109" t="s">
        <v>40</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43</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59" t="s">
        <v>78</v>
      </c>
      <c r="F27" s="359"/>
      <c r="G27" s="359"/>
      <c r="H27" s="359"/>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45</v>
      </c>
      <c r="E30" s="36"/>
      <c r="F30" s="36"/>
      <c r="G30" s="36"/>
      <c r="H30" s="36"/>
      <c r="I30" s="36"/>
      <c r="J30" s="116">
        <f>ROUND(J80,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47</v>
      </c>
      <c r="G32" s="36"/>
      <c r="H32" s="36"/>
      <c r="I32" s="117" t="s">
        <v>46</v>
      </c>
      <c r="J32" s="117" t="s">
        <v>48</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49</v>
      </c>
      <c r="E33" s="107" t="s">
        <v>50</v>
      </c>
      <c r="F33" s="119">
        <f>ROUND((SUM(BE80:BE82)),  2)</f>
        <v>0</v>
      </c>
      <c r="G33" s="36"/>
      <c r="H33" s="36"/>
      <c r="I33" s="120">
        <v>0.21</v>
      </c>
      <c r="J33" s="119">
        <f>ROUND(((SUM(BE80:BE82))*I33),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51</v>
      </c>
      <c r="F34" s="119">
        <f>ROUND((SUM(BF80:BF82)),  2)</f>
        <v>0</v>
      </c>
      <c r="G34" s="36"/>
      <c r="H34" s="36"/>
      <c r="I34" s="120">
        <v>0.15</v>
      </c>
      <c r="J34" s="119">
        <f>ROUND(((SUM(BF80:BF82))*I34),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52</v>
      </c>
      <c r="F35" s="119">
        <f>ROUND((SUM(BG80:BG82)),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53</v>
      </c>
      <c r="F36" s="119">
        <f>ROUND((SUM(BH80:BH82)),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54</v>
      </c>
      <c r="F37" s="119">
        <f>ROUND((SUM(BI80:BI82)),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55</v>
      </c>
      <c r="E39" s="123"/>
      <c r="F39" s="123"/>
      <c r="G39" s="124" t="s">
        <v>56</v>
      </c>
      <c r="H39" s="125" t="s">
        <v>57</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4" t="s">
        <v>97</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60" t="str">
        <f>E7</f>
        <v>Sanace hydroizolační funkce střechy objektu Monoblok</v>
      </c>
      <c r="F48" s="361"/>
      <c r="G48" s="361"/>
      <c r="H48" s="361"/>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0" t="s">
        <v>95</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30" customHeight="1">
      <c r="A50" s="36"/>
      <c r="B50" s="37"/>
      <c r="C50" s="38"/>
      <c r="D50" s="38"/>
      <c r="E50" s="332" t="str">
        <f>E9</f>
        <v>D1.100.001 - Roční kontrolní prohlídka po celou dobu záruční lhůty</v>
      </c>
      <c r="F50" s="362"/>
      <c r="G50" s="362"/>
      <c r="H50" s="362"/>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 xml:space="preserve">Nemocnice s poliklinikou Česká Lípa, a.s. </v>
      </c>
      <c r="G52" s="38"/>
      <c r="H52" s="38"/>
      <c r="I52" s="30" t="s">
        <v>24</v>
      </c>
      <c r="J52" s="61" t="str">
        <f>IF(J12="","",J12)</f>
        <v>30. 5. 2022</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 xml:space="preserve">Nemocnice s poliklinikou Česká Lípa, a.s. </v>
      </c>
      <c r="G54" s="38"/>
      <c r="H54" s="38"/>
      <c r="I54" s="30" t="s">
        <v>37</v>
      </c>
      <c r="J54" s="34" t="str">
        <f>E21</f>
        <v xml:space="preserve">STORING spol. s r.o. </v>
      </c>
      <c r="K54" s="38"/>
      <c r="L54" s="108"/>
      <c r="S54" s="36"/>
      <c r="T54" s="36"/>
      <c r="U54" s="36"/>
      <c r="V54" s="36"/>
      <c r="W54" s="36"/>
      <c r="X54" s="36"/>
      <c r="Y54" s="36"/>
      <c r="Z54" s="36"/>
      <c r="AA54" s="36"/>
      <c r="AB54" s="36"/>
      <c r="AC54" s="36"/>
      <c r="AD54" s="36"/>
      <c r="AE54" s="36"/>
    </row>
    <row r="55" spans="1:47" s="2" customFormat="1" ht="15.2" customHeight="1">
      <c r="A55" s="36"/>
      <c r="B55" s="37"/>
      <c r="C55" s="30" t="s">
        <v>35</v>
      </c>
      <c r="D55" s="38"/>
      <c r="E55" s="38"/>
      <c r="F55" s="28" t="str">
        <f>IF(E18="","",E18)</f>
        <v>Vyplň údaj</v>
      </c>
      <c r="G55" s="38"/>
      <c r="H55" s="38"/>
      <c r="I55" s="30" t="s">
        <v>42</v>
      </c>
      <c r="J55" s="34" t="str">
        <f>E24</f>
        <v xml:space="preserve">STORING spol. s r.o. </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98</v>
      </c>
      <c r="D57" s="133"/>
      <c r="E57" s="133"/>
      <c r="F57" s="133"/>
      <c r="G57" s="133"/>
      <c r="H57" s="133"/>
      <c r="I57" s="133"/>
      <c r="J57" s="134" t="s">
        <v>99</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77</v>
      </c>
      <c r="D59" s="38"/>
      <c r="E59" s="38"/>
      <c r="F59" s="38"/>
      <c r="G59" s="38"/>
      <c r="H59" s="38"/>
      <c r="I59" s="38"/>
      <c r="J59" s="79">
        <f>J80</f>
        <v>0</v>
      </c>
      <c r="K59" s="38"/>
      <c r="L59" s="108"/>
      <c r="S59" s="36"/>
      <c r="T59" s="36"/>
      <c r="U59" s="36"/>
      <c r="V59" s="36"/>
      <c r="W59" s="36"/>
      <c r="X59" s="36"/>
      <c r="Y59" s="36"/>
      <c r="Z59" s="36"/>
      <c r="AA59" s="36"/>
      <c r="AB59" s="36"/>
      <c r="AC59" s="36"/>
      <c r="AD59" s="36"/>
      <c r="AE59" s="36"/>
      <c r="AU59" s="18" t="s">
        <v>100</v>
      </c>
    </row>
    <row r="60" spans="1:47" s="9" customFormat="1" ht="24.95" customHeight="1">
      <c r="B60" s="136"/>
      <c r="C60" s="137"/>
      <c r="D60" s="138" t="s">
        <v>345</v>
      </c>
      <c r="E60" s="139"/>
      <c r="F60" s="139"/>
      <c r="G60" s="139"/>
      <c r="H60" s="139"/>
      <c r="I60" s="139"/>
      <c r="J60" s="140">
        <f>J81</f>
        <v>0</v>
      </c>
      <c r="K60" s="137"/>
      <c r="L60" s="141"/>
    </row>
    <row r="61" spans="1:47" s="2" customFormat="1" ht="21.75" customHeight="1">
      <c r="A61" s="36"/>
      <c r="B61" s="37"/>
      <c r="C61" s="38"/>
      <c r="D61" s="38"/>
      <c r="E61" s="38"/>
      <c r="F61" s="38"/>
      <c r="G61" s="38"/>
      <c r="H61" s="38"/>
      <c r="I61" s="38"/>
      <c r="J61" s="38"/>
      <c r="K61" s="38"/>
      <c r="L61" s="108"/>
      <c r="S61" s="36"/>
      <c r="T61" s="36"/>
      <c r="U61" s="36"/>
      <c r="V61" s="36"/>
      <c r="W61" s="36"/>
      <c r="X61" s="36"/>
      <c r="Y61" s="36"/>
      <c r="Z61" s="36"/>
      <c r="AA61" s="36"/>
      <c r="AB61" s="36"/>
      <c r="AC61" s="36"/>
      <c r="AD61" s="36"/>
      <c r="AE61" s="36"/>
    </row>
    <row r="62" spans="1:47" s="2" customFormat="1" ht="6.95" customHeight="1">
      <c r="A62" s="36"/>
      <c r="B62" s="49"/>
      <c r="C62" s="50"/>
      <c r="D62" s="50"/>
      <c r="E62" s="50"/>
      <c r="F62" s="50"/>
      <c r="G62" s="50"/>
      <c r="H62" s="50"/>
      <c r="I62" s="50"/>
      <c r="J62" s="50"/>
      <c r="K62" s="50"/>
      <c r="L62" s="108"/>
      <c r="S62" s="36"/>
      <c r="T62" s="36"/>
      <c r="U62" s="36"/>
      <c r="V62" s="36"/>
      <c r="W62" s="36"/>
      <c r="X62" s="36"/>
      <c r="Y62" s="36"/>
      <c r="Z62" s="36"/>
      <c r="AA62" s="36"/>
      <c r="AB62" s="36"/>
      <c r="AC62" s="36"/>
      <c r="AD62" s="36"/>
      <c r="AE62" s="36"/>
    </row>
    <row r="66" spans="1:63" s="2" customFormat="1" ht="6.95" customHeight="1">
      <c r="A66" s="36"/>
      <c r="B66" s="51"/>
      <c r="C66" s="52"/>
      <c r="D66" s="52"/>
      <c r="E66" s="52"/>
      <c r="F66" s="52"/>
      <c r="G66" s="52"/>
      <c r="H66" s="52"/>
      <c r="I66" s="52"/>
      <c r="J66" s="52"/>
      <c r="K66" s="52"/>
      <c r="L66" s="108"/>
      <c r="S66" s="36"/>
      <c r="T66" s="36"/>
      <c r="U66" s="36"/>
      <c r="V66" s="36"/>
      <c r="W66" s="36"/>
      <c r="X66" s="36"/>
      <c r="Y66" s="36"/>
      <c r="Z66" s="36"/>
      <c r="AA66" s="36"/>
      <c r="AB66" s="36"/>
      <c r="AC66" s="36"/>
      <c r="AD66" s="36"/>
      <c r="AE66" s="36"/>
    </row>
    <row r="67" spans="1:63" s="2" customFormat="1" ht="24.95" customHeight="1">
      <c r="A67" s="36"/>
      <c r="B67" s="37"/>
      <c r="C67" s="24" t="s">
        <v>113</v>
      </c>
      <c r="D67" s="38"/>
      <c r="E67" s="38"/>
      <c r="F67" s="38"/>
      <c r="G67" s="38"/>
      <c r="H67" s="38"/>
      <c r="I67" s="38"/>
      <c r="J67" s="38"/>
      <c r="K67" s="38"/>
      <c r="L67" s="108"/>
      <c r="S67" s="36"/>
      <c r="T67" s="36"/>
      <c r="U67" s="36"/>
      <c r="V67" s="36"/>
      <c r="W67" s="36"/>
      <c r="X67" s="36"/>
      <c r="Y67" s="36"/>
      <c r="Z67" s="36"/>
      <c r="AA67" s="36"/>
      <c r="AB67" s="36"/>
      <c r="AC67" s="36"/>
      <c r="AD67" s="36"/>
      <c r="AE67" s="36"/>
    </row>
    <row r="68" spans="1:63" s="2" customFormat="1" ht="6.95" customHeight="1">
      <c r="A68" s="36"/>
      <c r="B68" s="37"/>
      <c r="C68" s="38"/>
      <c r="D68" s="38"/>
      <c r="E68" s="38"/>
      <c r="F68" s="38"/>
      <c r="G68" s="38"/>
      <c r="H68" s="38"/>
      <c r="I68" s="38"/>
      <c r="J68" s="38"/>
      <c r="K68" s="38"/>
      <c r="L68" s="108"/>
      <c r="S68" s="36"/>
      <c r="T68" s="36"/>
      <c r="U68" s="36"/>
      <c r="V68" s="36"/>
      <c r="W68" s="36"/>
      <c r="X68" s="36"/>
      <c r="Y68" s="36"/>
      <c r="Z68" s="36"/>
      <c r="AA68" s="36"/>
      <c r="AB68" s="36"/>
      <c r="AC68" s="36"/>
      <c r="AD68" s="36"/>
      <c r="AE68" s="36"/>
    </row>
    <row r="69" spans="1:63" s="2" customFormat="1" ht="12" customHeight="1">
      <c r="A69" s="36"/>
      <c r="B69" s="37"/>
      <c r="C69" s="30" t="s">
        <v>16</v>
      </c>
      <c r="D69" s="38"/>
      <c r="E69" s="38"/>
      <c r="F69" s="38"/>
      <c r="G69" s="38"/>
      <c r="H69" s="38"/>
      <c r="I69" s="38"/>
      <c r="J69" s="38"/>
      <c r="K69" s="38"/>
      <c r="L69" s="108"/>
      <c r="S69" s="36"/>
      <c r="T69" s="36"/>
      <c r="U69" s="36"/>
      <c r="V69" s="36"/>
      <c r="W69" s="36"/>
      <c r="X69" s="36"/>
      <c r="Y69" s="36"/>
      <c r="Z69" s="36"/>
      <c r="AA69" s="36"/>
      <c r="AB69" s="36"/>
      <c r="AC69" s="36"/>
      <c r="AD69" s="36"/>
      <c r="AE69" s="36"/>
    </row>
    <row r="70" spans="1:63" s="2" customFormat="1" ht="16.5" customHeight="1">
      <c r="A70" s="36"/>
      <c r="B70" s="37"/>
      <c r="C70" s="38"/>
      <c r="D70" s="38"/>
      <c r="E70" s="360" t="str">
        <f>E7</f>
        <v>Sanace hydroizolační funkce střechy objektu Monoblok</v>
      </c>
      <c r="F70" s="361"/>
      <c r="G70" s="361"/>
      <c r="H70" s="361"/>
      <c r="I70" s="38"/>
      <c r="J70" s="38"/>
      <c r="K70" s="38"/>
      <c r="L70" s="108"/>
      <c r="S70" s="36"/>
      <c r="T70" s="36"/>
      <c r="U70" s="36"/>
      <c r="V70" s="36"/>
      <c r="W70" s="36"/>
      <c r="X70" s="36"/>
      <c r="Y70" s="36"/>
      <c r="Z70" s="36"/>
      <c r="AA70" s="36"/>
      <c r="AB70" s="36"/>
      <c r="AC70" s="36"/>
      <c r="AD70" s="36"/>
      <c r="AE70" s="36"/>
    </row>
    <row r="71" spans="1:63" s="2" customFormat="1" ht="12" customHeight="1">
      <c r="A71" s="36"/>
      <c r="B71" s="37"/>
      <c r="C71" s="30" t="s">
        <v>95</v>
      </c>
      <c r="D71" s="38"/>
      <c r="E71" s="38"/>
      <c r="F71" s="38"/>
      <c r="G71" s="38"/>
      <c r="H71" s="38"/>
      <c r="I71" s="38"/>
      <c r="J71" s="38"/>
      <c r="K71" s="38"/>
      <c r="L71" s="108"/>
      <c r="S71" s="36"/>
      <c r="T71" s="36"/>
      <c r="U71" s="36"/>
      <c r="V71" s="36"/>
      <c r="W71" s="36"/>
      <c r="X71" s="36"/>
      <c r="Y71" s="36"/>
      <c r="Z71" s="36"/>
      <c r="AA71" s="36"/>
      <c r="AB71" s="36"/>
      <c r="AC71" s="36"/>
      <c r="AD71" s="36"/>
      <c r="AE71" s="36"/>
    </row>
    <row r="72" spans="1:63" s="2" customFormat="1" ht="30" customHeight="1">
      <c r="A72" s="36"/>
      <c r="B72" s="37"/>
      <c r="C72" s="38"/>
      <c r="D72" s="38"/>
      <c r="E72" s="332" t="str">
        <f>E9</f>
        <v>D1.100.001 - Roční kontrolní prohlídka po celou dobu záruční lhůty</v>
      </c>
      <c r="F72" s="362"/>
      <c r="G72" s="362"/>
      <c r="H72" s="362"/>
      <c r="I72" s="38"/>
      <c r="J72" s="38"/>
      <c r="K72" s="38"/>
      <c r="L72" s="108"/>
      <c r="S72" s="36"/>
      <c r="T72" s="36"/>
      <c r="U72" s="36"/>
      <c r="V72" s="36"/>
      <c r="W72" s="36"/>
      <c r="X72" s="36"/>
      <c r="Y72" s="36"/>
      <c r="Z72" s="36"/>
      <c r="AA72" s="36"/>
      <c r="AB72" s="36"/>
      <c r="AC72" s="36"/>
      <c r="AD72" s="36"/>
      <c r="AE72" s="36"/>
    </row>
    <row r="73" spans="1:63" s="2" customFormat="1" ht="6.95" customHeight="1">
      <c r="A73" s="36"/>
      <c r="B73" s="37"/>
      <c r="C73" s="38"/>
      <c r="D73" s="38"/>
      <c r="E73" s="38"/>
      <c r="F73" s="38"/>
      <c r="G73" s="38"/>
      <c r="H73" s="38"/>
      <c r="I73" s="38"/>
      <c r="J73" s="38"/>
      <c r="K73" s="38"/>
      <c r="L73" s="108"/>
      <c r="S73" s="36"/>
      <c r="T73" s="36"/>
      <c r="U73" s="36"/>
      <c r="V73" s="36"/>
      <c r="W73" s="36"/>
      <c r="X73" s="36"/>
      <c r="Y73" s="36"/>
      <c r="Z73" s="36"/>
      <c r="AA73" s="36"/>
      <c r="AB73" s="36"/>
      <c r="AC73" s="36"/>
      <c r="AD73" s="36"/>
      <c r="AE73" s="36"/>
    </row>
    <row r="74" spans="1:63" s="2" customFormat="1" ht="12" customHeight="1">
      <c r="A74" s="36"/>
      <c r="B74" s="37"/>
      <c r="C74" s="30" t="s">
        <v>22</v>
      </c>
      <c r="D74" s="38"/>
      <c r="E74" s="38"/>
      <c r="F74" s="28" t="str">
        <f>F12</f>
        <v xml:space="preserve">Nemocnice s poliklinikou Česká Lípa, a.s. </v>
      </c>
      <c r="G74" s="38"/>
      <c r="H74" s="38"/>
      <c r="I74" s="30" t="s">
        <v>24</v>
      </c>
      <c r="J74" s="61" t="str">
        <f>IF(J12="","",J12)</f>
        <v>30. 5. 2022</v>
      </c>
      <c r="K74" s="38"/>
      <c r="L74" s="108"/>
      <c r="S74" s="36"/>
      <c r="T74" s="36"/>
      <c r="U74" s="36"/>
      <c r="V74" s="36"/>
      <c r="W74" s="36"/>
      <c r="X74" s="36"/>
      <c r="Y74" s="36"/>
      <c r="Z74" s="36"/>
      <c r="AA74" s="36"/>
      <c r="AB74" s="36"/>
      <c r="AC74" s="36"/>
      <c r="AD74" s="36"/>
      <c r="AE74" s="36"/>
    </row>
    <row r="75" spans="1:63" s="2" customFormat="1" ht="6.95" customHeight="1">
      <c r="A75" s="36"/>
      <c r="B75" s="37"/>
      <c r="C75" s="38"/>
      <c r="D75" s="38"/>
      <c r="E75" s="38"/>
      <c r="F75" s="38"/>
      <c r="G75" s="38"/>
      <c r="H75" s="38"/>
      <c r="I75" s="38"/>
      <c r="J75" s="38"/>
      <c r="K75" s="38"/>
      <c r="L75" s="108"/>
      <c r="S75" s="36"/>
      <c r="T75" s="36"/>
      <c r="U75" s="36"/>
      <c r="V75" s="36"/>
      <c r="W75" s="36"/>
      <c r="X75" s="36"/>
      <c r="Y75" s="36"/>
      <c r="Z75" s="36"/>
      <c r="AA75" s="36"/>
      <c r="AB75" s="36"/>
      <c r="AC75" s="36"/>
      <c r="AD75" s="36"/>
      <c r="AE75" s="36"/>
    </row>
    <row r="76" spans="1:63" s="2" customFormat="1" ht="15.2" customHeight="1">
      <c r="A76" s="36"/>
      <c r="B76" s="37"/>
      <c r="C76" s="30" t="s">
        <v>30</v>
      </c>
      <c r="D76" s="38"/>
      <c r="E76" s="38"/>
      <c r="F76" s="28" t="str">
        <f>E15</f>
        <v xml:space="preserve">Nemocnice s poliklinikou Česká Lípa, a.s. </v>
      </c>
      <c r="G76" s="38"/>
      <c r="H76" s="38"/>
      <c r="I76" s="30" t="s">
        <v>37</v>
      </c>
      <c r="J76" s="34" t="str">
        <f>E21</f>
        <v xml:space="preserve">STORING spol. s r.o. </v>
      </c>
      <c r="K76" s="38"/>
      <c r="L76" s="108"/>
      <c r="S76" s="36"/>
      <c r="T76" s="36"/>
      <c r="U76" s="36"/>
      <c r="V76" s="36"/>
      <c r="W76" s="36"/>
      <c r="X76" s="36"/>
      <c r="Y76" s="36"/>
      <c r="Z76" s="36"/>
      <c r="AA76" s="36"/>
      <c r="AB76" s="36"/>
      <c r="AC76" s="36"/>
      <c r="AD76" s="36"/>
      <c r="AE76" s="36"/>
    </row>
    <row r="77" spans="1:63" s="2" customFormat="1" ht="15.2" customHeight="1">
      <c r="A77" s="36"/>
      <c r="B77" s="37"/>
      <c r="C77" s="30" t="s">
        <v>35</v>
      </c>
      <c r="D77" s="38"/>
      <c r="E77" s="38"/>
      <c r="F77" s="28" t="str">
        <f>IF(E18="","",E18)</f>
        <v>Vyplň údaj</v>
      </c>
      <c r="G77" s="38"/>
      <c r="H77" s="38"/>
      <c r="I77" s="30" t="s">
        <v>42</v>
      </c>
      <c r="J77" s="34" t="str">
        <f>E24</f>
        <v xml:space="preserve">STORING spol. s r.o. </v>
      </c>
      <c r="K77" s="38"/>
      <c r="L77" s="108"/>
      <c r="S77" s="36"/>
      <c r="T77" s="36"/>
      <c r="U77" s="36"/>
      <c r="V77" s="36"/>
      <c r="W77" s="36"/>
      <c r="X77" s="36"/>
      <c r="Y77" s="36"/>
      <c r="Z77" s="36"/>
      <c r="AA77" s="36"/>
      <c r="AB77" s="36"/>
      <c r="AC77" s="36"/>
      <c r="AD77" s="36"/>
      <c r="AE77" s="36"/>
    </row>
    <row r="78" spans="1:63" s="2" customFormat="1" ht="10.35" customHeight="1">
      <c r="A78" s="36"/>
      <c r="B78" s="37"/>
      <c r="C78" s="38"/>
      <c r="D78" s="38"/>
      <c r="E78" s="38"/>
      <c r="F78" s="38"/>
      <c r="G78" s="38"/>
      <c r="H78" s="38"/>
      <c r="I78" s="38"/>
      <c r="J78" s="38"/>
      <c r="K78" s="38"/>
      <c r="L78" s="108"/>
      <c r="S78" s="36"/>
      <c r="T78" s="36"/>
      <c r="U78" s="36"/>
      <c r="V78" s="36"/>
      <c r="W78" s="36"/>
      <c r="X78" s="36"/>
      <c r="Y78" s="36"/>
      <c r="Z78" s="36"/>
      <c r="AA78" s="36"/>
      <c r="AB78" s="36"/>
      <c r="AC78" s="36"/>
      <c r="AD78" s="36"/>
      <c r="AE78" s="36"/>
    </row>
    <row r="79" spans="1:63" s="11" customFormat="1" ht="29.25" customHeight="1">
      <c r="A79" s="148"/>
      <c r="B79" s="149"/>
      <c r="C79" s="150" t="s">
        <v>114</v>
      </c>
      <c r="D79" s="151" t="s">
        <v>64</v>
      </c>
      <c r="E79" s="151" t="s">
        <v>60</v>
      </c>
      <c r="F79" s="151" t="s">
        <v>61</v>
      </c>
      <c r="G79" s="151" t="s">
        <v>115</v>
      </c>
      <c r="H79" s="151" t="s">
        <v>116</v>
      </c>
      <c r="I79" s="151" t="s">
        <v>117</v>
      </c>
      <c r="J79" s="152" t="s">
        <v>99</v>
      </c>
      <c r="K79" s="153" t="s">
        <v>118</v>
      </c>
      <c r="L79" s="154"/>
      <c r="M79" s="70" t="s">
        <v>78</v>
      </c>
      <c r="N79" s="71" t="s">
        <v>49</v>
      </c>
      <c r="O79" s="71" t="s">
        <v>119</v>
      </c>
      <c r="P79" s="71" t="s">
        <v>120</v>
      </c>
      <c r="Q79" s="71" t="s">
        <v>121</v>
      </c>
      <c r="R79" s="71" t="s">
        <v>122</v>
      </c>
      <c r="S79" s="71" t="s">
        <v>123</v>
      </c>
      <c r="T79" s="72" t="s">
        <v>124</v>
      </c>
      <c r="U79" s="148"/>
      <c r="V79" s="148"/>
      <c r="W79" s="148"/>
      <c r="X79" s="148"/>
      <c r="Y79" s="148"/>
      <c r="Z79" s="148"/>
      <c r="AA79" s="148"/>
      <c r="AB79" s="148"/>
      <c r="AC79" s="148"/>
      <c r="AD79" s="148"/>
      <c r="AE79" s="148"/>
    </row>
    <row r="80" spans="1:63" s="2" customFormat="1" ht="22.9" customHeight="1">
      <c r="A80" s="36"/>
      <c r="B80" s="37"/>
      <c r="C80" s="77" t="s">
        <v>125</v>
      </c>
      <c r="D80" s="38"/>
      <c r="E80" s="38"/>
      <c r="F80" s="38"/>
      <c r="G80" s="38"/>
      <c r="H80" s="38"/>
      <c r="I80" s="38"/>
      <c r="J80" s="155">
        <f>BK80</f>
        <v>0</v>
      </c>
      <c r="K80" s="38"/>
      <c r="L80" s="41"/>
      <c r="M80" s="73"/>
      <c r="N80" s="156"/>
      <c r="O80" s="74"/>
      <c r="P80" s="157">
        <f>P81</f>
        <v>0</v>
      </c>
      <c r="Q80" s="74"/>
      <c r="R80" s="157">
        <f>R81</f>
        <v>0</v>
      </c>
      <c r="S80" s="74"/>
      <c r="T80" s="158">
        <f>T81</f>
        <v>0</v>
      </c>
      <c r="U80" s="36"/>
      <c r="V80" s="36"/>
      <c r="W80" s="36"/>
      <c r="X80" s="36"/>
      <c r="Y80" s="36"/>
      <c r="Z80" s="36"/>
      <c r="AA80" s="36"/>
      <c r="AB80" s="36"/>
      <c r="AC80" s="36"/>
      <c r="AD80" s="36"/>
      <c r="AE80" s="36"/>
      <c r="AT80" s="18" t="s">
        <v>79</v>
      </c>
      <c r="AU80" s="18" t="s">
        <v>100</v>
      </c>
      <c r="BK80" s="159">
        <f>BK81</f>
        <v>0</v>
      </c>
    </row>
    <row r="81" spans="1:65" s="12" customFormat="1" ht="25.9" customHeight="1">
      <c r="B81" s="160"/>
      <c r="C81" s="161"/>
      <c r="D81" s="162" t="s">
        <v>79</v>
      </c>
      <c r="E81" s="163" t="s">
        <v>346</v>
      </c>
      <c r="F81" s="163" t="s">
        <v>347</v>
      </c>
      <c r="G81" s="161"/>
      <c r="H81" s="161"/>
      <c r="I81" s="164"/>
      <c r="J81" s="165">
        <f>BK81</f>
        <v>0</v>
      </c>
      <c r="K81" s="161"/>
      <c r="L81" s="166"/>
      <c r="M81" s="167"/>
      <c r="N81" s="168"/>
      <c r="O81" s="168"/>
      <c r="P81" s="169">
        <f>P82</f>
        <v>0</v>
      </c>
      <c r="Q81" s="168"/>
      <c r="R81" s="169">
        <f>R82</f>
        <v>0</v>
      </c>
      <c r="S81" s="168"/>
      <c r="T81" s="170">
        <f>T82</f>
        <v>0</v>
      </c>
      <c r="AR81" s="171" t="s">
        <v>147</v>
      </c>
      <c r="AT81" s="172" t="s">
        <v>79</v>
      </c>
      <c r="AU81" s="172" t="s">
        <v>80</v>
      </c>
      <c r="AY81" s="171" t="s">
        <v>128</v>
      </c>
      <c r="BK81" s="173">
        <f>BK82</f>
        <v>0</v>
      </c>
    </row>
    <row r="82" spans="1:65" s="2" customFormat="1" ht="44.25" customHeight="1">
      <c r="A82" s="36"/>
      <c r="B82" s="37"/>
      <c r="C82" s="176" t="s">
        <v>88</v>
      </c>
      <c r="D82" s="176" t="s">
        <v>131</v>
      </c>
      <c r="E82" s="177" t="s">
        <v>348</v>
      </c>
      <c r="F82" s="178" t="s">
        <v>349</v>
      </c>
      <c r="G82" s="179" t="s">
        <v>157</v>
      </c>
      <c r="H82" s="180">
        <v>12</v>
      </c>
      <c r="I82" s="181"/>
      <c r="J82" s="182">
        <f>ROUND(I82*H82,2)</f>
        <v>0</v>
      </c>
      <c r="K82" s="183"/>
      <c r="L82" s="41"/>
      <c r="M82" s="227" t="s">
        <v>78</v>
      </c>
      <c r="N82" s="228" t="s">
        <v>50</v>
      </c>
      <c r="O82" s="229"/>
      <c r="P82" s="230">
        <f>O82*H82</f>
        <v>0</v>
      </c>
      <c r="Q82" s="230">
        <v>0</v>
      </c>
      <c r="R82" s="230">
        <f>Q82*H82</f>
        <v>0</v>
      </c>
      <c r="S82" s="230">
        <v>0</v>
      </c>
      <c r="T82" s="231">
        <f>S82*H82</f>
        <v>0</v>
      </c>
      <c r="U82" s="36"/>
      <c r="V82" s="36"/>
      <c r="W82" s="36"/>
      <c r="X82" s="36"/>
      <c r="Y82" s="36"/>
      <c r="Z82" s="36"/>
      <c r="AA82" s="36"/>
      <c r="AB82" s="36"/>
      <c r="AC82" s="36"/>
      <c r="AD82" s="36"/>
      <c r="AE82" s="36"/>
      <c r="AR82" s="188" t="s">
        <v>350</v>
      </c>
      <c r="AT82" s="188" t="s">
        <v>131</v>
      </c>
      <c r="AU82" s="188" t="s">
        <v>88</v>
      </c>
      <c r="AY82" s="18" t="s">
        <v>128</v>
      </c>
      <c r="BE82" s="189">
        <f>IF(N82="základní",J82,0)</f>
        <v>0</v>
      </c>
      <c r="BF82" s="189">
        <f>IF(N82="snížená",J82,0)</f>
        <v>0</v>
      </c>
      <c r="BG82" s="189">
        <f>IF(N82="zákl. přenesená",J82,0)</f>
        <v>0</v>
      </c>
      <c r="BH82" s="189">
        <f>IF(N82="sníž. přenesená",J82,0)</f>
        <v>0</v>
      </c>
      <c r="BI82" s="189">
        <f>IF(N82="nulová",J82,0)</f>
        <v>0</v>
      </c>
      <c r="BJ82" s="18" t="s">
        <v>88</v>
      </c>
      <c r="BK82" s="189">
        <f>ROUND(I82*H82,2)</f>
        <v>0</v>
      </c>
      <c r="BL82" s="18" t="s">
        <v>350</v>
      </c>
      <c r="BM82" s="188" t="s">
        <v>351</v>
      </c>
    </row>
    <row r="83" spans="1:65" s="2" customFormat="1" ht="6.95" customHeight="1">
      <c r="A83" s="36"/>
      <c r="B83" s="49"/>
      <c r="C83" s="50"/>
      <c r="D83" s="50"/>
      <c r="E83" s="50"/>
      <c r="F83" s="50"/>
      <c r="G83" s="50"/>
      <c r="H83" s="50"/>
      <c r="I83" s="50"/>
      <c r="J83" s="50"/>
      <c r="K83" s="50"/>
      <c r="L83" s="41"/>
      <c r="M83" s="36"/>
      <c r="O83" s="36"/>
      <c r="P83" s="36"/>
      <c r="Q83" s="36"/>
      <c r="R83" s="36"/>
      <c r="S83" s="36"/>
      <c r="T83" s="36"/>
      <c r="U83" s="36"/>
      <c r="V83" s="36"/>
      <c r="W83" s="36"/>
      <c r="X83" s="36"/>
      <c r="Y83" s="36"/>
      <c r="Z83" s="36"/>
      <c r="AA83" s="36"/>
      <c r="AB83" s="36"/>
      <c r="AC83" s="36"/>
      <c r="AD83" s="36"/>
      <c r="AE83" s="36"/>
    </row>
  </sheetData>
  <sheetProtection algorithmName="SHA-512" hashValue="BaV3c9ot+CGM/YF5O3dZ8tvwB5p3sg43QBuOaXI/N5q1SIa+bCY2IlDqsUOR7aX5OiN+hX3VxXlByYYPQhMLNA==" saltValue="9IY/Xrk9FdGqflPzsOka1YMwGNLHLOsGdfI6qMUoPxWTO+hPuHWD1zZHcPFOUpU5r+6+fUY1B6gQJc/ydDktvA==" spinCount="100000" sheet="1" objects="1" scenarios="1" formatColumns="0" formatRows="0" autoFilter="0"/>
  <autoFilter ref="C79:K82" xr:uid="{00000000-0009-0000-0000-000002000000}"/>
  <mergeCells count="9">
    <mergeCell ref="E50:H50"/>
    <mergeCell ref="E70:H70"/>
    <mergeCell ref="E72:H72"/>
    <mergeCell ref="L2:V2"/>
    <mergeCell ref="E7:H7"/>
    <mergeCell ref="E9:H9"/>
    <mergeCell ref="E18:H18"/>
    <mergeCell ref="E27:H27"/>
    <mergeCell ref="E48:H48"/>
  </mergeCells>
  <pageMargins left="0.39370078740157483" right="0.39370078740157483" top="0.39370078740157483" bottom="0.39370078740157483" header="0" footer="0"/>
  <pageSetup paperSize="9" scale="88" fitToHeight="100" orientation="portrait"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18"/>
  <sheetViews>
    <sheetView showGridLines="0" tabSelected="1" zoomScale="110" zoomScaleNormal="110" workbookViewId="0"/>
  </sheetViews>
  <sheetFormatPr defaultRowHeight="16.5"/>
  <cols>
    <col min="1" max="1" width="8.33203125" style="232" customWidth="1"/>
    <col min="2" max="2" width="1.6640625" style="232" customWidth="1"/>
    <col min="3" max="4" width="5" style="232" customWidth="1"/>
    <col min="5" max="5" width="11.6640625" style="232" customWidth="1"/>
    <col min="6" max="6" width="9.1640625" style="232" customWidth="1"/>
    <col min="7" max="7" width="5" style="232" customWidth="1"/>
    <col min="8" max="8" width="77.83203125" style="232" customWidth="1"/>
    <col min="9" max="10" width="20" style="232" customWidth="1"/>
    <col min="11" max="11" width="1.6640625" style="232" customWidth="1"/>
  </cols>
  <sheetData>
    <row r="1" spans="2:11" s="1" customFormat="1" ht="37.5" customHeight="1"/>
    <row r="2" spans="2:11" s="1" customFormat="1" ht="7.5" customHeight="1">
      <c r="B2" s="233"/>
      <c r="C2" s="234"/>
      <c r="D2" s="234"/>
      <c r="E2" s="234"/>
      <c r="F2" s="234"/>
      <c r="G2" s="234"/>
      <c r="H2" s="234"/>
      <c r="I2" s="234"/>
      <c r="J2" s="234"/>
      <c r="K2" s="235"/>
    </row>
    <row r="3" spans="2:11" s="16" customFormat="1" ht="45" customHeight="1">
      <c r="B3" s="236"/>
      <c r="C3" s="364" t="s">
        <v>352</v>
      </c>
      <c r="D3" s="364"/>
      <c r="E3" s="364"/>
      <c r="F3" s="364"/>
      <c r="G3" s="364"/>
      <c r="H3" s="364"/>
      <c r="I3" s="364"/>
      <c r="J3" s="364"/>
      <c r="K3" s="237"/>
    </row>
    <row r="4" spans="2:11" s="1" customFormat="1" ht="25.5" customHeight="1">
      <c r="B4" s="238"/>
      <c r="C4" s="369" t="s">
        <v>353</v>
      </c>
      <c r="D4" s="369"/>
      <c r="E4" s="369"/>
      <c r="F4" s="369"/>
      <c r="G4" s="369"/>
      <c r="H4" s="369"/>
      <c r="I4" s="369"/>
      <c r="J4" s="369"/>
      <c r="K4" s="239"/>
    </row>
    <row r="5" spans="2:11" s="1" customFormat="1" ht="5.25" customHeight="1">
      <c r="B5" s="238"/>
      <c r="C5" s="240"/>
      <c r="D5" s="240"/>
      <c r="E5" s="240"/>
      <c r="F5" s="240"/>
      <c r="G5" s="240"/>
      <c r="H5" s="240"/>
      <c r="I5" s="240"/>
      <c r="J5" s="240"/>
      <c r="K5" s="239"/>
    </row>
    <row r="6" spans="2:11" s="1" customFormat="1" ht="15" customHeight="1">
      <c r="B6" s="238"/>
      <c r="C6" s="368" t="s">
        <v>354</v>
      </c>
      <c r="D6" s="368"/>
      <c r="E6" s="368"/>
      <c r="F6" s="368"/>
      <c r="G6" s="368"/>
      <c r="H6" s="368"/>
      <c r="I6" s="368"/>
      <c r="J6" s="368"/>
      <c r="K6" s="239"/>
    </row>
    <row r="7" spans="2:11" s="1" customFormat="1" ht="15" customHeight="1">
      <c r="B7" s="242"/>
      <c r="C7" s="368" t="s">
        <v>355</v>
      </c>
      <c r="D7" s="368"/>
      <c r="E7" s="368"/>
      <c r="F7" s="368"/>
      <c r="G7" s="368"/>
      <c r="H7" s="368"/>
      <c r="I7" s="368"/>
      <c r="J7" s="368"/>
      <c r="K7" s="239"/>
    </row>
    <row r="8" spans="2:11" s="1" customFormat="1" ht="12.75" customHeight="1">
      <c r="B8" s="242"/>
      <c r="C8" s="241"/>
      <c r="D8" s="241"/>
      <c r="E8" s="241"/>
      <c r="F8" s="241"/>
      <c r="G8" s="241"/>
      <c r="H8" s="241"/>
      <c r="I8" s="241"/>
      <c r="J8" s="241"/>
      <c r="K8" s="239"/>
    </row>
    <row r="9" spans="2:11" s="1" customFormat="1" ht="15" customHeight="1">
      <c r="B9" s="242"/>
      <c r="C9" s="368" t="s">
        <v>356</v>
      </c>
      <c r="D9" s="368"/>
      <c r="E9" s="368"/>
      <c r="F9" s="368"/>
      <c r="G9" s="368"/>
      <c r="H9" s="368"/>
      <c r="I9" s="368"/>
      <c r="J9" s="368"/>
      <c r="K9" s="239"/>
    </row>
    <row r="10" spans="2:11" s="1" customFormat="1" ht="15" customHeight="1">
      <c r="B10" s="242"/>
      <c r="C10" s="241"/>
      <c r="D10" s="368" t="s">
        <v>357</v>
      </c>
      <c r="E10" s="368"/>
      <c r="F10" s="368"/>
      <c r="G10" s="368"/>
      <c r="H10" s="368"/>
      <c r="I10" s="368"/>
      <c r="J10" s="368"/>
      <c r="K10" s="239"/>
    </row>
    <row r="11" spans="2:11" s="1" customFormat="1" ht="15" customHeight="1">
      <c r="B11" s="242"/>
      <c r="C11" s="243"/>
      <c r="D11" s="368" t="s">
        <v>358</v>
      </c>
      <c r="E11" s="368"/>
      <c r="F11" s="368"/>
      <c r="G11" s="368"/>
      <c r="H11" s="368"/>
      <c r="I11" s="368"/>
      <c r="J11" s="368"/>
      <c r="K11" s="239"/>
    </row>
    <row r="12" spans="2:11" s="1" customFormat="1" ht="15" customHeight="1">
      <c r="B12" s="242"/>
      <c r="C12" s="243"/>
      <c r="D12" s="241"/>
      <c r="E12" s="241"/>
      <c r="F12" s="241"/>
      <c r="G12" s="241"/>
      <c r="H12" s="241"/>
      <c r="I12" s="241"/>
      <c r="J12" s="241"/>
      <c r="K12" s="239"/>
    </row>
    <row r="13" spans="2:11" s="1" customFormat="1" ht="15" customHeight="1">
      <c r="B13" s="242"/>
      <c r="C13" s="243"/>
      <c r="D13" s="244" t="s">
        <v>359</v>
      </c>
      <c r="E13" s="241"/>
      <c r="F13" s="241"/>
      <c r="G13" s="241"/>
      <c r="H13" s="241"/>
      <c r="I13" s="241"/>
      <c r="J13" s="241"/>
      <c r="K13" s="239"/>
    </row>
    <row r="14" spans="2:11" s="1" customFormat="1" ht="12.75" customHeight="1">
      <c r="B14" s="242"/>
      <c r="C14" s="243"/>
      <c r="D14" s="243"/>
      <c r="E14" s="243"/>
      <c r="F14" s="243"/>
      <c r="G14" s="243"/>
      <c r="H14" s="243"/>
      <c r="I14" s="243"/>
      <c r="J14" s="243"/>
      <c r="K14" s="239"/>
    </row>
    <row r="15" spans="2:11" s="1" customFormat="1" ht="15" customHeight="1">
      <c r="B15" s="242"/>
      <c r="C15" s="243"/>
      <c r="D15" s="368" t="s">
        <v>360</v>
      </c>
      <c r="E15" s="368"/>
      <c r="F15" s="368"/>
      <c r="G15" s="368"/>
      <c r="H15" s="368"/>
      <c r="I15" s="368"/>
      <c r="J15" s="368"/>
      <c r="K15" s="239"/>
    </row>
    <row r="16" spans="2:11" s="1" customFormat="1" ht="15" customHeight="1">
      <c r="B16" s="242"/>
      <c r="C16" s="243"/>
      <c r="D16" s="368" t="s">
        <v>361</v>
      </c>
      <c r="E16" s="368"/>
      <c r="F16" s="368"/>
      <c r="G16" s="368"/>
      <c r="H16" s="368"/>
      <c r="I16" s="368"/>
      <c r="J16" s="368"/>
      <c r="K16" s="239"/>
    </row>
    <row r="17" spans="2:11" s="1" customFormat="1" ht="15" customHeight="1">
      <c r="B17" s="242"/>
      <c r="C17" s="243"/>
      <c r="D17" s="368" t="s">
        <v>362</v>
      </c>
      <c r="E17" s="368"/>
      <c r="F17" s="368"/>
      <c r="G17" s="368"/>
      <c r="H17" s="368"/>
      <c r="I17" s="368"/>
      <c r="J17" s="368"/>
      <c r="K17" s="239"/>
    </row>
    <row r="18" spans="2:11" s="1" customFormat="1" ht="15" customHeight="1">
      <c r="B18" s="242"/>
      <c r="C18" s="243"/>
      <c r="D18" s="243"/>
      <c r="E18" s="245" t="s">
        <v>87</v>
      </c>
      <c r="F18" s="368" t="s">
        <v>363</v>
      </c>
      <c r="G18" s="368"/>
      <c r="H18" s="368"/>
      <c r="I18" s="368"/>
      <c r="J18" s="368"/>
      <c r="K18" s="239"/>
    </row>
    <row r="19" spans="2:11" s="1" customFormat="1" ht="15" customHeight="1">
      <c r="B19" s="242"/>
      <c r="C19" s="243"/>
      <c r="D19" s="243"/>
      <c r="E19" s="245" t="s">
        <v>364</v>
      </c>
      <c r="F19" s="368" t="s">
        <v>365</v>
      </c>
      <c r="G19" s="368"/>
      <c r="H19" s="368"/>
      <c r="I19" s="368"/>
      <c r="J19" s="368"/>
      <c r="K19" s="239"/>
    </row>
    <row r="20" spans="2:11" s="1" customFormat="1" ht="15" customHeight="1">
      <c r="B20" s="242"/>
      <c r="C20" s="243"/>
      <c r="D20" s="243"/>
      <c r="E20" s="245" t="s">
        <v>366</v>
      </c>
      <c r="F20" s="368" t="s">
        <v>367</v>
      </c>
      <c r="G20" s="368"/>
      <c r="H20" s="368"/>
      <c r="I20" s="368"/>
      <c r="J20" s="368"/>
      <c r="K20" s="239"/>
    </row>
    <row r="21" spans="2:11" s="1" customFormat="1" ht="15" customHeight="1">
      <c r="B21" s="242"/>
      <c r="C21" s="243"/>
      <c r="D21" s="243"/>
      <c r="E21" s="245" t="s">
        <v>368</v>
      </c>
      <c r="F21" s="368" t="s">
        <v>369</v>
      </c>
      <c r="G21" s="368"/>
      <c r="H21" s="368"/>
      <c r="I21" s="368"/>
      <c r="J21" s="368"/>
      <c r="K21" s="239"/>
    </row>
    <row r="22" spans="2:11" s="1" customFormat="1" ht="15" customHeight="1">
      <c r="B22" s="242"/>
      <c r="C22" s="243"/>
      <c r="D22" s="243"/>
      <c r="E22" s="245" t="s">
        <v>346</v>
      </c>
      <c r="F22" s="368" t="s">
        <v>347</v>
      </c>
      <c r="G22" s="368"/>
      <c r="H22" s="368"/>
      <c r="I22" s="368"/>
      <c r="J22" s="368"/>
      <c r="K22" s="239"/>
    </row>
    <row r="23" spans="2:11" s="1" customFormat="1" ht="15" customHeight="1">
      <c r="B23" s="242"/>
      <c r="C23" s="243"/>
      <c r="D23" s="243"/>
      <c r="E23" s="245" t="s">
        <v>370</v>
      </c>
      <c r="F23" s="368" t="s">
        <v>371</v>
      </c>
      <c r="G23" s="368"/>
      <c r="H23" s="368"/>
      <c r="I23" s="368"/>
      <c r="J23" s="368"/>
      <c r="K23" s="239"/>
    </row>
    <row r="24" spans="2:11" s="1" customFormat="1" ht="12.75" customHeight="1">
      <c r="B24" s="242"/>
      <c r="C24" s="243"/>
      <c r="D24" s="243"/>
      <c r="E24" s="243"/>
      <c r="F24" s="243"/>
      <c r="G24" s="243"/>
      <c r="H24" s="243"/>
      <c r="I24" s="243"/>
      <c r="J24" s="243"/>
      <c r="K24" s="239"/>
    </row>
    <row r="25" spans="2:11" s="1" customFormat="1" ht="15" customHeight="1">
      <c r="B25" s="242"/>
      <c r="C25" s="368" t="s">
        <v>372</v>
      </c>
      <c r="D25" s="368"/>
      <c r="E25" s="368"/>
      <c r="F25" s="368"/>
      <c r="G25" s="368"/>
      <c r="H25" s="368"/>
      <c r="I25" s="368"/>
      <c r="J25" s="368"/>
      <c r="K25" s="239"/>
    </row>
    <row r="26" spans="2:11" s="1" customFormat="1" ht="15" customHeight="1">
      <c r="B26" s="242"/>
      <c r="C26" s="368" t="s">
        <v>373</v>
      </c>
      <c r="D26" s="368"/>
      <c r="E26" s="368"/>
      <c r="F26" s="368"/>
      <c r="G26" s="368"/>
      <c r="H26" s="368"/>
      <c r="I26" s="368"/>
      <c r="J26" s="368"/>
      <c r="K26" s="239"/>
    </row>
    <row r="27" spans="2:11" s="1" customFormat="1" ht="15" customHeight="1">
      <c r="B27" s="242"/>
      <c r="C27" s="241"/>
      <c r="D27" s="368" t="s">
        <v>374</v>
      </c>
      <c r="E27" s="368"/>
      <c r="F27" s="368"/>
      <c r="G27" s="368"/>
      <c r="H27" s="368"/>
      <c r="I27" s="368"/>
      <c r="J27" s="368"/>
      <c r="K27" s="239"/>
    </row>
    <row r="28" spans="2:11" s="1" customFormat="1" ht="15" customHeight="1">
      <c r="B28" s="242"/>
      <c r="C28" s="243"/>
      <c r="D28" s="368" t="s">
        <v>375</v>
      </c>
      <c r="E28" s="368"/>
      <c r="F28" s="368"/>
      <c r="G28" s="368"/>
      <c r="H28" s="368"/>
      <c r="I28" s="368"/>
      <c r="J28" s="368"/>
      <c r="K28" s="239"/>
    </row>
    <row r="29" spans="2:11" s="1" customFormat="1" ht="12.75" customHeight="1">
      <c r="B29" s="242"/>
      <c r="C29" s="243"/>
      <c r="D29" s="243"/>
      <c r="E29" s="243"/>
      <c r="F29" s="243"/>
      <c r="G29" s="243"/>
      <c r="H29" s="243"/>
      <c r="I29" s="243"/>
      <c r="J29" s="243"/>
      <c r="K29" s="239"/>
    </row>
    <row r="30" spans="2:11" s="1" customFormat="1" ht="15" customHeight="1">
      <c r="B30" s="242"/>
      <c r="C30" s="243"/>
      <c r="D30" s="368" t="s">
        <v>376</v>
      </c>
      <c r="E30" s="368"/>
      <c r="F30" s="368"/>
      <c r="G30" s="368"/>
      <c r="H30" s="368"/>
      <c r="I30" s="368"/>
      <c r="J30" s="368"/>
      <c r="K30" s="239"/>
    </row>
    <row r="31" spans="2:11" s="1" customFormat="1" ht="15" customHeight="1">
      <c r="B31" s="242"/>
      <c r="C31" s="243"/>
      <c r="D31" s="368" t="s">
        <v>377</v>
      </c>
      <c r="E31" s="368"/>
      <c r="F31" s="368"/>
      <c r="G31" s="368"/>
      <c r="H31" s="368"/>
      <c r="I31" s="368"/>
      <c r="J31" s="368"/>
      <c r="K31" s="239"/>
    </row>
    <row r="32" spans="2:11" s="1" customFormat="1" ht="12.75" customHeight="1">
      <c r="B32" s="242"/>
      <c r="C32" s="243"/>
      <c r="D32" s="243"/>
      <c r="E32" s="243"/>
      <c r="F32" s="243"/>
      <c r="G32" s="243"/>
      <c r="H32" s="243"/>
      <c r="I32" s="243"/>
      <c r="J32" s="243"/>
      <c r="K32" s="239"/>
    </row>
    <row r="33" spans="2:11" s="1" customFormat="1" ht="15" customHeight="1">
      <c r="B33" s="242"/>
      <c r="C33" s="243"/>
      <c r="D33" s="368" t="s">
        <v>378</v>
      </c>
      <c r="E33" s="368"/>
      <c r="F33" s="368"/>
      <c r="G33" s="368"/>
      <c r="H33" s="368"/>
      <c r="I33" s="368"/>
      <c r="J33" s="368"/>
      <c r="K33" s="239"/>
    </row>
    <row r="34" spans="2:11" s="1" customFormat="1" ht="15" customHeight="1">
      <c r="B34" s="242"/>
      <c r="C34" s="243"/>
      <c r="D34" s="368" t="s">
        <v>379</v>
      </c>
      <c r="E34" s="368"/>
      <c r="F34" s="368"/>
      <c r="G34" s="368"/>
      <c r="H34" s="368"/>
      <c r="I34" s="368"/>
      <c r="J34" s="368"/>
      <c r="K34" s="239"/>
    </row>
    <row r="35" spans="2:11" s="1" customFormat="1" ht="15" customHeight="1">
      <c r="B35" s="242"/>
      <c r="C35" s="243"/>
      <c r="D35" s="368" t="s">
        <v>380</v>
      </c>
      <c r="E35" s="368"/>
      <c r="F35" s="368"/>
      <c r="G35" s="368"/>
      <c r="H35" s="368"/>
      <c r="I35" s="368"/>
      <c r="J35" s="368"/>
      <c r="K35" s="239"/>
    </row>
    <row r="36" spans="2:11" s="1" customFormat="1" ht="15" customHeight="1">
      <c r="B36" s="242"/>
      <c r="C36" s="243"/>
      <c r="D36" s="241"/>
      <c r="E36" s="244" t="s">
        <v>114</v>
      </c>
      <c r="F36" s="241"/>
      <c r="G36" s="368" t="s">
        <v>381</v>
      </c>
      <c r="H36" s="368"/>
      <c r="I36" s="368"/>
      <c r="J36" s="368"/>
      <c r="K36" s="239"/>
    </row>
    <row r="37" spans="2:11" s="1" customFormat="1" ht="30.75" customHeight="1">
      <c r="B37" s="242"/>
      <c r="C37" s="243"/>
      <c r="D37" s="241"/>
      <c r="E37" s="244" t="s">
        <v>382</v>
      </c>
      <c r="F37" s="241"/>
      <c r="G37" s="368" t="s">
        <v>383</v>
      </c>
      <c r="H37" s="368"/>
      <c r="I37" s="368"/>
      <c r="J37" s="368"/>
      <c r="K37" s="239"/>
    </row>
    <row r="38" spans="2:11" s="1" customFormat="1" ht="15" customHeight="1">
      <c r="B38" s="242"/>
      <c r="C38" s="243"/>
      <c r="D38" s="241"/>
      <c r="E38" s="244" t="s">
        <v>60</v>
      </c>
      <c r="F38" s="241"/>
      <c r="G38" s="368" t="s">
        <v>384</v>
      </c>
      <c r="H38" s="368"/>
      <c r="I38" s="368"/>
      <c r="J38" s="368"/>
      <c r="K38" s="239"/>
    </row>
    <row r="39" spans="2:11" s="1" customFormat="1" ht="15" customHeight="1">
      <c r="B39" s="242"/>
      <c r="C39" s="243"/>
      <c r="D39" s="241"/>
      <c r="E39" s="244" t="s">
        <v>61</v>
      </c>
      <c r="F39" s="241"/>
      <c r="G39" s="368" t="s">
        <v>385</v>
      </c>
      <c r="H39" s="368"/>
      <c r="I39" s="368"/>
      <c r="J39" s="368"/>
      <c r="K39" s="239"/>
    </row>
    <row r="40" spans="2:11" s="1" customFormat="1" ht="15" customHeight="1">
      <c r="B40" s="242"/>
      <c r="C40" s="243"/>
      <c r="D40" s="241"/>
      <c r="E40" s="244" t="s">
        <v>115</v>
      </c>
      <c r="F40" s="241"/>
      <c r="G40" s="368" t="s">
        <v>386</v>
      </c>
      <c r="H40" s="368"/>
      <c r="I40" s="368"/>
      <c r="J40" s="368"/>
      <c r="K40" s="239"/>
    </row>
    <row r="41" spans="2:11" s="1" customFormat="1" ht="15" customHeight="1">
      <c r="B41" s="242"/>
      <c r="C41" s="243"/>
      <c r="D41" s="241"/>
      <c r="E41" s="244" t="s">
        <v>116</v>
      </c>
      <c r="F41" s="241"/>
      <c r="G41" s="368" t="s">
        <v>387</v>
      </c>
      <c r="H41" s="368"/>
      <c r="I41" s="368"/>
      <c r="J41" s="368"/>
      <c r="K41" s="239"/>
    </row>
    <row r="42" spans="2:11" s="1" customFormat="1" ht="15" customHeight="1">
      <c r="B42" s="242"/>
      <c r="C42" s="243"/>
      <c r="D42" s="241"/>
      <c r="E42" s="244" t="s">
        <v>388</v>
      </c>
      <c r="F42" s="241"/>
      <c r="G42" s="368" t="s">
        <v>389</v>
      </c>
      <c r="H42" s="368"/>
      <c r="I42" s="368"/>
      <c r="J42" s="368"/>
      <c r="K42" s="239"/>
    </row>
    <row r="43" spans="2:11" s="1" customFormat="1" ht="15" customHeight="1">
      <c r="B43" s="242"/>
      <c r="C43" s="243"/>
      <c r="D43" s="241"/>
      <c r="E43" s="244"/>
      <c r="F43" s="241"/>
      <c r="G43" s="368" t="s">
        <v>390</v>
      </c>
      <c r="H43" s="368"/>
      <c r="I43" s="368"/>
      <c r="J43" s="368"/>
      <c r="K43" s="239"/>
    </row>
    <row r="44" spans="2:11" s="1" customFormat="1" ht="15" customHeight="1">
      <c r="B44" s="242"/>
      <c r="C44" s="243"/>
      <c r="D44" s="241"/>
      <c r="E44" s="244" t="s">
        <v>391</v>
      </c>
      <c r="F44" s="241"/>
      <c r="G44" s="368" t="s">
        <v>392</v>
      </c>
      <c r="H44" s="368"/>
      <c r="I44" s="368"/>
      <c r="J44" s="368"/>
      <c r="K44" s="239"/>
    </row>
    <row r="45" spans="2:11" s="1" customFormat="1" ht="15" customHeight="1">
      <c r="B45" s="242"/>
      <c r="C45" s="243"/>
      <c r="D45" s="241"/>
      <c r="E45" s="244" t="s">
        <v>118</v>
      </c>
      <c r="F45" s="241"/>
      <c r="G45" s="368" t="s">
        <v>393</v>
      </c>
      <c r="H45" s="368"/>
      <c r="I45" s="368"/>
      <c r="J45" s="368"/>
      <c r="K45" s="239"/>
    </row>
    <row r="46" spans="2:11" s="1" customFormat="1" ht="12.75" customHeight="1">
      <c r="B46" s="242"/>
      <c r="C46" s="243"/>
      <c r="D46" s="241"/>
      <c r="E46" s="241"/>
      <c r="F46" s="241"/>
      <c r="G46" s="241"/>
      <c r="H46" s="241"/>
      <c r="I46" s="241"/>
      <c r="J46" s="241"/>
      <c r="K46" s="239"/>
    </row>
    <row r="47" spans="2:11" s="1" customFormat="1" ht="15" customHeight="1">
      <c r="B47" s="242"/>
      <c r="C47" s="243"/>
      <c r="D47" s="368" t="s">
        <v>394</v>
      </c>
      <c r="E47" s="368"/>
      <c r="F47" s="368"/>
      <c r="G47" s="368"/>
      <c r="H47" s="368"/>
      <c r="I47" s="368"/>
      <c r="J47" s="368"/>
      <c r="K47" s="239"/>
    </row>
    <row r="48" spans="2:11" s="1" customFormat="1" ht="15" customHeight="1">
      <c r="B48" s="242"/>
      <c r="C48" s="243"/>
      <c r="D48" s="243"/>
      <c r="E48" s="368" t="s">
        <v>395</v>
      </c>
      <c r="F48" s="368"/>
      <c r="G48" s="368"/>
      <c r="H48" s="368"/>
      <c r="I48" s="368"/>
      <c r="J48" s="368"/>
      <c r="K48" s="239"/>
    </row>
    <row r="49" spans="2:11" s="1" customFormat="1" ht="15" customHeight="1">
      <c r="B49" s="242"/>
      <c r="C49" s="243"/>
      <c r="D49" s="243"/>
      <c r="E49" s="368" t="s">
        <v>396</v>
      </c>
      <c r="F49" s="368"/>
      <c r="G49" s="368"/>
      <c r="H49" s="368"/>
      <c r="I49" s="368"/>
      <c r="J49" s="368"/>
      <c r="K49" s="239"/>
    </row>
    <row r="50" spans="2:11" s="1" customFormat="1" ht="15" customHeight="1">
      <c r="B50" s="242"/>
      <c r="C50" s="243"/>
      <c r="D50" s="243"/>
      <c r="E50" s="368" t="s">
        <v>397</v>
      </c>
      <c r="F50" s="368"/>
      <c r="G50" s="368"/>
      <c r="H50" s="368"/>
      <c r="I50" s="368"/>
      <c r="J50" s="368"/>
      <c r="K50" s="239"/>
    </row>
    <row r="51" spans="2:11" s="1" customFormat="1" ht="15" customHeight="1">
      <c r="B51" s="242"/>
      <c r="C51" s="243"/>
      <c r="D51" s="368" t="s">
        <v>398</v>
      </c>
      <c r="E51" s="368"/>
      <c r="F51" s="368"/>
      <c r="G51" s="368"/>
      <c r="H51" s="368"/>
      <c r="I51" s="368"/>
      <c r="J51" s="368"/>
      <c r="K51" s="239"/>
    </row>
    <row r="52" spans="2:11" s="1" customFormat="1" ht="25.5" customHeight="1">
      <c r="B52" s="238"/>
      <c r="C52" s="369" t="s">
        <v>399</v>
      </c>
      <c r="D52" s="369"/>
      <c r="E52" s="369"/>
      <c r="F52" s="369"/>
      <c r="G52" s="369"/>
      <c r="H52" s="369"/>
      <c r="I52" s="369"/>
      <c r="J52" s="369"/>
      <c r="K52" s="239"/>
    </row>
    <row r="53" spans="2:11" s="1" customFormat="1" ht="5.25" customHeight="1">
      <c r="B53" s="238"/>
      <c r="C53" s="240"/>
      <c r="D53" s="240"/>
      <c r="E53" s="240"/>
      <c r="F53" s="240"/>
      <c r="G53" s="240"/>
      <c r="H53" s="240"/>
      <c r="I53" s="240"/>
      <c r="J53" s="240"/>
      <c r="K53" s="239"/>
    </row>
    <row r="54" spans="2:11" s="1" customFormat="1" ht="15" customHeight="1">
      <c r="B54" s="238"/>
      <c r="C54" s="368" t="s">
        <v>400</v>
      </c>
      <c r="D54" s="368"/>
      <c r="E54" s="368"/>
      <c r="F54" s="368"/>
      <c r="G54" s="368"/>
      <c r="H54" s="368"/>
      <c r="I54" s="368"/>
      <c r="J54" s="368"/>
      <c r="K54" s="239"/>
    </row>
    <row r="55" spans="2:11" s="1" customFormat="1" ht="15" customHeight="1">
      <c r="B55" s="238"/>
      <c r="C55" s="368" t="s">
        <v>401</v>
      </c>
      <c r="D55" s="368"/>
      <c r="E55" s="368"/>
      <c r="F55" s="368"/>
      <c r="G55" s="368"/>
      <c r="H55" s="368"/>
      <c r="I55" s="368"/>
      <c r="J55" s="368"/>
      <c r="K55" s="239"/>
    </row>
    <row r="56" spans="2:11" s="1" customFormat="1" ht="12.75" customHeight="1">
      <c r="B56" s="238"/>
      <c r="C56" s="241"/>
      <c r="D56" s="241"/>
      <c r="E56" s="241"/>
      <c r="F56" s="241"/>
      <c r="G56" s="241"/>
      <c r="H56" s="241"/>
      <c r="I56" s="241"/>
      <c r="J56" s="241"/>
      <c r="K56" s="239"/>
    </row>
    <row r="57" spans="2:11" s="1" customFormat="1" ht="15" customHeight="1">
      <c r="B57" s="238"/>
      <c r="C57" s="368" t="s">
        <v>402</v>
      </c>
      <c r="D57" s="368"/>
      <c r="E57" s="368"/>
      <c r="F57" s="368"/>
      <c r="G57" s="368"/>
      <c r="H57" s="368"/>
      <c r="I57" s="368"/>
      <c r="J57" s="368"/>
      <c r="K57" s="239"/>
    </row>
    <row r="58" spans="2:11" s="1" customFormat="1" ht="15" customHeight="1">
      <c r="B58" s="238"/>
      <c r="C58" s="243"/>
      <c r="D58" s="368" t="s">
        <v>403</v>
      </c>
      <c r="E58" s="368"/>
      <c r="F58" s="368"/>
      <c r="G58" s="368"/>
      <c r="H58" s="368"/>
      <c r="I58" s="368"/>
      <c r="J58" s="368"/>
      <c r="K58" s="239"/>
    </row>
    <row r="59" spans="2:11" s="1" customFormat="1" ht="15" customHeight="1">
      <c r="B59" s="238"/>
      <c r="C59" s="243"/>
      <c r="D59" s="368" t="s">
        <v>404</v>
      </c>
      <c r="E59" s="368"/>
      <c r="F59" s="368"/>
      <c r="G59" s="368"/>
      <c r="H59" s="368"/>
      <c r="I59" s="368"/>
      <c r="J59" s="368"/>
      <c r="K59" s="239"/>
    </row>
    <row r="60" spans="2:11" s="1" customFormat="1" ht="15" customHeight="1">
      <c r="B60" s="238"/>
      <c r="C60" s="243"/>
      <c r="D60" s="368" t="s">
        <v>405</v>
      </c>
      <c r="E60" s="368"/>
      <c r="F60" s="368"/>
      <c r="G60" s="368"/>
      <c r="H60" s="368"/>
      <c r="I60" s="368"/>
      <c r="J60" s="368"/>
      <c r="K60" s="239"/>
    </row>
    <row r="61" spans="2:11" s="1" customFormat="1" ht="15" customHeight="1">
      <c r="B61" s="238"/>
      <c r="C61" s="243"/>
      <c r="D61" s="368" t="s">
        <v>406</v>
      </c>
      <c r="E61" s="368"/>
      <c r="F61" s="368"/>
      <c r="G61" s="368"/>
      <c r="H61" s="368"/>
      <c r="I61" s="368"/>
      <c r="J61" s="368"/>
      <c r="K61" s="239"/>
    </row>
    <row r="62" spans="2:11" s="1" customFormat="1" ht="15" customHeight="1">
      <c r="B62" s="238"/>
      <c r="C62" s="243"/>
      <c r="D62" s="370" t="s">
        <v>407</v>
      </c>
      <c r="E62" s="370"/>
      <c r="F62" s="370"/>
      <c r="G62" s="370"/>
      <c r="H62" s="370"/>
      <c r="I62" s="370"/>
      <c r="J62" s="370"/>
      <c r="K62" s="239"/>
    </row>
    <row r="63" spans="2:11" s="1" customFormat="1" ht="15" customHeight="1">
      <c r="B63" s="238"/>
      <c r="C63" s="243"/>
      <c r="D63" s="368" t="s">
        <v>408</v>
      </c>
      <c r="E63" s="368"/>
      <c r="F63" s="368"/>
      <c r="G63" s="368"/>
      <c r="H63" s="368"/>
      <c r="I63" s="368"/>
      <c r="J63" s="368"/>
      <c r="K63" s="239"/>
    </row>
    <row r="64" spans="2:11" s="1" customFormat="1" ht="12.75" customHeight="1">
      <c r="B64" s="238"/>
      <c r="C64" s="243"/>
      <c r="D64" s="243"/>
      <c r="E64" s="246"/>
      <c r="F64" s="243"/>
      <c r="G64" s="243"/>
      <c r="H64" s="243"/>
      <c r="I64" s="243"/>
      <c r="J64" s="243"/>
      <c r="K64" s="239"/>
    </row>
    <row r="65" spans="2:11" s="1" customFormat="1" ht="15" customHeight="1">
      <c r="B65" s="238"/>
      <c r="C65" s="243"/>
      <c r="D65" s="368" t="s">
        <v>409</v>
      </c>
      <c r="E65" s="368"/>
      <c r="F65" s="368"/>
      <c r="G65" s="368"/>
      <c r="H65" s="368"/>
      <c r="I65" s="368"/>
      <c r="J65" s="368"/>
      <c r="K65" s="239"/>
    </row>
    <row r="66" spans="2:11" s="1" customFormat="1" ht="15" customHeight="1">
      <c r="B66" s="238"/>
      <c r="C66" s="243"/>
      <c r="D66" s="370" t="s">
        <v>410</v>
      </c>
      <c r="E66" s="370"/>
      <c r="F66" s="370"/>
      <c r="G66" s="370"/>
      <c r="H66" s="370"/>
      <c r="I66" s="370"/>
      <c r="J66" s="370"/>
      <c r="K66" s="239"/>
    </row>
    <row r="67" spans="2:11" s="1" customFormat="1" ht="15" customHeight="1">
      <c r="B67" s="238"/>
      <c r="C67" s="243"/>
      <c r="D67" s="368" t="s">
        <v>411</v>
      </c>
      <c r="E67" s="368"/>
      <c r="F67" s="368"/>
      <c r="G67" s="368"/>
      <c r="H67" s="368"/>
      <c r="I67" s="368"/>
      <c r="J67" s="368"/>
      <c r="K67" s="239"/>
    </row>
    <row r="68" spans="2:11" s="1" customFormat="1" ht="15" customHeight="1">
      <c r="B68" s="238"/>
      <c r="C68" s="243"/>
      <c r="D68" s="368" t="s">
        <v>412</v>
      </c>
      <c r="E68" s="368"/>
      <c r="F68" s="368"/>
      <c r="G68" s="368"/>
      <c r="H68" s="368"/>
      <c r="I68" s="368"/>
      <c r="J68" s="368"/>
      <c r="K68" s="239"/>
    </row>
    <row r="69" spans="2:11" s="1" customFormat="1" ht="15" customHeight="1">
      <c r="B69" s="238"/>
      <c r="C69" s="243"/>
      <c r="D69" s="368" t="s">
        <v>413</v>
      </c>
      <c r="E69" s="368"/>
      <c r="F69" s="368"/>
      <c r="G69" s="368"/>
      <c r="H69" s="368"/>
      <c r="I69" s="368"/>
      <c r="J69" s="368"/>
      <c r="K69" s="239"/>
    </row>
    <row r="70" spans="2:11" s="1" customFormat="1" ht="15" customHeight="1">
      <c r="B70" s="238"/>
      <c r="C70" s="243"/>
      <c r="D70" s="368" t="s">
        <v>414</v>
      </c>
      <c r="E70" s="368"/>
      <c r="F70" s="368"/>
      <c r="G70" s="368"/>
      <c r="H70" s="368"/>
      <c r="I70" s="368"/>
      <c r="J70" s="368"/>
      <c r="K70" s="239"/>
    </row>
    <row r="71" spans="2:11" s="1" customFormat="1" ht="12.75" customHeight="1">
      <c r="B71" s="247"/>
      <c r="C71" s="248"/>
      <c r="D71" s="248"/>
      <c r="E71" s="248"/>
      <c r="F71" s="248"/>
      <c r="G71" s="248"/>
      <c r="H71" s="248"/>
      <c r="I71" s="248"/>
      <c r="J71" s="248"/>
      <c r="K71" s="249"/>
    </row>
    <row r="72" spans="2:11" s="1" customFormat="1" ht="18.75" customHeight="1">
      <c r="B72" s="250"/>
      <c r="C72" s="250"/>
      <c r="D72" s="250"/>
      <c r="E72" s="250"/>
      <c r="F72" s="250"/>
      <c r="G72" s="250"/>
      <c r="H72" s="250"/>
      <c r="I72" s="250"/>
      <c r="J72" s="250"/>
      <c r="K72" s="251"/>
    </row>
    <row r="73" spans="2:11" s="1" customFormat="1" ht="18.75" customHeight="1">
      <c r="B73" s="251"/>
      <c r="C73" s="251"/>
      <c r="D73" s="251"/>
      <c r="E73" s="251"/>
      <c r="F73" s="251"/>
      <c r="G73" s="251"/>
      <c r="H73" s="251"/>
      <c r="I73" s="251"/>
      <c r="J73" s="251"/>
      <c r="K73" s="251"/>
    </row>
    <row r="74" spans="2:11" s="1" customFormat="1" ht="7.5" customHeight="1">
      <c r="B74" s="252"/>
      <c r="C74" s="253"/>
      <c r="D74" s="253"/>
      <c r="E74" s="253"/>
      <c r="F74" s="253"/>
      <c r="G74" s="253"/>
      <c r="H74" s="253"/>
      <c r="I74" s="253"/>
      <c r="J74" s="253"/>
      <c r="K74" s="254"/>
    </row>
    <row r="75" spans="2:11" s="1" customFormat="1" ht="45" customHeight="1">
      <c r="B75" s="255"/>
      <c r="C75" s="363" t="s">
        <v>415</v>
      </c>
      <c r="D75" s="363"/>
      <c r="E75" s="363"/>
      <c r="F75" s="363"/>
      <c r="G75" s="363"/>
      <c r="H75" s="363"/>
      <c r="I75" s="363"/>
      <c r="J75" s="363"/>
      <c r="K75" s="256"/>
    </row>
    <row r="76" spans="2:11" s="1" customFormat="1" ht="17.25" customHeight="1">
      <c r="B76" s="255"/>
      <c r="C76" s="257" t="s">
        <v>416</v>
      </c>
      <c r="D76" s="257"/>
      <c r="E76" s="257"/>
      <c r="F76" s="257" t="s">
        <v>417</v>
      </c>
      <c r="G76" s="258"/>
      <c r="H76" s="257" t="s">
        <v>61</v>
      </c>
      <c r="I76" s="257" t="s">
        <v>64</v>
      </c>
      <c r="J76" s="257" t="s">
        <v>418</v>
      </c>
      <c r="K76" s="256"/>
    </row>
    <row r="77" spans="2:11" s="1" customFormat="1" ht="17.25" customHeight="1">
      <c r="B77" s="255"/>
      <c r="C77" s="259" t="s">
        <v>419</v>
      </c>
      <c r="D77" s="259"/>
      <c r="E77" s="259"/>
      <c r="F77" s="260" t="s">
        <v>420</v>
      </c>
      <c r="G77" s="261"/>
      <c r="H77" s="259"/>
      <c r="I77" s="259"/>
      <c r="J77" s="259" t="s">
        <v>421</v>
      </c>
      <c r="K77" s="256"/>
    </row>
    <row r="78" spans="2:11" s="1" customFormat="1" ht="5.25" customHeight="1">
      <c r="B78" s="255"/>
      <c r="C78" s="262"/>
      <c r="D78" s="262"/>
      <c r="E78" s="262"/>
      <c r="F78" s="262"/>
      <c r="G78" s="263"/>
      <c r="H78" s="262"/>
      <c r="I78" s="262"/>
      <c r="J78" s="262"/>
      <c r="K78" s="256"/>
    </row>
    <row r="79" spans="2:11" s="1" customFormat="1" ht="15" customHeight="1">
      <c r="B79" s="255"/>
      <c r="C79" s="244" t="s">
        <v>60</v>
      </c>
      <c r="D79" s="264"/>
      <c r="E79" s="264"/>
      <c r="F79" s="265" t="s">
        <v>422</v>
      </c>
      <c r="G79" s="266"/>
      <c r="H79" s="244" t="s">
        <v>423</v>
      </c>
      <c r="I79" s="244" t="s">
        <v>424</v>
      </c>
      <c r="J79" s="244">
        <v>20</v>
      </c>
      <c r="K79" s="256"/>
    </row>
    <row r="80" spans="2:11" s="1" customFormat="1" ht="15" customHeight="1">
      <c r="B80" s="255"/>
      <c r="C80" s="244" t="s">
        <v>425</v>
      </c>
      <c r="D80" s="244"/>
      <c r="E80" s="244"/>
      <c r="F80" s="265" t="s">
        <v>422</v>
      </c>
      <c r="G80" s="266"/>
      <c r="H80" s="244" t="s">
        <v>426</v>
      </c>
      <c r="I80" s="244" t="s">
        <v>424</v>
      </c>
      <c r="J80" s="244">
        <v>120</v>
      </c>
      <c r="K80" s="256"/>
    </row>
    <row r="81" spans="2:11" s="1" customFormat="1" ht="15" customHeight="1">
      <c r="B81" s="267"/>
      <c r="C81" s="244" t="s">
        <v>427</v>
      </c>
      <c r="D81" s="244"/>
      <c r="E81" s="244"/>
      <c r="F81" s="265" t="s">
        <v>428</v>
      </c>
      <c r="G81" s="266"/>
      <c r="H81" s="244" t="s">
        <v>429</v>
      </c>
      <c r="I81" s="244" t="s">
        <v>424</v>
      </c>
      <c r="J81" s="244">
        <v>50</v>
      </c>
      <c r="K81" s="256"/>
    </row>
    <row r="82" spans="2:11" s="1" customFormat="1" ht="15" customHeight="1">
      <c r="B82" s="267"/>
      <c r="C82" s="244" t="s">
        <v>430</v>
      </c>
      <c r="D82" s="244"/>
      <c r="E82" s="244"/>
      <c r="F82" s="265" t="s">
        <v>422</v>
      </c>
      <c r="G82" s="266"/>
      <c r="H82" s="244" t="s">
        <v>431</v>
      </c>
      <c r="I82" s="244" t="s">
        <v>432</v>
      </c>
      <c r="J82" s="244"/>
      <c r="K82" s="256"/>
    </row>
    <row r="83" spans="2:11" s="1" customFormat="1" ht="15" customHeight="1">
      <c r="B83" s="267"/>
      <c r="C83" s="268" t="s">
        <v>433</v>
      </c>
      <c r="D83" s="268"/>
      <c r="E83" s="268"/>
      <c r="F83" s="269" t="s">
        <v>428</v>
      </c>
      <c r="G83" s="268"/>
      <c r="H83" s="268" t="s">
        <v>434</v>
      </c>
      <c r="I83" s="268" t="s">
        <v>424</v>
      </c>
      <c r="J83" s="268">
        <v>15</v>
      </c>
      <c r="K83" s="256"/>
    </row>
    <row r="84" spans="2:11" s="1" customFormat="1" ht="15" customHeight="1">
      <c r="B84" s="267"/>
      <c r="C84" s="268" t="s">
        <v>435</v>
      </c>
      <c r="D84" s="268"/>
      <c r="E84" s="268"/>
      <c r="F84" s="269" t="s">
        <v>428</v>
      </c>
      <c r="G84" s="268"/>
      <c r="H84" s="268" t="s">
        <v>436</v>
      </c>
      <c r="I84" s="268" t="s">
        <v>424</v>
      </c>
      <c r="J84" s="268">
        <v>15</v>
      </c>
      <c r="K84" s="256"/>
    </row>
    <row r="85" spans="2:11" s="1" customFormat="1" ht="15" customHeight="1">
      <c r="B85" s="267"/>
      <c r="C85" s="268" t="s">
        <v>437</v>
      </c>
      <c r="D85" s="268"/>
      <c r="E85" s="268"/>
      <c r="F85" s="269" t="s">
        <v>428</v>
      </c>
      <c r="G85" s="268"/>
      <c r="H85" s="268" t="s">
        <v>438</v>
      </c>
      <c r="I85" s="268" t="s">
        <v>424</v>
      </c>
      <c r="J85" s="268">
        <v>20</v>
      </c>
      <c r="K85" s="256"/>
    </row>
    <row r="86" spans="2:11" s="1" customFormat="1" ht="15" customHeight="1">
      <c r="B86" s="267"/>
      <c r="C86" s="268" t="s">
        <v>439</v>
      </c>
      <c r="D86" s="268"/>
      <c r="E86" s="268"/>
      <c r="F86" s="269" t="s">
        <v>428</v>
      </c>
      <c r="G86" s="268"/>
      <c r="H86" s="268" t="s">
        <v>440</v>
      </c>
      <c r="I86" s="268" t="s">
        <v>424</v>
      </c>
      <c r="J86" s="268">
        <v>20</v>
      </c>
      <c r="K86" s="256"/>
    </row>
    <row r="87" spans="2:11" s="1" customFormat="1" ht="15" customHeight="1">
      <c r="B87" s="267"/>
      <c r="C87" s="244" t="s">
        <v>441</v>
      </c>
      <c r="D87" s="244"/>
      <c r="E87" s="244"/>
      <c r="F87" s="265" t="s">
        <v>428</v>
      </c>
      <c r="G87" s="266"/>
      <c r="H87" s="244" t="s">
        <v>442</v>
      </c>
      <c r="I87" s="244" t="s">
        <v>424</v>
      </c>
      <c r="J87" s="244">
        <v>50</v>
      </c>
      <c r="K87" s="256"/>
    </row>
    <row r="88" spans="2:11" s="1" customFormat="1" ht="15" customHeight="1">
      <c r="B88" s="267"/>
      <c r="C88" s="244" t="s">
        <v>443</v>
      </c>
      <c r="D88" s="244"/>
      <c r="E88" s="244"/>
      <c r="F88" s="265" t="s">
        <v>428</v>
      </c>
      <c r="G88" s="266"/>
      <c r="H88" s="244" t="s">
        <v>444</v>
      </c>
      <c r="I88" s="244" t="s">
        <v>424</v>
      </c>
      <c r="J88" s="244">
        <v>20</v>
      </c>
      <c r="K88" s="256"/>
    </row>
    <row r="89" spans="2:11" s="1" customFormat="1" ht="15" customHeight="1">
      <c r="B89" s="267"/>
      <c r="C89" s="244" t="s">
        <v>445</v>
      </c>
      <c r="D89" s="244"/>
      <c r="E89" s="244"/>
      <c r="F89" s="265" t="s">
        <v>428</v>
      </c>
      <c r="G89" s="266"/>
      <c r="H89" s="244" t="s">
        <v>446</v>
      </c>
      <c r="I89" s="244" t="s">
        <v>424</v>
      </c>
      <c r="J89" s="244">
        <v>20</v>
      </c>
      <c r="K89" s="256"/>
    </row>
    <row r="90" spans="2:11" s="1" customFormat="1" ht="15" customHeight="1">
      <c r="B90" s="267"/>
      <c r="C90" s="244" t="s">
        <v>447</v>
      </c>
      <c r="D90" s="244"/>
      <c r="E90" s="244"/>
      <c r="F90" s="265" t="s">
        <v>428</v>
      </c>
      <c r="G90" s="266"/>
      <c r="H90" s="244" t="s">
        <v>448</v>
      </c>
      <c r="I90" s="244" t="s">
        <v>424</v>
      </c>
      <c r="J90" s="244">
        <v>50</v>
      </c>
      <c r="K90" s="256"/>
    </row>
    <row r="91" spans="2:11" s="1" customFormat="1" ht="15" customHeight="1">
      <c r="B91" s="267"/>
      <c r="C91" s="244" t="s">
        <v>449</v>
      </c>
      <c r="D91" s="244"/>
      <c r="E91" s="244"/>
      <c r="F91" s="265" t="s">
        <v>428</v>
      </c>
      <c r="G91" s="266"/>
      <c r="H91" s="244" t="s">
        <v>449</v>
      </c>
      <c r="I91" s="244" t="s">
        <v>424</v>
      </c>
      <c r="J91" s="244">
        <v>50</v>
      </c>
      <c r="K91" s="256"/>
    </row>
    <row r="92" spans="2:11" s="1" customFormat="1" ht="15" customHeight="1">
      <c r="B92" s="267"/>
      <c r="C92" s="244" t="s">
        <v>450</v>
      </c>
      <c r="D92" s="244"/>
      <c r="E92" s="244"/>
      <c r="F92" s="265" t="s">
        <v>428</v>
      </c>
      <c r="G92" s="266"/>
      <c r="H92" s="244" t="s">
        <v>451</v>
      </c>
      <c r="I92" s="244" t="s">
        <v>424</v>
      </c>
      <c r="J92" s="244">
        <v>255</v>
      </c>
      <c r="K92" s="256"/>
    </row>
    <row r="93" spans="2:11" s="1" customFormat="1" ht="15" customHeight="1">
      <c r="B93" s="267"/>
      <c r="C93" s="244" t="s">
        <v>452</v>
      </c>
      <c r="D93" s="244"/>
      <c r="E93" s="244"/>
      <c r="F93" s="265" t="s">
        <v>422</v>
      </c>
      <c r="G93" s="266"/>
      <c r="H93" s="244" t="s">
        <v>453</v>
      </c>
      <c r="I93" s="244" t="s">
        <v>454</v>
      </c>
      <c r="J93" s="244"/>
      <c r="K93" s="256"/>
    </row>
    <row r="94" spans="2:11" s="1" customFormat="1" ht="15" customHeight="1">
      <c r="B94" s="267"/>
      <c r="C94" s="244" t="s">
        <v>455</v>
      </c>
      <c r="D94" s="244"/>
      <c r="E94" s="244"/>
      <c r="F94" s="265" t="s">
        <v>422</v>
      </c>
      <c r="G94" s="266"/>
      <c r="H94" s="244" t="s">
        <v>456</v>
      </c>
      <c r="I94" s="244" t="s">
        <v>457</v>
      </c>
      <c r="J94" s="244"/>
      <c r="K94" s="256"/>
    </row>
    <row r="95" spans="2:11" s="1" customFormat="1" ht="15" customHeight="1">
      <c r="B95" s="267"/>
      <c r="C95" s="244" t="s">
        <v>458</v>
      </c>
      <c r="D95" s="244"/>
      <c r="E95" s="244"/>
      <c r="F95" s="265" t="s">
        <v>422</v>
      </c>
      <c r="G95" s="266"/>
      <c r="H95" s="244" t="s">
        <v>458</v>
      </c>
      <c r="I95" s="244" t="s">
        <v>457</v>
      </c>
      <c r="J95" s="244"/>
      <c r="K95" s="256"/>
    </row>
    <row r="96" spans="2:11" s="1" customFormat="1" ht="15" customHeight="1">
      <c r="B96" s="267"/>
      <c r="C96" s="244" t="s">
        <v>45</v>
      </c>
      <c r="D96" s="244"/>
      <c r="E96" s="244"/>
      <c r="F96" s="265" t="s">
        <v>422</v>
      </c>
      <c r="G96" s="266"/>
      <c r="H96" s="244" t="s">
        <v>459</v>
      </c>
      <c r="I96" s="244" t="s">
        <v>457</v>
      </c>
      <c r="J96" s="244"/>
      <c r="K96" s="256"/>
    </row>
    <row r="97" spans="2:11" s="1" customFormat="1" ht="15" customHeight="1">
      <c r="B97" s="267"/>
      <c r="C97" s="244" t="s">
        <v>55</v>
      </c>
      <c r="D97" s="244"/>
      <c r="E97" s="244"/>
      <c r="F97" s="265" t="s">
        <v>422</v>
      </c>
      <c r="G97" s="266"/>
      <c r="H97" s="244" t="s">
        <v>460</v>
      </c>
      <c r="I97" s="244" t="s">
        <v>457</v>
      </c>
      <c r="J97" s="244"/>
      <c r="K97" s="256"/>
    </row>
    <row r="98" spans="2:11" s="1" customFormat="1" ht="15" customHeight="1">
      <c r="B98" s="270"/>
      <c r="C98" s="271"/>
      <c r="D98" s="271"/>
      <c r="E98" s="271"/>
      <c r="F98" s="271"/>
      <c r="G98" s="271"/>
      <c r="H98" s="271"/>
      <c r="I98" s="271"/>
      <c r="J98" s="271"/>
      <c r="K98" s="272"/>
    </row>
    <row r="99" spans="2:11" s="1" customFormat="1" ht="18.75" customHeight="1">
      <c r="B99" s="273"/>
      <c r="C99" s="274"/>
      <c r="D99" s="274"/>
      <c r="E99" s="274"/>
      <c r="F99" s="274"/>
      <c r="G99" s="274"/>
      <c r="H99" s="274"/>
      <c r="I99" s="274"/>
      <c r="J99" s="274"/>
      <c r="K99" s="273"/>
    </row>
    <row r="100" spans="2:11" s="1" customFormat="1" ht="18.75" customHeight="1">
      <c r="B100" s="251"/>
      <c r="C100" s="251"/>
      <c r="D100" s="251"/>
      <c r="E100" s="251"/>
      <c r="F100" s="251"/>
      <c r="G100" s="251"/>
      <c r="H100" s="251"/>
      <c r="I100" s="251"/>
      <c r="J100" s="251"/>
      <c r="K100" s="251"/>
    </row>
    <row r="101" spans="2:11" s="1" customFormat="1" ht="7.5" customHeight="1">
      <c r="B101" s="252"/>
      <c r="C101" s="253"/>
      <c r="D101" s="253"/>
      <c r="E101" s="253"/>
      <c r="F101" s="253"/>
      <c r="G101" s="253"/>
      <c r="H101" s="253"/>
      <c r="I101" s="253"/>
      <c r="J101" s="253"/>
      <c r="K101" s="254"/>
    </row>
    <row r="102" spans="2:11" s="1" customFormat="1" ht="45" customHeight="1">
      <c r="B102" s="255"/>
      <c r="C102" s="363" t="s">
        <v>461</v>
      </c>
      <c r="D102" s="363"/>
      <c r="E102" s="363"/>
      <c r="F102" s="363"/>
      <c r="G102" s="363"/>
      <c r="H102" s="363"/>
      <c r="I102" s="363"/>
      <c r="J102" s="363"/>
      <c r="K102" s="256"/>
    </row>
    <row r="103" spans="2:11" s="1" customFormat="1" ht="17.25" customHeight="1">
      <c r="B103" s="255"/>
      <c r="C103" s="257" t="s">
        <v>416</v>
      </c>
      <c r="D103" s="257"/>
      <c r="E103" s="257"/>
      <c r="F103" s="257" t="s">
        <v>417</v>
      </c>
      <c r="G103" s="258"/>
      <c r="H103" s="257" t="s">
        <v>61</v>
      </c>
      <c r="I103" s="257" t="s">
        <v>64</v>
      </c>
      <c r="J103" s="257" t="s">
        <v>418</v>
      </c>
      <c r="K103" s="256"/>
    </row>
    <row r="104" spans="2:11" s="1" customFormat="1" ht="17.25" customHeight="1">
      <c r="B104" s="255"/>
      <c r="C104" s="259" t="s">
        <v>419</v>
      </c>
      <c r="D104" s="259"/>
      <c r="E104" s="259"/>
      <c r="F104" s="260" t="s">
        <v>420</v>
      </c>
      <c r="G104" s="261"/>
      <c r="H104" s="259"/>
      <c r="I104" s="259"/>
      <c r="J104" s="259" t="s">
        <v>421</v>
      </c>
      <c r="K104" s="256"/>
    </row>
    <row r="105" spans="2:11" s="1" customFormat="1" ht="5.25" customHeight="1">
      <c r="B105" s="255"/>
      <c r="C105" s="257"/>
      <c r="D105" s="257"/>
      <c r="E105" s="257"/>
      <c r="F105" s="257"/>
      <c r="G105" s="275"/>
      <c r="H105" s="257"/>
      <c r="I105" s="257"/>
      <c r="J105" s="257"/>
      <c r="K105" s="256"/>
    </row>
    <row r="106" spans="2:11" s="1" customFormat="1" ht="15" customHeight="1">
      <c r="B106" s="255"/>
      <c r="C106" s="244" t="s">
        <v>60</v>
      </c>
      <c r="D106" s="264"/>
      <c r="E106" s="264"/>
      <c r="F106" s="265" t="s">
        <v>422</v>
      </c>
      <c r="G106" s="244"/>
      <c r="H106" s="244" t="s">
        <v>462</v>
      </c>
      <c r="I106" s="244" t="s">
        <v>424</v>
      </c>
      <c r="J106" s="244">
        <v>20</v>
      </c>
      <c r="K106" s="256"/>
    </row>
    <row r="107" spans="2:11" s="1" customFormat="1" ht="15" customHeight="1">
      <c r="B107" s="255"/>
      <c r="C107" s="244" t="s">
        <v>425</v>
      </c>
      <c r="D107" s="244"/>
      <c r="E107" s="244"/>
      <c r="F107" s="265" t="s">
        <v>422</v>
      </c>
      <c r="G107" s="244"/>
      <c r="H107" s="244" t="s">
        <v>462</v>
      </c>
      <c r="I107" s="244" t="s">
        <v>424</v>
      </c>
      <c r="J107" s="244">
        <v>120</v>
      </c>
      <c r="K107" s="256"/>
    </row>
    <row r="108" spans="2:11" s="1" customFormat="1" ht="15" customHeight="1">
      <c r="B108" s="267"/>
      <c r="C108" s="244" t="s">
        <v>427</v>
      </c>
      <c r="D108" s="244"/>
      <c r="E108" s="244"/>
      <c r="F108" s="265" t="s">
        <v>428</v>
      </c>
      <c r="G108" s="244"/>
      <c r="H108" s="244" t="s">
        <v>462</v>
      </c>
      <c r="I108" s="244" t="s">
        <v>424</v>
      </c>
      <c r="J108" s="244">
        <v>50</v>
      </c>
      <c r="K108" s="256"/>
    </row>
    <row r="109" spans="2:11" s="1" customFormat="1" ht="15" customHeight="1">
      <c r="B109" s="267"/>
      <c r="C109" s="244" t="s">
        <v>430</v>
      </c>
      <c r="D109" s="244"/>
      <c r="E109" s="244"/>
      <c r="F109" s="265" t="s">
        <v>422</v>
      </c>
      <c r="G109" s="244"/>
      <c r="H109" s="244" t="s">
        <v>462</v>
      </c>
      <c r="I109" s="244" t="s">
        <v>432</v>
      </c>
      <c r="J109" s="244"/>
      <c r="K109" s="256"/>
    </row>
    <row r="110" spans="2:11" s="1" customFormat="1" ht="15" customHeight="1">
      <c r="B110" s="267"/>
      <c r="C110" s="244" t="s">
        <v>441</v>
      </c>
      <c r="D110" s="244"/>
      <c r="E110" s="244"/>
      <c r="F110" s="265" t="s">
        <v>428</v>
      </c>
      <c r="G110" s="244"/>
      <c r="H110" s="244" t="s">
        <v>462</v>
      </c>
      <c r="I110" s="244" t="s">
        <v>424</v>
      </c>
      <c r="J110" s="244">
        <v>50</v>
      </c>
      <c r="K110" s="256"/>
    </row>
    <row r="111" spans="2:11" s="1" customFormat="1" ht="15" customHeight="1">
      <c r="B111" s="267"/>
      <c r="C111" s="244" t="s">
        <v>449</v>
      </c>
      <c r="D111" s="244"/>
      <c r="E111" s="244"/>
      <c r="F111" s="265" t="s">
        <v>428</v>
      </c>
      <c r="G111" s="244"/>
      <c r="H111" s="244" t="s">
        <v>462</v>
      </c>
      <c r="I111" s="244" t="s">
        <v>424</v>
      </c>
      <c r="J111" s="244">
        <v>50</v>
      </c>
      <c r="K111" s="256"/>
    </row>
    <row r="112" spans="2:11" s="1" customFormat="1" ht="15" customHeight="1">
      <c r="B112" s="267"/>
      <c r="C112" s="244" t="s">
        <v>447</v>
      </c>
      <c r="D112" s="244"/>
      <c r="E112" s="244"/>
      <c r="F112" s="265" t="s">
        <v>428</v>
      </c>
      <c r="G112" s="244"/>
      <c r="H112" s="244" t="s">
        <v>462</v>
      </c>
      <c r="I112" s="244" t="s">
        <v>424</v>
      </c>
      <c r="J112" s="244">
        <v>50</v>
      </c>
      <c r="K112" s="256"/>
    </row>
    <row r="113" spans="2:11" s="1" customFormat="1" ht="15" customHeight="1">
      <c r="B113" s="267"/>
      <c r="C113" s="244" t="s">
        <v>60</v>
      </c>
      <c r="D113" s="244"/>
      <c r="E113" s="244"/>
      <c r="F113" s="265" t="s">
        <v>422</v>
      </c>
      <c r="G113" s="244"/>
      <c r="H113" s="244" t="s">
        <v>463</v>
      </c>
      <c r="I113" s="244" t="s">
        <v>424</v>
      </c>
      <c r="J113" s="244">
        <v>20</v>
      </c>
      <c r="K113" s="256"/>
    </row>
    <row r="114" spans="2:11" s="1" customFormat="1" ht="15" customHeight="1">
      <c r="B114" s="267"/>
      <c r="C114" s="244" t="s">
        <v>464</v>
      </c>
      <c r="D114" s="244"/>
      <c r="E114" s="244"/>
      <c r="F114" s="265" t="s">
        <v>422</v>
      </c>
      <c r="G114" s="244"/>
      <c r="H114" s="244" t="s">
        <v>465</v>
      </c>
      <c r="I114" s="244" t="s">
        <v>424</v>
      </c>
      <c r="J114" s="244">
        <v>120</v>
      </c>
      <c r="K114" s="256"/>
    </row>
    <row r="115" spans="2:11" s="1" customFormat="1" ht="15" customHeight="1">
      <c r="B115" s="267"/>
      <c r="C115" s="244" t="s">
        <v>45</v>
      </c>
      <c r="D115" s="244"/>
      <c r="E115" s="244"/>
      <c r="F115" s="265" t="s">
        <v>422</v>
      </c>
      <c r="G115" s="244"/>
      <c r="H115" s="244" t="s">
        <v>466</v>
      </c>
      <c r="I115" s="244" t="s">
        <v>457</v>
      </c>
      <c r="J115" s="244"/>
      <c r="K115" s="256"/>
    </row>
    <row r="116" spans="2:11" s="1" customFormat="1" ht="15" customHeight="1">
      <c r="B116" s="267"/>
      <c r="C116" s="244" t="s">
        <v>55</v>
      </c>
      <c r="D116" s="244"/>
      <c r="E116" s="244"/>
      <c r="F116" s="265" t="s">
        <v>422</v>
      </c>
      <c r="G116" s="244"/>
      <c r="H116" s="244" t="s">
        <v>467</v>
      </c>
      <c r="I116" s="244" t="s">
        <v>457</v>
      </c>
      <c r="J116" s="244"/>
      <c r="K116" s="256"/>
    </row>
    <row r="117" spans="2:11" s="1" customFormat="1" ht="15" customHeight="1">
      <c r="B117" s="267"/>
      <c r="C117" s="244" t="s">
        <v>64</v>
      </c>
      <c r="D117" s="244"/>
      <c r="E117" s="244"/>
      <c r="F117" s="265" t="s">
        <v>422</v>
      </c>
      <c r="G117" s="244"/>
      <c r="H117" s="244" t="s">
        <v>468</v>
      </c>
      <c r="I117" s="244" t="s">
        <v>469</v>
      </c>
      <c r="J117" s="244"/>
      <c r="K117" s="256"/>
    </row>
    <row r="118" spans="2:11" s="1" customFormat="1" ht="15" customHeight="1">
      <c r="B118" s="270"/>
      <c r="C118" s="276"/>
      <c r="D118" s="276"/>
      <c r="E118" s="276"/>
      <c r="F118" s="276"/>
      <c r="G118" s="276"/>
      <c r="H118" s="276"/>
      <c r="I118" s="276"/>
      <c r="J118" s="276"/>
      <c r="K118" s="272"/>
    </row>
    <row r="119" spans="2:11" s="1" customFormat="1" ht="18.75" customHeight="1">
      <c r="B119" s="277"/>
      <c r="C119" s="278"/>
      <c r="D119" s="278"/>
      <c r="E119" s="278"/>
      <c r="F119" s="279"/>
      <c r="G119" s="278"/>
      <c r="H119" s="278"/>
      <c r="I119" s="278"/>
      <c r="J119" s="278"/>
      <c r="K119" s="277"/>
    </row>
    <row r="120" spans="2:11" s="1" customFormat="1" ht="18.75" customHeight="1">
      <c r="B120" s="251"/>
      <c r="C120" s="251"/>
      <c r="D120" s="251"/>
      <c r="E120" s="251"/>
      <c r="F120" s="251"/>
      <c r="G120" s="251"/>
      <c r="H120" s="251"/>
      <c r="I120" s="251"/>
      <c r="J120" s="251"/>
      <c r="K120" s="251"/>
    </row>
    <row r="121" spans="2:11" s="1" customFormat="1" ht="7.5" customHeight="1">
      <c r="B121" s="280"/>
      <c r="C121" s="281"/>
      <c r="D121" s="281"/>
      <c r="E121" s="281"/>
      <c r="F121" s="281"/>
      <c r="G121" s="281"/>
      <c r="H121" s="281"/>
      <c r="I121" s="281"/>
      <c r="J121" s="281"/>
      <c r="K121" s="282"/>
    </row>
    <row r="122" spans="2:11" s="1" customFormat="1" ht="45" customHeight="1">
      <c r="B122" s="283"/>
      <c r="C122" s="364" t="s">
        <v>470</v>
      </c>
      <c r="D122" s="364"/>
      <c r="E122" s="364"/>
      <c r="F122" s="364"/>
      <c r="G122" s="364"/>
      <c r="H122" s="364"/>
      <c r="I122" s="364"/>
      <c r="J122" s="364"/>
      <c r="K122" s="284"/>
    </row>
    <row r="123" spans="2:11" s="1" customFormat="1" ht="17.25" customHeight="1">
      <c r="B123" s="285"/>
      <c r="C123" s="257" t="s">
        <v>416</v>
      </c>
      <c r="D123" s="257"/>
      <c r="E123" s="257"/>
      <c r="F123" s="257" t="s">
        <v>417</v>
      </c>
      <c r="G123" s="258"/>
      <c r="H123" s="257" t="s">
        <v>61</v>
      </c>
      <c r="I123" s="257" t="s">
        <v>64</v>
      </c>
      <c r="J123" s="257" t="s">
        <v>418</v>
      </c>
      <c r="K123" s="286"/>
    </row>
    <row r="124" spans="2:11" s="1" customFormat="1" ht="17.25" customHeight="1">
      <c r="B124" s="285"/>
      <c r="C124" s="259" t="s">
        <v>419</v>
      </c>
      <c r="D124" s="259"/>
      <c r="E124" s="259"/>
      <c r="F124" s="260" t="s">
        <v>420</v>
      </c>
      <c r="G124" s="261"/>
      <c r="H124" s="259"/>
      <c r="I124" s="259"/>
      <c r="J124" s="259" t="s">
        <v>421</v>
      </c>
      <c r="K124" s="286"/>
    </row>
    <row r="125" spans="2:11" s="1" customFormat="1" ht="5.25" customHeight="1">
      <c r="B125" s="287"/>
      <c r="C125" s="262"/>
      <c r="D125" s="262"/>
      <c r="E125" s="262"/>
      <c r="F125" s="262"/>
      <c r="G125" s="288"/>
      <c r="H125" s="262"/>
      <c r="I125" s="262"/>
      <c r="J125" s="262"/>
      <c r="K125" s="289"/>
    </row>
    <row r="126" spans="2:11" s="1" customFormat="1" ht="15" customHeight="1">
      <c r="B126" s="287"/>
      <c r="C126" s="244" t="s">
        <v>425</v>
      </c>
      <c r="D126" s="264"/>
      <c r="E126" s="264"/>
      <c r="F126" s="265" t="s">
        <v>422</v>
      </c>
      <c r="G126" s="244"/>
      <c r="H126" s="244" t="s">
        <v>462</v>
      </c>
      <c r="I126" s="244" t="s">
        <v>424</v>
      </c>
      <c r="J126" s="244">
        <v>120</v>
      </c>
      <c r="K126" s="290"/>
    </row>
    <row r="127" spans="2:11" s="1" customFormat="1" ht="15" customHeight="1">
      <c r="B127" s="287"/>
      <c r="C127" s="244" t="s">
        <v>471</v>
      </c>
      <c r="D127" s="244"/>
      <c r="E127" s="244"/>
      <c r="F127" s="265" t="s">
        <v>422</v>
      </c>
      <c r="G127" s="244"/>
      <c r="H127" s="244" t="s">
        <v>472</v>
      </c>
      <c r="I127" s="244" t="s">
        <v>424</v>
      </c>
      <c r="J127" s="244" t="s">
        <v>473</v>
      </c>
      <c r="K127" s="290"/>
    </row>
    <row r="128" spans="2:11" s="1" customFormat="1" ht="15" customHeight="1">
      <c r="B128" s="287"/>
      <c r="C128" s="244" t="s">
        <v>370</v>
      </c>
      <c r="D128" s="244"/>
      <c r="E128" s="244"/>
      <c r="F128" s="265" t="s">
        <v>422</v>
      </c>
      <c r="G128" s="244"/>
      <c r="H128" s="244" t="s">
        <v>474</v>
      </c>
      <c r="I128" s="244" t="s">
        <v>424</v>
      </c>
      <c r="J128" s="244" t="s">
        <v>473</v>
      </c>
      <c r="K128" s="290"/>
    </row>
    <row r="129" spans="2:11" s="1" customFormat="1" ht="15" customHeight="1">
      <c r="B129" s="287"/>
      <c r="C129" s="244" t="s">
        <v>433</v>
      </c>
      <c r="D129" s="244"/>
      <c r="E129" s="244"/>
      <c r="F129" s="265" t="s">
        <v>428</v>
      </c>
      <c r="G129" s="244"/>
      <c r="H129" s="244" t="s">
        <v>434</v>
      </c>
      <c r="I129" s="244" t="s">
        <v>424</v>
      </c>
      <c r="J129" s="244">
        <v>15</v>
      </c>
      <c r="K129" s="290"/>
    </row>
    <row r="130" spans="2:11" s="1" customFormat="1" ht="15" customHeight="1">
      <c r="B130" s="287"/>
      <c r="C130" s="268" t="s">
        <v>435</v>
      </c>
      <c r="D130" s="268"/>
      <c r="E130" s="268"/>
      <c r="F130" s="269" t="s">
        <v>428</v>
      </c>
      <c r="G130" s="268"/>
      <c r="H130" s="268" t="s">
        <v>436</v>
      </c>
      <c r="I130" s="268" t="s">
        <v>424</v>
      </c>
      <c r="J130" s="268">
        <v>15</v>
      </c>
      <c r="K130" s="290"/>
    </row>
    <row r="131" spans="2:11" s="1" customFormat="1" ht="15" customHeight="1">
      <c r="B131" s="287"/>
      <c r="C131" s="268" t="s">
        <v>437</v>
      </c>
      <c r="D131" s="268"/>
      <c r="E131" s="268"/>
      <c r="F131" s="269" t="s">
        <v>428</v>
      </c>
      <c r="G131" s="268"/>
      <c r="H131" s="268" t="s">
        <v>438</v>
      </c>
      <c r="I131" s="268" t="s">
        <v>424</v>
      </c>
      <c r="J131" s="268">
        <v>20</v>
      </c>
      <c r="K131" s="290"/>
    </row>
    <row r="132" spans="2:11" s="1" customFormat="1" ht="15" customHeight="1">
      <c r="B132" s="287"/>
      <c r="C132" s="268" t="s">
        <v>439</v>
      </c>
      <c r="D132" s="268"/>
      <c r="E132" s="268"/>
      <c r="F132" s="269" t="s">
        <v>428</v>
      </c>
      <c r="G132" s="268"/>
      <c r="H132" s="268" t="s">
        <v>440</v>
      </c>
      <c r="I132" s="268" t="s">
        <v>424</v>
      </c>
      <c r="J132" s="268">
        <v>20</v>
      </c>
      <c r="K132" s="290"/>
    </row>
    <row r="133" spans="2:11" s="1" customFormat="1" ht="15" customHeight="1">
      <c r="B133" s="287"/>
      <c r="C133" s="244" t="s">
        <v>427</v>
      </c>
      <c r="D133" s="244"/>
      <c r="E133" s="244"/>
      <c r="F133" s="265" t="s">
        <v>428</v>
      </c>
      <c r="G133" s="244"/>
      <c r="H133" s="244" t="s">
        <v>462</v>
      </c>
      <c r="I133" s="244" t="s">
        <v>424</v>
      </c>
      <c r="J133" s="244">
        <v>50</v>
      </c>
      <c r="K133" s="290"/>
    </row>
    <row r="134" spans="2:11" s="1" customFormat="1" ht="15" customHeight="1">
      <c r="B134" s="287"/>
      <c r="C134" s="244" t="s">
        <v>441</v>
      </c>
      <c r="D134" s="244"/>
      <c r="E134" s="244"/>
      <c r="F134" s="265" t="s">
        <v>428</v>
      </c>
      <c r="G134" s="244"/>
      <c r="H134" s="244" t="s">
        <v>462</v>
      </c>
      <c r="I134" s="244" t="s">
        <v>424</v>
      </c>
      <c r="J134" s="244">
        <v>50</v>
      </c>
      <c r="K134" s="290"/>
    </row>
    <row r="135" spans="2:11" s="1" customFormat="1" ht="15" customHeight="1">
      <c r="B135" s="287"/>
      <c r="C135" s="244" t="s">
        <v>447</v>
      </c>
      <c r="D135" s="244"/>
      <c r="E135" s="244"/>
      <c r="F135" s="265" t="s">
        <v>428</v>
      </c>
      <c r="G135" s="244"/>
      <c r="H135" s="244" t="s">
        <v>462</v>
      </c>
      <c r="I135" s="244" t="s">
        <v>424</v>
      </c>
      <c r="J135" s="244">
        <v>50</v>
      </c>
      <c r="K135" s="290"/>
    </row>
    <row r="136" spans="2:11" s="1" customFormat="1" ht="15" customHeight="1">
      <c r="B136" s="287"/>
      <c r="C136" s="244" t="s">
        <v>449</v>
      </c>
      <c r="D136" s="244"/>
      <c r="E136" s="244"/>
      <c r="F136" s="265" t="s">
        <v>428</v>
      </c>
      <c r="G136" s="244"/>
      <c r="H136" s="244" t="s">
        <v>462</v>
      </c>
      <c r="I136" s="244" t="s">
        <v>424</v>
      </c>
      <c r="J136" s="244">
        <v>50</v>
      </c>
      <c r="K136" s="290"/>
    </row>
    <row r="137" spans="2:11" s="1" customFormat="1" ht="15" customHeight="1">
      <c r="B137" s="287"/>
      <c r="C137" s="244" t="s">
        <v>450</v>
      </c>
      <c r="D137" s="244"/>
      <c r="E137" s="244"/>
      <c r="F137" s="265" t="s">
        <v>428</v>
      </c>
      <c r="G137" s="244"/>
      <c r="H137" s="244" t="s">
        <v>475</v>
      </c>
      <c r="I137" s="244" t="s">
        <v>424</v>
      </c>
      <c r="J137" s="244">
        <v>255</v>
      </c>
      <c r="K137" s="290"/>
    </row>
    <row r="138" spans="2:11" s="1" customFormat="1" ht="15" customHeight="1">
      <c r="B138" s="287"/>
      <c r="C138" s="244" t="s">
        <v>452</v>
      </c>
      <c r="D138" s="244"/>
      <c r="E138" s="244"/>
      <c r="F138" s="265" t="s">
        <v>422</v>
      </c>
      <c r="G138" s="244"/>
      <c r="H138" s="244" t="s">
        <v>476</v>
      </c>
      <c r="I138" s="244" t="s">
        <v>454</v>
      </c>
      <c r="J138" s="244"/>
      <c r="K138" s="290"/>
    </row>
    <row r="139" spans="2:11" s="1" customFormat="1" ht="15" customHeight="1">
      <c r="B139" s="287"/>
      <c r="C139" s="244" t="s">
        <v>455</v>
      </c>
      <c r="D139" s="244"/>
      <c r="E139" s="244"/>
      <c r="F139" s="265" t="s">
        <v>422</v>
      </c>
      <c r="G139" s="244"/>
      <c r="H139" s="244" t="s">
        <v>477</v>
      </c>
      <c r="I139" s="244" t="s">
        <v>457</v>
      </c>
      <c r="J139" s="244"/>
      <c r="K139" s="290"/>
    </row>
    <row r="140" spans="2:11" s="1" customFormat="1" ht="15" customHeight="1">
      <c r="B140" s="287"/>
      <c r="C140" s="244" t="s">
        <v>458</v>
      </c>
      <c r="D140" s="244"/>
      <c r="E140" s="244"/>
      <c r="F140" s="265" t="s">
        <v>422</v>
      </c>
      <c r="G140" s="244"/>
      <c r="H140" s="244" t="s">
        <v>458</v>
      </c>
      <c r="I140" s="244" t="s">
        <v>457</v>
      </c>
      <c r="J140" s="244"/>
      <c r="K140" s="290"/>
    </row>
    <row r="141" spans="2:11" s="1" customFormat="1" ht="15" customHeight="1">
      <c r="B141" s="287"/>
      <c r="C141" s="244" t="s">
        <v>45</v>
      </c>
      <c r="D141" s="244"/>
      <c r="E141" s="244"/>
      <c r="F141" s="265" t="s">
        <v>422</v>
      </c>
      <c r="G141" s="244"/>
      <c r="H141" s="244" t="s">
        <v>478</v>
      </c>
      <c r="I141" s="244" t="s">
        <v>457</v>
      </c>
      <c r="J141" s="244"/>
      <c r="K141" s="290"/>
    </row>
    <row r="142" spans="2:11" s="1" customFormat="1" ht="15" customHeight="1">
      <c r="B142" s="287"/>
      <c r="C142" s="244" t="s">
        <v>479</v>
      </c>
      <c r="D142" s="244"/>
      <c r="E142" s="244"/>
      <c r="F142" s="265" t="s">
        <v>422</v>
      </c>
      <c r="G142" s="244"/>
      <c r="H142" s="244" t="s">
        <v>480</v>
      </c>
      <c r="I142" s="244" t="s">
        <v>457</v>
      </c>
      <c r="J142" s="244"/>
      <c r="K142" s="290"/>
    </row>
    <row r="143" spans="2:11" s="1" customFormat="1" ht="15" customHeight="1">
      <c r="B143" s="291"/>
      <c r="C143" s="292"/>
      <c r="D143" s="292"/>
      <c r="E143" s="292"/>
      <c r="F143" s="292"/>
      <c r="G143" s="292"/>
      <c r="H143" s="292"/>
      <c r="I143" s="292"/>
      <c r="J143" s="292"/>
      <c r="K143" s="293"/>
    </row>
    <row r="144" spans="2:11" s="1" customFormat="1" ht="18.75" customHeight="1">
      <c r="B144" s="278"/>
      <c r="C144" s="278"/>
      <c r="D144" s="278"/>
      <c r="E144" s="278"/>
      <c r="F144" s="279"/>
      <c r="G144" s="278"/>
      <c r="H144" s="278"/>
      <c r="I144" s="278"/>
      <c r="J144" s="278"/>
      <c r="K144" s="278"/>
    </row>
    <row r="145" spans="2:11" s="1" customFormat="1" ht="18.75" customHeight="1">
      <c r="B145" s="251"/>
      <c r="C145" s="251"/>
      <c r="D145" s="251"/>
      <c r="E145" s="251"/>
      <c r="F145" s="251"/>
      <c r="G145" s="251"/>
      <c r="H145" s="251"/>
      <c r="I145" s="251"/>
      <c r="J145" s="251"/>
      <c r="K145" s="251"/>
    </row>
    <row r="146" spans="2:11" s="1" customFormat="1" ht="7.5" customHeight="1">
      <c r="B146" s="252"/>
      <c r="C146" s="253"/>
      <c r="D146" s="253"/>
      <c r="E146" s="253"/>
      <c r="F146" s="253"/>
      <c r="G146" s="253"/>
      <c r="H146" s="253"/>
      <c r="I146" s="253"/>
      <c r="J146" s="253"/>
      <c r="K146" s="254"/>
    </row>
    <row r="147" spans="2:11" s="1" customFormat="1" ht="45" customHeight="1">
      <c r="B147" s="255"/>
      <c r="C147" s="363" t="s">
        <v>481</v>
      </c>
      <c r="D147" s="363"/>
      <c r="E147" s="363"/>
      <c r="F147" s="363"/>
      <c r="G147" s="363"/>
      <c r="H147" s="363"/>
      <c r="I147" s="363"/>
      <c r="J147" s="363"/>
      <c r="K147" s="256"/>
    </row>
    <row r="148" spans="2:11" s="1" customFormat="1" ht="17.25" customHeight="1">
      <c r="B148" s="255"/>
      <c r="C148" s="257" t="s">
        <v>416</v>
      </c>
      <c r="D148" s="257"/>
      <c r="E148" s="257"/>
      <c r="F148" s="257" t="s">
        <v>417</v>
      </c>
      <c r="G148" s="258"/>
      <c r="H148" s="257" t="s">
        <v>61</v>
      </c>
      <c r="I148" s="257" t="s">
        <v>64</v>
      </c>
      <c r="J148" s="257" t="s">
        <v>418</v>
      </c>
      <c r="K148" s="256"/>
    </row>
    <row r="149" spans="2:11" s="1" customFormat="1" ht="17.25" customHeight="1">
      <c r="B149" s="255"/>
      <c r="C149" s="259" t="s">
        <v>419</v>
      </c>
      <c r="D149" s="259"/>
      <c r="E149" s="259"/>
      <c r="F149" s="260" t="s">
        <v>420</v>
      </c>
      <c r="G149" s="261"/>
      <c r="H149" s="259"/>
      <c r="I149" s="259"/>
      <c r="J149" s="259" t="s">
        <v>421</v>
      </c>
      <c r="K149" s="256"/>
    </row>
    <row r="150" spans="2:11" s="1" customFormat="1" ht="5.25" customHeight="1">
      <c r="B150" s="267"/>
      <c r="C150" s="262"/>
      <c r="D150" s="262"/>
      <c r="E150" s="262"/>
      <c r="F150" s="262"/>
      <c r="G150" s="263"/>
      <c r="H150" s="262"/>
      <c r="I150" s="262"/>
      <c r="J150" s="262"/>
      <c r="K150" s="290"/>
    </row>
    <row r="151" spans="2:11" s="1" customFormat="1" ht="15" customHeight="1">
      <c r="B151" s="267"/>
      <c r="C151" s="294" t="s">
        <v>425</v>
      </c>
      <c r="D151" s="244"/>
      <c r="E151" s="244"/>
      <c r="F151" s="295" t="s">
        <v>422</v>
      </c>
      <c r="G151" s="244"/>
      <c r="H151" s="294" t="s">
        <v>462</v>
      </c>
      <c r="I151" s="294" t="s">
        <v>424</v>
      </c>
      <c r="J151" s="294">
        <v>120</v>
      </c>
      <c r="K151" s="290"/>
    </row>
    <row r="152" spans="2:11" s="1" customFormat="1" ht="15" customHeight="1">
      <c r="B152" s="267"/>
      <c r="C152" s="294" t="s">
        <v>471</v>
      </c>
      <c r="D152" s="244"/>
      <c r="E152" s="244"/>
      <c r="F152" s="295" t="s">
        <v>422</v>
      </c>
      <c r="G152" s="244"/>
      <c r="H152" s="294" t="s">
        <v>482</v>
      </c>
      <c r="I152" s="294" t="s">
        <v>424</v>
      </c>
      <c r="J152" s="294" t="s">
        <v>473</v>
      </c>
      <c r="K152" s="290"/>
    </row>
    <row r="153" spans="2:11" s="1" customFormat="1" ht="15" customHeight="1">
      <c r="B153" s="267"/>
      <c r="C153" s="294" t="s">
        <v>370</v>
      </c>
      <c r="D153" s="244"/>
      <c r="E153" s="244"/>
      <c r="F153" s="295" t="s">
        <v>422</v>
      </c>
      <c r="G153" s="244"/>
      <c r="H153" s="294" t="s">
        <v>483</v>
      </c>
      <c r="I153" s="294" t="s">
        <v>424</v>
      </c>
      <c r="J153" s="294" t="s">
        <v>473</v>
      </c>
      <c r="K153" s="290"/>
    </row>
    <row r="154" spans="2:11" s="1" customFormat="1" ht="15" customHeight="1">
      <c r="B154" s="267"/>
      <c r="C154" s="294" t="s">
        <v>427</v>
      </c>
      <c r="D154" s="244"/>
      <c r="E154" s="244"/>
      <c r="F154" s="295" t="s">
        <v>428</v>
      </c>
      <c r="G154" s="244"/>
      <c r="H154" s="294" t="s">
        <v>462</v>
      </c>
      <c r="I154" s="294" t="s">
        <v>424</v>
      </c>
      <c r="J154" s="294">
        <v>50</v>
      </c>
      <c r="K154" s="290"/>
    </row>
    <row r="155" spans="2:11" s="1" customFormat="1" ht="15" customHeight="1">
      <c r="B155" s="267"/>
      <c r="C155" s="294" t="s">
        <v>430</v>
      </c>
      <c r="D155" s="244"/>
      <c r="E155" s="244"/>
      <c r="F155" s="295" t="s">
        <v>422</v>
      </c>
      <c r="G155" s="244"/>
      <c r="H155" s="294" t="s">
        <v>462</v>
      </c>
      <c r="I155" s="294" t="s">
        <v>432</v>
      </c>
      <c r="J155" s="294"/>
      <c r="K155" s="290"/>
    </row>
    <row r="156" spans="2:11" s="1" customFormat="1" ht="15" customHeight="1">
      <c r="B156" s="267"/>
      <c r="C156" s="294" t="s">
        <v>441</v>
      </c>
      <c r="D156" s="244"/>
      <c r="E156" s="244"/>
      <c r="F156" s="295" t="s">
        <v>428</v>
      </c>
      <c r="G156" s="244"/>
      <c r="H156" s="294" t="s">
        <v>462</v>
      </c>
      <c r="I156" s="294" t="s">
        <v>424</v>
      </c>
      <c r="J156" s="294">
        <v>50</v>
      </c>
      <c r="K156" s="290"/>
    </row>
    <row r="157" spans="2:11" s="1" customFormat="1" ht="15" customHeight="1">
      <c r="B157" s="267"/>
      <c r="C157" s="294" t="s">
        <v>449</v>
      </c>
      <c r="D157" s="244"/>
      <c r="E157" s="244"/>
      <c r="F157" s="295" t="s">
        <v>428</v>
      </c>
      <c r="G157" s="244"/>
      <c r="H157" s="294" t="s">
        <v>462</v>
      </c>
      <c r="I157" s="294" t="s">
        <v>424</v>
      </c>
      <c r="J157" s="294">
        <v>50</v>
      </c>
      <c r="K157" s="290"/>
    </row>
    <row r="158" spans="2:11" s="1" customFormat="1" ht="15" customHeight="1">
      <c r="B158" s="267"/>
      <c r="C158" s="294" t="s">
        <v>447</v>
      </c>
      <c r="D158" s="244"/>
      <c r="E158" s="244"/>
      <c r="F158" s="295" t="s">
        <v>428</v>
      </c>
      <c r="G158" s="244"/>
      <c r="H158" s="294" t="s">
        <v>462</v>
      </c>
      <c r="I158" s="294" t="s">
        <v>424</v>
      </c>
      <c r="J158" s="294">
        <v>50</v>
      </c>
      <c r="K158" s="290"/>
    </row>
    <row r="159" spans="2:11" s="1" customFormat="1" ht="15" customHeight="1">
      <c r="B159" s="267"/>
      <c r="C159" s="294" t="s">
        <v>98</v>
      </c>
      <c r="D159" s="244"/>
      <c r="E159" s="244"/>
      <c r="F159" s="295" t="s">
        <v>422</v>
      </c>
      <c r="G159" s="244"/>
      <c r="H159" s="294" t="s">
        <v>484</v>
      </c>
      <c r="I159" s="294" t="s">
        <v>424</v>
      </c>
      <c r="J159" s="294" t="s">
        <v>485</v>
      </c>
      <c r="K159" s="290"/>
    </row>
    <row r="160" spans="2:11" s="1" customFormat="1" ht="15" customHeight="1">
      <c r="B160" s="267"/>
      <c r="C160" s="294" t="s">
        <v>486</v>
      </c>
      <c r="D160" s="244"/>
      <c r="E160" s="244"/>
      <c r="F160" s="295" t="s">
        <v>422</v>
      </c>
      <c r="G160" s="244"/>
      <c r="H160" s="294" t="s">
        <v>487</v>
      </c>
      <c r="I160" s="294" t="s">
        <v>457</v>
      </c>
      <c r="J160" s="294"/>
      <c r="K160" s="290"/>
    </row>
    <row r="161" spans="2:11" s="1" customFormat="1" ht="15" customHeight="1">
      <c r="B161" s="296"/>
      <c r="C161" s="276"/>
      <c r="D161" s="276"/>
      <c r="E161" s="276"/>
      <c r="F161" s="276"/>
      <c r="G161" s="276"/>
      <c r="H161" s="276"/>
      <c r="I161" s="276"/>
      <c r="J161" s="276"/>
      <c r="K161" s="297"/>
    </row>
    <row r="162" spans="2:11" s="1" customFormat="1" ht="18.75" customHeight="1">
      <c r="B162" s="278"/>
      <c r="C162" s="288"/>
      <c r="D162" s="288"/>
      <c r="E162" s="288"/>
      <c r="F162" s="298"/>
      <c r="G162" s="288"/>
      <c r="H162" s="288"/>
      <c r="I162" s="288"/>
      <c r="J162" s="288"/>
      <c r="K162" s="278"/>
    </row>
    <row r="163" spans="2:11" s="1" customFormat="1" ht="18.75" customHeight="1">
      <c r="B163" s="251"/>
      <c r="C163" s="251"/>
      <c r="D163" s="251"/>
      <c r="E163" s="251"/>
      <c r="F163" s="251"/>
      <c r="G163" s="251"/>
      <c r="H163" s="251"/>
      <c r="I163" s="251"/>
      <c r="J163" s="251"/>
      <c r="K163" s="251"/>
    </row>
    <row r="164" spans="2:11" s="1" customFormat="1" ht="7.5" customHeight="1">
      <c r="B164" s="233"/>
      <c r="C164" s="234"/>
      <c r="D164" s="234"/>
      <c r="E164" s="234"/>
      <c r="F164" s="234"/>
      <c r="G164" s="234"/>
      <c r="H164" s="234"/>
      <c r="I164" s="234"/>
      <c r="J164" s="234"/>
      <c r="K164" s="235"/>
    </row>
    <row r="165" spans="2:11" s="1" customFormat="1" ht="45" customHeight="1">
      <c r="B165" s="236"/>
      <c r="C165" s="364" t="s">
        <v>488</v>
      </c>
      <c r="D165" s="364"/>
      <c r="E165" s="364"/>
      <c r="F165" s="364"/>
      <c r="G165" s="364"/>
      <c r="H165" s="364"/>
      <c r="I165" s="364"/>
      <c r="J165" s="364"/>
      <c r="K165" s="237"/>
    </row>
    <row r="166" spans="2:11" s="1" customFormat="1" ht="17.25" customHeight="1">
      <c r="B166" s="236"/>
      <c r="C166" s="257" t="s">
        <v>416</v>
      </c>
      <c r="D166" s="257"/>
      <c r="E166" s="257"/>
      <c r="F166" s="257" t="s">
        <v>417</v>
      </c>
      <c r="G166" s="299"/>
      <c r="H166" s="300" t="s">
        <v>61</v>
      </c>
      <c r="I166" s="300" t="s">
        <v>64</v>
      </c>
      <c r="J166" s="257" t="s">
        <v>418</v>
      </c>
      <c r="K166" s="237"/>
    </row>
    <row r="167" spans="2:11" s="1" customFormat="1" ht="17.25" customHeight="1">
      <c r="B167" s="238"/>
      <c r="C167" s="259" t="s">
        <v>419</v>
      </c>
      <c r="D167" s="259"/>
      <c r="E167" s="259"/>
      <c r="F167" s="260" t="s">
        <v>420</v>
      </c>
      <c r="G167" s="301"/>
      <c r="H167" s="302"/>
      <c r="I167" s="302"/>
      <c r="J167" s="259" t="s">
        <v>421</v>
      </c>
      <c r="K167" s="239"/>
    </row>
    <row r="168" spans="2:11" s="1" customFormat="1" ht="5.25" customHeight="1">
      <c r="B168" s="267"/>
      <c r="C168" s="262"/>
      <c r="D168" s="262"/>
      <c r="E168" s="262"/>
      <c r="F168" s="262"/>
      <c r="G168" s="263"/>
      <c r="H168" s="262"/>
      <c r="I168" s="262"/>
      <c r="J168" s="262"/>
      <c r="K168" s="290"/>
    </row>
    <row r="169" spans="2:11" s="1" customFormat="1" ht="15" customHeight="1">
      <c r="B169" s="267"/>
      <c r="C169" s="244" t="s">
        <v>425</v>
      </c>
      <c r="D169" s="244"/>
      <c r="E169" s="244"/>
      <c r="F169" s="265" t="s">
        <v>422</v>
      </c>
      <c r="G169" s="244"/>
      <c r="H169" s="244" t="s">
        <v>462</v>
      </c>
      <c r="I169" s="244" t="s">
        <v>424</v>
      </c>
      <c r="J169" s="244">
        <v>120</v>
      </c>
      <c r="K169" s="290"/>
    </row>
    <row r="170" spans="2:11" s="1" customFormat="1" ht="15" customHeight="1">
      <c r="B170" s="267"/>
      <c r="C170" s="244" t="s">
        <v>471</v>
      </c>
      <c r="D170" s="244"/>
      <c r="E170" s="244"/>
      <c r="F170" s="265" t="s">
        <v>422</v>
      </c>
      <c r="G170" s="244"/>
      <c r="H170" s="244" t="s">
        <v>472</v>
      </c>
      <c r="I170" s="244" t="s">
        <v>424</v>
      </c>
      <c r="J170" s="244" t="s">
        <v>473</v>
      </c>
      <c r="K170" s="290"/>
    </row>
    <row r="171" spans="2:11" s="1" customFormat="1" ht="15" customHeight="1">
      <c r="B171" s="267"/>
      <c r="C171" s="244" t="s">
        <v>370</v>
      </c>
      <c r="D171" s="244"/>
      <c r="E171" s="244"/>
      <c r="F171" s="265" t="s">
        <v>422</v>
      </c>
      <c r="G171" s="244"/>
      <c r="H171" s="244" t="s">
        <v>489</v>
      </c>
      <c r="I171" s="244" t="s">
        <v>424</v>
      </c>
      <c r="J171" s="244" t="s">
        <v>473</v>
      </c>
      <c r="K171" s="290"/>
    </row>
    <row r="172" spans="2:11" s="1" customFormat="1" ht="15" customHeight="1">
      <c r="B172" s="267"/>
      <c r="C172" s="244" t="s">
        <v>427</v>
      </c>
      <c r="D172" s="244"/>
      <c r="E172" s="244"/>
      <c r="F172" s="265" t="s">
        <v>428</v>
      </c>
      <c r="G172" s="244"/>
      <c r="H172" s="244" t="s">
        <v>489</v>
      </c>
      <c r="I172" s="244" t="s">
        <v>424</v>
      </c>
      <c r="J172" s="244">
        <v>50</v>
      </c>
      <c r="K172" s="290"/>
    </row>
    <row r="173" spans="2:11" s="1" customFormat="1" ht="15" customHeight="1">
      <c r="B173" s="267"/>
      <c r="C173" s="244" t="s">
        <v>430</v>
      </c>
      <c r="D173" s="244"/>
      <c r="E173" s="244"/>
      <c r="F173" s="265" t="s">
        <v>422</v>
      </c>
      <c r="G173" s="244"/>
      <c r="H173" s="244" t="s">
        <v>489</v>
      </c>
      <c r="I173" s="244" t="s">
        <v>432</v>
      </c>
      <c r="J173" s="244"/>
      <c r="K173" s="290"/>
    </row>
    <row r="174" spans="2:11" s="1" customFormat="1" ht="15" customHeight="1">
      <c r="B174" s="267"/>
      <c r="C174" s="244" t="s">
        <v>441</v>
      </c>
      <c r="D174" s="244"/>
      <c r="E174" s="244"/>
      <c r="F174" s="265" t="s">
        <v>428</v>
      </c>
      <c r="G174" s="244"/>
      <c r="H174" s="244" t="s">
        <v>489</v>
      </c>
      <c r="I174" s="244" t="s">
        <v>424</v>
      </c>
      <c r="J174" s="244">
        <v>50</v>
      </c>
      <c r="K174" s="290"/>
    </row>
    <row r="175" spans="2:11" s="1" customFormat="1" ht="15" customHeight="1">
      <c r="B175" s="267"/>
      <c r="C175" s="244" t="s">
        <v>449</v>
      </c>
      <c r="D175" s="244"/>
      <c r="E175" s="244"/>
      <c r="F175" s="265" t="s">
        <v>428</v>
      </c>
      <c r="G175" s="244"/>
      <c r="H175" s="244" t="s">
        <v>489</v>
      </c>
      <c r="I175" s="244" t="s">
        <v>424</v>
      </c>
      <c r="J175" s="244">
        <v>50</v>
      </c>
      <c r="K175" s="290"/>
    </row>
    <row r="176" spans="2:11" s="1" customFormat="1" ht="15" customHeight="1">
      <c r="B176" s="267"/>
      <c r="C176" s="244" t="s">
        <v>447</v>
      </c>
      <c r="D176" s="244"/>
      <c r="E176" s="244"/>
      <c r="F176" s="265" t="s">
        <v>428</v>
      </c>
      <c r="G176" s="244"/>
      <c r="H176" s="244" t="s">
        <v>489</v>
      </c>
      <c r="I176" s="244" t="s">
        <v>424</v>
      </c>
      <c r="J176" s="244">
        <v>50</v>
      </c>
      <c r="K176" s="290"/>
    </row>
    <row r="177" spans="2:11" s="1" customFormat="1" ht="15" customHeight="1">
      <c r="B177" s="267"/>
      <c r="C177" s="244" t="s">
        <v>114</v>
      </c>
      <c r="D177" s="244"/>
      <c r="E177" s="244"/>
      <c r="F177" s="265" t="s">
        <v>422</v>
      </c>
      <c r="G177" s="244"/>
      <c r="H177" s="244" t="s">
        <v>490</v>
      </c>
      <c r="I177" s="244" t="s">
        <v>491</v>
      </c>
      <c r="J177" s="244"/>
      <c r="K177" s="290"/>
    </row>
    <row r="178" spans="2:11" s="1" customFormat="1" ht="15" customHeight="1">
      <c r="B178" s="267"/>
      <c r="C178" s="244" t="s">
        <v>64</v>
      </c>
      <c r="D178" s="244"/>
      <c r="E178" s="244"/>
      <c r="F178" s="265" t="s">
        <v>422</v>
      </c>
      <c r="G178" s="244"/>
      <c r="H178" s="244" t="s">
        <v>492</v>
      </c>
      <c r="I178" s="244" t="s">
        <v>493</v>
      </c>
      <c r="J178" s="244">
        <v>1</v>
      </c>
      <c r="K178" s="290"/>
    </row>
    <row r="179" spans="2:11" s="1" customFormat="1" ht="15" customHeight="1">
      <c r="B179" s="267"/>
      <c r="C179" s="244" t="s">
        <v>60</v>
      </c>
      <c r="D179" s="244"/>
      <c r="E179" s="244"/>
      <c r="F179" s="265" t="s">
        <v>422</v>
      </c>
      <c r="G179" s="244"/>
      <c r="H179" s="244" t="s">
        <v>494</v>
      </c>
      <c r="I179" s="244" t="s">
        <v>424</v>
      </c>
      <c r="J179" s="244">
        <v>20</v>
      </c>
      <c r="K179" s="290"/>
    </row>
    <row r="180" spans="2:11" s="1" customFormat="1" ht="15" customHeight="1">
      <c r="B180" s="267"/>
      <c r="C180" s="244" t="s">
        <v>61</v>
      </c>
      <c r="D180" s="244"/>
      <c r="E180" s="244"/>
      <c r="F180" s="265" t="s">
        <v>422</v>
      </c>
      <c r="G180" s="244"/>
      <c r="H180" s="244" t="s">
        <v>495</v>
      </c>
      <c r="I180" s="244" t="s">
        <v>424</v>
      </c>
      <c r="J180" s="244">
        <v>255</v>
      </c>
      <c r="K180" s="290"/>
    </row>
    <row r="181" spans="2:11" s="1" customFormat="1" ht="15" customHeight="1">
      <c r="B181" s="267"/>
      <c r="C181" s="244" t="s">
        <v>115</v>
      </c>
      <c r="D181" s="244"/>
      <c r="E181" s="244"/>
      <c r="F181" s="265" t="s">
        <v>422</v>
      </c>
      <c r="G181" s="244"/>
      <c r="H181" s="244" t="s">
        <v>386</v>
      </c>
      <c r="I181" s="244" t="s">
        <v>424</v>
      </c>
      <c r="J181" s="244">
        <v>10</v>
      </c>
      <c r="K181" s="290"/>
    </row>
    <row r="182" spans="2:11" s="1" customFormat="1" ht="15" customHeight="1">
      <c r="B182" s="267"/>
      <c r="C182" s="244" t="s">
        <v>116</v>
      </c>
      <c r="D182" s="244"/>
      <c r="E182" s="244"/>
      <c r="F182" s="265" t="s">
        <v>422</v>
      </c>
      <c r="G182" s="244"/>
      <c r="H182" s="244" t="s">
        <v>496</v>
      </c>
      <c r="I182" s="244" t="s">
        <v>457</v>
      </c>
      <c r="J182" s="244"/>
      <c r="K182" s="290"/>
    </row>
    <row r="183" spans="2:11" s="1" customFormat="1" ht="15" customHeight="1">
      <c r="B183" s="267"/>
      <c r="C183" s="244" t="s">
        <v>497</v>
      </c>
      <c r="D183" s="244"/>
      <c r="E183" s="244"/>
      <c r="F183" s="265" t="s">
        <v>422</v>
      </c>
      <c r="G183" s="244"/>
      <c r="H183" s="244" t="s">
        <v>498</v>
      </c>
      <c r="I183" s="244" t="s">
        <v>457</v>
      </c>
      <c r="J183" s="244"/>
      <c r="K183" s="290"/>
    </row>
    <row r="184" spans="2:11" s="1" customFormat="1" ht="15" customHeight="1">
      <c r="B184" s="267"/>
      <c r="C184" s="244" t="s">
        <v>486</v>
      </c>
      <c r="D184" s="244"/>
      <c r="E184" s="244"/>
      <c r="F184" s="265" t="s">
        <v>422</v>
      </c>
      <c r="G184" s="244"/>
      <c r="H184" s="244" t="s">
        <v>499</v>
      </c>
      <c r="I184" s="244" t="s">
        <v>457</v>
      </c>
      <c r="J184" s="244"/>
      <c r="K184" s="290"/>
    </row>
    <row r="185" spans="2:11" s="1" customFormat="1" ht="15" customHeight="1">
      <c r="B185" s="267"/>
      <c r="C185" s="244" t="s">
        <v>118</v>
      </c>
      <c r="D185" s="244"/>
      <c r="E185" s="244"/>
      <c r="F185" s="265" t="s">
        <v>428</v>
      </c>
      <c r="G185" s="244"/>
      <c r="H185" s="244" t="s">
        <v>500</v>
      </c>
      <c r="I185" s="244" t="s">
        <v>424</v>
      </c>
      <c r="J185" s="244">
        <v>50</v>
      </c>
      <c r="K185" s="290"/>
    </row>
    <row r="186" spans="2:11" s="1" customFormat="1" ht="15" customHeight="1">
      <c r="B186" s="267"/>
      <c r="C186" s="244" t="s">
        <v>501</v>
      </c>
      <c r="D186" s="244"/>
      <c r="E186" s="244"/>
      <c r="F186" s="265" t="s">
        <v>428</v>
      </c>
      <c r="G186" s="244"/>
      <c r="H186" s="244" t="s">
        <v>502</v>
      </c>
      <c r="I186" s="244" t="s">
        <v>503</v>
      </c>
      <c r="J186" s="244"/>
      <c r="K186" s="290"/>
    </row>
    <row r="187" spans="2:11" s="1" customFormat="1" ht="15" customHeight="1">
      <c r="B187" s="267"/>
      <c r="C187" s="244" t="s">
        <v>504</v>
      </c>
      <c r="D187" s="244"/>
      <c r="E187" s="244"/>
      <c r="F187" s="265" t="s">
        <v>428</v>
      </c>
      <c r="G187" s="244"/>
      <c r="H187" s="244" t="s">
        <v>505</v>
      </c>
      <c r="I187" s="244" t="s">
        <v>503</v>
      </c>
      <c r="J187" s="244"/>
      <c r="K187" s="290"/>
    </row>
    <row r="188" spans="2:11" s="1" customFormat="1" ht="15" customHeight="1">
      <c r="B188" s="267"/>
      <c r="C188" s="244" t="s">
        <v>506</v>
      </c>
      <c r="D188" s="244"/>
      <c r="E188" s="244"/>
      <c r="F188" s="265" t="s">
        <v>428</v>
      </c>
      <c r="G188" s="244"/>
      <c r="H188" s="244" t="s">
        <v>507</v>
      </c>
      <c r="I188" s="244" t="s">
        <v>503</v>
      </c>
      <c r="J188" s="244"/>
      <c r="K188" s="290"/>
    </row>
    <row r="189" spans="2:11" s="1" customFormat="1" ht="15" customHeight="1">
      <c r="B189" s="267"/>
      <c r="C189" s="303" t="s">
        <v>508</v>
      </c>
      <c r="D189" s="244"/>
      <c r="E189" s="244"/>
      <c r="F189" s="265" t="s">
        <v>428</v>
      </c>
      <c r="G189" s="244"/>
      <c r="H189" s="244" t="s">
        <v>509</v>
      </c>
      <c r="I189" s="244" t="s">
        <v>510</v>
      </c>
      <c r="J189" s="304" t="s">
        <v>511</v>
      </c>
      <c r="K189" s="290"/>
    </row>
    <row r="190" spans="2:11" s="1" customFormat="1" ht="15" customHeight="1">
      <c r="B190" s="267"/>
      <c r="C190" s="303" t="s">
        <v>49</v>
      </c>
      <c r="D190" s="244"/>
      <c r="E190" s="244"/>
      <c r="F190" s="265" t="s">
        <v>422</v>
      </c>
      <c r="G190" s="244"/>
      <c r="H190" s="241" t="s">
        <v>512</v>
      </c>
      <c r="I190" s="244" t="s">
        <v>513</v>
      </c>
      <c r="J190" s="244"/>
      <c r="K190" s="290"/>
    </row>
    <row r="191" spans="2:11" s="1" customFormat="1" ht="15" customHeight="1">
      <c r="B191" s="267"/>
      <c r="C191" s="303" t="s">
        <v>514</v>
      </c>
      <c r="D191" s="244"/>
      <c r="E191" s="244"/>
      <c r="F191" s="265" t="s">
        <v>422</v>
      </c>
      <c r="G191" s="244"/>
      <c r="H191" s="244" t="s">
        <v>515</v>
      </c>
      <c r="I191" s="244" t="s">
        <v>457</v>
      </c>
      <c r="J191" s="244"/>
      <c r="K191" s="290"/>
    </row>
    <row r="192" spans="2:11" s="1" customFormat="1" ht="15" customHeight="1">
      <c r="B192" s="267"/>
      <c r="C192" s="303" t="s">
        <v>516</v>
      </c>
      <c r="D192" s="244"/>
      <c r="E192" s="244"/>
      <c r="F192" s="265" t="s">
        <v>422</v>
      </c>
      <c r="G192" s="244"/>
      <c r="H192" s="244" t="s">
        <v>517</v>
      </c>
      <c r="I192" s="244" t="s">
        <v>457</v>
      </c>
      <c r="J192" s="244"/>
      <c r="K192" s="290"/>
    </row>
    <row r="193" spans="2:11" s="1" customFormat="1" ht="15" customHeight="1">
      <c r="B193" s="267"/>
      <c r="C193" s="303" t="s">
        <v>518</v>
      </c>
      <c r="D193" s="244"/>
      <c r="E193" s="244"/>
      <c r="F193" s="265" t="s">
        <v>428</v>
      </c>
      <c r="G193" s="244"/>
      <c r="H193" s="244" t="s">
        <v>519</v>
      </c>
      <c r="I193" s="244" t="s">
        <v>457</v>
      </c>
      <c r="J193" s="244"/>
      <c r="K193" s="290"/>
    </row>
    <row r="194" spans="2:11" s="1" customFormat="1" ht="15" customHeight="1">
      <c r="B194" s="296"/>
      <c r="C194" s="305"/>
      <c r="D194" s="276"/>
      <c r="E194" s="276"/>
      <c r="F194" s="276"/>
      <c r="G194" s="276"/>
      <c r="H194" s="276"/>
      <c r="I194" s="276"/>
      <c r="J194" s="276"/>
      <c r="K194" s="297"/>
    </row>
    <row r="195" spans="2:11" s="1" customFormat="1" ht="18.75" customHeight="1">
      <c r="B195" s="278"/>
      <c r="C195" s="288"/>
      <c r="D195" s="288"/>
      <c r="E195" s="288"/>
      <c r="F195" s="298"/>
      <c r="G195" s="288"/>
      <c r="H195" s="288"/>
      <c r="I195" s="288"/>
      <c r="J195" s="288"/>
      <c r="K195" s="278"/>
    </row>
    <row r="196" spans="2:11" s="1" customFormat="1" ht="18.75" customHeight="1">
      <c r="B196" s="278"/>
      <c r="C196" s="288"/>
      <c r="D196" s="288"/>
      <c r="E196" s="288"/>
      <c r="F196" s="298"/>
      <c r="G196" s="288"/>
      <c r="H196" s="288"/>
      <c r="I196" s="288"/>
      <c r="J196" s="288"/>
      <c r="K196" s="278"/>
    </row>
    <row r="197" spans="2:11" s="1" customFormat="1" ht="18.75" customHeight="1">
      <c r="B197" s="251"/>
      <c r="C197" s="251"/>
      <c r="D197" s="251"/>
      <c r="E197" s="251"/>
      <c r="F197" s="251"/>
      <c r="G197" s="251"/>
      <c r="H197" s="251"/>
      <c r="I197" s="251"/>
      <c r="J197" s="251"/>
      <c r="K197" s="251"/>
    </row>
    <row r="198" spans="2:11" s="1" customFormat="1" ht="13.5">
      <c r="B198" s="233"/>
      <c r="C198" s="234"/>
      <c r="D198" s="234"/>
      <c r="E198" s="234"/>
      <c r="F198" s="234"/>
      <c r="G198" s="234"/>
      <c r="H198" s="234"/>
      <c r="I198" s="234"/>
      <c r="J198" s="234"/>
      <c r="K198" s="235"/>
    </row>
    <row r="199" spans="2:11" s="1" customFormat="1" ht="21">
      <c r="B199" s="236"/>
      <c r="C199" s="364" t="s">
        <v>520</v>
      </c>
      <c r="D199" s="364"/>
      <c r="E199" s="364"/>
      <c r="F199" s="364"/>
      <c r="G199" s="364"/>
      <c r="H199" s="364"/>
      <c r="I199" s="364"/>
      <c r="J199" s="364"/>
      <c r="K199" s="237"/>
    </row>
    <row r="200" spans="2:11" s="1" customFormat="1" ht="25.5" customHeight="1">
      <c r="B200" s="236"/>
      <c r="C200" s="306" t="s">
        <v>521</v>
      </c>
      <c r="D200" s="306"/>
      <c r="E200" s="306"/>
      <c r="F200" s="306" t="s">
        <v>522</v>
      </c>
      <c r="G200" s="307"/>
      <c r="H200" s="365" t="s">
        <v>523</v>
      </c>
      <c r="I200" s="365"/>
      <c r="J200" s="365"/>
      <c r="K200" s="237"/>
    </row>
    <row r="201" spans="2:11" s="1" customFormat="1" ht="5.25" customHeight="1">
      <c r="B201" s="267"/>
      <c r="C201" s="262"/>
      <c r="D201" s="262"/>
      <c r="E201" s="262"/>
      <c r="F201" s="262"/>
      <c r="G201" s="288"/>
      <c r="H201" s="262"/>
      <c r="I201" s="262"/>
      <c r="J201" s="262"/>
      <c r="K201" s="290"/>
    </row>
    <row r="202" spans="2:11" s="1" customFormat="1" ht="15" customHeight="1">
      <c r="B202" s="267"/>
      <c r="C202" s="244" t="s">
        <v>513</v>
      </c>
      <c r="D202" s="244"/>
      <c r="E202" s="244"/>
      <c r="F202" s="265" t="s">
        <v>50</v>
      </c>
      <c r="G202" s="244"/>
      <c r="H202" s="366" t="s">
        <v>524</v>
      </c>
      <c r="I202" s="366"/>
      <c r="J202" s="366"/>
      <c r="K202" s="290"/>
    </row>
    <row r="203" spans="2:11" s="1" customFormat="1" ht="15" customHeight="1">
      <c r="B203" s="267"/>
      <c r="C203" s="244"/>
      <c r="D203" s="244"/>
      <c r="E203" s="244"/>
      <c r="F203" s="265" t="s">
        <v>51</v>
      </c>
      <c r="G203" s="244"/>
      <c r="H203" s="366" t="s">
        <v>525</v>
      </c>
      <c r="I203" s="366"/>
      <c r="J203" s="366"/>
      <c r="K203" s="290"/>
    </row>
    <row r="204" spans="2:11" s="1" customFormat="1" ht="15" customHeight="1">
      <c r="B204" s="267"/>
      <c r="C204" s="244"/>
      <c r="D204" s="244"/>
      <c r="E204" s="244"/>
      <c r="F204" s="265" t="s">
        <v>54</v>
      </c>
      <c r="G204" s="244"/>
      <c r="H204" s="366" t="s">
        <v>526</v>
      </c>
      <c r="I204" s="366"/>
      <c r="J204" s="366"/>
      <c r="K204" s="290"/>
    </row>
    <row r="205" spans="2:11" s="1" customFormat="1" ht="15" customHeight="1">
      <c r="B205" s="267"/>
      <c r="C205" s="244"/>
      <c r="D205" s="244"/>
      <c r="E205" s="244"/>
      <c r="F205" s="265" t="s">
        <v>52</v>
      </c>
      <c r="G205" s="244"/>
      <c r="H205" s="366" t="s">
        <v>527</v>
      </c>
      <c r="I205" s="366"/>
      <c r="J205" s="366"/>
      <c r="K205" s="290"/>
    </row>
    <row r="206" spans="2:11" s="1" customFormat="1" ht="15" customHeight="1">
      <c r="B206" s="267"/>
      <c r="C206" s="244"/>
      <c r="D206" s="244"/>
      <c r="E206" s="244"/>
      <c r="F206" s="265" t="s">
        <v>53</v>
      </c>
      <c r="G206" s="244"/>
      <c r="H206" s="366" t="s">
        <v>528</v>
      </c>
      <c r="I206" s="366"/>
      <c r="J206" s="366"/>
      <c r="K206" s="290"/>
    </row>
    <row r="207" spans="2:11" s="1" customFormat="1" ht="15" customHeight="1">
      <c r="B207" s="267"/>
      <c r="C207" s="244"/>
      <c r="D207" s="244"/>
      <c r="E207" s="244"/>
      <c r="F207" s="265"/>
      <c r="G207" s="244"/>
      <c r="H207" s="244"/>
      <c r="I207" s="244"/>
      <c r="J207" s="244"/>
      <c r="K207" s="290"/>
    </row>
    <row r="208" spans="2:11" s="1" customFormat="1" ht="15" customHeight="1">
      <c r="B208" s="267"/>
      <c r="C208" s="244" t="s">
        <v>469</v>
      </c>
      <c r="D208" s="244"/>
      <c r="E208" s="244"/>
      <c r="F208" s="265" t="s">
        <v>87</v>
      </c>
      <c r="G208" s="244"/>
      <c r="H208" s="366" t="s">
        <v>529</v>
      </c>
      <c r="I208" s="366"/>
      <c r="J208" s="366"/>
      <c r="K208" s="290"/>
    </row>
    <row r="209" spans="2:11" s="1" customFormat="1" ht="15" customHeight="1">
      <c r="B209" s="267"/>
      <c r="C209" s="244"/>
      <c r="D209" s="244"/>
      <c r="E209" s="244"/>
      <c r="F209" s="265" t="s">
        <v>366</v>
      </c>
      <c r="G209" s="244"/>
      <c r="H209" s="366" t="s">
        <v>367</v>
      </c>
      <c r="I209" s="366"/>
      <c r="J209" s="366"/>
      <c r="K209" s="290"/>
    </row>
    <row r="210" spans="2:11" s="1" customFormat="1" ht="15" customHeight="1">
      <c r="B210" s="267"/>
      <c r="C210" s="244"/>
      <c r="D210" s="244"/>
      <c r="E210" s="244"/>
      <c r="F210" s="265" t="s">
        <v>364</v>
      </c>
      <c r="G210" s="244"/>
      <c r="H210" s="366" t="s">
        <v>530</v>
      </c>
      <c r="I210" s="366"/>
      <c r="J210" s="366"/>
      <c r="K210" s="290"/>
    </row>
    <row r="211" spans="2:11" s="1" customFormat="1" ht="15" customHeight="1">
      <c r="B211" s="308"/>
      <c r="C211" s="244"/>
      <c r="D211" s="244"/>
      <c r="E211" s="244"/>
      <c r="F211" s="265" t="s">
        <v>368</v>
      </c>
      <c r="G211" s="303"/>
      <c r="H211" s="367" t="s">
        <v>369</v>
      </c>
      <c r="I211" s="367"/>
      <c r="J211" s="367"/>
      <c r="K211" s="309"/>
    </row>
    <row r="212" spans="2:11" s="1" customFormat="1" ht="15" customHeight="1">
      <c r="B212" s="308"/>
      <c r="C212" s="244"/>
      <c r="D212" s="244"/>
      <c r="E212" s="244"/>
      <c r="F212" s="265" t="s">
        <v>346</v>
      </c>
      <c r="G212" s="303"/>
      <c r="H212" s="367" t="s">
        <v>531</v>
      </c>
      <c r="I212" s="367"/>
      <c r="J212" s="367"/>
      <c r="K212" s="309"/>
    </row>
    <row r="213" spans="2:11" s="1" customFormat="1" ht="15" customHeight="1">
      <c r="B213" s="308"/>
      <c r="C213" s="244"/>
      <c r="D213" s="244"/>
      <c r="E213" s="244"/>
      <c r="F213" s="265"/>
      <c r="G213" s="303"/>
      <c r="H213" s="294"/>
      <c r="I213" s="294"/>
      <c r="J213" s="294"/>
      <c r="K213" s="309"/>
    </row>
    <row r="214" spans="2:11" s="1" customFormat="1" ht="15" customHeight="1">
      <c r="B214" s="308"/>
      <c r="C214" s="244" t="s">
        <v>493</v>
      </c>
      <c r="D214" s="244"/>
      <c r="E214" s="244"/>
      <c r="F214" s="265">
        <v>1</v>
      </c>
      <c r="G214" s="303"/>
      <c r="H214" s="367" t="s">
        <v>532</v>
      </c>
      <c r="I214" s="367"/>
      <c r="J214" s="367"/>
      <c r="K214" s="309"/>
    </row>
    <row r="215" spans="2:11" s="1" customFormat="1" ht="15" customHeight="1">
      <c r="B215" s="308"/>
      <c r="C215" s="244"/>
      <c r="D215" s="244"/>
      <c r="E215" s="244"/>
      <c r="F215" s="265">
        <v>2</v>
      </c>
      <c r="G215" s="303"/>
      <c r="H215" s="367" t="s">
        <v>533</v>
      </c>
      <c r="I215" s="367"/>
      <c r="J215" s="367"/>
      <c r="K215" s="309"/>
    </row>
    <row r="216" spans="2:11" s="1" customFormat="1" ht="15" customHeight="1">
      <c r="B216" s="308"/>
      <c r="C216" s="244"/>
      <c r="D216" s="244"/>
      <c r="E216" s="244"/>
      <c r="F216" s="265">
        <v>3</v>
      </c>
      <c r="G216" s="303"/>
      <c r="H216" s="367" t="s">
        <v>534</v>
      </c>
      <c r="I216" s="367"/>
      <c r="J216" s="367"/>
      <c r="K216" s="309"/>
    </row>
    <row r="217" spans="2:11" s="1" customFormat="1" ht="15" customHeight="1">
      <c r="B217" s="308"/>
      <c r="C217" s="244"/>
      <c r="D217" s="244"/>
      <c r="E217" s="244"/>
      <c r="F217" s="265">
        <v>4</v>
      </c>
      <c r="G217" s="303"/>
      <c r="H217" s="367" t="s">
        <v>535</v>
      </c>
      <c r="I217" s="367"/>
      <c r="J217" s="367"/>
      <c r="K217" s="309"/>
    </row>
    <row r="218" spans="2:11" s="1" customFormat="1" ht="12.75" customHeight="1">
      <c r="B218" s="310"/>
      <c r="C218" s="311"/>
      <c r="D218" s="311"/>
      <c r="E218" s="311"/>
      <c r="F218" s="311"/>
      <c r="G218" s="311"/>
      <c r="H218" s="311"/>
      <c r="I218" s="311"/>
      <c r="J218" s="311"/>
      <c r="K218" s="312"/>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39370078740157483" right="0.39370078740157483" top="0.39370078740157483" bottom="0.39370078740157483" header="0" footer="0"/>
  <pageSetup paperSize="9" scale="77" fitToHeight="100" orientation="portrait" r:id="rId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D1.100.000 - ARS - Staveb...</vt:lpstr>
      <vt:lpstr>D1.100.001 - Roční kontro...</vt:lpstr>
      <vt:lpstr>Pokyny pro vyplnění</vt:lpstr>
      <vt:lpstr>'D1.100.000 - ARS - Staveb...'!Názvy_tisku</vt:lpstr>
      <vt:lpstr>'D1.100.001 - Roční kontro...'!Názvy_tisku</vt:lpstr>
      <vt:lpstr>'Rekapitulace stavby'!Názvy_tisku</vt:lpstr>
      <vt:lpstr>'D1.100.000 - ARS - Staveb...'!Oblast_tisku</vt:lpstr>
      <vt:lpstr>'D1.100.001 - Roční kontro...'!Oblast_tisku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František Příhoda - STORING spol. s r.o.</dc:creator>
  <cp:lastModifiedBy>Ing. František Příhoda - STORING spol. s r.o.</cp:lastModifiedBy>
  <cp:lastPrinted>2022-06-08T14:34:29Z</cp:lastPrinted>
  <dcterms:created xsi:type="dcterms:W3CDTF">2022-06-08T14:33:18Z</dcterms:created>
  <dcterms:modified xsi:type="dcterms:W3CDTF">2022-06-08T14:34:34Z</dcterms:modified>
</cp:coreProperties>
</file>