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O:\____OI\INVEST_AKCE_PŘIPRAVOVANÉ\ČOV\Sanace vyrovnávací nádrže\Výběrovka\"/>
    </mc:Choice>
  </mc:AlternateContent>
  <bookViews>
    <workbookView xWindow="28680" yWindow="-120" windowWidth="29040" windowHeight="16440"/>
  </bookViews>
  <sheets>
    <sheet name="Rekapitulace stavby" sheetId="1" r:id="rId1"/>
    <sheet name="COV-UHB - VYROVNÁVACÍ NÁDRŽ" sheetId="2" r:id="rId2"/>
  </sheets>
  <definedNames>
    <definedName name="_xlnm._FilterDatabase" localSheetId="1" hidden="1">'COV-UHB - VYROVNÁVACÍ NÁDRŽ'!$C$119:$K$195</definedName>
    <definedName name="_xlnm.Print_Titles" localSheetId="1">'COV-UHB - VYROVNÁVACÍ NÁDRŽ'!$119:$119</definedName>
    <definedName name="_xlnm.Print_Titles" localSheetId="0">'Rekapitulace stavby'!$92:$92</definedName>
    <definedName name="_xlnm.Print_Area" localSheetId="1">'COV-UHB - VYROVNÁVACÍ NÁDRŽ'!$C$4:$J$76,'COV-UHB - VYROVNÁVACÍ NÁDRŽ'!$C$82:$J$103,'COV-UHB - VYROVNÁVACÍ NÁDRŽ'!$C$109:$K$195</definedName>
    <definedName name="_xlnm.Print_Area" localSheetId="0">'Rekapitulace stavby'!$D$4:$AO$76,'Rekapitulace stavby'!$C$82:$AQ$96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89" i="2" l="1"/>
  <c r="F89" i="2"/>
  <c r="F13" i="2"/>
  <c r="F12" i="2"/>
  <c r="J35" i="2" l="1"/>
  <c r="J34" i="2"/>
  <c r="AY95" i="1" s="1"/>
  <c r="J33" i="2"/>
  <c r="AX95" i="1"/>
  <c r="BI194" i="2"/>
  <c r="BH194" i="2"/>
  <c r="BG194" i="2"/>
  <c r="BF194" i="2"/>
  <c r="T194" i="2"/>
  <c r="T193" i="2" s="1"/>
  <c r="T192" i="2" s="1"/>
  <c r="R194" i="2"/>
  <c r="R193" i="2"/>
  <c r="R192" i="2" s="1"/>
  <c r="P194" i="2"/>
  <c r="P193" i="2"/>
  <c r="P192" i="2"/>
  <c r="BI189" i="2"/>
  <c r="BH189" i="2"/>
  <c r="BG189" i="2"/>
  <c r="BF189" i="2"/>
  <c r="T189" i="2"/>
  <c r="R189" i="2"/>
  <c r="P189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78" i="2"/>
  <c r="BH178" i="2"/>
  <c r="BG178" i="2"/>
  <c r="BF178" i="2"/>
  <c r="T178" i="2"/>
  <c r="R178" i="2"/>
  <c r="P178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30" i="2"/>
  <c r="BH130" i="2"/>
  <c r="BG130" i="2"/>
  <c r="BF130" i="2"/>
  <c r="T130" i="2"/>
  <c r="R130" i="2"/>
  <c r="P130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R125" i="2"/>
  <c r="P125" i="2"/>
  <c r="BI123" i="2"/>
  <c r="BH123" i="2"/>
  <c r="BG123" i="2"/>
  <c r="BF123" i="2"/>
  <c r="T123" i="2"/>
  <c r="R123" i="2"/>
  <c r="P123" i="2"/>
  <c r="F114" i="2"/>
  <c r="E112" i="2"/>
  <c r="F87" i="2"/>
  <c r="E85" i="2"/>
  <c r="J22" i="2"/>
  <c r="E22" i="2"/>
  <c r="J117" i="2" s="1"/>
  <c r="J21" i="2"/>
  <c r="J19" i="2"/>
  <c r="E19" i="2"/>
  <c r="J116" i="2" s="1"/>
  <c r="J18" i="2"/>
  <c r="J16" i="2"/>
  <c r="E16" i="2"/>
  <c r="F117" i="2" s="1"/>
  <c r="J13" i="2"/>
  <c r="E13" i="2"/>
  <c r="F116" i="2" s="1"/>
  <c r="J12" i="2"/>
  <c r="J10" i="2"/>
  <c r="J114" i="2" s="1"/>
  <c r="L90" i="1"/>
  <c r="AM90" i="1"/>
  <c r="AM89" i="1"/>
  <c r="L89" i="1"/>
  <c r="AM87" i="1"/>
  <c r="L87" i="1"/>
  <c r="L85" i="1"/>
  <c r="L84" i="1"/>
  <c r="BK194" i="2"/>
  <c r="J186" i="2"/>
  <c r="BK178" i="2"/>
  <c r="J173" i="2"/>
  <c r="BK164" i="2"/>
  <c r="BK155" i="2"/>
  <c r="BK139" i="2"/>
  <c r="BK125" i="2"/>
  <c r="BK144" i="2"/>
  <c r="BK130" i="2"/>
  <c r="BK186" i="2"/>
  <c r="BK175" i="2"/>
  <c r="J171" i="2"/>
  <c r="BK161" i="2"/>
  <c r="J150" i="2"/>
  <c r="J142" i="2"/>
  <c r="J130" i="2"/>
  <c r="AS94" i="1"/>
  <c r="J155" i="2"/>
  <c r="J148" i="2"/>
  <c r="BK133" i="2"/>
  <c r="J123" i="2"/>
  <c r="J158" i="2"/>
  <c r="BK150" i="2"/>
  <c r="BK136" i="2"/>
  <c r="J127" i="2"/>
  <c r="J189" i="2"/>
  <c r="J178" i="2"/>
  <c r="BK171" i="2"/>
  <c r="BK158" i="2"/>
  <c r="BK148" i="2"/>
  <c r="J139" i="2"/>
  <c r="BK127" i="2"/>
  <c r="J194" i="2"/>
  <c r="J183" i="2"/>
  <c r="J175" i="2"/>
  <c r="BK167" i="2"/>
  <c r="J161" i="2"/>
  <c r="J152" i="2"/>
  <c r="BK142" i="2"/>
  <c r="J133" i="2"/>
  <c r="J125" i="2"/>
  <c r="BK189" i="2"/>
  <c r="BK183" i="2"/>
  <c r="BK173" i="2"/>
  <c r="J167" i="2"/>
  <c r="J164" i="2"/>
  <c r="BK152" i="2"/>
  <c r="J144" i="2"/>
  <c r="J136" i="2"/>
  <c r="BK123" i="2"/>
  <c r="F33" i="2" l="1"/>
  <c r="BB95" i="1" s="1"/>
  <c r="BB94" i="1" s="1"/>
  <c r="W31" i="1" s="1"/>
  <c r="F34" i="2"/>
  <c r="BC95" i="1" s="1"/>
  <c r="BC94" i="1" s="1"/>
  <c r="W32" i="1" s="1"/>
  <c r="F35" i="2"/>
  <c r="F32" i="2"/>
  <c r="BA95" i="1" s="1"/>
  <c r="BA94" i="1" s="1"/>
  <c r="W30" i="1" s="1"/>
  <c r="J32" i="2"/>
  <c r="AW95" i="1" s="1"/>
  <c r="R122" i="2"/>
  <c r="P122" i="2"/>
  <c r="T122" i="2"/>
  <c r="BK141" i="2"/>
  <c r="J141" i="2" s="1"/>
  <c r="J97" i="2" s="1"/>
  <c r="BK177" i="2"/>
  <c r="BK122" i="2"/>
  <c r="J122" i="2" s="1"/>
  <c r="J96" i="2" s="1"/>
  <c r="T141" i="2"/>
  <c r="P177" i="2"/>
  <c r="R141" i="2"/>
  <c r="T177" i="2"/>
  <c r="R185" i="2"/>
  <c r="R176" i="2" s="1"/>
  <c r="P141" i="2"/>
  <c r="R177" i="2"/>
  <c r="BK185" i="2"/>
  <c r="J185" i="2" s="1"/>
  <c r="J100" i="2" s="1"/>
  <c r="P185" i="2"/>
  <c r="T185" i="2"/>
  <c r="BK193" i="2"/>
  <c r="J193" i="2" s="1"/>
  <c r="J102" i="2" s="1"/>
  <c r="J87" i="2"/>
  <c r="J90" i="2"/>
  <c r="BE123" i="2"/>
  <c r="BE125" i="2"/>
  <c r="BE127" i="2"/>
  <c r="BE130" i="2"/>
  <c r="BE133" i="2"/>
  <c r="BE136" i="2"/>
  <c r="BE139" i="2"/>
  <c r="BE142" i="2"/>
  <c r="BE144" i="2"/>
  <c r="BE148" i="2"/>
  <c r="BE150" i="2"/>
  <c r="BE152" i="2"/>
  <c r="BE155" i="2"/>
  <c r="BE158" i="2"/>
  <c r="BE161" i="2"/>
  <c r="BE164" i="2"/>
  <c r="BE167" i="2"/>
  <c r="BE171" i="2"/>
  <c r="BE173" i="2"/>
  <c r="BE175" i="2"/>
  <c r="BE178" i="2"/>
  <c r="BE183" i="2"/>
  <c r="BE186" i="2"/>
  <c r="BE189" i="2"/>
  <c r="BE194" i="2"/>
  <c r="BD95" i="1"/>
  <c r="BD94" i="1" s="1"/>
  <c r="W33" i="1" s="1"/>
  <c r="P176" i="2" l="1"/>
  <c r="BK176" i="2"/>
  <c r="J176" i="2" s="1"/>
  <c r="J98" i="2" s="1"/>
  <c r="T121" i="2"/>
  <c r="P121" i="2"/>
  <c r="P120" i="2" s="1"/>
  <c r="AU95" i="1" s="1"/>
  <c r="AU94" i="1" s="1"/>
  <c r="T176" i="2"/>
  <c r="R121" i="2"/>
  <c r="R120" i="2" s="1"/>
  <c r="BK121" i="2"/>
  <c r="J121" i="2"/>
  <c r="J95" i="2" s="1"/>
  <c r="J177" i="2"/>
  <c r="J99" i="2" s="1"/>
  <c r="BK192" i="2"/>
  <c r="J192" i="2"/>
  <c r="J101" i="2" s="1"/>
  <c r="AX94" i="1"/>
  <c r="AY94" i="1"/>
  <c r="F31" i="2"/>
  <c r="AZ95" i="1" s="1"/>
  <c r="AZ94" i="1" s="1"/>
  <c r="W29" i="1" s="1"/>
  <c r="J31" i="2"/>
  <c r="AV95" i="1" s="1"/>
  <c r="AT95" i="1" s="1"/>
  <c r="AW94" i="1"/>
  <c r="AK30" i="1" s="1"/>
  <c r="T120" i="2" l="1"/>
  <c r="BK120" i="2"/>
  <c r="J120" i="2" s="1"/>
  <c r="J94" i="2" s="1"/>
  <c r="AV94" i="1"/>
  <c r="AK29" i="1" s="1"/>
  <c r="J28" i="2" l="1"/>
  <c r="AG95" i="1" s="1"/>
  <c r="AG94" i="1" s="1"/>
  <c r="AT94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<sst xmlns="http://schemas.openxmlformats.org/spreadsheetml/2006/main" count="1063" uniqueCount="261">
  <si>
    <t>Export Komplet</t>
  </si>
  <si>
    <t/>
  </si>
  <si>
    <t>2.0</t>
  </si>
  <si>
    <t>False</t>
  </si>
  <si>
    <t>{6931a586-2462-4228-9ede-b4b7a86ccf6d}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</si>
  <si>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</si>
  <si>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</si>
  <si>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</si>
  <si>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</si>
  <si>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</si>
  <si>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</si>
  <si>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</si>
  <si>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</si>
  <si>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COV-UHB</t>
  </si>
  <si>
    <t>Stavba:</t>
  </si>
  <si>
    <t>VYROVNÁVACÍ NÁDRŽ</t>
  </si>
  <si>
    <t>KSO:</t>
  </si>
  <si>
    <t>CC-CZ:</t>
  </si>
  <si>
    <t>Místo:</t>
  </si>
  <si>
    <t xml:space="preserve"> </t>
  </si>
  <si>
    <t>Datum:</t>
  </si>
  <si>
    <t>12. 7. 2022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</si>
  <si>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</si>
  <si>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</si>
  <si>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</si>
  <si>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</si>
  <si>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</si>
  <si>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</si>
  <si>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</si>
  <si>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</si>
  <si>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</si>
  <si>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</si>
  <si>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</si>
  <si>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</si>
  <si>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</si>
  <si>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</si>
  <si>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</si>
  <si>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</si>
  <si>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</si>
  <si>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</si>
  <si>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</si>
  <si>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</si>
  <si>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</si>
  <si>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</si>
  <si>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</si>
  <si>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</si>
  <si>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</si>
  <si>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</si>
  <si>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</si>
  <si>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</si>
  <si>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</si>
  <si>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</si>
  <si>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</si>
  <si>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</si>
  <si>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</si>
  <si>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</si>
  <si>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</si>
  <si>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</si>
  <si>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</si>
  <si>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</si>
  <si>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</si>
  <si>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</si>
  <si>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</si>
  <si>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</si>
  <si>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</si>
  <si>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</si>
  <si>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</si>
  <si>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</si>
  <si>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</si>
  <si>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</si>
  <si>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</si>
  <si>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</si>
  <si>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</si>
  <si>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</si>
  <si>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</si>
  <si>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</si>
  <si>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</si>
  <si>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beton</t>
  </si>
  <si>
    <t>3,91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</si>
  <si>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</si>
  <si>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</si>
  <si>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</si>
  <si>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</si>
  <si>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</si>
  <si>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</si>
  <si>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</si>
  <si>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</si>
  <si>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</si>
  <si>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9 - Ostatní konstrukce a práce-bourání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</si>
  <si>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</si>
  <si>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</si>
  <si>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</si>
  <si>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VRN - Vedlejší rozpočtové náklady</t>
  </si>
  <si>
    <t xml:space="preserve">    VRN3 - Zařízení staveniště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</si>
  <si>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</si>
  <si>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</si>
  <si>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</si>
  <si>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</si>
  <si>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</si>
  <si>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</si>
  <si>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</si>
  <si>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</si>
  <si>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</si>
  <si>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</si>
  <si>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</si>
  <si>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</si>
  <si>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</si>
  <si>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</si>
  <si>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</si>
  <si>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</si>
  <si>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</si>
  <si>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</si>
  <si>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</si>
  <si>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38032613R</t>
  </si>
  <si>
    <t xml:space="preserve">konstrukce ČOV, nádrží ze ŽB se zvýšenými nároky na prostředí tř. C 30/37 </t>
  </si>
  <si>
    <t>m3</t>
  </si>
  <si>
    <t>4</t>
  </si>
  <si>
    <t>-1017623136</t>
  </si>
  <si>
    <t>VV</t>
  </si>
  <si>
    <t>3,8</t>
  </si>
  <si>
    <t>38035623R</t>
  </si>
  <si>
    <t>Příplatek na bednění kompletních konstrukcí ČOV, pohledový beton.</t>
  </si>
  <si>
    <t>m2</t>
  </si>
  <si>
    <t>-2083706614</t>
  </si>
  <si>
    <t>80,081</t>
  </si>
  <si>
    <t>38035624R</t>
  </si>
  <si>
    <t>Bednění kompletních konstrukcí ČOV, nádrží nebo vodojemů neomítaných ploch zaoblených zřízení, vč. spodního záklopu a podepření</t>
  </si>
  <si>
    <t>-1267908787</t>
  </si>
  <si>
    <t>(31,5*0,8)+(34,0*0,1)</t>
  </si>
  <si>
    <t>Součet</t>
  </si>
  <si>
    <t>380356242</t>
  </si>
  <si>
    <t>Bednění kompletních konstrukcí ČOV, nádrží nebo vodojemů neomítaných ploch zaoblených odstranění</t>
  </si>
  <si>
    <t>CS ÚRS 2022 02</t>
  </si>
  <si>
    <t>-1545099061</t>
  </si>
  <si>
    <t>28,6</t>
  </si>
  <si>
    <t>5</t>
  </si>
  <si>
    <t>38036100R</t>
  </si>
  <si>
    <t>Zakrytí technologického vybavení a trubního vedení geotextilií a dřevěným bedněním proti poškození, vč. odstranění</t>
  </si>
  <si>
    <t>kpl</t>
  </si>
  <si>
    <t>880426777</t>
  </si>
  <si>
    <t>6</t>
  </si>
  <si>
    <t>38036101R</t>
  </si>
  <si>
    <t>D+M zaslepení trubních vstupů proti ucpání sutí, vč. odstranění</t>
  </si>
  <si>
    <t>-1336370316</t>
  </si>
  <si>
    <t>7</t>
  </si>
  <si>
    <t>38036R01</t>
  </si>
  <si>
    <t>-449981478</t>
  </si>
  <si>
    <t>"viz. příloha" 1</t>
  </si>
  <si>
    <t>9</t>
  </si>
  <si>
    <t>Ostatní konstrukce a práce-bourání</t>
  </si>
  <si>
    <t>8</t>
  </si>
  <si>
    <t>93890212R</t>
  </si>
  <si>
    <t>Čištění ploch betonových konstrukcí tlakovou vodou, vč. likvidace odpadu a spotřeby vody</t>
  </si>
  <si>
    <t>-1837581439</t>
  </si>
  <si>
    <t>42,2+55,0</t>
  </si>
  <si>
    <t>941211111</t>
  </si>
  <si>
    <t>Montáž lešení řadového rámového lehkého zatížení do 200 kg/m2 š do 0,9 m v do 10 m - srovnatelná položka</t>
  </si>
  <si>
    <t>-557200539</t>
  </si>
  <si>
    <t>"lešení podél vnitřní stěny nádrže"</t>
  </si>
  <si>
    <t>31,5*3,15</t>
  </si>
  <si>
    <t>10</t>
  </si>
  <si>
    <t>941211211</t>
  </si>
  <si>
    <t>Příplatek k lešení řadovému rámovému lehkému š 0,9 m v do 25 m za první a ZKD den použití</t>
  </si>
  <si>
    <t>-1964935490</t>
  </si>
  <si>
    <t>"předpokládaná doba použití 90 dnů" 99,225*90</t>
  </si>
  <si>
    <t>11</t>
  </si>
  <si>
    <t>941211811</t>
  </si>
  <si>
    <t>Demontáž lešení řadového rámového lehkého zatížení do 200 kg/m2 š do 0,9 m v do 10 m</t>
  </si>
  <si>
    <t>108229051</t>
  </si>
  <si>
    <t>99,225</t>
  </si>
  <si>
    <t>12</t>
  </si>
  <si>
    <t>949101112</t>
  </si>
  <si>
    <t>Lešení pomocné pro objekty pozemních staveb s lešeňovou podlahou v do 3,5 m zatížení do 150 kg/m2</t>
  </si>
  <si>
    <t>-2019541035</t>
  </si>
  <si>
    <t>"lešení pro odstranění zakrytí nádrže"</t>
  </si>
  <si>
    <t>0,7*1,3*2,5</t>
  </si>
  <si>
    <t>13</t>
  </si>
  <si>
    <t>953961111</t>
  </si>
  <si>
    <t>Kotvy chemickým tmelem M 8 hl 80 mm do betonu, ŽB nebo kamene s vyvrtáním otvoru</t>
  </si>
  <si>
    <t>kus</t>
  </si>
  <si>
    <t>-1005288309</t>
  </si>
  <si>
    <t>100</t>
  </si>
  <si>
    <t>14</t>
  </si>
  <si>
    <t>96204232R</t>
  </si>
  <si>
    <t>Bourání degradovaného betonu bouracím kladivem</t>
  </si>
  <si>
    <t>2100914508</t>
  </si>
  <si>
    <t>(25,2+17)*0,04</t>
  </si>
  <si>
    <t>977342111</t>
  </si>
  <si>
    <t>Frézování drážek ve stěnách z betonu do 30x30 mm</t>
  </si>
  <si>
    <t>m</t>
  </si>
  <si>
    <t>-731516918</t>
  </si>
  <si>
    <t>"zářez po vnějším i vnitřním obvodu nádrže" 31,5+34,0</t>
  </si>
  <si>
    <t>16</t>
  </si>
  <si>
    <t>985562111</t>
  </si>
  <si>
    <t>Výztuž stříkaného betonu stěn ze svařovaných sítí s antikorozní úpravou jednovrstvých D drátu 2 mm velikost ok do 100 mm - srovnatelná položka</t>
  </si>
  <si>
    <t>-339837404</t>
  </si>
  <si>
    <t>1,5*1,5*27</t>
  </si>
  <si>
    <t>17</t>
  </si>
  <si>
    <t>997006512</t>
  </si>
  <si>
    <t>Vodorovné doprava suti s naložením a složením na skládku do 1 km</t>
  </si>
  <si>
    <t>t</t>
  </si>
  <si>
    <t>-693493699</t>
  </si>
  <si>
    <t>"beton z demolic" 3,91</t>
  </si>
  <si>
    <t>Mezisoučet</t>
  </si>
  <si>
    <t>18</t>
  </si>
  <si>
    <t>997006519</t>
  </si>
  <si>
    <t>Příplatek k vodorovnému přemístění suti na skládku ZKD 1 km přes 1 km</t>
  </si>
  <si>
    <t>-1321113858</t>
  </si>
  <si>
    <t>" odvoz na vzdálenost 10km -příplatek 9x"  beton*9</t>
  </si>
  <si>
    <t>19</t>
  </si>
  <si>
    <t>997221861</t>
  </si>
  <si>
    <t>Poplatek za uložení stavebního odpadu na recyklační skládce (skládkovné) z prostého betonu pod kódem 17 01 01</t>
  </si>
  <si>
    <t>-576307102</t>
  </si>
  <si>
    <t xml:space="preserve"> beton</t>
  </si>
  <si>
    <t>20</t>
  </si>
  <si>
    <t>998142251</t>
  </si>
  <si>
    <t>Přesun hmot pro nádrže, jímky, zásobníky a jámy betonové monolitické v do 25 m</t>
  </si>
  <si>
    <t>-776945825</t>
  </si>
  <si>
    <t>PSV</t>
  </si>
  <si>
    <t>Práce a dodávky PSV</t>
  </si>
  <si>
    <t>767</t>
  </si>
  <si>
    <t>Konstrukce zámečnické</t>
  </si>
  <si>
    <t>767161811R</t>
  </si>
  <si>
    <t>Demontáž stávajících zámečnických výrobků vč. očištění a uložení u provozovatele a zpětná montáž</t>
  </si>
  <si>
    <t>1799234204</t>
  </si>
  <si>
    <t>"demontáž stávajícího schodiště s podestou a zábradlím, očištění, uložení, případné doplnění kotvících prvků a opětovná montáž"</t>
  </si>
  <si>
    <t>"demontáž stávajícíh schůdků k otvorům ve střeše, očištění, uložení, případné doplnění kotvících prvků a opětovná montáž"</t>
  </si>
  <si>
    <t>22</t>
  </si>
  <si>
    <t>767R015</t>
  </si>
  <si>
    <t>D+M větracího komínku,nerez DN150, dl. 0,5m s krycí stříškou, vč. kotevních prvků a  přesunu hmot. Podrobnosti viz. technická zpráva</t>
  </si>
  <si>
    <t>-355300502</t>
  </si>
  <si>
    <t>789</t>
  </si>
  <si>
    <t>Povrchové úpravy ocelových konstrukcí a technologických zařízení</t>
  </si>
  <si>
    <t>23</t>
  </si>
  <si>
    <t>78932521R</t>
  </si>
  <si>
    <t>D+M Nátěr epoxidový, vodou ředitelný</t>
  </si>
  <si>
    <t>1188206920</t>
  </si>
  <si>
    <t>"povrch vnitřní stěny a koruny nádrže, 4 vrstvy" 46,0*4</t>
  </si>
  <si>
    <t>24</t>
  </si>
  <si>
    <t>78932522R</t>
  </si>
  <si>
    <t>D+M Nátěr transparentním hydrofobním přípravkem</t>
  </si>
  <si>
    <t>-560090186</t>
  </si>
  <si>
    <t>"povrch vnější stěny a armaturního objektu" 55,0</t>
  </si>
  <si>
    <t>VRN</t>
  </si>
  <si>
    <t>Vedlejší rozpočtové náklady</t>
  </si>
  <si>
    <t>VRN3</t>
  </si>
  <si>
    <t>Zařízení staveniště</t>
  </si>
  <si>
    <t>25</t>
  </si>
  <si>
    <t>030001000</t>
  </si>
  <si>
    <t>…</t>
  </si>
  <si>
    <t>1024</t>
  </si>
  <si>
    <t>-464995813</t>
  </si>
  <si>
    <t>Zařízení a odstranění zařízení staveniště</t>
  </si>
  <si>
    <t xml:space="preserve">Demontáž a montáž stávajícího sklolaminátového zastřešení </t>
  </si>
  <si>
    <t>Město Uherský Brod</t>
  </si>
  <si>
    <t>Masarykovo nám. 100, 68801 Uherský Brod</t>
  </si>
  <si>
    <t>00291463</t>
  </si>
  <si>
    <t>DUIS S.R.O., Projektové a inženýrské služby</t>
  </si>
  <si>
    <t>Srbská 1546/21, 612 00 B R N O</t>
  </si>
  <si>
    <t>SANACE VYROVNÁVACÍ NÁDRŽE - ČOV UHERSKÝ BROD</t>
  </si>
  <si>
    <t xml:space="preserve">SANACE VYROVNÁVACÍ NÁDRŽE - ČOV UHERSKÝ BROD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</si>
</sst>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4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/>
      <bottom/>
      <diagonal/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4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6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/>
    <xf numFmtId="0" fontId="28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4" borderId="0" xfId="0" applyFont="1" applyFill="1" applyAlignment="1">
      <alignment horizontal="left" vertical="center"/>
    </xf>
    <xf numFmtId="0" fontId="21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4" borderId="16" xfId="0" applyFont="1" applyFill="1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4" fontId="21" fillId="5" borderId="22" xfId="0" applyNumberFormat="1" applyFont="1" applyFill="1" applyBorder="1" applyAlignment="1" applyProtection="1">
      <alignment vertical="center"/>
      <protection locked="0"/>
    </xf>
    <xf numFmtId="49" fontId="0" fillId="0" borderId="0" xfId="0" applyNumberFormat="1" applyFont="1" applyAlignment="1">
      <alignment vertical="center"/>
    </xf>
    <xf numFmtId="0" fontId="0" fillId="5" borderId="0" xfId="0" applyFont="1" applyFill="1" applyAlignment="1" applyProtection="1">
      <alignment horizontal="left" vertical="center"/>
      <protection locked="0"/>
    </xf>
    <xf numFmtId="0" fontId="0" fillId="5" borderId="0" xfId="0" applyFont="1" applyFill="1" applyAlignment="1">
      <alignment horizontal="left" vertical="center"/>
    </xf>
    <xf numFmtId="0" fontId="2" fillId="5" borderId="0" xfId="0" applyFont="1" applyFill="1" applyAlignment="1">
      <alignment horizontal="left" vertical="center"/>
    </xf>
    <xf numFmtId="0" fontId="0" fillId="5" borderId="0" xfId="0" applyFill="1" applyProtection="1">
      <protection locked="0"/>
    </xf>
    <xf numFmtId="0" fontId="23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8" fillId="0" borderId="0" xfId="0" applyFont="1" applyAlignment="1" applyProtection="1">
      <alignment wrapText="1"/>
    </xf>
    <xf numFmtId="0" fontId="8" fillId="0" borderId="0" xfId="0" applyFont="1" applyAlignment="1" applyProtection="1">
      <alignment horizontal="left" wrapText="1"/>
    </xf>
    <xf numFmtId="0" fontId="6" fillId="0" borderId="0" xfId="0" applyFont="1" applyAlignment="1" applyProtection="1">
      <alignment horizontal="left" wrapText="1"/>
    </xf>
    <xf numFmtId="0" fontId="7" fillId="0" borderId="0" xfId="0" applyFont="1" applyAlignment="1" applyProtection="1">
      <alignment horizontal="left" wrapText="1"/>
    </xf>
    <xf numFmtId="0" fontId="21" fillId="0" borderId="22" xfId="0" applyFont="1" applyBorder="1" applyAlignment="1" applyProtection="1">
      <alignment horizontal="center" vertical="center" wrapText="1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167" fontId="21" fillId="0" borderId="22" xfId="0" applyNumberFormat="1" applyFont="1" applyBorder="1" applyAlignment="1" applyProtection="1">
      <alignment vertical="center" wrapText="1"/>
    </xf>
    <xf numFmtId="0" fontId="9" fillId="0" borderId="0" xfId="0" applyFont="1" applyAlignment="1" applyProtection="1">
      <alignment vertical="center" wrapText="1"/>
    </xf>
    <xf numFmtId="0" fontId="33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 wrapText="1"/>
    </xf>
    <xf numFmtId="0" fontId="10" fillId="0" borderId="0" xfId="0" applyFont="1" applyAlignment="1" applyProtection="1">
      <alignment vertical="center" wrapText="1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 wrapText="1"/>
    </xf>
    <xf numFmtId="0" fontId="11" fillId="0" borderId="0" xfId="0" applyFont="1" applyAlignment="1" applyProtection="1">
      <alignment vertical="center" wrapText="1"/>
    </xf>
    <xf numFmtId="0" fontId="11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 wrapText="1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 wrapText="1"/>
    </xf>
    <xf numFmtId="4" fontId="23" fillId="0" borderId="0" xfId="0" applyNumberFormat="1" applyFont="1" applyAlignment="1" applyProtection="1">
      <alignment wrapText="1"/>
    </xf>
    <xf numFmtId="4" fontId="6" fillId="0" borderId="0" xfId="0" applyNumberFormat="1" applyFont="1" applyAlignment="1" applyProtection="1">
      <alignment wrapText="1"/>
    </xf>
    <xf numFmtId="4" fontId="7" fillId="0" borderId="0" xfId="0" applyNumberFormat="1" applyFont="1" applyAlignment="1" applyProtection="1">
      <alignment wrapText="1"/>
    </xf>
    <xf numFmtId="4" fontId="21" fillId="0" borderId="22" xfId="0" applyNumberFormat="1" applyFont="1" applyBorder="1" applyAlignment="1" applyProtection="1">
      <alignment vertical="center" wrapText="1"/>
    </xf>
    <xf numFmtId="49" fontId="2" fillId="5" borderId="0" xfId="0" applyNumberFormat="1" applyFont="1" applyFill="1" applyAlignment="1" applyProtection="1">
      <alignment horizontal="left" vertical="center"/>
      <protection locked="0"/>
    </xf>
    <xf numFmtId="0" fontId="14" fillId="2" borderId="0" xfId="0" applyFont="1" applyFill="1" applyAlignment="1">
      <alignment horizontal="center" vertical="center"/>
    </xf>
    <xf numFmtId="0" fontId="0" fillId="0" borderId="0" xfId="0"/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4" fontId="26" fillId="0" borderId="0" xfId="0" applyNumberFormat="1" applyFont="1" applyAlignment="1">
      <alignment vertical="center"/>
    </xf>
    <xf numFmtId="0" fontId="26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49" fontId="2" fillId="0" borderId="0" xfId="0" applyNumberFormat="1" applyFont="1" applyAlignment="1">
      <alignment horizontal="left" vertical="center"/>
    </xf>
    <xf numFmtId="49" fontId="0" fillId="0" borderId="0" xfId="0" applyNumberFormat="1" applyAlignment="1"/>
    <xf numFmtId="0" fontId="0" fillId="0" borderId="0" xfId="0" applyAlignment="1"/>
    <xf numFmtId="49" fontId="2" fillId="5" borderId="0" xfId="0" applyNumberFormat="1" applyFont="1" applyFill="1" applyAlignment="1" applyProtection="1">
      <alignment horizontal="left" vertical="center"/>
      <protection locked="0"/>
    </xf>
    <xf numFmtId="49" fontId="0" fillId="5" borderId="0" xfId="0" applyNumberFormat="1" applyFill="1" applyAlignment="1" applyProtection="1">
      <protection locked="0"/>
    </xf>
    <xf numFmtId="0" fontId="0" fillId="0" borderId="0" xfId="0" applyFont="1" applyAlignment="1">
      <alignment vertical="center"/>
    </xf>
    <xf numFmtId="49" fontId="2" fillId="0" borderId="0" xfId="0" applyNumberFormat="1" applyFont="1" applyAlignment="1">
      <alignment horizontal="left" vertical="center" shrinkToFit="1"/>
    </xf>
    <xf numFmtId="0" fontId="0" fillId="0" borderId="23" xfId="0" applyBorder="1" applyAlignment="1">
      <alignment vertical="center" shrinkToFi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abSelected="1" workbookViewId="0">
      <selection activeCell="K6" sqref="K6:AJ6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1</v>
      </c>
      <c r="BT1" s="17" t="s">
        <v>3</v>
      </c>
      <c r="BU1" s="17" t="s">
        <v>3</v>
      </c>
      <c r="BV1" s="17" t="s">
        <v>4</v>
      </c>
    </row>
    <row r="2" spans="1:74" s="1" customFormat="1" ht="36.950000000000003" customHeight="1">
      <c r="AR2" s="198" t="s">
        <v>5</v>
      </c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199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1"/>
      <c r="D4" s="22" t="s">
        <v>9</v>
      </c>
      <c r="AR4" s="21"/>
      <c r="AS4" s="23" t="s">
        <v>10</v>
      </c>
      <c r="BS4" s="18" t="s">
        <v>11</v>
      </c>
    </row>
    <row r="5" spans="1:74" s="1" customFormat="1" ht="12" customHeight="1">
      <c r="B5" s="21"/>
      <c r="D5" s="24" t="s">
        <v>12</v>
      </c>
      <c r="K5" s="226" t="s">
        <v>13</v>
      </c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R5" s="21"/>
      <c r="BS5" s="18" t="s">
        <v>6</v>
      </c>
    </row>
    <row r="6" spans="1:74" s="1" customFormat="1" ht="36.950000000000003" customHeight="1">
      <c r="B6" s="21"/>
      <c r="D6" s="26" t="s">
        <v>14</v>
      </c>
      <c r="K6" s="227" t="s">
        <v>259</v>
      </c>
      <c r="L6" s="199"/>
      <c r="M6" s="199"/>
      <c r="N6" s="199"/>
      <c r="O6" s="199"/>
      <c r="P6" s="199"/>
      <c r="Q6" s="199"/>
      <c r="R6" s="199"/>
      <c r="S6" s="199"/>
      <c r="T6" s="199"/>
      <c r="U6" s="199"/>
      <c r="V6" s="199"/>
      <c r="W6" s="199"/>
      <c r="X6" s="199"/>
      <c r="Y6" s="199"/>
      <c r="Z6" s="199"/>
      <c r="AA6" s="199"/>
      <c r="AB6" s="199"/>
      <c r="AC6" s="199"/>
      <c r="AD6" s="199"/>
      <c r="AE6" s="199"/>
      <c r="AF6" s="199"/>
      <c r="AG6" s="199"/>
      <c r="AH6" s="199"/>
      <c r="AI6" s="199"/>
      <c r="AJ6" s="199"/>
      <c r="AR6" s="21"/>
      <c r="BS6" s="18" t="s">
        <v>6</v>
      </c>
    </row>
    <row r="7" spans="1:74" s="1" customFormat="1" ht="12" customHeight="1">
      <c r="B7" s="21"/>
      <c r="D7" s="27" t="s">
        <v>16</v>
      </c>
      <c r="K7" s="25" t="s">
        <v>1</v>
      </c>
      <c r="AK7" s="27" t="s">
        <v>17</v>
      </c>
      <c r="AN7" s="25" t="s">
        <v>1</v>
      </c>
      <c r="AR7" s="21"/>
      <c r="BS7" s="18" t="s">
        <v>6</v>
      </c>
    </row>
    <row r="8" spans="1:74" s="1" customFormat="1" ht="12" customHeight="1">
      <c r="B8" s="21"/>
      <c r="D8" s="27" t="s">
        <v>18</v>
      </c>
      <c r="K8" s="25" t="s">
        <v>19</v>
      </c>
      <c r="AK8" s="27" t="s">
        <v>20</v>
      </c>
      <c r="AN8" s="25" t="s">
        <v>21</v>
      </c>
      <c r="AR8" s="21"/>
      <c r="BS8" s="18" t="s">
        <v>6</v>
      </c>
    </row>
    <row r="9" spans="1:74" s="1" customFormat="1" ht="14.45" customHeight="1">
      <c r="B9" s="21"/>
      <c r="AR9" s="21"/>
      <c r="BS9" s="18" t="s">
        <v>6</v>
      </c>
    </row>
    <row r="10" spans="1:74" s="1" customFormat="1" ht="12" customHeight="1">
      <c r="B10" s="21"/>
      <c r="D10" s="27" t="s">
        <v>22</v>
      </c>
      <c r="K10" s="1" t="s">
        <v>254</v>
      </c>
      <c r="AK10" s="27" t="s">
        <v>23</v>
      </c>
      <c r="AM10" s="232" t="s">
        <v>256</v>
      </c>
      <c r="AN10" s="233"/>
      <c r="AR10" s="21"/>
      <c r="BS10" s="18" t="s">
        <v>6</v>
      </c>
    </row>
    <row r="11" spans="1:74" s="1" customFormat="1" ht="18.399999999999999" customHeight="1">
      <c r="B11" s="21"/>
      <c r="E11" s="25" t="s">
        <v>19</v>
      </c>
      <c r="K11" s="1" t="s">
        <v>255</v>
      </c>
      <c r="AK11" s="27" t="s">
        <v>24</v>
      </c>
      <c r="AN11" s="25" t="s">
        <v>1</v>
      </c>
      <c r="AR11" s="21"/>
      <c r="BS11" s="18" t="s">
        <v>6</v>
      </c>
    </row>
    <row r="12" spans="1:74" s="1" customFormat="1" ht="6.95" customHeight="1">
      <c r="B12" s="21"/>
      <c r="AR12" s="21"/>
      <c r="BS12" s="18" t="s">
        <v>6</v>
      </c>
    </row>
    <row r="13" spans="1:74" s="1" customFormat="1" ht="12" customHeight="1">
      <c r="B13" s="21"/>
      <c r="D13" s="27" t="s">
        <v>25</v>
      </c>
      <c r="K13" s="170"/>
      <c r="L13" s="170"/>
      <c r="M13" s="170"/>
      <c r="N13" s="170"/>
      <c r="O13" s="170"/>
      <c r="P13" s="170"/>
      <c r="Q13" s="170"/>
      <c r="R13" s="170"/>
      <c r="S13" s="170"/>
      <c r="T13" s="170"/>
      <c r="U13" s="170"/>
      <c r="V13" s="170"/>
      <c r="W13" s="170"/>
      <c r="X13" s="170"/>
      <c r="Y13" s="170"/>
      <c r="Z13" s="170"/>
      <c r="AA13" s="170"/>
      <c r="AB13" s="170"/>
      <c r="AC13" s="170"/>
      <c r="AD13" s="170"/>
      <c r="AE13" s="170"/>
      <c r="AK13" s="27" t="s">
        <v>23</v>
      </c>
      <c r="AM13" s="235"/>
      <c r="AN13" s="236"/>
      <c r="AR13" s="21"/>
      <c r="BS13" s="18" t="s">
        <v>6</v>
      </c>
    </row>
    <row r="14" spans="1:74" ht="12.75">
      <c r="B14" s="21"/>
      <c r="E14" s="25" t="s">
        <v>19</v>
      </c>
      <c r="K14" s="170"/>
      <c r="L14" s="170"/>
      <c r="M14" s="170"/>
      <c r="N14" s="170"/>
      <c r="O14" s="170"/>
      <c r="P14" s="170"/>
      <c r="Q14" s="170"/>
      <c r="R14" s="170"/>
      <c r="S14" s="170"/>
      <c r="T14" s="170"/>
      <c r="U14" s="170"/>
      <c r="V14" s="170"/>
      <c r="W14" s="170"/>
      <c r="X14" s="170"/>
      <c r="Y14" s="170"/>
      <c r="Z14" s="170"/>
      <c r="AA14" s="170"/>
      <c r="AB14" s="170"/>
      <c r="AC14" s="170"/>
      <c r="AD14" s="170"/>
      <c r="AE14" s="170"/>
      <c r="AK14" s="27" t="s">
        <v>24</v>
      </c>
      <c r="AM14" s="235"/>
      <c r="AN14" s="236"/>
      <c r="AR14" s="21"/>
      <c r="BS14" s="18" t="s">
        <v>6</v>
      </c>
    </row>
    <row r="15" spans="1:74" s="1" customFormat="1" ht="6.95" customHeight="1">
      <c r="B15" s="21"/>
      <c r="AR15" s="21"/>
      <c r="BS15" s="18" t="s">
        <v>3</v>
      </c>
    </row>
    <row r="16" spans="1:74" s="1" customFormat="1" ht="12" customHeight="1">
      <c r="B16" s="21"/>
      <c r="D16" s="27" t="s">
        <v>26</v>
      </c>
      <c r="K16" s="234" t="s">
        <v>257</v>
      </c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34"/>
      <c r="Z16" s="234"/>
      <c r="AA16" s="234"/>
      <c r="AB16" s="234"/>
      <c r="AC16" s="234"/>
      <c r="AK16" s="27" t="s">
        <v>23</v>
      </c>
      <c r="AN16" s="25" t="s">
        <v>1</v>
      </c>
      <c r="AR16" s="21"/>
      <c r="BS16" s="18" t="s">
        <v>3</v>
      </c>
    </row>
    <row r="17" spans="1:71" s="1" customFormat="1" ht="18.399999999999999" customHeight="1">
      <c r="B17" s="21"/>
      <c r="E17" s="25" t="s">
        <v>19</v>
      </c>
      <c r="K17" s="1" t="s">
        <v>258</v>
      </c>
      <c r="AK17" s="27" t="s">
        <v>24</v>
      </c>
      <c r="AN17" s="25" t="s">
        <v>1</v>
      </c>
      <c r="AR17" s="21"/>
      <c r="BS17" s="18" t="s">
        <v>27</v>
      </c>
    </row>
    <row r="18" spans="1:71" s="1" customFormat="1" ht="6.95" customHeight="1">
      <c r="B18" s="21"/>
      <c r="AR18" s="21"/>
      <c r="BS18" s="18" t="s">
        <v>6</v>
      </c>
    </row>
    <row r="19" spans="1:71" s="1" customFormat="1" ht="12" customHeight="1">
      <c r="B19" s="21"/>
      <c r="D19" s="27" t="s">
        <v>28</v>
      </c>
      <c r="AK19" s="27" t="s">
        <v>23</v>
      </c>
      <c r="AN19" s="25" t="s">
        <v>1</v>
      </c>
      <c r="AR19" s="21"/>
      <c r="BS19" s="18" t="s">
        <v>6</v>
      </c>
    </row>
    <row r="20" spans="1:71" s="1" customFormat="1" ht="18.399999999999999" customHeight="1">
      <c r="B20" s="21"/>
      <c r="E20" s="25" t="s">
        <v>19</v>
      </c>
      <c r="AK20" s="27" t="s">
        <v>24</v>
      </c>
      <c r="AN20" s="25" t="s">
        <v>1</v>
      </c>
      <c r="AR20" s="21"/>
      <c r="BS20" s="18" t="s">
        <v>27</v>
      </c>
    </row>
    <row r="21" spans="1:71" s="1" customFormat="1" ht="6.95" customHeight="1">
      <c r="B21" s="21"/>
      <c r="AR21" s="21"/>
    </row>
    <row r="22" spans="1:71" s="1" customFormat="1" ht="12" customHeight="1">
      <c r="B22" s="21"/>
      <c r="D22" s="27" t="s">
        <v>29</v>
      </c>
      <c r="AR22" s="21"/>
    </row>
    <row r="23" spans="1:71" s="1" customFormat="1" ht="16.5" customHeight="1">
      <c r="B23" s="21"/>
      <c r="E23" s="228" t="s">
        <v>1</v>
      </c>
      <c r="F23" s="228"/>
      <c r="G23" s="228"/>
      <c r="H23" s="228"/>
      <c r="I23" s="228"/>
      <c r="J23" s="228"/>
      <c r="K23" s="228"/>
      <c r="L23" s="228"/>
      <c r="M23" s="228"/>
      <c r="N23" s="228"/>
      <c r="O23" s="228"/>
      <c r="P23" s="228"/>
      <c r="Q23" s="228"/>
      <c r="R23" s="228"/>
      <c r="S23" s="228"/>
      <c r="T23" s="228"/>
      <c r="U23" s="228"/>
      <c r="V23" s="228"/>
      <c r="W23" s="228"/>
      <c r="X23" s="228"/>
      <c r="Y23" s="228"/>
      <c r="Z23" s="228"/>
      <c r="AA23" s="228"/>
      <c r="AB23" s="228"/>
      <c r="AC23" s="228"/>
      <c r="AD23" s="228"/>
      <c r="AE23" s="228"/>
      <c r="AF23" s="228"/>
      <c r="AG23" s="228"/>
      <c r="AH23" s="228"/>
      <c r="AI23" s="228"/>
      <c r="AJ23" s="228"/>
      <c r="AK23" s="228"/>
      <c r="AL23" s="228"/>
      <c r="AM23" s="228"/>
      <c r="AN23" s="228"/>
      <c r="AR23" s="21"/>
    </row>
    <row r="24" spans="1:71" s="1" customFormat="1" ht="6.95" customHeight="1">
      <c r="B24" s="21"/>
      <c r="AR24" s="21"/>
    </row>
    <row r="25" spans="1:71" s="1" customFormat="1" ht="6.95" customHeight="1">
      <c r="B25" s="21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R25" s="21"/>
    </row>
    <row r="26" spans="1:71" s="2" customFormat="1" ht="25.9" customHeight="1">
      <c r="A26" s="30"/>
      <c r="B26" s="31"/>
      <c r="C26" s="30"/>
      <c r="D26" s="32" t="s">
        <v>30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29">
        <f>ROUND(AG94,2)</f>
        <v>0</v>
      </c>
      <c r="AL26" s="230"/>
      <c r="AM26" s="230"/>
      <c r="AN26" s="230"/>
      <c r="AO26" s="230"/>
      <c r="AP26" s="30"/>
      <c r="AQ26" s="30"/>
      <c r="AR26" s="31"/>
      <c r="BE26" s="30"/>
    </row>
    <row r="27" spans="1:71" s="2" customFormat="1" ht="6.95" customHeight="1">
      <c r="A27" s="30"/>
      <c r="B27" s="31"/>
      <c r="C27" s="30"/>
      <c r="D27" s="30"/>
      <c r="E27" s="30"/>
      <c r="F27" s="30"/>
      <c r="G27" s="30"/>
      <c r="H27" s="30"/>
      <c r="I27" s="30"/>
      <c r="J27" s="30"/>
      <c r="K27" s="30"/>
      <c r="L27" s="30"/>
      <c r="M27" s="30"/>
      <c r="N27" s="30"/>
      <c r="O27" s="30"/>
      <c r="P27" s="30"/>
      <c r="Q27" s="30"/>
      <c r="R27" s="3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  <c r="AF27" s="30"/>
      <c r="AG27" s="30"/>
      <c r="AH27" s="30"/>
      <c r="AI27" s="30"/>
      <c r="AJ27" s="30"/>
      <c r="AK27" s="30"/>
      <c r="AL27" s="30"/>
      <c r="AM27" s="30"/>
      <c r="AN27" s="30"/>
      <c r="AO27" s="30"/>
      <c r="AP27" s="30"/>
      <c r="AQ27" s="30"/>
      <c r="AR27" s="31"/>
      <c r="BE27" s="30"/>
    </row>
    <row r="28" spans="1:71" s="2" customFormat="1" ht="12.75">
      <c r="A28" s="30"/>
      <c r="B28" s="31"/>
      <c r="C28" s="30"/>
      <c r="D28" s="30"/>
      <c r="E28" s="30"/>
      <c r="F28" s="30"/>
      <c r="G28" s="30"/>
      <c r="H28" s="30"/>
      <c r="I28" s="30"/>
      <c r="J28" s="30"/>
      <c r="K28" s="30"/>
      <c r="L28" s="231" t="s">
        <v>31</v>
      </c>
      <c r="M28" s="231"/>
      <c r="N28" s="231"/>
      <c r="O28" s="231"/>
      <c r="P28" s="231"/>
      <c r="Q28" s="30"/>
      <c r="R28" s="30"/>
      <c r="S28" s="30"/>
      <c r="T28" s="30"/>
      <c r="U28" s="30"/>
      <c r="V28" s="30"/>
      <c r="W28" s="231" t="s">
        <v>32</v>
      </c>
      <c r="X28" s="231"/>
      <c r="Y28" s="231"/>
      <c r="Z28" s="231"/>
      <c r="AA28" s="231"/>
      <c r="AB28" s="231"/>
      <c r="AC28" s="231"/>
      <c r="AD28" s="231"/>
      <c r="AE28" s="231"/>
      <c r="AF28" s="30"/>
      <c r="AG28" s="30"/>
      <c r="AH28" s="30"/>
      <c r="AI28" s="30"/>
      <c r="AJ28" s="30"/>
      <c r="AK28" s="231" t="s">
        <v>33</v>
      </c>
      <c r="AL28" s="231"/>
      <c r="AM28" s="231"/>
      <c r="AN28" s="231"/>
      <c r="AO28" s="231"/>
      <c r="AP28" s="30"/>
      <c r="AQ28" s="30"/>
      <c r="AR28" s="31"/>
      <c r="BE28" s="30"/>
    </row>
    <row r="29" spans="1:71" s="3" customFormat="1" ht="14.45" customHeight="1">
      <c r="B29" s="35"/>
      <c r="D29" s="27" t="s">
        <v>34</v>
      </c>
      <c r="F29" s="27" t="s">
        <v>35</v>
      </c>
      <c r="L29" s="216">
        <v>0.21</v>
      </c>
      <c r="M29" s="215"/>
      <c r="N29" s="215"/>
      <c r="O29" s="215"/>
      <c r="P29" s="215"/>
      <c r="W29" s="214">
        <f>ROUND(AZ94, 2)</f>
        <v>0</v>
      </c>
      <c r="X29" s="215"/>
      <c r="Y29" s="215"/>
      <c r="Z29" s="215"/>
      <c r="AA29" s="215"/>
      <c r="AB29" s="215"/>
      <c r="AC29" s="215"/>
      <c r="AD29" s="215"/>
      <c r="AE29" s="215"/>
      <c r="AK29" s="214">
        <f>ROUND(AV94, 2)</f>
        <v>0</v>
      </c>
      <c r="AL29" s="215"/>
      <c r="AM29" s="215"/>
      <c r="AN29" s="215"/>
      <c r="AO29" s="215"/>
      <c r="AR29" s="35"/>
    </row>
    <row r="30" spans="1:71" s="3" customFormat="1" ht="14.45" customHeight="1">
      <c r="B30" s="35"/>
      <c r="F30" s="27" t="s">
        <v>36</v>
      </c>
      <c r="L30" s="216">
        <v>0.15</v>
      </c>
      <c r="M30" s="215"/>
      <c r="N30" s="215"/>
      <c r="O30" s="215"/>
      <c r="P30" s="215"/>
      <c r="W30" s="214">
        <f>ROUND(BA94, 2)</f>
        <v>0</v>
      </c>
      <c r="X30" s="215"/>
      <c r="Y30" s="215"/>
      <c r="Z30" s="215"/>
      <c r="AA30" s="215"/>
      <c r="AB30" s="215"/>
      <c r="AC30" s="215"/>
      <c r="AD30" s="215"/>
      <c r="AE30" s="215"/>
      <c r="AK30" s="214">
        <f>ROUND(AW94, 2)</f>
        <v>0</v>
      </c>
      <c r="AL30" s="215"/>
      <c r="AM30" s="215"/>
      <c r="AN30" s="215"/>
      <c r="AO30" s="215"/>
      <c r="AR30" s="35"/>
    </row>
    <row r="31" spans="1:71" s="3" customFormat="1" ht="14.45" hidden="1" customHeight="1">
      <c r="B31" s="35"/>
      <c r="F31" s="27" t="s">
        <v>37</v>
      </c>
      <c r="L31" s="216">
        <v>0.21</v>
      </c>
      <c r="M31" s="215"/>
      <c r="N31" s="215"/>
      <c r="O31" s="215"/>
      <c r="P31" s="215"/>
      <c r="W31" s="214">
        <f>ROUND(BB94, 2)</f>
        <v>0</v>
      </c>
      <c r="X31" s="215"/>
      <c r="Y31" s="215"/>
      <c r="Z31" s="215"/>
      <c r="AA31" s="215"/>
      <c r="AB31" s="215"/>
      <c r="AC31" s="215"/>
      <c r="AD31" s="215"/>
      <c r="AE31" s="215"/>
      <c r="AK31" s="214">
        <v>0</v>
      </c>
      <c r="AL31" s="215"/>
      <c r="AM31" s="215"/>
      <c r="AN31" s="215"/>
      <c r="AO31" s="215"/>
      <c r="AR31" s="35"/>
    </row>
    <row r="32" spans="1:71" s="3" customFormat="1" ht="14.45" hidden="1" customHeight="1">
      <c r="B32" s="35"/>
      <c r="F32" s="27" t="s">
        <v>38</v>
      </c>
      <c r="L32" s="216">
        <v>0.15</v>
      </c>
      <c r="M32" s="215"/>
      <c r="N32" s="215"/>
      <c r="O32" s="215"/>
      <c r="P32" s="215"/>
      <c r="W32" s="214">
        <f>ROUND(BC94, 2)</f>
        <v>0</v>
      </c>
      <c r="X32" s="215"/>
      <c r="Y32" s="215"/>
      <c r="Z32" s="215"/>
      <c r="AA32" s="215"/>
      <c r="AB32" s="215"/>
      <c r="AC32" s="215"/>
      <c r="AD32" s="215"/>
      <c r="AE32" s="215"/>
      <c r="AK32" s="214">
        <v>0</v>
      </c>
      <c r="AL32" s="215"/>
      <c r="AM32" s="215"/>
      <c r="AN32" s="215"/>
      <c r="AO32" s="215"/>
      <c r="AR32" s="35"/>
    </row>
    <row r="33" spans="1:57" s="3" customFormat="1" ht="14.45" hidden="1" customHeight="1">
      <c r="B33" s="35"/>
      <c r="F33" s="27" t="s">
        <v>39</v>
      </c>
      <c r="L33" s="216">
        <v>0</v>
      </c>
      <c r="M33" s="215"/>
      <c r="N33" s="215"/>
      <c r="O33" s="215"/>
      <c r="P33" s="215"/>
      <c r="W33" s="214">
        <f>ROUND(BD94, 2)</f>
        <v>0</v>
      </c>
      <c r="X33" s="215"/>
      <c r="Y33" s="215"/>
      <c r="Z33" s="215"/>
      <c r="AA33" s="215"/>
      <c r="AB33" s="215"/>
      <c r="AC33" s="215"/>
      <c r="AD33" s="215"/>
      <c r="AE33" s="215"/>
      <c r="AK33" s="214">
        <v>0</v>
      </c>
      <c r="AL33" s="215"/>
      <c r="AM33" s="215"/>
      <c r="AN33" s="215"/>
      <c r="AO33" s="215"/>
      <c r="AR33" s="35"/>
    </row>
    <row r="34" spans="1:57" s="2" customFormat="1" ht="6.95" customHeight="1">
      <c r="A34" s="30"/>
      <c r="B34" s="31"/>
      <c r="C34" s="30"/>
      <c r="D34" s="30"/>
      <c r="E34" s="30"/>
      <c r="F34" s="30"/>
      <c r="G34" s="30"/>
      <c r="H34" s="30"/>
      <c r="I34" s="30"/>
      <c r="J34" s="30"/>
      <c r="K34" s="30"/>
      <c r="L34" s="30"/>
      <c r="M34" s="30"/>
      <c r="N34" s="30"/>
      <c r="O34" s="30"/>
      <c r="P34" s="30"/>
      <c r="Q34" s="30"/>
      <c r="R34" s="3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  <c r="AF34" s="30"/>
      <c r="AG34" s="30"/>
      <c r="AH34" s="30"/>
      <c r="AI34" s="30"/>
      <c r="AJ34" s="30"/>
      <c r="AK34" s="30"/>
      <c r="AL34" s="30"/>
      <c r="AM34" s="30"/>
      <c r="AN34" s="30"/>
      <c r="AO34" s="30"/>
      <c r="AP34" s="30"/>
      <c r="AQ34" s="30"/>
      <c r="AR34" s="31"/>
      <c r="BE34" s="30"/>
    </row>
    <row r="35" spans="1:57" s="2" customFormat="1" ht="25.9" customHeight="1">
      <c r="A35" s="30"/>
      <c r="B35" s="31"/>
      <c r="C35" s="36"/>
      <c r="D35" s="37" t="s">
        <v>40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41</v>
      </c>
      <c r="U35" s="38"/>
      <c r="V35" s="38"/>
      <c r="W35" s="38"/>
      <c r="X35" s="217" t="s">
        <v>42</v>
      </c>
      <c r="Y35" s="218"/>
      <c r="Z35" s="218"/>
      <c r="AA35" s="218"/>
      <c r="AB35" s="218"/>
      <c r="AC35" s="38"/>
      <c r="AD35" s="38"/>
      <c r="AE35" s="38"/>
      <c r="AF35" s="38"/>
      <c r="AG35" s="38"/>
      <c r="AH35" s="38"/>
      <c r="AI35" s="38"/>
      <c r="AJ35" s="38"/>
      <c r="AK35" s="219">
        <f>SUM(AK26:AK33)</f>
        <v>0</v>
      </c>
      <c r="AL35" s="218"/>
      <c r="AM35" s="218"/>
      <c r="AN35" s="218"/>
      <c r="AO35" s="220"/>
      <c r="AP35" s="36"/>
      <c r="AQ35" s="36"/>
      <c r="AR35" s="31"/>
      <c r="BE35" s="30"/>
    </row>
    <row r="36" spans="1:57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30"/>
      <c r="M36" s="30"/>
      <c r="N36" s="30"/>
      <c r="O36" s="30"/>
      <c r="P36" s="30"/>
      <c r="Q36" s="30"/>
      <c r="R36" s="3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  <c r="AF36" s="30"/>
      <c r="AG36" s="30"/>
      <c r="AH36" s="30"/>
      <c r="AI36" s="30"/>
      <c r="AJ36" s="30"/>
      <c r="AK36" s="30"/>
      <c r="AL36" s="30"/>
      <c r="AM36" s="30"/>
      <c r="AN36" s="30"/>
      <c r="AO36" s="30"/>
      <c r="AP36" s="30"/>
      <c r="AQ36" s="30"/>
      <c r="AR36" s="31"/>
      <c r="BE36" s="30"/>
    </row>
    <row r="37" spans="1:57" s="2" customFormat="1" ht="14.45" customHeight="1">
      <c r="A37" s="30"/>
      <c r="B37" s="31"/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  <c r="AF37" s="30"/>
      <c r="AG37" s="30"/>
      <c r="AH37" s="30"/>
      <c r="AI37" s="30"/>
      <c r="AJ37" s="30"/>
      <c r="AK37" s="30"/>
      <c r="AL37" s="30"/>
      <c r="AM37" s="30"/>
      <c r="AN37" s="30"/>
      <c r="AO37" s="30"/>
      <c r="AP37" s="30"/>
      <c r="AQ37" s="30"/>
      <c r="AR37" s="31"/>
      <c r="BE37" s="30"/>
    </row>
    <row r="38" spans="1:57" s="1" customFormat="1" ht="14.45" customHeight="1">
      <c r="B38" s="21"/>
      <c r="AR38" s="21"/>
    </row>
    <row r="39" spans="1:57" s="1" customFormat="1" ht="14.45" customHeight="1">
      <c r="B39" s="21"/>
      <c r="AR39" s="21"/>
    </row>
    <row r="40" spans="1:57" s="1" customFormat="1" ht="14.45" customHeight="1">
      <c r="B40" s="21"/>
      <c r="AR40" s="21"/>
    </row>
    <row r="41" spans="1:57" s="1" customFormat="1" ht="14.45" customHeight="1">
      <c r="B41" s="21"/>
      <c r="AR41" s="21"/>
    </row>
    <row r="42" spans="1:57" s="1" customFormat="1" ht="14.45" customHeight="1">
      <c r="B42" s="21"/>
      <c r="AR42" s="21"/>
    </row>
    <row r="43" spans="1:57" s="1" customFormat="1" ht="14.45" customHeight="1">
      <c r="B43" s="21"/>
      <c r="AR43" s="21"/>
    </row>
    <row r="44" spans="1:57" s="1" customFormat="1" ht="14.45" customHeight="1">
      <c r="B44" s="21"/>
      <c r="AR44" s="21"/>
    </row>
    <row r="45" spans="1:57" s="1" customFormat="1" ht="14.45" customHeight="1">
      <c r="B45" s="21"/>
      <c r="AR45" s="21"/>
    </row>
    <row r="46" spans="1:57" s="1" customFormat="1" ht="14.45" customHeight="1">
      <c r="B46" s="21"/>
      <c r="AR46" s="21"/>
    </row>
    <row r="47" spans="1:57" s="1" customFormat="1" ht="14.45" customHeight="1">
      <c r="B47" s="21"/>
      <c r="AR47" s="21"/>
    </row>
    <row r="48" spans="1:57" s="1" customFormat="1" ht="14.45" customHeight="1">
      <c r="B48" s="21"/>
      <c r="AR48" s="21"/>
    </row>
    <row r="49" spans="1:57" s="2" customFormat="1" ht="14.45" customHeight="1">
      <c r="B49" s="40"/>
      <c r="D49" s="41" t="s">
        <v>43</v>
      </c>
      <c r="E49" s="42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1" t="s">
        <v>44</v>
      </c>
      <c r="AI49" s="42"/>
      <c r="AJ49" s="42"/>
      <c r="AK49" s="42"/>
      <c r="AL49" s="42"/>
      <c r="AM49" s="42"/>
      <c r="AN49" s="42"/>
      <c r="AO49" s="42"/>
      <c r="AR49" s="40"/>
    </row>
    <row r="50" spans="1:57">
      <c r="B50" s="21"/>
      <c r="AR50" s="21"/>
    </row>
    <row r="51" spans="1:57">
      <c r="B51" s="21"/>
      <c r="AR51" s="21"/>
    </row>
    <row r="52" spans="1:57">
      <c r="B52" s="21"/>
      <c r="AR52" s="21"/>
    </row>
    <row r="53" spans="1:57">
      <c r="B53" s="21"/>
      <c r="AR53" s="21"/>
    </row>
    <row r="54" spans="1:57">
      <c r="B54" s="21"/>
      <c r="AR54" s="21"/>
    </row>
    <row r="55" spans="1:57">
      <c r="B55" s="21"/>
      <c r="AR55" s="21"/>
    </row>
    <row r="56" spans="1:57">
      <c r="B56" s="21"/>
      <c r="AR56" s="21"/>
    </row>
    <row r="57" spans="1:57">
      <c r="B57" s="21"/>
      <c r="AR57" s="21"/>
    </row>
    <row r="58" spans="1:57">
      <c r="B58" s="21"/>
      <c r="AR58" s="21"/>
    </row>
    <row r="59" spans="1:57">
      <c r="B59" s="21"/>
      <c r="AR59" s="21"/>
    </row>
    <row r="60" spans="1:57" s="2" customFormat="1" ht="12.75">
      <c r="A60" s="30"/>
      <c r="B60" s="31"/>
      <c r="C60" s="30"/>
      <c r="D60" s="43" t="s">
        <v>45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3" t="s">
        <v>46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3" t="s">
        <v>45</v>
      </c>
      <c r="AI60" s="33"/>
      <c r="AJ60" s="33"/>
      <c r="AK60" s="33"/>
      <c r="AL60" s="33"/>
      <c r="AM60" s="43" t="s">
        <v>46</v>
      </c>
      <c r="AN60" s="33"/>
      <c r="AO60" s="33"/>
      <c r="AP60" s="30"/>
      <c r="AQ60" s="30"/>
      <c r="AR60" s="31"/>
      <c r="BE60" s="30"/>
    </row>
    <row r="61" spans="1:57">
      <c r="B61" s="21"/>
      <c r="AR61" s="21"/>
    </row>
    <row r="62" spans="1:57">
      <c r="B62" s="21"/>
      <c r="AR62" s="21"/>
    </row>
    <row r="63" spans="1:57">
      <c r="B63" s="21"/>
      <c r="AR63" s="21"/>
    </row>
    <row r="64" spans="1:57" s="2" customFormat="1" ht="12.75">
      <c r="A64" s="30"/>
      <c r="B64" s="31"/>
      <c r="C64" s="30"/>
      <c r="D64" s="41" t="s">
        <v>47</v>
      </c>
      <c r="E64" s="44"/>
      <c r="F64" s="44"/>
      <c r="G64" s="44"/>
      <c r="H64" s="44"/>
      <c r="I64" s="44"/>
      <c r="J64" s="44"/>
      <c r="K64" s="44"/>
      <c r="L64" s="44"/>
      <c r="M64" s="44"/>
      <c r="N64" s="44"/>
      <c r="O64" s="44"/>
      <c r="P64" s="44"/>
      <c r="Q64" s="44"/>
      <c r="R64" s="44"/>
      <c r="S64" s="44"/>
      <c r="T64" s="44"/>
      <c r="U64" s="44"/>
      <c r="V64" s="44"/>
      <c r="W64" s="44"/>
      <c r="X64" s="44"/>
      <c r="Y64" s="44"/>
      <c r="Z64" s="44"/>
      <c r="AA64" s="44"/>
      <c r="AB64" s="44"/>
      <c r="AC64" s="44"/>
      <c r="AD64" s="44"/>
      <c r="AE64" s="44"/>
      <c r="AF64" s="44"/>
      <c r="AG64" s="44"/>
      <c r="AH64" s="41" t="s">
        <v>48</v>
      </c>
      <c r="AI64" s="44"/>
      <c r="AJ64" s="44"/>
      <c r="AK64" s="44"/>
      <c r="AL64" s="44"/>
      <c r="AM64" s="44"/>
      <c r="AN64" s="44"/>
      <c r="AO64" s="44"/>
      <c r="AP64" s="30"/>
      <c r="AQ64" s="30"/>
      <c r="AR64" s="31"/>
      <c r="BE64" s="30"/>
    </row>
    <row r="65" spans="1:57">
      <c r="B65" s="21"/>
      <c r="AR65" s="21"/>
    </row>
    <row r="66" spans="1:57">
      <c r="B66" s="21"/>
      <c r="AR66" s="21"/>
    </row>
    <row r="67" spans="1:57">
      <c r="B67" s="21"/>
      <c r="AR67" s="21"/>
    </row>
    <row r="68" spans="1:57">
      <c r="B68" s="21"/>
      <c r="AR68" s="21"/>
    </row>
    <row r="69" spans="1:57">
      <c r="B69" s="21"/>
      <c r="AR69" s="21"/>
    </row>
    <row r="70" spans="1:57">
      <c r="B70" s="21"/>
      <c r="AR70" s="21"/>
    </row>
    <row r="71" spans="1:57">
      <c r="B71" s="21"/>
      <c r="AR71" s="21"/>
    </row>
    <row r="72" spans="1:57">
      <c r="B72" s="21"/>
      <c r="AR72" s="21"/>
    </row>
    <row r="73" spans="1:57">
      <c r="B73" s="21"/>
      <c r="AR73" s="21"/>
    </row>
    <row r="74" spans="1:57">
      <c r="B74" s="21"/>
      <c r="AR74" s="21"/>
    </row>
    <row r="75" spans="1:57" s="2" customFormat="1" ht="12.75">
      <c r="A75" s="30"/>
      <c r="B75" s="31"/>
      <c r="C75" s="30"/>
      <c r="D75" s="43" t="s">
        <v>45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3" t="s">
        <v>46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3" t="s">
        <v>45</v>
      </c>
      <c r="AI75" s="33"/>
      <c r="AJ75" s="33"/>
      <c r="AK75" s="33"/>
      <c r="AL75" s="33"/>
      <c r="AM75" s="43" t="s">
        <v>46</v>
      </c>
      <c r="AN75" s="33"/>
      <c r="AO75" s="33"/>
      <c r="AP75" s="30"/>
      <c r="AQ75" s="30"/>
      <c r="AR75" s="31"/>
      <c r="BE75" s="30"/>
    </row>
    <row r="76" spans="1:57" s="2" customFormat="1">
      <c r="A76" s="30"/>
      <c r="B76" s="31"/>
      <c r="C76" s="30"/>
      <c r="D76" s="30"/>
      <c r="E76" s="30"/>
      <c r="F76" s="30"/>
      <c r="G76" s="30"/>
      <c r="H76" s="30"/>
      <c r="I76" s="30"/>
      <c r="J76" s="30"/>
      <c r="K76" s="30"/>
      <c r="L76" s="30"/>
      <c r="M76" s="30"/>
      <c r="N76" s="30"/>
      <c r="O76" s="30"/>
      <c r="P76" s="30"/>
      <c r="Q76" s="30"/>
      <c r="R76" s="3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  <c r="AF76" s="30"/>
      <c r="AG76" s="30"/>
      <c r="AH76" s="30"/>
      <c r="AI76" s="30"/>
      <c r="AJ76" s="30"/>
      <c r="AK76" s="30"/>
      <c r="AL76" s="30"/>
      <c r="AM76" s="30"/>
      <c r="AN76" s="30"/>
      <c r="AO76" s="30"/>
      <c r="AP76" s="30"/>
      <c r="AQ76" s="30"/>
      <c r="AR76" s="31"/>
      <c r="BE76" s="30"/>
    </row>
    <row r="77" spans="1:57" s="2" customFormat="1" ht="6.9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31"/>
      <c r="BE77" s="30"/>
    </row>
    <row r="81" spans="1:90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8"/>
      <c r="M81" s="48"/>
      <c r="N81" s="48"/>
      <c r="O81" s="48"/>
      <c r="P81" s="48"/>
      <c r="Q81" s="48"/>
      <c r="R81" s="48"/>
      <c r="S81" s="48"/>
      <c r="T81" s="48"/>
      <c r="U81" s="48"/>
      <c r="V81" s="48"/>
      <c r="W81" s="48"/>
      <c r="X81" s="48"/>
      <c r="Y81" s="48"/>
      <c r="Z81" s="48"/>
      <c r="AA81" s="48"/>
      <c r="AB81" s="48"/>
      <c r="AC81" s="48"/>
      <c r="AD81" s="48"/>
      <c r="AE81" s="48"/>
      <c r="AF81" s="48"/>
      <c r="AG81" s="48"/>
      <c r="AH81" s="48"/>
      <c r="AI81" s="48"/>
      <c r="AJ81" s="48"/>
      <c r="AK81" s="48"/>
      <c r="AL81" s="48"/>
      <c r="AM81" s="48"/>
      <c r="AN81" s="48"/>
      <c r="AO81" s="48"/>
      <c r="AP81" s="48"/>
      <c r="AQ81" s="48"/>
      <c r="AR81" s="31"/>
      <c r="BE81" s="30"/>
    </row>
    <row r="82" spans="1:90" s="2" customFormat="1" ht="24.95" customHeight="1">
      <c r="A82" s="30"/>
      <c r="B82" s="31"/>
      <c r="C82" s="22" t="s">
        <v>49</v>
      </c>
      <c r="D82" s="30"/>
      <c r="E82" s="30"/>
      <c r="F82" s="30"/>
      <c r="G82" s="30"/>
      <c r="H82" s="30"/>
      <c r="I82" s="30"/>
      <c r="J82" s="30"/>
      <c r="K82" s="30"/>
      <c r="L82" s="30"/>
      <c r="M82" s="30"/>
      <c r="N82" s="30"/>
      <c r="O82" s="30"/>
      <c r="P82" s="30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  <c r="AF82" s="30"/>
      <c r="AG82" s="30"/>
      <c r="AH82" s="30"/>
      <c r="AI82" s="30"/>
      <c r="AJ82" s="30"/>
      <c r="AK82" s="30"/>
      <c r="AL82" s="30"/>
      <c r="AM82" s="30"/>
      <c r="AN82" s="30"/>
      <c r="AO82" s="30"/>
      <c r="AP82" s="30"/>
      <c r="AQ82" s="30"/>
      <c r="AR82" s="31"/>
      <c r="BE82" s="30"/>
    </row>
    <row r="83" spans="1:90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  <c r="R83" s="3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  <c r="AF83" s="30"/>
      <c r="AG83" s="30"/>
      <c r="AH83" s="30"/>
      <c r="AI83" s="30"/>
      <c r="AJ83" s="30"/>
      <c r="AK83" s="30"/>
      <c r="AL83" s="30"/>
      <c r="AM83" s="30"/>
      <c r="AN83" s="30"/>
      <c r="AO83" s="30"/>
      <c r="AP83" s="30"/>
      <c r="AQ83" s="30"/>
      <c r="AR83" s="31"/>
      <c r="BE83" s="30"/>
    </row>
    <row r="84" spans="1:90" s="4" customFormat="1" ht="12" customHeight="1">
      <c r="B84" s="49"/>
      <c r="C84" s="27" t="s">
        <v>12</v>
      </c>
      <c r="L84" s="4" t="str">
        <f>K5</f>
        <v>COV-UHB</v>
      </c>
      <c r="AR84" s="49"/>
    </row>
    <row r="85" spans="1:90" s="5" customFormat="1" ht="36.950000000000003" customHeight="1">
      <c r="B85" s="50"/>
      <c r="C85" s="51" t="s">
        <v>14</v>
      </c>
      <c r="L85" s="205" t="str">
        <f>K6</f>
        <v>SANACE VYROVNÁVACÍ NÁDRŽE - ČOV UHERSKÝ BROD</v>
      </c>
      <c r="M85" s="206"/>
      <c r="N85" s="206"/>
      <c r="O85" s="206"/>
      <c r="P85" s="206"/>
      <c r="Q85" s="206"/>
      <c r="R85" s="206"/>
      <c r="S85" s="206"/>
      <c r="T85" s="206"/>
      <c r="U85" s="206"/>
      <c r="V85" s="206"/>
      <c r="W85" s="206"/>
      <c r="X85" s="206"/>
      <c r="Y85" s="206"/>
      <c r="Z85" s="206"/>
      <c r="AA85" s="206"/>
      <c r="AB85" s="206"/>
      <c r="AC85" s="206"/>
      <c r="AD85" s="206"/>
      <c r="AE85" s="206"/>
      <c r="AF85" s="206"/>
      <c r="AG85" s="206"/>
      <c r="AH85" s="206"/>
      <c r="AI85" s="206"/>
      <c r="AJ85" s="206"/>
      <c r="AR85" s="50"/>
    </row>
    <row r="86" spans="1:90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  <c r="R86" s="3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  <c r="AF86" s="30"/>
      <c r="AG86" s="30"/>
      <c r="AH86" s="30"/>
      <c r="AI86" s="30"/>
      <c r="AJ86" s="30"/>
      <c r="AK86" s="30"/>
      <c r="AL86" s="30"/>
      <c r="AM86" s="30"/>
      <c r="AN86" s="30"/>
      <c r="AO86" s="30"/>
      <c r="AP86" s="30"/>
      <c r="AQ86" s="30"/>
      <c r="AR86" s="31"/>
      <c r="BE86" s="30"/>
    </row>
    <row r="87" spans="1:90" s="2" customFormat="1" ht="12" customHeight="1">
      <c r="A87" s="30"/>
      <c r="B87" s="31"/>
      <c r="C87" s="27" t="s">
        <v>18</v>
      </c>
      <c r="D87" s="30"/>
      <c r="E87" s="30"/>
      <c r="F87" s="30"/>
      <c r="G87" s="30"/>
      <c r="H87" s="30"/>
      <c r="I87" s="30"/>
      <c r="J87" s="30"/>
      <c r="K87" s="30"/>
      <c r="L87" s="52" t="str">
        <f>IF(K8="","",K8)</f>
        <v xml:space="preserve"> </v>
      </c>
      <c r="M87" s="30"/>
      <c r="N87" s="30"/>
      <c r="O87" s="30"/>
      <c r="P87" s="30"/>
      <c r="Q87" s="30"/>
      <c r="R87" s="3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  <c r="AF87" s="30"/>
      <c r="AG87" s="30"/>
      <c r="AH87" s="30"/>
      <c r="AI87" s="27" t="s">
        <v>20</v>
      </c>
      <c r="AJ87" s="30"/>
      <c r="AK87" s="30"/>
      <c r="AL87" s="30"/>
      <c r="AM87" s="207" t="str">
        <f>IF(AN8= "","",AN8)</f>
        <v>12. 7. 2022</v>
      </c>
      <c r="AN87" s="207"/>
      <c r="AO87" s="30"/>
      <c r="AP87" s="30"/>
      <c r="AQ87" s="30"/>
      <c r="AR87" s="31"/>
      <c r="BE87" s="30"/>
    </row>
    <row r="88" spans="1:90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  <c r="R88" s="3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  <c r="AF88" s="30"/>
      <c r="AG88" s="30"/>
      <c r="AH88" s="30"/>
      <c r="AI88" s="30"/>
      <c r="AJ88" s="30"/>
      <c r="AK88" s="30"/>
      <c r="AL88" s="30"/>
      <c r="AM88" s="30"/>
      <c r="AN88" s="30"/>
      <c r="AO88" s="30"/>
      <c r="AP88" s="30"/>
      <c r="AQ88" s="30"/>
      <c r="AR88" s="31"/>
      <c r="BE88" s="30"/>
    </row>
    <row r="89" spans="1:90" s="2" customFormat="1" ht="15.2" customHeight="1">
      <c r="A89" s="30"/>
      <c r="B89" s="31"/>
      <c r="C89" s="27" t="s">
        <v>22</v>
      </c>
      <c r="D89" s="30"/>
      <c r="E89" s="30"/>
      <c r="F89" s="30"/>
      <c r="G89" s="30"/>
      <c r="H89" s="30"/>
      <c r="I89" s="30"/>
      <c r="J89" s="30"/>
      <c r="K89" s="30"/>
      <c r="L89" s="4" t="str">
        <f>IF(E11= "","",E11)</f>
        <v xml:space="preserve"> </v>
      </c>
      <c r="M89" s="30"/>
      <c r="N89" s="30"/>
      <c r="O89" s="30"/>
      <c r="P89" s="30"/>
      <c r="Q89" s="30"/>
      <c r="R89" s="3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  <c r="AF89" s="30"/>
      <c r="AG89" s="30"/>
      <c r="AH89" s="30"/>
      <c r="AI89" s="27" t="s">
        <v>26</v>
      </c>
      <c r="AJ89" s="30"/>
      <c r="AK89" s="30"/>
      <c r="AL89" s="30"/>
      <c r="AM89" s="208" t="str">
        <f>IF(E17="","",E17)</f>
        <v xml:space="preserve"> </v>
      </c>
      <c r="AN89" s="209"/>
      <c r="AO89" s="209"/>
      <c r="AP89" s="209"/>
      <c r="AQ89" s="30"/>
      <c r="AR89" s="31"/>
      <c r="AS89" s="210" t="s">
        <v>50</v>
      </c>
      <c r="AT89" s="211"/>
      <c r="AU89" s="54"/>
      <c r="AV89" s="54"/>
      <c r="AW89" s="54"/>
      <c r="AX89" s="54"/>
      <c r="AY89" s="54"/>
      <c r="AZ89" s="54"/>
      <c r="BA89" s="54"/>
      <c r="BB89" s="54"/>
      <c r="BC89" s="54"/>
      <c r="BD89" s="55"/>
      <c r="BE89" s="30"/>
    </row>
    <row r="90" spans="1:90" s="2" customFormat="1" ht="15.2" customHeight="1">
      <c r="A90" s="30"/>
      <c r="B90" s="31"/>
      <c r="C90" s="27" t="s">
        <v>25</v>
      </c>
      <c r="D90" s="30"/>
      <c r="E90" s="30"/>
      <c r="F90" s="30"/>
      <c r="G90" s="30"/>
      <c r="H90" s="30"/>
      <c r="I90" s="30"/>
      <c r="J90" s="30"/>
      <c r="K90" s="30"/>
      <c r="L90" s="4" t="str">
        <f>IF(E14="","",E14)</f>
        <v xml:space="preserve"> </v>
      </c>
      <c r="M90" s="30"/>
      <c r="N90" s="30"/>
      <c r="O90" s="30"/>
      <c r="P90" s="30"/>
      <c r="Q90" s="30"/>
      <c r="R90" s="3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  <c r="AF90" s="30"/>
      <c r="AG90" s="30"/>
      <c r="AH90" s="30"/>
      <c r="AI90" s="27" t="s">
        <v>28</v>
      </c>
      <c r="AJ90" s="30"/>
      <c r="AK90" s="30"/>
      <c r="AL90" s="30"/>
      <c r="AM90" s="208" t="str">
        <f>IF(E20="","",E20)</f>
        <v xml:space="preserve"> </v>
      </c>
      <c r="AN90" s="209"/>
      <c r="AO90" s="209"/>
      <c r="AP90" s="209"/>
      <c r="AQ90" s="30"/>
      <c r="AR90" s="31"/>
      <c r="AS90" s="212"/>
      <c r="AT90" s="213"/>
      <c r="AU90" s="56"/>
      <c r="AV90" s="56"/>
      <c r="AW90" s="56"/>
      <c r="AX90" s="56"/>
      <c r="AY90" s="56"/>
      <c r="AZ90" s="56"/>
      <c r="BA90" s="56"/>
      <c r="BB90" s="56"/>
      <c r="BC90" s="56"/>
      <c r="BD90" s="57"/>
      <c r="BE90" s="30"/>
    </row>
    <row r="91" spans="1:90" s="2" customFormat="1" ht="10.9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  <c r="R91" s="3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  <c r="AF91" s="30"/>
      <c r="AG91" s="30"/>
      <c r="AH91" s="30"/>
      <c r="AI91" s="30"/>
      <c r="AJ91" s="30"/>
      <c r="AK91" s="30"/>
      <c r="AL91" s="30"/>
      <c r="AM91" s="30"/>
      <c r="AN91" s="30"/>
      <c r="AO91" s="30"/>
      <c r="AP91" s="30"/>
      <c r="AQ91" s="30"/>
      <c r="AR91" s="31"/>
      <c r="AS91" s="212"/>
      <c r="AT91" s="213"/>
      <c r="AU91" s="56"/>
      <c r="AV91" s="56"/>
      <c r="AW91" s="56"/>
      <c r="AX91" s="56"/>
      <c r="AY91" s="56"/>
      <c r="AZ91" s="56"/>
      <c r="BA91" s="56"/>
      <c r="BB91" s="56"/>
      <c r="BC91" s="56"/>
      <c r="BD91" s="57"/>
      <c r="BE91" s="30"/>
    </row>
    <row r="92" spans="1:90" s="2" customFormat="1" ht="29.25" customHeight="1">
      <c r="A92" s="30"/>
      <c r="B92" s="31"/>
      <c r="C92" s="200" t="s">
        <v>51</v>
      </c>
      <c r="D92" s="201"/>
      <c r="E92" s="201"/>
      <c r="F92" s="201"/>
      <c r="G92" s="201"/>
      <c r="H92" s="58"/>
      <c r="I92" s="202" t="s">
        <v>52</v>
      </c>
      <c r="J92" s="201"/>
      <c r="K92" s="201"/>
      <c r="L92" s="201"/>
      <c r="M92" s="201"/>
      <c r="N92" s="201"/>
      <c r="O92" s="201"/>
      <c r="P92" s="201"/>
      <c r="Q92" s="201"/>
      <c r="R92" s="201"/>
      <c r="S92" s="201"/>
      <c r="T92" s="201"/>
      <c r="U92" s="201"/>
      <c r="V92" s="201"/>
      <c r="W92" s="201"/>
      <c r="X92" s="201"/>
      <c r="Y92" s="201"/>
      <c r="Z92" s="201"/>
      <c r="AA92" s="201"/>
      <c r="AB92" s="201"/>
      <c r="AC92" s="201"/>
      <c r="AD92" s="201"/>
      <c r="AE92" s="201"/>
      <c r="AF92" s="201"/>
      <c r="AG92" s="203" t="s">
        <v>53</v>
      </c>
      <c r="AH92" s="201"/>
      <c r="AI92" s="201"/>
      <c r="AJ92" s="201"/>
      <c r="AK92" s="201"/>
      <c r="AL92" s="201"/>
      <c r="AM92" s="201"/>
      <c r="AN92" s="202" t="s">
        <v>54</v>
      </c>
      <c r="AO92" s="201"/>
      <c r="AP92" s="204"/>
      <c r="AQ92" s="59" t="s">
        <v>55</v>
      </c>
      <c r="AR92" s="31"/>
      <c r="AS92" s="60" t="s">
        <v>56</v>
      </c>
      <c r="AT92" s="61" t="s">
        <v>57</v>
      </c>
      <c r="AU92" s="61" t="s">
        <v>58</v>
      </c>
      <c r="AV92" s="61" t="s">
        <v>59</v>
      </c>
      <c r="AW92" s="61" t="s">
        <v>60</v>
      </c>
      <c r="AX92" s="61" t="s">
        <v>61</v>
      </c>
      <c r="AY92" s="61" t="s">
        <v>62</v>
      </c>
      <c r="AZ92" s="61" t="s">
        <v>63</v>
      </c>
      <c r="BA92" s="61" t="s">
        <v>64</v>
      </c>
      <c r="BB92" s="61" t="s">
        <v>65</v>
      </c>
      <c r="BC92" s="61" t="s">
        <v>66</v>
      </c>
      <c r="BD92" s="62" t="s">
        <v>67</v>
      </c>
      <c r="BE92" s="30"/>
    </row>
    <row r="93" spans="1:90" s="2" customFormat="1" ht="10.9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  <c r="R93" s="3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  <c r="AF93" s="30"/>
      <c r="AG93" s="30"/>
      <c r="AH93" s="30"/>
      <c r="AI93" s="30"/>
      <c r="AJ93" s="30"/>
      <c r="AK93" s="30"/>
      <c r="AL93" s="30"/>
      <c r="AM93" s="30"/>
      <c r="AN93" s="30"/>
      <c r="AO93" s="30"/>
      <c r="AP93" s="30"/>
      <c r="AQ93" s="30"/>
      <c r="AR93" s="31"/>
      <c r="AS93" s="63"/>
      <c r="AT93" s="64"/>
      <c r="AU93" s="64"/>
      <c r="AV93" s="64"/>
      <c r="AW93" s="64"/>
      <c r="AX93" s="64"/>
      <c r="AY93" s="64"/>
      <c r="AZ93" s="64"/>
      <c r="BA93" s="64"/>
      <c r="BB93" s="64"/>
      <c r="BC93" s="64"/>
      <c r="BD93" s="65"/>
      <c r="BE93" s="30"/>
    </row>
    <row r="94" spans="1:90" s="6" customFormat="1" ht="32.450000000000003" customHeight="1">
      <c r="B94" s="66"/>
      <c r="C94" s="67" t="s">
        <v>68</v>
      </c>
      <c r="D94" s="68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  <c r="P94" s="68"/>
      <c r="Q94" s="68"/>
      <c r="R94" s="68"/>
      <c r="S94" s="68"/>
      <c r="T94" s="68"/>
      <c r="U94" s="68"/>
      <c r="V94" s="68"/>
      <c r="W94" s="68"/>
      <c r="X94" s="68"/>
      <c r="Y94" s="68"/>
      <c r="Z94" s="68"/>
      <c r="AA94" s="68"/>
      <c r="AB94" s="68"/>
      <c r="AC94" s="68"/>
      <c r="AD94" s="68"/>
      <c r="AE94" s="68"/>
      <c r="AF94" s="68"/>
      <c r="AG94" s="224">
        <f>ROUND(AG95,2)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70" t="s">
        <v>1</v>
      </c>
      <c r="AR94" s="66"/>
      <c r="AS94" s="71">
        <f>ROUND(AS95,2)</f>
        <v>0</v>
      </c>
      <c r="AT94" s="72">
        <f>ROUND(SUM(AV94:AW94),2)</f>
        <v>0</v>
      </c>
      <c r="AU94" s="73">
        <f>ROUND(AU95,5)</f>
        <v>447.68310000000002</v>
      </c>
      <c r="AV94" s="72">
        <f>ROUND(AZ94*L29,2)</f>
        <v>0</v>
      </c>
      <c r="AW94" s="72">
        <f>ROUND(BA94*L30,2)</f>
        <v>0</v>
      </c>
      <c r="AX94" s="72">
        <f>ROUND(BB94*L29,2)</f>
        <v>0</v>
      </c>
      <c r="AY94" s="72">
        <f>ROUND(BC94*L30,2)</f>
        <v>0</v>
      </c>
      <c r="AZ94" s="72">
        <f>ROUND(AZ95,2)</f>
        <v>0</v>
      </c>
      <c r="BA94" s="72">
        <f>ROUND(BA95,2)</f>
        <v>0</v>
      </c>
      <c r="BB94" s="72">
        <f>ROUND(BB95,2)</f>
        <v>0</v>
      </c>
      <c r="BC94" s="72">
        <f>ROUND(BC95,2)</f>
        <v>0</v>
      </c>
      <c r="BD94" s="74">
        <f>ROUND(BD95,2)</f>
        <v>0</v>
      </c>
      <c r="BS94" s="75" t="s">
        <v>69</v>
      </c>
      <c r="BT94" s="75" t="s">
        <v>70</v>
      </c>
      <c r="BV94" s="75" t="s">
        <v>71</v>
      </c>
      <c r="BW94" s="75" t="s">
        <v>4</v>
      </c>
      <c r="BX94" s="75" t="s">
        <v>72</v>
      </c>
      <c r="CL94" s="75" t="s">
        <v>1</v>
      </c>
    </row>
    <row r="95" spans="1:90" s="7" customFormat="1" ht="24.75" customHeight="1">
      <c r="A95" s="76" t="s">
        <v>73</v>
      </c>
      <c r="B95" s="77"/>
      <c r="C95" s="78"/>
      <c r="D95" s="223" t="s">
        <v>13</v>
      </c>
      <c r="E95" s="223"/>
      <c r="F95" s="223"/>
      <c r="G95" s="223"/>
      <c r="H95" s="223"/>
      <c r="I95" s="79"/>
      <c r="J95" s="223" t="s">
        <v>15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'COV-UHB - VYROVNÁVACÍ NÁDRŽ'!J28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80" t="s">
        <v>74</v>
      </c>
      <c r="AR95" s="77"/>
      <c r="AS95" s="81">
        <v>0</v>
      </c>
      <c r="AT95" s="82">
        <f>ROUND(SUM(AV95:AW95),2)</f>
        <v>0</v>
      </c>
      <c r="AU95" s="83">
        <f>'COV-UHB - VYROVNÁVACÍ NÁDRŽ'!P120</f>
        <v>447.68309700000009</v>
      </c>
      <c r="AV95" s="82">
        <f>'COV-UHB - VYROVNÁVACÍ NÁDRŽ'!J31</f>
        <v>0</v>
      </c>
      <c r="AW95" s="82">
        <f>'COV-UHB - VYROVNÁVACÍ NÁDRŽ'!J32</f>
        <v>0</v>
      </c>
      <c r="AX95" s="82">
        <f>'COV-UHB - VYROVNÁVACÍ NÁDRŽ'!J33</f>
        <v>0</v>
      </c>
      <c r="AY95" s="82">
        <f>'COV-UHB - VYROVNÁVACÍ NÁDRŽ'!J34</f>
        <v>0</v>
      </c>
      <c r="AZ95" s="82">
        <f>'COV-UHB - VYROVNÁVACÍ NÁDRŽ'!F31</f>
        <v>0</v>
      </c>
      <c r="BA95" s="82">
        <f>'COV-UHB - VYROVNÁVACÍ NÁDRŽ'!F32</f>
        <v>0</v>
      </c>
      <c r="BB95" s="82">
        <f>'COV-UHB - VYROVNÁVACÍ NÁDRŽ'!F33</f>
        <v>0</v>
      </c>
      <c r="BC95" s="82">
        <f>'COV-UHB - VYROVNÁVACÍ NÁDRŽ'!F34</f>
        <v>0</v>
      </c>
      <c r="BD95" s="84">
        <f>'COV-UHB - VYROVNÁVACÍ NÁDRŽ'!F35</f>
        <v>0</v>
      </c>
      <c r="BT95" s="85" t="s">
        <v>75</v>
      </c>
      <c r="BU95" s="85" t="s">
        <v>76</v>
      </c>
      <c r="BV95" s="85" t="s">
        <v>71</v>
      </c>
      <c r="BW95" s="85" t="s">
        <v>4</v>
      </c>
      <c r="BX95" s="85" t="s">
        <v>72</v>
      </c>
      <c r="CL95" s="85" t="s">
        <v>1</v>
      </c>
    </row>
    <row r="96" spans="1:90" s="2" customFormat="1" ht="30" customHeight="1">
      <c r="A96" s="30"/>
      <c r="B96" s="31"/>
      <c r="C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  <c r="R96" s="30"/>
      <c r="S96" s="30"/>
      <c r="T96" s="30"/>
      <c r="U96" s="30"/>
      <c r="V96" s="30"/>
      <c r="W96" s="30"/>
      <c r="X96" s="30"/>
      <c r="Y96" s="30"/>
      <c r="Z96" s="30"/>
      <c r="AA96" s="30"/>
      <c r="AB96" s="30"/>
      <c r="AC96" s="30"/>
      <c r="AD96" s="30"/>
      <c r="AE96" s="30"/>
      <c r="AF96" s="30"/>
      <c r="AG96" s="30"/>
      <c r="AH96" s="30"/>
      <c r="AI96" s="30"/>
      <c r="AJ96" s="30"/>
      <c r="AK96" s="30"/>
      <c r="AL96" s="30"/>
      <c r="AM96" s="30"/>
      <c r="AN96" s="30"/>
      <c r="AO96" s="30"/>
      <c r="AP96" s="30"/>
      <c r="AQ96" s="30"/>
      <c r="AR96" s="31"/>
      <c r="AS96" s="30"/>
      <c r="AT96" s="30"/>
      <c r="AU96" s="30"/>
      <c r="AV96" s="30"/>
      <c r="AW96" s="30"/>
      <c r="AX96" s="30"/>
      <c r="AY96" s="30"/>
      <c r="AZ96" s="30"/>
      <c r="BA96" s="30"/>
      <c r="BB96" s="30"/>
      <c r="BC96" s="30"/>
      <c r="BD96" s="30"/>
      <c r="BE96" s="30"/>
    </row>
    <row r="97" spans="1:57" s="2" customFormat="1" ht="6.95" customHeight="1">
      <c r="A97" s="30"/>
      <c r="B97" s="45"/>
      <c r="C97" s="46"/>
      <c r="D97" s="46"/>
      <c r="E97" s="46"/>
      <c r="F97" s="46"/>
      <c r="G97" s="46"/>
      <c r="H97" s="46"/>
      <c r="I97" s="46"/>
      <c r="J97" s="46"/>
      <c r="K97" s="46"/>
      <c r="L97" s="46"/>
      <c r="M97" s="46"/>
      <c r="N97" s="46"/>
      <c r="O97" s="46"/>
      <c r="P97" s="46"/>
      <c r="Q97" s="46"/>
      <c r="R97" s="46"/>
      <c r="S97" s="46"/>
      <c r="T97" s="46"/>
      <c r="U97" s="46"/>
      <c r="V97" s="46"/>
      <c r="W97" s="46"/>
      <c r="X97" s="46"/>
      <c r="Y97" s="46"/>
      <c r="Z97" s="46"/>
      <c r="AA97" s="46"/>
      <c r="AB97" s="46"/>
      <c r="AC97" s="46"/>
      <c r="AD97" s="46"/>
      <c r="AE97" s="46"/>
      <c r="AF97" s="46"/>
      <c r="AG97" s="46"/>
      <c r="AH97" s="46"/>
      <c r="AI97" s="46"/>
      <c r="AJ97" s="46"/>
      <c r="AK97" s="46"/>
      <c r="AL97" s="46"/>
      <c r="AM97" s="46"/>
      <c r="AN97" s="46"/>
      <c r="AO97" s="46"/>
      <c r="AP97" s="46"/>
      <c r="AQ97" s="46"/>
      <c r="AR97" s="31"/>
      <c r="AS97" s="30"/>
      <c r="AT97" s="30"/>
      <c r="AU97" s="30"/>
      <c r="AV97" s="30"/>
      <c r="AW97" s="30"/>
      <c r="AX97" s="30"/>
      <c r="AY97" s="30"/>
      <c r="AZ97" s="30"/>
      <c r="BA97" s="30"/>
      <c r="BB97" s="30"/>
      <c r="BC97" s="30"/>
      <c r="BD97" s="30"/>
      <c r="BE97" s="30"/>
    </row>
  </sheetData>
  <sheetProtection algorithmName="SHA-512" hashValue="QbyhNGZH9j3qWJFWUhZM7WIhQvcz7y/pURz7xvzJ5pyLcxVOPE8oEOap9EIK+3YqN3rrli1w9438V/UMJczmBQ==" saltValue="Vl1IEeFTguKZ1TC+CNBawA==" spinCount="100000" sheet="1" objects="1" scenarios="1"/>
  <mergeCells count="44">
    <mergeCell ref="K5:AJ5"/>
    <mergeCell ref="K6:AJ6"/>
    <mergeCell ref="E23:AN23"/>
    <mergeCell ref="AK26:AO26"/>
    <mergeCell ref="L28:P28"/>
    <mergeCell ref="W28:AE28"/>
    <mergeCell ref="AK28:AO28"/>
    <mergeCell ref="AM10:AN10"/>
    <mergeCell ref="K16:AC16"/>
    <mergeCell ref="AM13:AN13"/>
    <mergeCell ref="AM14:AN14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COV-UHB - VYROVNÁVACÍ NÁDRŽ'!C2" display="/"/>
  </hyperlink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196"/>
  <sheetViews>
    <sheetView showGridLines="0" topLeftCell="A177" zoomScale="175" zoomScaleNormal="175" workbookViewId="0">
      <selection activeCell="F127" sqref="F127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56">
      <c r="A1" s="86"/>
    </row>
    <row r="2" spans="1:56" s="1" customFormat="1" ht="36.950000000000003" customHeight="1">
      <c r="L2" s="198" t="s">
        <v>5</v>
      </c>
      <c r="M2" s="199"/>
      <c r="N2" s="199"/>
      <c r="O2" s="199"/>
      <c r="P2" s="199"/>
      <c r="Q2" s="199"/>
      <c r="R2" s="199"/>
      <c r="S2" s="199"/>
      <c r="T2" s="199"/>
      <c r="U2" s="199"/>
      <c r="V2" s="199"/>
      <c r="AT2" s="18" t="s">
        <v>4</v>
      </c>
      <c r="AZ2" s="87" t="s">
        <v>77</v>
      </c>
      <c r="BA2" s="87" t="s">
        <v>77</v>
      </c>
      <c r="BB2" s="87" t="s">
        <v>1</v>
      </c>
      <c r="BC2" s="87" t="s">
        <v>78</v>
      </c>
      <c r="BD2" s="87" t="s">
        <v>79</v>
      </c>
    </row>
    <row r="3" spans="1:56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1:56" s="1" customFormat="1" ht="24.95" customHeight="1">
      <c r="B4" s="21"/>
      <c r="D4" s="22" t="s">
        <v>80</v>
      </c>
      <c r="L4" s="21"/>
      <c r="M4" s="88" t="s">
        <v>10</v>
      </c>
      <c r="AT4" s="18" t="s">
        <v>3</v>
      </c>
    </row>
    <row r="5" spans="1:56" s="1" customFormat="1" ht="6.95" customHeight="1">
      <c r="B5" s="21"/>
      <c r="L5" s="21"/>
    </row>
    <row r="6" spans="1:56" s="2" customFormat="1" ht="12" customHeight="1">
      <c r="A6" s="30"/>
      <c r="B6" s="31"/>
      <c r="C6" s="30"/>
      <c r="D6" s="27" t="s">
        <v>14</v>
      </c>
      <c r="E6" s="30"/>
      <c r="F6" s="30"/>
      <c r="G6" s="30"/>
      <c r="H6" s="30"/>
      <c r="I6" s="30"/>
      <c r="J6" s="30"/>
      <c r="K6" s="30"/>
      <c r="L6" s="4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</row>
    <row r="7" spans="1:56" s="2" customFormat="1" ht="16.5" customHeight="1">
      <c r="A7" s="30"/>
      <c r="B7" s="31"/>
      <c r="C7" s="30"/>
      <c r="D7" s="30"/>
      <c r="E7" s="205" t="s">
        <v>260</v>
      </c>
      <c r="F7" s="237"/>
      <c r="G7" s="237"/>
      <c r="H7" s="237"/>
      <c r="I7" s="30"/>
      <c r="J7" s="30"/>
      <c r="K7" s="30"/>
      <c r="L7" s="4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56" s="2" customFormat="1">
      <c r="A8" s="30"/>
      <c r="B8" s="31"/>
      <c r="C8" s="30"/>
      <c r="D8" s="30"/>
      <c r="E8" s="30"/>
      <c r="F8" s="30"/>
      <c r="G8" s="30"/>
      <c r="H8" s="30"/>
      <c r="I8" s="30"/>
      <c r="J8" s="30"/>
      <c r="K8" s="30"/>
      <c r="L8" s="4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56" s="2" customFormat="1" ht="12" customHeight="1">
      <c r="A9" s="30"/>
      <c r="B9" s="31"/>
      <c r="C9" s="30"/>
      <c r="D9" s="27" t="s">
        <v>16</v>
      </c>
      <c r="E9" s="30"/>
      <c r="F9" s="25" t="s">
        <v>1</v>
      </c>
      <c r="G9" s="30"/>
      <c r="H9" s="30"/>
      <c r="I9" s="27" t="s">
        <v>17</v>
      </c>
      <c r="J9" s="25" t="s">
        <v>1</v>
      </c>
      <c r="K9" s="30"/>
      <c r="L9" s="40"/>
      <c r="S9" s="30"/>
      <c r="T9" s="30"/>
      <c r="U9" s="30"/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56" s="2" customFormat="1" ht="12" customHeight="1">
      <c r="A10" s="30"/>
      <c r="B10" s="31"/>
      <c r="C10" s="30"/>
      <c r="D10" s="27" t="s">
        <v>18</v>
      </c>
      <c r="E10" s="30"/>
      <c r="F10" s="25" t="s">
        <v>19</v>
      </c>
      <c r="G10" s="30"/>
      <c r="H10" s="30"/>
      <c r="I10" s="27" t="s">
        <v>20</v>
      </c>
      <c r="J10" s="53" t="str">
        <f>'Rekapitulace stavby'!AN8</f>
        <v>12. 7. 2022</v>
      </c>
      <c r="K10" s="30"/>
      <c r="L10" s="40"/>
      <c r="S10" s="30"/>
      <c r="T10" s="30"/>
      <c r="U10" s="30"/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56" s="2" customFormat="1" ht="10.9" customHeight="1">
      <c r="A11" s="30"/>
      <c r="B11" s="31"/>
      <c r="C11" s="30"/>
      <c r="D11" s="30"/>
      <c r="E11" s="30"/>
      <c r="F11" s="30"/>
      <c r="G11" s="30"/>
      <c r="H11" s="30"/>
      <c r="I11" s="30"/>
      <c r="J11" s="30"/>
      <c r="K11" s="30"/>
      <c r="L11" s="40"/>
      <c r="S11" s="30"/>
      <c r="T11" s="30"/>
      <c r="U11" s="30"/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56" s="2" customFormat="1" ht="12" customHeight="1">
      <c r="A12" s="30"/>
      <c r="B12" s="31"/>
      <c r="C12" s="30"/>
      <c r="D12" s="27" t="s">
        <v>22</v>
      </c>
      <c r="E12" s="30"/>
      <c r="F12" s="164" t="str">
        <f>'Rekapitulace stavby'!K10</f>
        <v>Město Uherský Brod</v>
      </c>
      <c r="G12" s="30"/>
      <c r="H12" s="30"/>
      <c r="I12" s="27" t="s">
        <v>23</v>
      </c>
      <c r="J12" s="25" t="str">
        <f>IF('Rekapitulace stavby'!AM10="","",'Rekapitulace stavby'!AM10)</f>
        <v>00291463</v>
      </c>
      <c r="K12" s="30"/>
      <c r="L12" s="40"/>
      <c r="S12" s="30"/>
      <c r="T12" s="30"/>
      <c r="U12" s="30"/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56" s="2" customFormat="1" ht="18" customHeight="1">
      <c r="A13" s="30"/>
      <c r="B13" s="31"/>
      <c r="C13" s="30"/>
      <c r="D13" s="30"/>
      <c r="E13" s="25" t="str">
        <f>IF('Rekapitulace stavby'!E11="","",'Rekapitulace stavby'!E11)</f>
        <v xml:space="preserve"> </v>
      </c>
      <c r="F13" s="164" t="str">
        <f>'Rekapitulace stavby'!K11</f>
        <v>Masarykovo nám. 100, 68801 Uherský Brod</v>
      </c>
      <c r="G13" s="30"/>
      <c r="H13" s="30"/>
      <c r="I13" s="27" t="s">
        <v>24</v>
      </c>
      <c r="J13" s="25" t="str">
        <f>IF('Rekapitulace stavby'!AN11="","",'Rekapitulace stavby'!AN11)</f>
        <v/>
      </c>
      <c r="K13" s="30"/>
      <c r="L13" s="40"/>
      <c r="S13" s="30"/>
      <c r="T13" s="30"/>
      <c r="U13" s="30"/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56" s="2" customFormat="1" ht="6.95" customHeight="1">
      <c r="A14" s="30"/>
      <c r="B14" s="31"/>
      <c r="C14" s="30"/>
      <c r="D14" s="30"/>
      <c r="E14" s="30"/>
      <c r="F14" s="30"/>
      <c r="G14" s="30"/>
      <c r="H14" s="30"/>
      <c r="I14" s="30"/>
      <c r="J14" s="30"/>
      <c r="K14" s="30"/>
      <c r="L14" s="4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56" s="2" customFormat="1" ht="12" customHeight="1">
      <c r="A15" s="30"/>
      <c r="B15" s="31"/>
      <c r="C15" s="30"/>
      <c r="D15" s="27" t="s">
        <v>25</v>
      </c>
      <c r="E15" s="30"/>
      <c r="F15" s="167"/>
      <c r="G15" s="30"/>
      <c r="H15" s="30"/>
      <c r="I15" s="27" t="s">
        <v>23</v>
      </c>
      <c r="J15" s="169"/>
      <c r="K15" s="30"/>
      <c r="L15" s="40"/>
      <c r="S15" s="30"/>
      <c r="T15" s="30"/>
      <c r="U15" s="30"/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56" s="2" customFormat="1" ht="18" customHeight="1">
      <c r="A16" s="30"/>
      <c r="B16" s="31"/>
      <c r="C16" s="30"/>
      <c r="D16" s="30"/>
      <c r="E16" s="163" t="str">
        <f>'Rekapitulace stavby'!E14</f>
        <v xml:space="preserve"> </v>
      </c>
      <c r="F16" s="168"/>
      <c r="G16" s="163"/>
      <c r="H16" s="163"/>
      <c r="I16" s="27" t="s">
        <v>24</v>
      </c>
      <c r="J16" s="25">
        <f>'Rekapitulace stavby'!AM14</f>
        <v>0</v>
      </c>
      <c r="K16" s="30"/>
      <c r="L16" s="40"/>
      <c r="S16" s="30"/>
      <c r="T16" s="30"/>
      <c r="U16" s="30"/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s="2" customFormat="1" ht="6.95" customHeight="1">
      <c r="A17" s="30"/>
      <c r="B17" s="31"/>
      <c r="C17" s="30"/>
      <c r="D17" s="30"/>
      <c r="E17" s="30"/>
      <c r="F17" s="30"/>
      <c r="G17" s="30"/>
      <c r="H17" s="30"/>
      <c r="I17" s="30"/>
      <c r="J17" s="30"/>
      <c r="K17" s="30"/>
      <c r="L17" s="40"/>
      <c r="S17" s="30"/>
      <c r="T17" s="30"/>
      <c r="U17" s="30"/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s="2" customFormat="1" ht="12" customHeight="1">
      <c r="A18" s="30"/>
      <c r="B18" s="31"/>
      <c r="C18" s="30"/>
      <c r="D18" s="27" t="s">
        <v>26</v>
      </c>
      <c r="E18" s="30"/>
      <c r="F18" s="166" t="s">
        <v>257</v>
      </c>
      <c r="G18" s="30"/>
      <c r="H18" s="30"/>
      <c r="I18" s="27" t="s">
        <v>23</v>
      </c>
      <c r="J18" s="25" t="str">
        <f>IF('Rekapitulace stavby'!AN16="","",'Rekapitulace stavby'!AN16)</f>
        <v/>
      </c>
      <c r="K18" s="30"/>
      <c r="L18" s="4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s="2" customFormat="1" ht="18" customHeight="1">
      <c r="A19" s="30"/>
      <c r="B19" s="31"/>
      <c r="C19" s="30"/>
      <c r="D19" s="30"/>
      <c r="E19" s="25" t="str">
        <f>IF('Rekapitulace stavby'!E17="","",'Rekapitulace stavby'!E17)</f>
        <v xml:space="preserve"> </v>
      </c>
      <c r="F19" s="164" t="s">
        <v>258</v>
      </c>
      <c r="G19" s="30"/>
      <c r="H19" s="30"/>
      <c r="I19" s="27" t="s">
        <v>24</v>
      </c>
      <c r="J19" s="25" t="str">
        <f>IF('Rekapitulace stavby'!AN17="","",'Rekapitulace stavby'!AN17)</f>
        <v/>
      </c>
      <c r="K19" s="30"/>
      <c r="L19" s="4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s="2" customFormat="1" ht="6.95" customHeight="1">
      <c r="A20" s="30"/>
      <c r="B20" s="31"/>
      <c r="C20" s="30"/>
      <c r="D20" s="30"/>
      <c r="E20" s="30"/>
      <c r="F20" s="30"/>
      <c r="G20" s="30"/>
      <c r="H20" s="30"/>
      <c r="I20" s="30"/>
      <c r="J20" s="30"/>
      <c r="K20" s="30"/>
      <c r="L20" s="4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s="2" customFormat="1" ht="12" customHeight="1">
      <c r="A21" s="30"/>
      <c r="B21" s="31"/>
      <c r="C21" s="30"/>
      <c r="D21" s="27" t="s">
        <v>28</v>
      </c>
      <c r="E21" s="30"/>
      <c r="F21" s="30"/>
      <c r="G21" s="30"/>
      <c r="H21" s="30"/>
      <c r="I21" s="27" t="s">
        <v>23</v>
      </c>
      <c r="J21" s="25" t="str">
        <f>IF('Rekapitulace stavby'!AN19="","",'Rekapitulace stavby'!AN19)</f>
        <v/>
      </c>
      <c r="K21" s="30"/>
      <c r="L21" s="4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s="2" customFormat="1" ht="18" customHeight="1">
      <c r="A22" s="30"/>
      <c r="B22" s="31"/>
      <c r="C22" s="30"/>
      <c r="D22" s="30"/>
      <c r="E22" s="25" t="str">
        <f>IF('Rekapitulace stavby'!E20="","",'Rekapitulace stavby'!E20)</f>
        <v xml:space="preserve"> </v>
      </c>
      <c r="F22" s="30"/>
      <c r="G22" s="30"/>
      <c r="H22" s="30"/>
      <c r="I22" s="27" t="s">
        <v>24</v>
      </c>
      <c r="J22" s="25" t="str">
        <f>IF('Rekapitulace stavby'!AN20="","",'Rekapitulace stavby'!AN20)</f>
        <v/>
      </c>
      <c r="K22" s="30"/>
      <c r="L22" s="4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s="2" customFormat="1" ht="6.95" customHeight="1">
      <c r="A23" s="30"/>
      <c r="B23" s="31"/>
      <c r="C23" s="30"/>
      <c r="D23" s="30"/>
      <c r="E23" s="30"/>
      <c r="F23" s="30"/>
      <c r="G23" s="30"/>
      <c r="H23" s="30"/>
      <c r="I23" s="30"/>
      <c r="J23" s="30"/>
      <c r="K23" s="30"/>
      <c r="L23" s="4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s="2" customFormat="1" ht="12" customHeight="1">
      <c r="A24" s="30"/>
      <c r="B24" s="31"/>
      <c r="C24" s="30"/>
      <c r="D24" s="27" t="s">
        <v>29</v>
      </c>
      <c r="E24" s="30"/>
      <c r="F24" s="30"/>
      <c r="G24" s="30"/>
      <c r="H24" s="30"/>
      <c r="I24" s="30"/>
      <c r="J24" s="30"/>
      <c r="K24" s="30"/>
      <c r="L24" s="40"/>
      <c r="S24" s="30"/>
      <c r="T24" s="30"/>
      <c r="U24" s="30"/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s="8" customFormat="1" ht="16.5" customHeight="1">
      <c r="A25" s="89"/>
      <c r="B25" s="90"/>
      <c r="C25" s="89"/>
      <c r="D25" s="89"/>
      <c r="E25" s="228" t="s">
        <v>1</v>
      </c>
      <c r="F25" s="228"/>
      <c r="G25" s="228"/>
      <c r="H25" s="228"/>
      <c r="I25" s="89"/>
      <c r="J25" s="89"/>
      <c r="K25" s="89"/>
      <c r="L25" s="91"/>
      <c r="S25" s="89"/>
      <c r="T25" s="89"/>
      <c r="U25" s="89"/>
      <c r="V25" s="89"/>
      <c r="W25" s="89"/>
      <c r="X25" s="89"/>
      <c r="Y25" s="89"/>
      <c r="Z25" s="89"/>
      <c r="AA25" s="89"/>
      <c r="AB25" s="89"/>
      <c r="AC25" s="89"/>
      <c r="AD25" s="89"/>
      <c r="AE25" s="89"/>
    </row>
    <row r="26" spans="1:31" s="2" customFormat="1" ht="6.95" customHeight="1">
      <c r="A26" s="30"/>
      <c r="B26" s="31"/>
      <c r="C26" s="30"/>
      <c r="D26" s="30"/>
      <c r="E26" s="30"/>
      <c r="F26" s="30"/>
      <c r="G26" s="30"/>
      <c r="H26" s="30"/>
      <c r="I26" s="30"/>
      <c r="J26" s="30"/>
      <c r="K26" s="30"/>
      <c r="L26" s="40"/>
      <c r="S26" s="30"/>
      <c r="T26" s="30"/>
      <c r="U26" s="30"/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s="2" customFormat="1" ht="6.95" customHeight="1">
      <c r="A27" s="30"/>
      <c r="B27" s="31"/>
      <c r="C27" s="30"/>
      <c r="D27" s="64"/>
      <c r="E27" s="64"/>
      <c r="F27" s="64"/>
      <c r="G27" s="64"/>
      <c r="H27" s="64"/>
      <c r="I27" s="64"/>
      <c r="J27" s="64"/>
      <c r="K27" s="64"/>
      <c r="L27" s="40"/>
      <c r="S27" s="30"/>
      <c r="T27" s="30"/>
      <c r="U27" s="30"/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s="2" customFormat="1" ht="25.35" customHeight="1">
      <c r="A28" s="30"/>
      <c r="B28" s="31"/>
      <c r="C28" s="30"/>
      <c r="D28" s="92" t="s">
        <v>30</v>
      </c>
      <c r="E28" s="30"/>
      <c r="F28" s="30"/>
      <c r="G28" s="30"/>
      <c r="H28" s="30"/>
      <c r="I28" s="30"/>
      <c r="J28" s="69">
        <f>ROUND(J120, 2)</f>
        <v>0</v>
      </c>
      <c r="K28" s="30"/>
      <c r="L28" s="40"/>
      <c r="S28" s="30"/>
      <c r="T28" s="30"/>
      <c r="U28" s="30"/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s="2" customFormat="1" ht="6.95" customHeight="1">
      <c r="A29" s="30"/>
      <c r="B29" s="31"/>
      <c r="C29" s="30"/>
      <c r="D29" s="64"/>
      <c r="E29" s="64"/>
      <c r="F29" s="64"/>
      <c r="G29" s="64"/>
      <c r="H29" s="64"/>
      <c r="I29" s="64"/>
      <c r="J29" s="64"/>
      <c r="K29" s="64"/>
      <c r="L29" s="40"/>
      <c r="S29" s="30"/>
      <c r="T29" s="30"/>
      <c r="U29" s="30"/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s="2" customFormat="1" ht="14.45" customHeight="1">
      <c r="A30" s="30"/>
      <c r="B30" s="31"/>
      <c r="C30" s="30"/>
      <c r="D30" s="30"/>
      <c r="E30" s="30"/>
      <c r="F30" s="34" t="s">
        <v>32</v>
      </c>
      <c r="G30" s="30"/>
      <c r="H30" s="30"/>
      <c r="I30" s="34" t="s">
        <v>31</v>
      </c>
      <c r="J30" s="34" t="s">
        <v>33</v>
      </c>
      <c r="K30" s="30"/>
      <c r="L30" s="40"/>
      <c r="S30" s="30"/>
      <c r="T30" s="30"/>
      <c r="U30" s="30"/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s="2" customFormat="1" ht="14.45" customHeight="1">
      <c r="A31" s="30"/>
      <c r="B31" s="31"/>
      <c r="C31" s="30"/>
      <c r="D31" s="93" t="s">
        <v>34</v>
      </c>
      <c r="E31" s="27" t="s">
        <v>35</v>
      </c>
      <c r="F31" s="94">
        <f>ROUND((SUM(BE120:BE195)),  2)</f>
        <v>0</v>
      </c>
      <c r="G31" s="30"/>
      <c r="H31" s="30"/>
      <c r="I31" s="95">
        <v>0.21</v>
      </c>
      <c r="J31" s="94">
        <f>ROUND(((SUM(BE120:BE195))*I31),  2)</f>
        <v>0</v>
      </c>
      <c r="K31" s="30"/>
      <c r="L31" s="40"/>
      <c r="S31" s="30"/>
      <c r="T31" s="30"/>
      <c r="U31" s="30"/>
      <c r="V31" s="30"/>
      <c r="W31" s="30"/>
      <c r="X31" s="30"/>
      <c r="Y31" s="30"/>
      <c r="Z31" s="30"/>
      <c r="AA31" s="30"/>
      <c r="AB31" s="30"/>
      <c r="AC31" s="30"/>
      <c r="AD31" s="30"/>
      <c r="AE31" s="30"/>
    </row>
    <row r="32" spans="1:31" s="2" customFormat="1" ht="14.45" customHeight="1">
      <c r="A32" s="30"/>
      <c r="B32" s="31"/>
      <c r="C32" s="30"/>
      <c r="D32" s="30"/>
      <c r="E32" s="27" t="s">
        <v>36</v>
      </c>
      <c r="F32" s="94">
        <f>ROUND((SUM(BF120:BF195)),  2)</f>
        <v>0</v>
      </c>
      <c r="G32" s="30"/>
      <c r="H32" s="30"/>
      <c r="I32" s="95">
        <v>0.15</v>
      </c>
      <c r="J32" s="94">
        <f>ROUND(((SUM(BF120:BF195))*I32),  2)</f>
        <v>0</v>
      </c>
      <c r="K32" s="30"/>
      <c r="L32" s="40"/>
      <c r="S32" s="30"/>
      <c r="T32" s="30"/>
      <c r="U32" s="30"/>
      <c r="V32" s="30"/>
      <c r="W32" s="30"/>
      <c r="X32" s="30"/>
      <c r="Y32" s="30"/>
      <c r="Z32" s="30"/>
      <c r="AA32" s="30"/>
      <c r="AB32" s="30"/>
      <c r="AC32" s="30"/>
      <c r="AD32" s="30"/>
      <c r="AE32" s="30"/>
    </row>
    <row r="33" spans="1:31" s="2" customFormat="1" ht="14.45" hidden="1" customHeight="1">
      <c r="A33" s="30"/>
      <c r="B33" s="31"/>
      <c r="C33" s="30"/>
      <c r="D33" s="30"/>
      <c r="E33" s="27" t="s">
        <v>37</v>
      </c>
      <c r="F33" s="94">
        <f>ROUND((SUM(BG120:BG195)),  2)</f>
        <v>0</v>
      </c>
      <c r="G33" s="30"/>
      <c r="H33" s="30"/>
      <c r="I33" s="95">
        <v>0.21</v>
      </c>
      <c r="J33" s="94">
        <f>0</f>
        <v>0</v>
      </c>
      <c r="K33" s="30"/>
      <c r="L33" s="40"/>
      <c r="S33" s="30"/>
      <c r="T33" s="30"/>
      <c r="U33" s="30"/>
      <c r="V33" s="30"/>
      <c r="W33" s="30"/>
      <c r="X33" s="30"/>
      <c r="Y33" s="30"/>
      <c r="Z33" s="30"/>
      <c r="AA33" s="30"/>
      <c r="AB33" s="30"/>
      <c r="AC33" s="30"/>
      <c r="AD33" s="30"/>
      <c r="AE33" s="30"/>
    </row>
    <row r="34" spans="1:31" s="2" customFormat="1" ht="14.45" hidden="1" customHeight="1">
      <c r="A34" s="30"/>
      <c r="B34" s="31"/>
      <c r="C34" s="30"/>
      <c r="D34" s="30"/>
      <c r="E34" s="27" t="s">
        <v>38</v>
      </c>
      <c r="F34" s="94">
        <f>ROUND((SUM(BH120:BH195)),  2)</f>
        <v>0</v>
      </c>
      <c r="G34" s="30"/>
      <c r="H34" s="30"/>
      <c r="I34" s="95">
        <v>0.15</v>
      </c>
      <c r="J34" s="94">
        <f>0</f>
        <v>0</v>
      </c>
      <c r="K34" s="30"/>
      <c r="L34" s="40"/>
      <c r="S34" s="30"/>
      <c r="T34" s="30"/>
      <c r="U34" s="30"/>
      <c r="V34" s="30"/>
      <c r="W34" s="30"/>
      <c r="X34" s="30"/>
      <c r="Y34" s="30"/>
      <c r="Z34" s="30"/>
      <c r="AA34" s="30"/>
      <c r="AB34" s="30"/>
      <c r="AC34" s="30"/>
      <c r="AD34" s="30"/>
      <c r="AE34" s="30"/>
    </row>
    <row r="35" spans="1:31" s="2" customFormat="1" ht="14.45" hidden="1" customHeight="1">
      <c r="A35" s="30"/>
      <c r="B35" s="31"/>
      <c r="C35" s="30"/>
      <c r="D35" s="30"/>
      <c r="E35" s="27" t="s">
        <v>39</v>
      </c>
      <c r="F35" s="94">
        <f>ROUND((SUM(BI120:BI195)),  2)</f>
        <v>0</v>
      </c>
      <c r="G35" s="30"/>
      <c r="H35" s="30"/>
      <c r="I35" s="95">
        <v>0</v>
      </c>
      <c r="J35" s="94">
        <f>0</f>
        <v>0</v>
      </c>
      <c r="K35" s="30"/>
      <c r="L35" s="40"/>
      <c r="S35" s="30"/>
      <c r="T35" s="30"/>
      <c r="U35" s="30"/>
      <c r="V35" s="30"/>
      <c r="W35" s="30"/>
      <c r="X35" s="30"/>
      <c r="Y35" s="30"/>
      <c r="Z35" s="30"/>
      <c r="AA35" s="30"/>
      <c r="AB35" s="30"/>
      <c r="AC35" s="30"/>
      <c r="AD35" s="30"/>
      <c r="AE35" s="30"/>
    </row>
    <row r="36" spans="1:31" s="2" customFormat="1" ht="6.95" customHeight="1">
      <c r="A36" s="30"/>
      <c r="B36" s="31"/>
      <c r="C36" s="30"/>
      <c r="D36" s="30"/>
      <c r="E36" s="30"/>
      <c r="F36" s="30"/>
      <c r="G36" s="30"/>
      <c r="H36" s="30"/>
      <c r="I36" s="30"/>
      <c r="J36" s="30"/>
      <c r="K36" s="30"/>
      <c r="L36" s="40"/>
      <c r="S36" s="30"/>
      <c r="T36" s="30"/>
      <c r="U36" s="30"/>
      <c r="V36" s="30"/>
      <c r="W36" s="30"/>
      <c r="X36" s="30"/>
      <c r="Y36" s="30"/>
      <c r="Z36" s="30"/>
      <c r="AA36" s="30"/>
      <c r="AB36" s="30"/>
      <c r="AC36" s="30"/>
      <c r="AD36" s="30"/>
      <c r="AE36" s="30"/>
    </row>
    <row r="37" spans="1:31" s="2" customFormat="1" ht="25.35" customHeight="1">
      <c r="A37" s="30"/>
      <c r="B37" s="31"/>
      <c r="C37" s="96"/>
      <c r="D37" s="97" t="s">
        <v>40</v>
      </c>
      <c r="E37" s="58"/>
      <c r="F37" s="58"/>
      <c r="G37" s="98" t="s">
        <v>41</v>
      </c>
      <c r="H37" s="99" t="s">
        <v>42</v>
      </c>
      <c r="I37" s="58"/>
      <c r="J37" s="100">
        <f>SUM(J28:J35)</f>
        <v>0</v>
      </c>
      <c r="K37" s="101"/>
      <c r="L37" s="40"/>
      <c r="S37" s="30"/>
      <c r="T37" s="30"/>
      <c r="U37" s="30"/>
      <c r="V37" s="30"/>
      <c r="W37" s="30"/>
      <c r="X37" s="30"/>
      <c r="Y37" s="30"/>
      <c r="Z37" s="30"/>
      <c r="AA37" s="30"/>
      <c r="AB37" s="30"/>
      <c r="AC37" s="30"/>
      <c r="AD37" s="30"/>
      <c r="AE37" s="30"/>
    </row>
    <row r="38" spans="1:31" s="2" customFormat="1" ht="14.45" customHeight="1">
      <c r="A38" s="30"/>
      <c r="B38" s="31"/>
      <c r="C38" s="30"/>
      <c r="D38" s="30"/>
      <c r="E38" s="30"/>
      <c r="F38" s="30"/>
      <c r="G38" s="30"/>
      <c r="H38" s="30"/>
      <c r="I38" s="30"/>
      <c r="J38" s="30"/>
      <c r="K38" s="30"/>
      <c r="L38" s="40"/>
      <c r="S38" s="30"/>
      <c r="T38" s="30"/>
      <c r="U38" s="30"/>
      <c r="V38" s="30"/>
      <c r="W38" s="30"/>
      <c r="X38" s="30"/>
      <c r="Y38" s="30"/>
      <c r="Z38" s="30"/>
      <c r="AA38" s="30"/>
      <c r="AB38" s="30"/>
      <c r="AC38" s="30"/>
      <c r="AD38" s="30"/>
      <c r="AE38" s="30"/>
    </row>
    <row r="39" spans="1:31" s="1" customFormat="1" ht="14.45" customHeight="1">
      <c r="B39" s="21"/>
      <c r="L39" s="21"/>
    </row>
    <row r="40" spans="1:31" s="1" customFormat="1" ht="14.45" customHeight="1">
      <c r="B40" s="21"/>
      <c r="L40" s="21"/>
    </row>
    <row r="41" spans="1:31" s="1" customFormat="1" ht="14.45" customHeight="1">
      <c r="B41" s="21"/>
      <c r="L41" s="21"/>
    </row>
    <row r="42" spans="1:31" s="1" customFormat="1" ht="14.45" customHeight="1">
      <c r="B42" s="21"/>
      <c r="L42" s="21"/>
    </row>
    <row r="43" spans="1:31" s="1" customFormat="1" ht="14.45" customHeight="1">
      <c r="B43" s="21"/>
      <c r="L43" s="21"/>
    </row>
    <row r="44" spans="1:31" s="1" customFormat="1" ht="14.45" customHeight="1">
      <c r="B44" s="21"/>
      <c r="L44" s="21"/>
    </row>
    <row r="45" spans="1:31" s="1" customFormat="1" ht="14.45" customHeight="1">
      <c r="B45" s="21"/>
      <c r="L45" s="21"/>
    </row>
    <row r="46" spans="1:31" s="1" customFormat="1" ht="14.45" customHeight="1">
      <c r="B46" s="21"/>
      <c r="L46" s="21"/>
    </row>
    <row r="47" spans="1:31" s="1" customFormat="1" ht="14.45" customHeight="1">
      <c r="B47" s="21"/>
      <c r="L47" s="21"/>
    </row>
    <row r="48" spans="1:31" s="1" customFormat="1" ht="14.45" customHeight="1">
      <c r="B48" s="21"/>
      <c r="L48" s="21"/>
    </row>
    <row r="49" spans="1:31" s="1" customFormat="1" ht="14.45" customHeight="1">
      <c r="B49" s="21"/>
      <c r="L49" s="21"/>
    </row>
    <row r="50" spans="1:31" s="2" customFormat="1" ht="14.45" customHeight="1">
      <c r="B50" s="40"/>
      <c r="D50" s="41" t="s">
        <v>43</v>
      </c>
      <c r="E50" s="42"/>
      <c r="F50" s="42"/>
      <c r="G50" s="41" t="s">
        <v>44</v>
      </c>
      <c r="H50" s="42"/>
      <c r="I50" s="42"/>
      <c r="J50" s="42"/>
      <c r="K50" s="42"/>
      <c r="L50" s="40"/>
    </row>
    <row r="51" spans="1:31">
      <c r="B51" s="21"/>
      <c r="L51" s="21"/>
    </row>
    <row r="52" spans="1:31">
      <c r="B52" s="21"/>
      <c r="L52" s="21"/>
    </row>
    <row r="53" spans="1:31">
      <c r="B53" s="21"/>
      <c r="L53" s="21"/>
    </row>
    <row r="54" spans="1:31">
      <c r="B54" s="21"/>
      <c r="L54" s="21"/>
    </row>
    <row r="55" spans="1:31">
      <c r="B55" s="21"/>
      <c r="L55" s="21"/>
    </row>
    <row r="56" spans="1:31">
      <c r="B56" s="21"/>
      <c r="L56" s="21"/>
    </row>
    <row r="57" spans="1:31">
      <c r="B57" s="21"/>
      <c r="L57" s="21"/>
    </row>
    <row r="58" spans="1:31">
      <c r="B58" s="21"/>
      <c r="L58" s="21"/>
    </row>
    <row r="59" spans="1:31">
      <c r="B59" s="21"/>
      <c r="L59" s="21"/>
    </row>
    <row r="60" spans="1:31">
      <c r="B60" s="21"/>
      <c r="L60" s="21"/>
    </row>
    <row r="61" spans="1:31" s="2" customFormat="1" ht="12.75">
      <c r="A61" s="30"/>
      <c r="B61" s="31"/>
      <c r="C61" s="30"/>
      <c r="D61" s="43" t="s">
        <v>45</v>
      </c>
      <c r="E61" s="33"/>
      <c r="F61" s="102" t="s">
        <v>46</v>
      </c>
      <c r="G61" s="43" t="s">
        <v>45</v>
      </c>
      <c r="H61" s="33"/>
      <c r="I61" s="33"/>
      <c r="J61" s="103" t="s">
        <v>46</v>
      </c>
      <c r="K61" s="33"/>
      <c r="L61" s="40"/>
      <c r="S61" s="30"/>
      <c r="T61" s="30"/>
      <c r="U61" s="30"/>
      <c r="V61" s="30"/>
      <c r="W61" s="30"/>
      <c r="X61" s="30"/>
      <c r="Y61" s="30"/>
      <c r="Z61" s="30"/>
      <c r="AA61" s="30"/>
      <c r="AB61" s="30"/>
      <c r="AC61" s="30"/>
      <c r="AD61" s="30"/>
      <c r="AE61" s="30"/>
    </row>
    <row r="62" spans="1:31">
      <c r="B62" s="21"/>
      <c r="L62" s="21"/>
    </row>
    <row r="63" spans="1:31">
      <c r="B63" s="21"/>
      <c r="L63" s="21"/>
    </row>
    <row r="64" spans="1:31">
      <c r="B64" s="21"/>
      <c r="L64" s="21"/>
    </row>
    <row r="65" spans="1:31" s="2" customFormat="1" ht="12.75">
      <c r="A65" s="30"/>
      <c r="B65" s="31"/>
      <c r="C65" s="30"/>
      <c r="D65" s="41" t="s">
        <v>47</v>
      </c>
      <c r="E65" s="44"/>
      <c r="F65" s="44"/>
      <c r="G65" s="41" t="s">
        <v>48</v>
      </c>
      <c r="H65" s="44"/>
      <c r="I65" s="44"/>
      <c r="J65" s="44"/>
      <c r="K65" s="44"/>
      <c r="L65" s="4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</row>
    <row r="66" spans="1:31">
      <c r="B66" s="21"/>
      <c r="L66" s="21"/>
    </row>
    <row r="67" spans="1:31">
      <c r="B67" s="21"/>
      <c r="L67" s="21"/>
    </row>
    <row r="68" spans="1:31">
      <c r="B68" s="21"/>
      <c r="L68" s="21"/>
    </row>
    <row r="69" spans="1:31">
      <c r="B69" s="21"/>
      <c r="L69" s="21"/>
    </row>
    <row r="70" spans="1:31">
      <c r="B70" s="21"/>
      <c r="L70" s="21"/>
    </row>
    <row r="71" spans="1:31">
      <c r="B71" s="21"/>
      <c r="L71" s="21"/>
    </row>
    <row r="72" spans="1:31">
      <c r="B72" s="21"/>
      <c r="L72" s="21"/>
    </row>
    <row r="73" spans="1:31">
      <c r="B73" s="21"/>
      <c r="L73" s="21"/>
    </row>
    <row r="74" spans="1:31">
      <c r="B74" s="21"/>
      <c r="L74" s="21"/>
    </row>
    <row r="75" spans="1:31">
      <c r="B75" s="21"/>
      <c r="L75" s="21"/>
    </row>
    <row r="76" spans="1:31" s="2" customFormat="1" ht="12.75">
      <c r="A76" s="30"/>
      <c r="B76" s="31"/>
      <c r="C76" s="30"/>
      <c r="D76" s="43" t="s">
        <v>45</v>
      </c>
      <c r="E76" s="33"/>
      <c r="F76" s="102" t="s">
        <v>46</v>
      </c>
      <c r="G76" s="43" t="s">
        <v>45</v>
      </c>
      <c r="H76" s="33"/>
      <c r="I76" s="33"/>
      <c r="J76" s="103" t="s">
        <v>46</v>
      </c>
      <c r="K76" s="33"/>
      <c r="L76" s="40"/>
      <c r="S76" s="30"/>
      <c r="T76" s="30"/>
      <c r="U76" s="30"/>
      <c r="V76" s="30"/>
      <c r="W76" s="30"/>
      <c r="X76" s="30"/>
      <c r="Y76" s="30"/>
      <c r="Z76" s="30"/>
      <c r="AA76" s="30"/>
      <c r="AB76" s="30"/>
      <c r="AC76" s="30"/>
      <c r="AD76" s="30"/>
      <c r="AE76" s="30"/>
    </row>
    <row r="77" spans="1:31" s="2" customFormat="1" ht="14.45" customHeight="1">
      <c r="A77" s="30"/>
      <c r="B77" s="45"/>
      <c r="C77" s="46"/>
      <c r="D77" s="46"/>
      <c r="E77" s="46"/>
      <c r="F77" s="46"/>
      <c r="G77" s="46"/>
      <c r="H77" s="46"/>
      <c r="I77" s="46"/>
      <c r="J77" s="46"/>
      <c r="K77" s="46"/>
      <c r="L77" s="40"/>
      <c r="S77" s="30"/>
      <c r="T77" s="30"/>
      <c r="U77" s="30"/>
      <c r="V77" s="30"/>
      <c r="W77" s="30"/>
      <c r="X77" s="30"/>
      <c r="Y77" s="30"/>
      <c r="Z77" s="30"/>
      <c r="AA77" s="30"/>
      <c r="AB77" s="30"/>
      <c r="AC77" s="30"/>
      <c r="AD77" s="30"/>
      <c r="AE77" s="30"/>
    </row>
    <row r="81" spans="1:47" s="2" customFormat="1" ht="6.95" customHeight="1">
      <c r="A81" s="30"/>
      <c r="B81" s="47"/>
      <c r="C81" s="48"/>
      <c r="D81" s="48"/>
      <c r="E81" s="48"/>
      <c r="F81" s="48"/>
      <c r="G81" s="48"/>
      <c r="H81" s="48"/>
      <c r="I81" s="48"/>
      <c r="J81" s="48"/>
      <c r="K81" s="48"/>
      <c r="L81" s="40"/>
      <c r="S81" s="30"/>
      <c r="T81" s="30"/>
      <c r="U81" s="30"/>
      <c r="V81" s="30"/>
      <c r="W81" s="30"/>
      <c r="X81" s="30"/>
      <c r="Y81" s="30"/>
      <c r="Z81" s="30"/>
      <c r="AA81" s="30"/>
      <c r="AB81" s="30"/>
      <c r="AC81" s="30"/>
      <c r="AD81" s="30"/>
      <c r="AE81" s="30"/>
    </row>
    <row r="82" spans="1:47" s="2" customFormat="1" ht="24.95" customHeight="1">
      <c r="A82" s="30"/>
      <c r="B82" s="31"/>
      <c r="C82" s="22" t="s">
        <v>81</v>
      </c>
      <c r="D82" s="30"/>
      <c r="E82" s="30"/>
      <c r="F82" s="30"/>
      <c r="G82" s="30"/>
      <c r="H82" s="30"/>
      <c r="I82" s="30"/>
      <c r="J82" s="30"/>
      <c r="K82" s="30"/>
      <c r="L82" s="40"/>
      <c r="S82" s="30"/>
      <c r="T82" s="30"/>
      <c r="U82" s="30"/>
      <c r="V82" s="30"/>
      <c r="W82" s="30"/>
      <c r="X82" s="30"/>
      <c r="Y82" s="30"/>
      <c r="Z82" s="30"/>
      <c r="AA82" s="30"/>
      <c r="AB82" s="30"/>
      <c r="AC82" s="30"/>
      <c r="AD82" s="30"/>
      <c r="AE82" s="30"/>
    </row>
    <row r="83" spans="1:47" s="2" customFormat="1" ht="6.95" customHeight="1">
      <c r="A83" s="30"/>
      <c r="B83" s="31"/>
      <c r="C83" s="30"/>
      <c r="D83" s="30"/>
      <c r="E83" s="30"/>
      <c r="F83" s="30"/>
      <c r="G83" s="30"/>
      <c r="H83" s="30"/>
      <c r="I83" s="30"/>
      <c r="J83" s="30"/>
      <c r="K83" s="30"/>
      <c r="L83" s="40"/>
      <c r="S83" s="30"/>
      <c r="T83" s="30"/>
      <c r="U83" s="30"/>
      <c r="V83" s="30"/>
      <c r="W83" s="30"/>
      <c r="X83" s="30"/>
      <c r="Y83" s="30"/>
      <c r="Z83" s="30"/>
      <c r="AA83" s="30"/>
      <c r="AB83" s="30"/>
      <c r="AC83" s="30"/>
      <c r="AD83" s="30"/>
      <c r="AE83" s="30"/>
    </row>
    <row r="84" spans="1:47" s="2" customFormat="1" ht="12" customHeight="1">
      <c r="A84" s="30"/>
      <c r="B84" s="31"/>
      <c r="C84" s="27" t="s">
        <v>14</v>
      </c>
      <c r="D84" s="30"/>
      <c r="E84" s="30"/>
      <c r="F84" s="30"/>
      <c r="G84" s="30"/>
      <c r="H84" s="30"/>
      <c r="I84" s="30"/>
      <c r="J84" s="30"/>
      <c r="K84" s="30"/>
      <c r="L84" s="40"/>
      <c r="S84" s="30"/>
      <c r="T84" s="30"/>
      <c r="U84" s="30"/>
      <c r="V84" s="30"/>
      <c r="W84" s="30"/>
      <c r="X84" s="30"/>
      <c r="Y84" s="30"/>
      <c r="Z84" s="30"/>
      <c r="AA84" s="30"/>
      <c r="AB84" s="30"/>
      <c r="AC84" s="30"/>
      <c r="AD84" s="30"/>
      <c r="AE84" s="30"/>
    </row>
    <row r="85" spans="1:47" s="2" customFormat="1" ht="16.5" customHeight="1">
      <c r="A85" s="30"/>
      <c r="B85" s="31"/>
      <c r="C85" s="30"/>
      <c r="D85" s="30"/>
      <c r="E85" s="205" t="str">
        <f>E7</f>
        <v xml:space="preserve">SANACE VYROVNÁVACÍ NÁDRŽE - ČOV UHERSKÝ BROD </v>
      </c>
      <c r="F85" s="237"/>
      <c r="G85" s="237"/>
      <c r="H85" s="237"/>
      <c r="I85" s="30"/>
      <c r="J85" s="30"/>
      <c r="K85" s="30"/>
      <c r="L85" s="40"/>
      <c r="S85" s="30"/>
      <c r="T85" s="30"/>
      <c r="U85" s="30"/>
      <c r="V85" s="30"/>
      <c r="W85" s="30"/>
      <c r="X85" s="30"/>
      <c r="Y85" s="30"/>
      <c r="Z85" s="30"/>
      <c r="AA85" s="30"/>
      <c r="AB85" s="30"/>
      <c r="AC85" s="30"/>
      <c r="AD85" s="30"/>
      <c r="AE85" s="30"/>
    </row>
    <row r="86" spans="1:47" s="2" customFormat="1" ht="6.95" customHeight="1">
      <c r="A86" s="30"/>
      <c r="B86" s="31"/>
      <c r="C86" s="30"/>
      <c r="D86" s="30"/>
      <c r="E86" s="30"/>
      <c r="F86" s="30"/>
      <c r="G86" s="30"/>
      <c r="H86" s="30"/>
      <c r="I86" s="30"/>
      <c r="J86" s="30"/>
      <c r="K86" s="30"/>
      <c r="L86" s="40"/>
      <c r="S86" s="30"/>
      <c r="T86" s="30"/>
      <c r="U86" s="30"/>
      <c r="V86" s="30"/>
      <c r="W86" s="30"/>
      <c r="X86" s="30"/>
      <c r="Y86" s="30"/>
      <c r="Z86" s="30"/>
      <c r="AA86" s="30"/>
      <c r="AB86" s="30"/>
      <c r="AC86" s="30"/>
      <c r="AD86" s="30"/>
      <c r="AE86" s="30"/>
    </row>
    <row r="87" spans="1:47" s="2" customFormat="1" ht="12" customHeight="1">
      <c r="A87" s="30"/>
      <c r="B87" s="31"/>
      <c r="C87" s="27" t="s">
        <v>18</v>
      </c>
      <c r="D87" s="30"/>
      <c r="E87" s="30"/>
      <c r="F87" s="25" t="str">
        <f>F10</f>
        <v xml:space="preserve"> </v>
      </c>
      <c r="G87" s="30"/>
      <c r="H87" s="30"/>
      <c r="I87" s="27" t="s">
        <v>20</v>
      </c>
      <c r="J87" s="53" t="str">
        <f>IF(J10="","",J10)</f>
        <v>12. 7. 2022</v>
      </c>
      <c r="K87" s="30"/>
      <c r="L87" s="40"/>
      <c r="S87" s="30"/>
      <c r="T87" s="30"/>
      <c r="U87" s="30"/>
      <c r="V87" s="30"/>
      <c r="W87" s="30"/>
      <c r="X87" s="30"/>
      <c r="Y87" s="30"/>
      <c r="Z87" s="30"/>
      <c r="AA87" s="30"/>
      <c r="AB87" s="30"/>
      <c r="AC87" s="30"/>
      <c r="AD87" s="30"/>
      <c r="AE87" s="30"/>
    </row>
    <row r="88" spans="1:47" s="2" customFormat="1" ht="6.95" customHeight="1">
      <c r="A88" s="30"/>
      <c r="B88" s="31"/>
      <c r="C88" s="30"/>
      <c r="D88" s="30"/>
      <c r="E88" s="30"/>
      <c r="F88" s="30"/>
      <c r="G88" s="30"/>
      <c r="H88" s="30"/>
      <c r="I88" s="30"/>
      <c r="J88" s="30"/>
      <c r="K88" s="30"/>
      <c r="L88" s="40"/>
      <c r="S88" s="30"/>
      <c r="T88" s="30"/>
      <c r="U88" s="30"/>
      <c r="V88" s="30"/>
      <c r="W88" s="30"/>
      <c r="X88" s="30"/>
      <c r="Y88" s="30"/>
      <c r="Z88" s="30"/>
      <c r="AA88" s="30"/>
      <c r="AB88" s="30"/>
      <c r="AC88" s="30"/>
      <c r="AD88" s="30"/>
      <c r="AE88" s="30"/>
    </row>
    <row r="89" spans="1:47" s="2" customFormat="1" ht="15.2" customHeight="1">
      <c r="A89" s="30"/>
      <c r="B89" s="31"/>
      <c r="C89" s="27" t="s">
        <v>22</v>
      </c>
      <c r="D89" s="30"/>
      <c r="E89" s="30"/>
      <c r="F89" s="25" t="str">
        <f>F12</f>
        <v>Město Uherský Brod</v>
      </c>
      <c r="G89" s="30"/>
      <c r="H89" s="30"/>
      <c r="I89" s="27" t="s">
        <v>26</v>
      </c>
      <c r="J89" s="238" t="str">
        <f>F18</f>
        <v>DUIS S.R.O., Projektové a inženýrské služby</v>
      </c>
      <c r="K89" s="239"/>
      <c r="L89" s="40"/>
      <c r="S89" s="30"/>
      <c r="T89" s="30"/>
      <c r="U89" s="30"/>
      <c r="V89" s="30"/>
      <c r="W89" s="30"/>
      <c r="X89" s="30"/>
      <c r="Y89" s="30"/>
      <c r="Z89" s="30"/>
      <c r="AA89" s="30"/>
      <c r="AB89" s="30"/>
      <c r="AC89" s="30"/>
      <c r="AD89" s="30"/>
      <c r="AE89" s="30"/>
    </row>
    <row r="90" spans="1:47" s="2" customFormat="1" ht="15.2" customHeight="1">
      <c r="A90" s="30"/>
      <c r="B90" s="31"/>
      <c r="C90" s="27" t="s">
        <v>25</v>
      </c>
      <c r="D90" s="30"/>
      <c r="E90" s="30"/>
      <c r="F90" s="197"/>
      <c r="G90" s="30"/>
      <c r="H90" s="30"/>
      <c r="I90" s="27" t="s">
        <v>28</v>
      </c>
      <c r="J90" s="28" t="str">
        <f>E22</f>
        <v xml:space="preserve"> </v>
      </c>
      <c r="K90" s="30"/>
      <c r="L90" s="40"/>
      <c r="S90" s="30"/>
      <c r="T90" s="30"/>
      <c r="U90" s="30"/>
      <c r="V90" s="30"/>
      <c r="W90" s="30"/>
      <c r="X90" s="30"/>
      <c r="Y90" s="30"/>
      <c r="Z90" s="30"/>
      <c r="AA90" s="30"/>
      <c r="AB90" s="30"/>
      <c r="AC90" s="30"/>
      <c r="AD90" s="30"/>
      <c r="AE90" s="30"/>
    </row>
    <row r="91" spans="1:47" s="2" customFormat="1" ht="10.35" customHeight="1">
      <c r="A91" s="30"/>
      <c r="B91" s="31"/>
      <c r="C91" s="30"/>
      <c r="D91" s="30"/>
      <c r="E91" s="30"/>
      <c r="F91" s="30"/>
      <c r="G91" s="30"/>
      <c r="H91" s="30"/>
      <c r="I91" s="30"/>
      <c r="J91" s="30"/>
      <c r="K91" s="30"/>
      <c r="L91" s="40"/>
      <c r="S91" s="30"/>
      <c r="T91" s="30"/>
      <c r="U91" s="30"/>
      <c r="V91" s="30"/>
      <c r="W91" s="30"/>
      <c r="X91" s="30"/>
      <c r="Y91" s="30"/>
      <c r="Z91" s="30"/>
      <c r="AA91" s="30"/>
      <c r="AB91" s="30"/>
      <c r="AC91" s="30"/>
      <c r="AD91" s="30"/>
      <c r="AE91" s="30"/>
    </row>
    <row r="92" spans="1:47" s="2" customFormat="1" ht="29.25" customHeight="1">
      <c r="A92" s="30"/>
      <c r="B92" s="31"/>
      <c r="C92" s="104" t="s">
        <v>82</v>
      </c>
      <c r="D92" s="96"/>
      <c r="E92" s="96"/>
      <c r="F92" s="96"/>
      <c r="G92" s="96"/>
      <c r="H92" s="96"/>
      <c r="I92" s="96"/>
      <c r="J92" s="105" t="s">
        <v>83</v>
      </c>
      <c r="K92" s="96"/>
      <c r="L92" s="40"/>
      <c r="S92" s="30"/>
      <c r="T92" s="30"/>
      <c r="U92" s="30"/>
      <c r="V92" s="30"/>
      <c r="W92" s="30"/>
      <c r="X92" s="30"/>
      <c r="Y92" s="30"/>
      <c r="Z92" s="30"/>
      <c r="AA92" s="30"/>
      <c r="AB92" s="30"/>
      <c r="AC92" s="30"/>
      <c r="AD92" s="30"/>
      <c r="AE92" s="30"/>
    </row>
    <row r="93" spans="1:47" s="2" customFormat="1" ht="10.35" customHeight="1">
      <c r="A93" s="30"/>
      <c r="B93" s="31"/>
      <c r="C93" s="30"/>
      <c r="D93" s="30"/>
      <c r="E93" s="30"/>
      <c r="F93" s="30"/>
      <c r="G93" s="30"/>
      <c r="H93" s="30"/>
      <c r="I93" s="30"/>
      <c r="J93" s="30"/>
      <c r="K93" s="30"/>
      <c r="L93" s="40"/>
      <c r="S93" s="30"/>
      <c r="T93" s="30"/>
      <c r="U93" s="30"/>
      <c r="V93" s="30"/>
      <c r="W93" s="30"/>
      <c r="X93" s="30"/>
      <c r="Y93" s="30"/>
      <c r="Z93" s="30"/>
      <c r="AA93" s="30"/>
      <c r="AB93" s="30"/>
      <c r="AC93" s="30"/>
      <c r="AD93" s="30"/>
      <c r="AE93" s="30"/>
    </row>
    <row r="94" spans="1:47" s="2" customFormat="1" ht="22.9" customHeight="1">
      <c r="A94" s="30"/>
      <c r="B94" s="31"/>
      <c r="C94" s="106" t="s">
        <v>84</v>
      </c>
      <c r="D94" s="30"/>
      <c r="E94" s="30"/>
      <c r="F94" s="30"/>
      <c r="G94" s="30"/>
      <c r="H94" s="30"/>
      <c r="I94" s="30"/>
      <c r="J94" s="69">
        <f>J120</f>
        <v>0</v>
      </c>
      <c r="K94" s="30"/>
      <c r="L94" s="40"/>
      <c r="S94" s="30"/>
      <c r="T94" s="30"/>
      <c r="U94" s="30"/>
      <c r="V94" s="30"/>
      <c r="W94" s="30"/>
      <c r="X94" s="30"/>
      <c r="Y94" s="30"/>
      <c r="Z94" s="30"/>
      <c r="AA94" s="30"/>
      <c r="AB94" s="30"/>
      <c r="AC94" s="30"/>
      <c r="AD94" s="30"/>
      <c r="AE94" s="30"/>
      <c r="AU94" s="18" t="s">
        <v>85</v>
      </c>
    </row>
    <row r="95" spans="1:47" s="9" customFormat="1" ht="24.95" customHeight="1">
      <c r="B95" s="107"/>
      <c r="D95" s="108" t="s">
        <v>86</v>
      </c>
      <c r="E95" s="109"/>
      <c r="F95" s="109"/>
      <c r="G95" s="109"/>
      <c r="H95" s="109"/>
      <c r="I95" s="109"/>
      <c r="J95" s="110">
        <f>J121</f>
        <v>0</v>
      </c>
      <c r="L95" s="107"/>
    </row>
    <row r="96" spans="1:47" s="10" customFormat="1" ht="19.899999999999999" customHeight="1">
      <c r="B96" s="111"/>
      <c r="D96" s="112" t="s">
        <v>87</v>
      </c>
      <c r="E96" s="113"/>
      <c r="F96" s="113"/>
      <c r="G96" s="113"/>
      <c r="H96" s="113"/>
      <c r="I96" s="113"/>
      <c r="J96" s="114">
        <f>J122</f>
        <v>0</v>
      </c>
      <c r="L96" s="111"/>
    </row>
    <row r="97" spans="1:31" s="10" customFormat="1" ht="19.899999999999999" customHeight="1">
      <c r="B97" s="111"/>
      <c r="D97" s="112" t="s">
        <v>88</v>
      </c>
      <c r="E97" s="113"/>
      <c r="F97" s="113"/>
      <c r="G97" s="113"/>
      <c r="H97" s="113"/>
      <c r="I97" s="113"/>
      <c r="J97" s="114">
        <f>J141</f>
        <v>0</v>
      </c>
      <c r="L97" s="111"/>
    </row>
    <row r="98" spans="1:31" s="9" customFormat="1" ht="24.95" customHeight="1">
      <c r="B98" s="107"/>
      <c r="D98" s="108" t="s">
        <v>89</v>
      </c>
      <c r="E98" s="109"/>
      <c r="F98" s="109"/>
      <c r="G98" s="109"/>
      <c r="H98" s="109"/>
      <c r="I98" s="109"/>
      <c r="J98" s="110">
        <f>J176</f>
        <v>0</v>
      </c>
      <c r="L98" s="107"/>
    </row>
    <row r="99" spans="1:31" s="10" customFormat="1" ht="19.899999999999999" customHeight="1">
      <c r="B99" s="111"/>
      <c r="D99" s="112" t="s">
        <v>90</v>
      </c>
      <c r="E99" s="113"/>
      <c r="F99" s="113"/>
      <c r="G99" s="113"/>
      <c r="H99" s="113"/>
      <c r="I99" s="113"/>
      <c r="J99" s="114">
        <f>J177</f>
        <v>0</v>
      </c>
      <c r="L99" s="111"/>
    </row>
    <row r="100" spans="1:31" s="10" customFormat="1" ht="19.899999999999999" customHeight="1">
      <c r="B100" s="111"/>
      <c r="D100" s="112" t="s">
        <v>91</v>
      </c>
      <c r="E100" s="113"/>
      <c r="F100" s="113"/>
      <c r="G100" s="113"/>
      <c r="H100" s="113"/>
      <c r="I100" s="113"/>
      <c r="J100" s="114">
        <f>J185</f>
        <v>0</v>
      </c>
      <c r="L100" s="111"/>
    </row>
    <row r="101" spans="1:31" s="9" customFormat="1" ht="24.95" customHeight="1">
      <c r="B101" s="107"/>
      <c r="D101" s="108" t="s">
        <v>92</v>
      </c>
      <c r="E101" s="109"/>
      <c r="F101" s="109"/>
      <c r="G101" s="109"/>
      <c r="H101" s="109"/>
      <c r="I101" s="109"/>
      <c r="J101" s="110">
        <f>J192</f>
        <v>0</v>
      </c>
      <c r="L101" s="107"/>
    </row>
    <row r="102" spans="1:31" s="10" customFormat="1" ht="19.899999999999999" customHeight="1">
      <c r="B102" s="111"/>
      <c r="D102" s="112" t="s">
        <v>93</v>
      </c>
      <c r="E102" s="113"/>
      <c r="F102" s="113"/>
      <c r="G102" s="113"/>
      <c r="H102" s="113"/>
      <c r="I102" s="113"/>
      <c r="J102" s="114">
        <f>J193</f>
        <v>0</v>
      </c>
      <c r="L102" s="111"/>
    </row>
    <row r="103" spans="1:31" s="2" customFormat="1" ht="21.75" customHeight="1">
      <c r="A103" s="30"/>
      <c r="B103" s="31"/>
      <c r="C103" s="30"/>
      <c r="D103" s="30"/>
      <c r="E103" s="30"/>
      <c r="F103" s="30"/>
      <c r="G103" s="30"/>
      <c r="H103" s="30"/>
      <c r="I103" s="30"/>
      <c r="J103" s="30"/>
      <c r="K103" s="30"/>
      <c r="L103" s="40"/>
      <c r="S103" s="30"/>
      <c r="T103" s="30"/>
      <c r="U103" s="30"/>
      <c r="V103" s="30"/>
      <c r="W103" s="30"/>
      <c r="X103" s="30"/>
      <c r="Y103" s="30"/>
      <c r="Z103" s="30"/>
      <c r="AA103" s="30"/>
      <c r="AB103" s="30"/>
      <c r="AC103" s="30"/>
      <c r="AD103" s="30"/>
      <c r="AE103" s="30"/>
    </row>
    <row r="104" spans="1:31" s="2" customFormat="1" ht="6.95" customHeight="1">
      <c r="A104" s="30"/>
      <c r="B104" s="45"/>
      <c r="C104" s="46"/>
      <c r="D104" s="46"/>
      <c r="E104" s="46"/>
      <c r="F104" s="46"/>
      <c r="G104" s="46"/>
      <c r="H104" s="46"/>
      <c r="I104" s="46"/>
      <c r="J104" s="46"/>
      <c r="K104" s="46"/>
      <c r="L104" s="40"/>
      <c r="S104" s="30"/>
      <c r="T104" s="30"/>
      <c r="U104" s="30"/>
      <c r="V104" s="30"/>
      <c r="W104" s="30"/>
      <c r="X104" s="30"/>
      <c r="Y104" s="30"/>
      <c r="Z104" s="30"/>
      <c r="AA104" s="30"/>
      <c r="AB104" s="30"/>
      <c r="AC104" s="30"/>
      <c r="AD104" s="30"/>
      <c r="AE104" s="30"/>
    </row>
    <row r="108" spans="1:31" s="2" customFormat="1" ht="6.95" customHeight="1">
      <c r="A108" s="30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0"/>
      <c r="S108" s="30"/>
      <c r="T108" s="30"/>
      <c r="U108" s="30"/>
      <c r="V108" s="30"/>
      <c r="W108" s="30"/>
      <c r="X108" s="30"/>
      <c r="Y108" s="30"/>
      <c r="Z108" s="30"/>
      <c r="AA108" s="30"/>
      <c r="AB108" s="30"/>
      <c r="AC108" s="30"/>
      <c r="AD108" s="30"/>
      <c r="AE108" s="30"/>
    </row>
    <row r="109" spans="1:31" s="2" customFormat="1" ht="24.95" customHeight="1">
      <c r="A109" s="30"/>
      <c r="B109" s="31"/>
      <c r="C109" s="22" t="s">
        <v>94</v>
      </c>
      <c r="D109" s="30"/>
      <c r="E109" s="30"/>
      <c r="F109" s="30"/>
      <c r="G109" s="30"/>
      <c r="H109" s="30"/>
      <c r="I109" s="30"/>
      <c r="J109" s="30"/>
      <c r="K109" s="30"/>
      <c r="L109" s="40"/>
      <c r="S109" s="30"/>
      <c r="T109" s="30"/>
      <c r="U109" s="30"/>
      <c r="V109" s="30"/>
      <c r="W109" s="30"/>
      <c r="X109" s="30"/>
      <c r="Y109" s="30"/>
      <c r="Z109" s="30"/>
      <c r="AA109" s="30"/>
      <c r="AB109" s="30"/>
      <c r="AC109" s="30"/>
      <c r="AD109" s="30"/>
      <c r="AE109" s="30"/>
    </row>
    <row r="110" spans="1:31" s="2" customFormat="1" ht="6.95" customHeight="1">
      <c r="A110" s="30"/>
      <c r="B110" s="31"/>
      <c r="C110" s="30"/>
      <c r="D110" s="30"/>
      <c r="E110" s="30"/>
      <c r="F110" s="30"/>
      <c r="G110" s="30"/>
      <c r="H110" s="30"/>
      <c r="I110" s="30"/>
      <c r="J110" s="30"/>
      <c r="K110" s="30"/>
      <c r="L110" s="40"/>
      <c r="S110" s="30"/>
      <c r="T110" s="30"/>
      <c r="U110" s="30"/>
      <c r="V110" s="30"/>
      <c r="W110" s="30"/>
      <c r="X110" s="30"/>
      <c r="Y110" s="30"/>
      <c r="Z110" s="30"/>
      <c r="AA110" s="30"/>
      <c r="AB110" s="30"/>
      <c r="AC110" s="30"/>
      <c r="AD110" s="30"/>
      <c r="AE110" s="30"/>
    </row>
    <row r="111" spans="1:31" s="2" customFormat="1" ht="12" customHeight="1">
      <c r="A111" s="30"/>
      <c r="B111" s="31"/>
      <c r="C111" s="27" t="s">
        <v>14</v>
      </c>
      <c r="D111" s="30"/>
      <c r="E111" s="30"/>
      <c r="F111" s="30"/>
      <c r="G111" s="30"/>
      <c r="H111" s="30"/>
      <c r="I111" s="30"/>
      <c r="J111" s="30"/>
      <c r="K111" s="30"/>
      <c r="L111" s="40"/>
      <c r="S111" s="30"/>
      <c r="T111" s="30"/>
      <c r="U111" s="30"/>
      <c r="V111" s="30"/>
      <c r="W111" s="30"/>
      <c r="X111" s="30"/>
      <c r="Y111" s="30"/>
      <c r="Z111" s="30"/>
      <c r="AA111" s="30"/>
      <c r="AB111" s="30"/>
      <c r="AC111" s="30"/>
      <c r="AD111" s="30"/>
      <c r="AE111" s="30"/>
    </row>
    <row r="112" spans="1:31" s="2" customFormat="1" ht="16.5" customHeight="1">
      <c r="A112" s="30"/>
      <c r="B112" s="31"/>
      <c r="C112" s="30"/>
      <c r="D112" s="30"/>
      <c r="E112" s="205" t="str">
        <f>E7</f>
        <v xml:space="preserve">SANACE VYROVNÁVACÍ NÁDRŽE - ČOV UHERSKÝ BROD </v>
      </c>
      <c r="F112" s="237"/>
      <c r="G112" s="237"/>
      <c r="H112" s="237"/>
      <c r="I112" s="30"/>
      <c r="J112" s="30"/>
      <c r="K112" s="30"/>
      <c r="L112" s="40"/>
      <c r="S112" s="30"/>
      <c r="T112" s="30"/>
      <c r="U112" s="30"/>
      <c r="V112" s="30"/>
      <c r="W112" s="30"/>
      <c r="X112" s="30"/>
      <c r="Y112" s="30"/>
      <c r="Z112" s="30"/>
      <c r="AA112" s="30"/>
      <c r="AB112" s="30"/>
      <c r="AC112" s="30"/>
      <c r="AD112" s="30"/>
      <c r="AE112" s="30"/>
    </row>
    <row r="113" spans="1:65" s="2" customFormat="1" ht="6.95" customHeight="1">
      <c r="A113" s="30"/>
      <c r="B113" s="31"/>
      <c r="C113" s="30"/>
      <c r="D113" s="30"/>
      <c r="E113" s="30"/>
      <c r="F113" s="30"/>
      <c r="G113" s="30"/>
      <c r="H113" s="30"/>
      <c r="I113" s="30"/>
      <c r="J113" s="30"/>
      <c r="K113" s="30"/>
      <c r="L113" s="40"/>
      <c r="S113" s="30"/>
      <c r="T113" s="30"/>
      <c r="U113" s="30"/>
      <c r="V113" s="30"/>
      <c r="W113" s="30"/>
      <c r="X113" s="30"/>
      <c r="Y113" s="30"/>
      <c r="Z113" s="30"/>
      <c r="AA113" s="30"/>
      <c r="AB113" s="30"/>
      <c r="AC113" s="30"/>
      <c r="AD113" s="30"/>
      <c r="AE113" s="30"/>
    </row>
    <row r="114" spans="1:65" s="2" customFormat="1" ht="12" customHeight="1">
      <c r="A114" s="30"/>
      <c r="B114" s="31"/>
      <c r="C114" s="27" t="s">
        <v>18</v>
      </c>
      <c r="D114" s="30"/>
      <c r="E114" s="30"/>
      <c r="F114" s="25" t="str">
        <f>F10</f>
        <v xml:space="preserve"> </v>
      </c>
      <c r="G114" s="30"/>
      <c r="H114" s="30"/>
      <c r="I114" s="27" t="s">
        <v>20</v>
      </c>
      <c r="J114" s="53" t="str">
        <f>IF(J10="","",J10)</f>
        <v>12. 7. 2022</v>
      </c>
      <c r="K114" s="30"/>
      <c r="L114" s="40"/>
      <c r="S114" s="30"/>
      <c r="T114" s="30"/>
      <c r="U114" s="30"/>
      <c r="V114" s="30"/>
      <c r="W114" s="30"/>
      <c r="X114" s="30"/>
      <c r="Y114" s="30"/>
      <c r="Z114" s="30"/>
      <c r="AA114" s="30"/>
      <c r="AB114" s="30"/>
      <c r="AC114" s="30"/>
      <c r="AD114" s="30"/>
      <c r="AE114" s="30"/>
    </row>
    <row r="115" spans="1:65" s="2" customFormat="1" ht="6.95" customHeight="1">
      <c r="A115" s="30"/>
      <c r="B115" s="31"/>
      <c r="C115" s="30"/>
      <c r="D115" s="30"/>
      <c r="E115" s="30"/>
      <c r="F115" s="30"/>
      <c r="G115" s="30"/>
      <c r="H115" s="30"/>
      <c r="I115" s="30"/>
      <c r="J115" s="30"/>
      <c r="K115" s="30"/>
      <c r="L115" s="40"/>
      <c r="S115" s="30"/>
      <c r="T115" s="30"/>
      <c r="U115" s="30"/>
      <c r="V115" s="30"/>
      <c r="W115" s="30"/>
      <c r="X115" s="30"/>
      <c r="Y115" s="30"/>
      <c r="Z115" s="30"/>
      <c r="AA115" s="30"/>
      <c r="AB115" s="30"/>
      <c r="AC115" s="30"/>
      <c r="AD115" s="30"/>
      <c r="AE115" s="30"/>
    </row>
    <row r="116" spans="1:65" s="2" customFormat="1" ht="15.2" customHeight="1">
      <c r="A116" s="30"/>
      <c r="B116" s="31"/>
      <c r="C116" s="27" t="s">
        <v>22</v>
      </c>
      <c r="D116" s="30"/>
      <c r="E116" s="30"/>
      <c r="F116" s="25" t="str">
        <f>E13</f>
        <v xml:space="preserve"> </v>
      </c>
      <c r="G116" s="30"/>
      <c r="H116" s="30"/>
      <c r="I116" s="27" t="s">
        <v>26</v>
      </c>
      <c r="J116" s="28" t="str">
        <f>E19</f>
        <v xml:space="preserve"> </v>
      </c>
      <c r="K116" s="30"/>
      <c r="L116" s="40"/>
      <c r="S116" s="30"/>
      <c r="T116" s="30"/>
      <c r="U116" s="30"/>
      <c r="V116" s="30"/>
      <c r="W116" s="30"/>
      <c r="X116" s="30"/>
      <c r="Y116" s="30"/>
      <c r="Z116" s="30"/>
      <c r="AA116" s="30"/>
      <c r="AB116" s="30"/>
      <c r="AC116" s="30"/>
      <c r="AD116" s="30"/>
      <c r="AE116" s="30"/>
    </row>
    <row r="117" spans="1:65" s="2" customFormat="1" ht="15.2" customHeight="1">
      <c r="A117" s="30"/>
      <c r="B117" s="31"/>
      <c r="C117" s="27" t="s">
        <v>25</v>
      </c>
      <c r="D117" s="30"/>
      <c r="E117" s="30"/>
      <c r="F117" s="25" t="str">
        <f>IF(E16="","",E16)</f>
        <v xml:space="preserve"> </v>
      </c>
      <c r="G117" s="30"/>
      <c r="H117" s="30"/>
      <c r="I117" s="27" t="s">
        <v>28</v>
      </c>
      <c r="J117" s="28" t="str">
        <f>E22</f>
        <v xml:space="preserve"> </v>
      </c>
      <c r="K117" s="30"/>
      <c r="L117" s="40"/>
      <c r="S117" s="30"/>
      <c r="T117" s="30"/>
      <c r="U117" s="30"/>
      <c r="V117" s="30"/>
      <c r="W117" s="30"/>
      <c r="X117" s="30"/>
      <c r="Y117" s="30"/>
      <c r="Z117" s="30"/>
      <c r="AA117" s="30"/>
      <c r="AB117" s="30"/>
      <c r="AC117" s="30"/>
      <c r="AD117" s="30"/>
      <c r="AE117" s="30"/>
    </row>
    <row r="118" spans="1:65" s="2" customFormat="1" ht="10.35" customHeight="1">
      <c r="A118" s="30"/>
      <c r="B118" s="31"/>
      <c r="C118" s="30"/>
      <c r="D118" s="30"/>
      <c r="E118" s="30"/>
      <c r="F118" s="30"/>
      <c r="G118" s="30"/>
      <c r="H118" s="30"/>
      <c r="I118" s="30"/>
      <c r="J118" s="30"/>
      <c r="K118" s="30"/>
      <c r="L118" s="40"/>
      <c r="S118" s="30"/>
      <c r="T118" s="30"/>
      <c r="U118" s="30"/>
      <c r="V118" s="30"/>
      <c r="W118" s="30"/>
      <c r="X118" s="30"/>
      <c r="Y118" s="30"/>
      <c r="Z118" s="30"/>
      <c r="AA118" s="30"/>
      <c r="AB118" s="30"/>
      <c r="AC118" s="30"/>
      <c r="AD118" s="30"/>
      <c r="AE118" s="30"/>
    </row>
    <row r="119" spans="1:65" s="11" customFormat="1" ht="29.25" customHeight="1">
      <c r="A119" s="115"/>
      <c r="B119" s="116"/>
      <c r="C119" s="117" t="s">
        <v>95</v>
      </c>
      <c r="D119" s="118" t="s">
        <v>55</v>
      </c>
      <c r="E119" s="118" t="s">
        <v>51</v>
      </c>
      <c r="F119" s="118" t="s">
        <v>52</v>
      </c>
      <c r="G119" s="118" t="s">
        <v>96</v>
      </c>
      <c r="H119" s="118" t="s">
        <v>97</v>
      </c>
      <c r="I119" s="118" t="s">
        <v>98</v>
      </c>
      <c r="J119" s="118" t="s">
        <v>83</v>
      </c>
      <c r="K119" s="119" t="s">
        <v>99</v>
      </c>
      <c r="L119" s="120"/>
      <c r="M119" s="60" t="s">
        <v>1</v>
      </c>
      <c r="N119" s="61" t="s">
        <v>34</v>
      </c>
      <c r="O119" s="61" t="s">
        <v>100</v>
      </c>
      <c r="P119" s="61" t="s">
        <v>101</v>
      </c>
      <c r="Q119" s="61" t="s">
        <v>102</v>
      </c>
      <c r="R119" s="61" t="s">
        <v>103</v>
      </c>
      <c r="S119" s="61" t="s">
        <v>104</v>
      </c>
      <c r="T119" s="62" t="s">
        <v>105</v>
      </c>
      <c r="U119" s="115"/>
      <c r="V119" s="115"/>
      <c r="W119" s="115"/>
      <c r="X119" s="115"/>
      <c r="Y119" s="115"/>
      <c r="Z119" s="115"/>
      <c r="AA119" s="115"/>
      <c r="AB119" s="115"/>
      <c r="AC119" s="115"/>
      <c r="AD119" s="115"/>
      <c r="AE119" s="115"/>
    </row>
    <row r="120" spans="1:65" s="2" customFormat="1" ht="22.9" customHeight="1">
      <c r="A120" s="30"/>
      <c r="B120" s="31"/>
      <c r="C120" s="171" t="s">
        <v>106</v>
      </c>
      <c r="D120" s="172"/>
      <c r="E120" s="172"/>
      <c r="F120" s="172"/>
      <c r="G120" s="172"/>
      <c r="H120" s="172"/>
      <c r="I120" s="30"/>
      <c r="J120" s="193">
        <f>BK120</f>
        <v>0</v>
      </c>
      <c r="K120" s="30"/>
      <c r="L120" s="31"/>
      <c r="M120" s="63"/>
      <c r="N120" s="54"/>
      <c r="O120" s="64"/>
      <c r="P120" s="121">
        <f>P121+P176+P192</f>
        <v>447.68309700000009</v>
      </c>
      <c r="Q120" s="64"/>
      <c r="R120" s="121">
        <f>R121+R176+R192</f>
        <v>12.428448899999999</v>
      </c>
      <c r="S120" s="64"/>
      <c r="T120" s="122">
        <f>T121+T176+T192</f>
        <v>3.9260999999999999</v>
      </c>
      <c r="U120" s="30"/>
      <c r="V120" s="30"/>
      <c r="W120" s="30"/>
      <c r="X120" s="30"/>
      <c r="Y120" s="30"/>
      <c r="Z120" s="30"/>
      <c r="AA120" s="30"/>
      <c r="AB120" s="30"/>
      <c r="AC120" s="30"/>
      <c r="AD120" s="30"/>
      <c r="AE120" s="30"/>
      <c r="AT120" s="18" t="s">
        <v>69</v>
      </c>
      <c r="AU120" s="18" t="s">
        <v>85</v>
      </c>
      <c r="BK120" s="123">
        <f>BK121+BK176+BK192</f>
        <v>0</v>
      </c>
    </row>
    <row r="121" spans="1:65" s="12" customFormat="1" ht="25.9" customHeight="1">
      <c r="B121" s="124"/>
      <c r="C121" s="173"/>
      <c r="D121" s="174" t="s">
        <v>69</v>
      </c>
      <c r="E121" s="175" t="s">
        <v>107</v>
      </c>
      <c r="F121" s="175" t="s">
        <v>108</v>
      </c>
      <c r="G121" s="173"/>
      <c r="H121" s="173"/>
      <c r="J121" s="194">
        <f>BK121</f>
        <v>0</v>
      </c>
      <c r="L121" s="124"/>
      <c r="M121" s="126"/>
      <c r="N121" s="127"/>
      <c r="O121" s="127"/>
      <c r="P121" s="128">
        <f>P122+P141</f>
        <v>393.71909700000009</v>
      </c>
      <c r="Q121" s="127"/>
      <c r="R121" s="128">
        <f>R122+R141</f>
        <v>12.299388899999999</v>
      </c>
      <c r="S121" s="127"/>
      <c r="T121" s="129">
        <f>T122+T141</f>
        <v>3.9100999999999999</v>
      </c>
      <c r="AR121" s="125" t="s">
        <v>75</v>
      </c>
      <c r="AT121" s="130" t="s">
        <v>69</v>
      </c>
      <c r="AU121" s="130" t="s">
        <v>70</v>
      </c>
      <c r="AY121" s="125" t="s">
        <v>109</v>
      </c>
      <c r="BK121" s="131">
        <f>BK122+BK141</f>
        <v>0</v>
      </c>
    </row>
    <row r="122" spans="1:65" s="12" customFormat="1" ht="22.9" customHeight="1">
      <c r="B122" s="124"/>
      <c r="C122" s="173"/>
      <c r="D122" s="174" t="s">
        <v>69</v>
      </c>
      <c r="E122" s="176" t="s">
        <v>110</v>
      </c>
      <c r="F122" s="176" t="s">
        <v>111</v>
      </c>
      <c r="G122" s="173"/>
      <c r="H122" s="173"/>
      <c r="J122" s="195">
        <f>BK122</f>
        <v>0</v>
      </c>
      <c r="L122" s="124"/>
      <c r="M122" s="126"/>
      <c r="N122" s="127"/>
      <c r="O122" s="127"/>
      <c r="P122" s="128">
        <f>SUM(P123:P140)</f>
        <v>296.12351000000007</v>
      </c>
      <c r="Q122" s="127"/>
      <c r="R122" s="128">
        <f>SUM(R123:R140)</f>
        <v>12.138508649999999</v>
      </c>
      <c r="S122" s="127"/>
      <c r="T122" s="129">
        <f>SUM(T123:T140)</f>
        <v>0</v>
      </c>
      <c r="AR122" s="125" t="s">
        <v>75</v>
      </c>
      <c r="AT122" s="130" t="s">
        <v>69</v>
      </c>
      <c r="AU122" s="130" t="s">
        <v>75</v>
      </c>
      <c r="AY122" s="125" t="s">
        <v>109</v>
      </c>
      <c r="BK122" s="131">
        <f>SUM(BK123:BK140)</f>
        <v>0</v>
      </c>
    </row>
    <row r="123" spans="1:65" s="2" customFormat="1" ht="24.2" customHeight="1">
      <c r="A123" s="30"/>
      <c r="B123" s="132"/>
      <c r="C123" s="177" t="s">
        <v>75</v>
      </c>
      <c r="D123" s="177" t="s">
        <v>112</v>
      </c>
      <c r="E123" s="178" t="s">
        <v>113</v>
      </c>
      <c r="F123" s="179" t="s">
        <v>114</v>
      </c>
      <c r="G123" s="177" t="s">
        <v>115</v>
      </c>
      <c r="H123" s="180">
        <v>3.8</v>
      </c>
      <c r="I123" s="165"/>
      <c r="J123" s="196">
        <f>ROUND(I123*H123,2)</f>
        <v>0</v>
      </c>
      <c r="K123" s="133" t="s">
        <v>1</v>
      </c>
      <c r="L123" s="31"/>
      <c r="M123" s="134" t="s">
        <v>1</v>
      </c>
      <c r="N123" s="135" t="s">
        <v>35</v>
      </c>
      <c r="O123" s="136">
        <v>6.2210000000000001</v>
      </c>
      <c r="P123" s="136">
        <f>O123*H123</f>
        <v>23.639799999999997</v>
      </c>
      <c r="Q123" s="136">
        <v>2.5297900000000002</v>
      </c>
      <c r="R123" s="136">
        <f>Q123*H123</f>
        <v>9.6132020000000011</v>
      </c>
      <c r="S123" s="136">
        <v>0</v>
      </c>
      <c r="T123" s="137">
        <f>S123*H123</f>
        <v>0</v>
      </c>
      <c r="U123" s="30"/>
      <c r="V123" s="30"/>
      <c r="W123" s="30"/>
      <c r="X123" s="30"/>
      <c r="Y123" s="30"/>
      <c r="Z123" s="30"/>
      <c r="AA123" s="30"/>
      <c r="AB123" s="30"/>
      <c r="AC123" s="30"/>
      <c r="AD123" s="30"/>
      <c r="AE123" s="30"/>
      <c r="AR123" s="138" t="s">
        <v>116</v>
      </c>
      <c r="AT123" s="138" t="s">
        <v>112</v>
      </c>
      <c r="AU123" s="138" t="s">
        <v>79</v>
      </c>
      <c r="AY123" s="18" t="s">
        <v>109</v>
      </c>
      <c r="BE123" s="139">
        <f>IF(N123="základní",J123,0)</f>
        <v>0</v>
      </c>
      <c r="BF123" s="139">
        <f>IF(N123="snížená",J123,0)</f>
        <v>0</v>
      </c>
      <c r="BG123" s="139">
        <f>IF(N123="zákl. přenesená",J123,0)</f>
        <v>0</v>
      </c>
      <c r="BH123" s="139">
        <f>IF(N123="sníž. přenesená",J123,0)</f>
        <v>0</v>
      </c>
      <c r="BI123" s="139">
        <f>IF(N123="nulová",J123,0)</f>
        <v>0</v>
      </c>
      <c r="BJ123" s="18" t="s">
        <v>75</v>
      </c>
      <c r="BK123" s="139">
        <f>ROUND(I123*H123,2)</f>
        <v>0</v>
      </c>
      <c r="BL123" s="18" t="s">
        <v>116</v>
      </c>
      <c r="BM123" s="138" t="s">
        <v>117</v>
      </c>
    </row>
    <row r="124" spans="1:65" s="13" customFormat="1">
      <c r="B124" s="140"/>
      <c r="C124" s="181"/>
      <c r="D124" s="182" t="s">
        <v>118</v>
      </c>
      <c r="E124" s="183" t="s">
        <v>1</v>
      </c>
      <c r="F124" s="183" t="s">
        <v>119</v>
      </c>
      <c r="G124" s="181"/>
      <c r="H124" s="184">
        <v>3.8</v>
      </c>
      <c r="J124" s="181"/>
      <c r="L124" s="140"/>
      <c r="M124" s="142"/>
      <c r="N124" s="143"/>
      <c r="O124" s="143"/>
      <c r="P124" s="143"/>
      <c r="Q124" s="143"/>
      <c r="R124" s="143"/>
      <c r="S124" s="143"/>
      <c r="T124" s="144"/>
      <c r="AT124" s="141" t="s">
        <v>118</v>
      </c>
      <c r="AU124" s="141" t="s">
        <v>79</v>
      </c>
      <c r="AV124" s="13" t="s">
        <v>79</v>
      </c>
      <c r="AW124" s="13" t="s">
        <v>27</v>
      </c>
      <c r="AX124" s="13" t="s">
        <v>75</v>
      </c>
      <c r="AY124" s="141" t="s">
        <v>109</v>
      </c>
    </row>
    <row r="125" spans="1:65" s="2" customFormat="1" ht="24.2" customHeight="1">
      <c r="A125" s="30"/>
      <c r="B125" s="132"/>
      <c r="C125" s="177" t="s">
        <v>79</v>
      </c>
      <c r="D125" s="177" t="s">
        <v>112</v>
      </c>
      <c r="E125" s="178" t="s">
        <v>120</v>
      </c>
      <c r="F125" s="179" t="s">
        <v>121</v>
      </c>
      <c r="G125" s="177" t="s">
        <v>122</v>
      </c>
      <c r="H125" s="180">
        <v>80.081000000000003</v>
      </c>
      <c r="I125" s="165"/>
      <c r="J125" s="196">
        <f>ROUND(I125*H125,2)</f>
        <v>0</v>
      </c>
      <c r="K125" s="133" t="s">
        <v>1</v>
      </c>
      <c r="L125" s="31"/>
      <c r="M125" s="134" t="s">
        <v>1</v>
      </c>
      <c r="N125" s="135" t="s">
        <v>35</v>
      </c>
      <c r="O125" s="136">
        <v>1.51</v>
      </c>
      <c r="P125" s="136">
        <f>O125*H125</f>
        <v>120.92231000000001</v>
      </c>
      <c r="Q125" s="136">
        <v>2.65E-3</v>
      </c>
      <c r="R125" s="136">
        <f>Q125*H125</f>
        <v>0.21221465</v>
      </c>
      <c r="S125" s="136">
        <v>0</v>
      </c>
      <c r="T125" s="137">
        <f>S125*H125</f>
        <v>0</v>
      </c>
      <c r="U125" s="30"/>
      <c r="V125" s="30"/>
      <c r="W125" s="30"/>
      <c r="X125" s="30"/>
      <c r="Y125" s="30"/>
      <c r="Z125" s="30"/>
      <c r="AA125" s="30"/>
      <c r="AB125" s="30"/>
      <c r="AC125" s="30"/>
      <c r="AD125" s="30"/>
      <c r="AE125" s="30"/>
      <c r="AR125" s="138" t="s">
        <v>116</v>
      </c>
      <c r="AT125" s="138" t="s">
        <v>112</v>
      </c>
      <c r="AU125" s="138" t="s">
        <v>79</v>
      </c>
      <c r="AY125" s="18" t="s">
        <v>109</v>
      </c>
      <c r="BE125" s="139">
        <f>IF(N125="základní",J125,0)</f>
        <v>0</v>
      </c>
      <c r="BF125" s="139">
        <f>IF(N125="snížená",J125,0)</f>
        <v>0</v>
      </c>
      <c r="BG125" s="139">
        <f>IF(N125="zákl. přenesená",J125,0)</f>
        <v>0</v>
      </c>
      <c r="BH125" s="139">
        <f>IF(N125="sníž. přenesená",J125,0)</f>
        <v>0</v>
      </c>
      <c r="BI125" s="139">
        <f>IF(N125="nulová",J125,0)</f>
        <v>0</v>
      </c>
      <c r="BJ125" s="18" t="s">
        <v>75</v>
      </c>
      <c r="BK125" s="139">
        <f>ROUND(I125*H125,2)</f>
        <v>0</v>
      </c>
      <c r="BL125" s="18" t="s">
        <v>116</v>
      </c>
      <c r="BM125" s="138" t="s">
        <v>123</v>
      </c>
    </row>
    <row r="126" spans="1:65" s="13" customFormat="1">
      <c r="B126" s="140"/>
      <c r="C126" s="181"/>
      <c r="D126" s="182" t="s">
        <v>118</v>
      </c>
      <c r="E126" s="183" t="s">
        <v>1</v>
      </c>
      <c r="F126" s="183" t="s">
        <v>124</v>
      </c>
      <c r="G126" s="181"/>
      <c r="H126" s="184">
        <v>80.081000000000003</v>
      </c>
      <c r="J126" s="181"/>
      <c r="L126" s="140"/>
      <c r="M126" s="142"/>
      <c r="N126" s="143"/>
      <c r="O126" s="143"/>
      <c r="P126" s="143"/>
      <c r="Q126" s="143"/>
      <c r="R126" s="143"/>
      <c r="S126" s="143"/>
      <c r="T126" s="144"/>
      <c r="AT126" s="141" t="s">
        <v>118</v>
      </c>
      <c r="AU126" s="141" t="s">
        <v>79</v>
      </c>
      <c r="AV126" s="13" t="s">
        <v>79</v>
      </c>
      <c r="AW126" s="13" t="s">
        <v>27</v>
      </c>
      <c r="AX126" s="13" t="s">
        <v>75</v>
      </c>
      <c r="AY126" s="141" t="s">
        <v>109</v>
      </c>
    </row>
    <row r="127" spans="1:65" s="2" customFormat="1" ht="37.9" customHeight="1">
      <c r="A127" s="30"/>
      <c r="B127" s="132"/>
      <c r="C127" s="177" t="s">
        <v>110</v>
      </c>
      <c r="D127" s="177" t="s">
        <v>112</v>
      </c>
      <c r="E127" s="178" t="s">
        <v>125</v>
      </c>
      <c r="F127" s="179" t="s">
        <v>126</v>
      </c>
      <c r="G127" s="177" t="s">
        <v>122</v>
      </c>
      <c r="H127" s="180">
        <v>28.6</v>
      </c>
      <c r="I127" s="165"/>
      <c r="J127" s="196">
        <f>ROUND(I127*H127,2)</f>
        <v>0</v>
      </c>
      <c r="K127" s="133" t="s">
        <v>1</v>
      </c>
      <c r="L127" s="31"/>
      <c r="M127" s="134" t="s">
        <v>1</v>
      </c>
      <c r="N127" s="135" t="s">
        <v>35</v>
      </c>
      <c r="O127" s="136">
        <v>2.089</v>
      </c>
      <c r="P127" s="136">
        <f>O127*H127</f>
        <v>59.745400000000004</v>
      </c>
      <c r="Q127" s="136">
        <v>3.32E-3</v>
      </c>
      <c r="R127" s="136">
        <f>Q127*H127</f>
        <v>9.4952000000000009E-2</v>
      </c>
      <c r="S127" s="136">
        <v>0</v>
      </c>
      <c r="T127" s="137">
        <f>S127*H127</f>
        <v>0</v>
      </c>
      <c r="U127" s="30"/>
      <c r="V127" s="30"/>
      <c r="W127" s="30"/>
      <c r="X127" s="30"/>
      <c r="Y127" s="30"/>
      <c r="Z127" s="30"/>
      <c r="AA127" s="30"/>
      <c r="AB127" s="30"/>
      <c r="AC127" s="30"/>
      <c r="AD127" s="30"/>
      <c r="AE127" s="30"/>
      <c r="AR127" s="138" t="s">
        <v>116</v>
      </c>
      <c r="AT127" s="138" t="s">
        <v>112</v>
      </c>
      <c r="AU127" s="138" t="s">
        <v>79</v>
      </c>
      <c r="AY127" s="18" t="s">
        <v>109</v>
      </c>
      <c r="BE127" s="139">
        <f>IF(N127="základní",J127,0)</f>
        <v>0</v>
      </c>
      <c r="BF127" s="139">
        <f>IF(N127="snížená",J127,0)</f>
        <v>0</v>
      </c>
      <c r="BG127" s="139">
        <f>IF(N127="zákl. přenesená",J127,0)</f>
        <v>0</v>
      </c>
      <c r="BH127" s="139">
        <f>IF(N127="sníž. přenesená",J127,0)</f>
        <v>0</v>
      </c>
      <c r="BI127" s="139">
        <f>IF(N127="nulová",J127,0)</f>
        <v>0</v>
      </c>
      <c r="BJ127" s="18" t="s">
        <v>75</v>
      </c>
      <c r="BK127" s="139">
        <f>ROUND(I127*H127,2)</f>
        <v>0</v>
      </c>
      <c r="BL127" s="18" t="s">
        <v>116</v>
      </c>
      <c r="BM127" s="138" t="s">
        <v>127</v>
      </c>
    </row>
    <row r="128" spans="1:65" s="13" customFormat="1">
      <c r="B128" s="140"/>
      <c r="C128" s="181"/>
      <c r="D128" s="182" t="s">
        <v>118</v>
      </c>
      <c r="E128" s="183" t="s">
        <v>1</v>
      </c>
      <c r="F128" s="183" t="s">
        <v>128</v>
      </c>
      <c r="G128" s="181"/>
      <c r="H128" s="184">
        <v>28.6</v>
      </c>
      <c r="J128" s="181"/>
      <c r="L128" s="140"/>
      <c r="M128" s="142"/>
      <c r="N128" s="143"/>
      <c r="O128" s="143"/>
      <c r="P128" s="143"/>
      <c r="Q128" s="143"/>
      <c r="R128" s="143"/>
      <c r="S128" s="143"/>
      <c r="T128" s="144"/>
      <c r="AT128" s="141" t="s">
        <v>118</v>
      </c>
      <c r="AU128" s="141" t="s">
        <v>79</v>
      </c>
      <c r="AV128" s="13" t="s">
        <v>79</v>
      </c>
      <c r="AW128" s="13" t="s">
        <v>27</v>
      </c>
      <c r="AX128" s="13" t="s">
        <v>70</v>
      </c>
      <c r="AY128" s="141" t="s">
        <v>109</v>
      </c>
    </row>
    <row r="129" spans="1:65" s="14" customFormat="1">
      <c r="B129" s="145"/>
      <c r="C129" s="185"/>
      <c r="D129" s="182" t="s">
        <v>118</v>
      </c>
      <c r="E129" s="186" t="s">
        <v>1</v>
      </c>
      <c r="F129" s="186" t="s">
        <v>129</v>
      </c>
      <c r="G129" s="185"/>
      <c r="H129" s="187">
        <v>28.6</v>
      </c>
      <c r="J129" s="185"/>
      <c r="L129" s="145"/>
      <c r="M129" s="147"/>
      <c r="N129" s="148"/>
      <c r="O129" s="148"/>
      <c r="P129" s="148"/>
      <c r="Q129" s="148"/>
      <c r="R129" s="148"/>
      <c r="S129" s="148"/>
      <c r="T129" s="149"/>
      <c r="AT129" s="146" t="s">
        <v>118</v>
      </c>
      <c r="AU129" s="146" t="s">
        <v>79</v>
      </c>
      <c r="AV129" s="14" t="s">
        <v>116</v>
      </c>
      <c r="AW129" s="14" t="s">
        <v>27</v>
      </c>
      <c r="AX129" s="14" t="s">
        <v>75</v>
      </c>
      <c r="AY129" s="146" t="s">
        <v>109</v>
      </c>
    </row>
    <row r="130" spans="1:65" s="2" customFormat="1" ht="33" customHeight="1">
      <c r="A130" s="30"/>
      <c r="B130" s="132"/>
      <c r="C130" s="177" t="s">
        <v>116</v>
      </c>
      <c r="D130" s="177" t="s">
        <v>112</v>
      </c>
      <c r="E130" s="178" t="s">
        <v>130</v>
      </c>
      <c r="F130" s="179" t="s">
        <v>131</v>
      </c>
      <c r="G130" s="177" t="s">
        <v>122</v>
      </c>
      <c r="H130" s="180">
        <v>28.6</v>
      </c>
      <c r="I130" s="165"/>
      <c r="J130" s="196">
        <f>ROUND(I130*H130,2)</f>
        <v>0</v>
      </c>
      <c r="K130" s="133" t="s">
        <v>132</v>
      </c>
      <c r="L130" s="31"/>
      <c r="M130" s="134" t="s">
        <v>1</v>
      </c>
      <c r="N130" s="135" t="s">
        <v>35</v>
      </c>
      <c r="O130" s="136">
        <v>0.435</v>
      </c>
      <c r="P130" s="136">
        <f>O130*H130</f>
        <v>12.441000000000001</v>
      </c>
      <c r="Q130" s="136">
        <v>0</v>
      </c>
      <c r="R130" s="136">
        <f>Q130*H130</f>
        <v>0</v>
      </c>
      <c r="S130" s="136">
        <v>0</v>
      </c>
      <c r="T130" s="137">
        <f>S130*H130</f>
        <v>0</v>
      </c>
      <c r="U130" s="30"/>
      <c r="V130" s="30"/>
      <c r="W130" s="30"/>
      <c r="X130" s="30"/>
      <c r="Y130" s="30"/>
      <c r="Z130" s="30"/>
      <c r="AA130" s="30"/>
      <c r="AB130" s="30"/>
      <c r="AC130" s="30"/>
      <c r="AD130" s="30"/>
      <c r="AE130" s="30"/>
      <c r="AR130" s="138" t="s">
        <v>116</v>
      </c>
      <c r="AT130" s="138" t="s">
        <v>112</v>
      </c>
      <c r="AU130" s="138" t="s">
        <v>79</v>
      </c>
      <c r="AY130" s="18" t="s">
        <v>109</v>
      </c>
      <c r="BE130" s="139">
        <f>IF(N130="základní",J130,0)</f>
        <v>0</v>
      </c>
      <c r="BF130" s="139">
        <f>IF(N130="snížená",J130,0)</f>
        <v>0</v>
      </c>
      <c r="BG130" s="139">
        <f>IF(N130="zákl. přenesená",J130,0)</f>
        <v>0</v>
      </c>
      <c r="BH130" s="139">
        <f>IF(N130="sníž. přenesená",J130,0)</f>
        <v>0</v>
      </c>
      <c r="BI130" s="139">
        <f>IF(N130="nulová",J130,0)</f>
        <v>0</v>
      </c>
      <c r="BJ130" s="18" t="s">
        <v>75</v>
      </c>
      <c r="BK130" s="139">
        <f>ROUND(I130*H130,2)</f>
        <v>0</v>
      </c>
      <c r="BL130" s="18" t="s">
        <v>116</v>
      </c>
      <c r="BM130" s="138" t="s">
        <v>133</v>
      </c>
    </row>
    <row r="131" spans="1:65" s="13" customFormat="1">
      <c r="B131" s="140"/>
      <c r="C131" s="181"/>
      <c r="D131" s="182" t="s">
        <v>118</v>
      </c>
      <c r="E131" s="183" t="s">
        <v>1</v>
      </c>
      <c r="F131" s="183" t="s">
        <v>134</v>
      </c>
      <c r="G131" s="181"/>
      <c r="H131" s="184">
        <v>28.6</v>
      </c>
      <c r="J131" s="181"/>
      <c r="L131" s="140"/>
      <c r="M131" s="142"/>
      <c r="N131" s="143"/>
      <c r="O131" s="143"/>
      <c r="P131" s="143"/>
      <c r="Q131" s="143"/>
      <c r="R131" s="143"/>
      <c r="S131" s="143"/>
      <c r="T131" s="144"/>
      <c r="AT131" s="141" t="s">
        <v>118</v>
      </c>
      <c r="AU131" s="141" t="s">
        <v>79</v>
      </c>
      <c r="AV131" s="13" t="s">
        <v>79</v>
      </c>
      <c r="AW131" s="13" t="s">
        <v>27</v>
      </c>
      <c r="AX131" s="13" t="s">
        <v>70</v>
      </c>
      <c r="AY131" s="141" t="s">
        <v>109</v>
      </c>
    </row>
    <row r="132" spans="1:65" s="14" customFormat="1">
      <c r="B132" s="145"/>
      <c r="C132" s="185"/>
      <c r="D132" s="182" t="s">
        <v>118</v>
      </c>
      <c r="E132" s="186" t="s">
        <v>1</v>
      </c>
      <c r="F132" s="186" t="s">
        <v>129</v>
      </c>
      <c r="G132" s="185"/>
      <c r="H132" s="187">
        <v>28.6</v>
      </c>
      <c r="J132" s="185"/>
      <c r="L132" s="145"/>
      <c r="M132" s="147"/>
      <c r="N132" s="148"/>
      <c r="O132" s="148"/>
      <c r="P132" s="148"/>
      <c r="Q132" s="148"/>
      <c r="R132" s="148"/>
      <c r="S132" s="148"/>
      <c r="T132" s="149"/>
      <c r="AT132" s="146" t="s">
        <v>118</v>
      </c>
      <c r="AU132" s="146" t="s">
        <v>79</v>
      </c>
      <c r="AV132" s="14" t="s">
        <v>116</v>
      </c>
      <c r="AW132" s="14" t="s">
        <v>27</v>
      </c>
      <c r="AX132" s="14" t="s">
        <v>75</v>
      </c>
      <c r="AY132" s="146" t="s">
        <v>109</v>
      </c>
    </row>
    <row r="133" spans="1:65" s="2" customFormat="1" ht="37.9" customHeight="1">
      <c r="A133" s="30"/>
      <c r="B133" s="132"/>
      <c r="C133" s="177" t="s">
        <v>135</v>
      </c>
      <c r="D133" s="177" t="s">
        <v>112</v>
      </c>
      <c r="E133" s="178" t="s">
        <v>136</v>
      </c>
      <c r="F133" s="179" t="s">
        <v>137</v>
      </c>
      <c r="G133" s="177" t="s">
        <v>138</v>
      </c>
      <c r="H133" s="180">
        <v>1</v>
      </c>
      <c r="I133" s="165"/>
      <c r="J133" s="196">
        <f>ROUND(I133*H133,2)</f>
        <v>0</v>
      </c>
      <c r="K133" s="133" t="s">
        <v>1</v>
      </c>
      <c r="L133" s="31"/>
      <c r="M133" s="134" t="s">
        <v>1</v>
      </c>
      <c r="N133" s="135" t="s">
        <v>35</v>
      </c>
      <c r="O133" s="136">
        <v>22.193999999999999</v>
      </c>
      <c r="P133" s="136">
        <f>O133*H133</f>
        <v>22.193999999999999</v>
      </c>
      <c r="Q133" s="136">
        <v>1.10907</v>
      </c>
      <c r="R133" s="136">
        <f>Q133*H133</f>
        <v>1.10907</v>
      </c>
      <c r="S133" s="136">
        <v>0</v>
      </c>
      <c r="T133" s="137">
        <f>S133*H133</f>
        <v>0</v>
      </c>
      <c r="U133" s="30"/>
      <c r="V133" s="30"/>
      <c r="W133" s="30"/>
      <c r="X133" s="30"/>
      <c r="Y133" s="30"/>
      <c r="Z133" s="30"/>
      <c r="AA133" s="30"/>
      <c r="AB133" s="30"/>
      <c r="AC133" s="30"/>
      <c r="AD133" s="30"/>
      <c r="AE133" s="30"/>
      <c r="AR133" s="138" t="s">
        <v>116</v>
      </c>
      <c r="AT133" s="138" t="s">
        <v>112</v>
      </c>
      <c r="AU133" s="138" t="s">
        <v>79</v>
      </c>
      <c r="AY133" s="18" t="s">
        <v>109</v>
      </c>
      <c r="BE133" s="139">
        <f>IF(N133="základní",J133,0)</f>
        <v>0</v>
      </c>
      <c r="BF133" s="139">
        <f>IF(N133="snížená",J133,0)</f>
        <v>0</v>
      </c>
      <c r="BG133" s="139">
        <f>IF(N133="zákl. přenesená",J133,0)</f>
        <v>0</v>
      </c>
      <c r="BH133" s="139">
        <f>IF(N133="sníž. přenesená",J133,0)</f>
        <v>0</v>
      </c>
      <c r="BI133" s="139">
        <f>IF(N133="nulová",J133,0)</f>
        <v>0</v>
      </c>
      <c r="BJ133" s="18" t="s">
        <v>75</v>
      </c>
      <c r="BK133" s="139">
        <f>ROUND(I133*H133,2)</f>
        <v>0</v>
      </c>
      <c r="BL133" s="18" t="s">
        <v>116</v>
      </c>
      <c r="BM133" s="138" t="s">
        <v>139</v>
      </c>
    </row>
    <row r="134" spans="1:65" s="13" customFormat="1">
      <c r="B134" s="140"/>
      <c r="C134" s="181"/>
      <c r="D134" s="182" t="s">
        <v>118</v>
      </c>
      <c r="E134" s="183" t="s">
        <v>1</v>
      </c>
      <c r="F134" s="183" t="s">
        <v>75</v>
      </c>
      <c r="G134" s="181"/>
      <c r="H134" s="184">
        <v>1</v>
      </c>
      <c r="J134" s="181"/>
      <c r="L134" s="140"/>
      <c r="M134" s="142"/>
      <c r="N134" s="143"/>
      <c r="O134" s="143"/>
      <c r="P134" s="143"/>
      <c r="Q134" s="143"/>
      <c r="R134" s="143"/>
      <c r="S134" s="143"/>
      <c r="T134" s="144"/>
      <c r="AT134" s="141" t="s">
        <v>118</v>
      </c>
      <c r="AU134" s="141" t="s">
        <v>79</v>
      </c>
      <c r="AV134" s="13" t="s">
        <v>79</v>
      </c>
      <c r="AW134" s="13" t="s">
        <v>27</v>
      </c>
      <c r="AX134" s="13" t="s">
        <v>70</v>
      </c>
      <c r="AY134" s="141" t="s">
        <v>109</v>
      </c>
    </row>
    <row r="135" spans="1:65" s="14" customFormat="1">
      <c r="B135" s="145"/>
      <c r="C135" s="185"/>
      <c r="D135" s="182" t="s">
        <v>118</v>
      </c>
      <c r="E135" s="186" t="s">
        <v>1</v>
      </c>
      <c r="F135" s="186" t="s">
        <v>129</v>
      </c>
      <c r="G135" s="185"/>
      <c r="H135" s="187">
        <v>1</v>
      </c>
      <c r="J135" s="185"/>
      <c r="L135" s="145"/>
      <c r="M135" s="147"/>
      <c r="N135" s="148"/>
      <c r="O135" s="148"/>
      <c r="P135" s="148"/>
      <c r="Q135" s="148"/>
      <c r="R135" s="148"/>
      <c r="S135" s="148"/>
      <c r="T135" s="149"/>
      <c r="AT135" s="146" t="s">
        <v>118</v>
      </c>
      <c r="AU135" s="146" t="s">
        <v>79</v>
      </c>
      <c r="AV135" s="14" t="s">
        <v>116</v>
      </c>
      <c r="AW135" s="14" t="s">
        <v>27</v>
      </c>
      <c r="AX135" s="14" t="s">
        <v>75</v>
      </c>
      <c r="AY135" s="146" t="s">
        <v>109</v>
      </c>
    </row>
    <row r="136" spans="1:65" s="2" customFormat="1" ht="24.2" customHeight="1">
      <c r="A136" s="30"/>
      <c r="B136" s="132"/>
      <c r="C136" s="177" t="s">
        <v>140</v>
      </c>
      <c r="D136" s="177" t="s">
        <v>112</v>
      </c>
      <c r="E136" s="178" t="s">
        <v>141</v>
      </c>
      <c r="F136" s="179" t="s">
        <v>142</v>
      </c>
      <c r="G136" s="177" t="s">
        <v>138</v>
      </c>
      <c r="H136" s="180">
        <v>1</v>
      </c>
      <c r="I136" s="165"/>
      <c r="J136" s="196">
        <f>ROUND(I136*H136,2)</f>
        <v>0</v>
      </c>
      <c r="K136" s="133" t="s">
        <v>1</v>
      </c>
      <c r="L136" s="31"/>
      <c r="M136" s="134" t="s">
        <v>1</v>
      </c>
      <c r="N136" s="135" t="s">
        <v>35</v>
      </c>
      <c r="O136" s="136">
        <v>22.193999999999999</v>
      </c>
      <c r="P136" s="136">
        <f>O136*H136</f>
        <v>22.193999999999999</v>
      </c>
      <c r="Q136" s="136">
        <v>1.10907</v>
      </c>
      <c r="R136" s="136">
        <f>Q136*H136</f>
        <v>1.10907</v>
      </c>
      <c r="S136" s="136">
        <v>0</v>
      </c>
      <c r="T136" s="137">
        <f>S136*H136</f>
        <v>0</v>
      </c>
      <c r="U136" s="30"/>
      <c r="V136" s="30"/>
      <c r="W136" s="30"/>
      <c r="X136" s="30"/>
      <c r="Y136" s="30"/>
      <c r="Z136" s="30"/>
      <c r="AA136" s="30"/>
      <c r="AB136" s="30"/>
      <c r="AC136" s="30"/>
      <c r="AD136" s="30"/>
      <c r="AE136" s="30"/>
      <c r="AR136" s="138" t="s">
        <v>116</v>
      </c>
      <c r="AT136" s="138" t="s">
        <v>112</v>
      </c>
      <c r="AU136" s="138" t="s">
        <v>79</v>
      </c>
      <c r="AY136" s="18" t="s">
        <v>109</v>
      </c>
      <c r="BE136" s="139">
        <f>IF(N136="základní",J136,0)</f>
        <v>0</v>
      </c>
      <c r="BF136" s="139">
        <f>IF(N136="snížená",J136,0)</f>
        <v>0</v>
      </c>
      <c r="BG136" s="139">
        <f>IF(N136="zákl. přenesená",J136,0)</f>
        <v>0</v>
      </c>
      <c r="BH136" s="139">
        <f>IF(N136="sníž. přenesená",J136,0)</f>
        <v>0</v>
      </c>
      <c r="BI136" s="139">
        <f>IF(N136="nulová",J136,0)</f>
        <v>0</v>
      </c>
      <c r="BJ136" s="18" t="s">
        <v>75</v>
      </c>
      <c r="BK136" s="139">
        <f>ROUND(I136*H136,2)</f>
        <v>0</v>
      </c>
      <c r="BL136" s="18" t="s">
        <v>116</v>
      </c>
      <c r="BM136" s="138" t="s">
        <v>143</v>
      </c>
    </row>
    <row r="137" spans="1:65" s="13" customFormat="1">
      <c r="B137" s="140"/>
      <c r="C137" s="181"/>
      <c r="D137" s="182" t="s">
        <v>118</v>
      </c>
      <c r="E137" s="183" t="s">
        <v>1</v>
      </c>
      <c r="F137" s="183" t="s">
        <v>75</v>
      </c>
      <c r="G137" s="181"/>
      <c r="H137" s="184">
        <v>1</v>
      </c>
      <c r="J137" s="181"/>
      <c r="L137" s="140"/>
      <c r="M137" s="142"/>
      <c r="N137" s="143"/>
      <c r="O137" s="143"/>
      <c r="P137" s="143"/>
      <c r="Q137" s="143"/>
      <c r="R137" s="143"/>
      <c r="S137" s="143"/>
      <c r="T137" s="144"/>
      <c r="AT137" s="141" t="s">
        <v>118</v>
      </c>
      <c r="AU137" s="141" t="s">
        <v>79</v>
      </c>
      <c r="AV137" s="13" t="s">
        <v>79</v>
      </c>
      <c r="AW137" s="13" t="s">
        <v>27</v>
      </c>
      <c r="AX137" s="13" t="s">
        <v>70</v>
      </c>
      <c r="AY137" s="141" t="s">
        <v>109</v>
      </c>
    </row>
    <row r="138" spans="1:65" s="14" customFormat="1">
      <c r="B138" s="145"/>
      <c r="C138" s="185"/>
      <c r="D138" s="182" t="s">
        <v>118</v>
      </c>
      <c r="E138" s="186" t="s">
        <v>1</v>
      </c>
      <c r="F138" s="186" t="s">
        <v>129</v>
      </c>
      <c r="G138" s="185"/>
      <c r="H138" s="187">
        <v>1</v>
      </c>
      <c r="J138" s="185"/>
      <c r="L138" s="145"/>
      <c r="M138" s="147"/>
      <c r="N138" s="148"/>
      <c r="O138" s="148"/>
      <c r="P138" s="148"/>
      <c r="Q138" s="148"/>
      <c r="R138" s="148"/>
      <c r="S138" s="148"/>
      <c r="T138" s="149"/>
      <c r="AT138" s="146" t="s">
        <v>118</v>
      </c>
      <c r="AU138" s="146" t="s">
        <v>79</v>
      </c>
      <c r="AV138" s="14" t="s">
        <v>116</v>
      </c>
      <c r="AW138" s="14" t="s">
        <v>27</v>
      </c>
      <c r="AX138" s="14" t="s">
        <v>75</v>
      </c>
      <c r="AY138" s="146" t="s">
        <v>109</v>
      </c>
    </row>
    <row r="139" spans="1:65" s="2" customFormat="1" ht="23.25" customHeight="1">
      <c r="A139" s="30"/>
      <c r="B139" s="132"/>
      <c r="C139" s="177" t="s">
        <v>144</v>
      </c>
      <c r="D139" s="177" t="s">
        <v>112</v>
      </c>
      <c r="E139" s="178" t="s">
        <v>145</v>
      </c>
      <c r="F139" s="179" t="s">
        <v>253</v>
      </c>
      <c r="G139" s="177" t="s">
        <v>138</v>
      </c>
      <c r="H139" s="180">
        <v>1</v>
      </c>
      <c r="I139" s="165"/>
      <c r="J139" s="196">
        <f>ROUND(I139*H139,2)</f>
        <v>0</v>
      </c>
      <c r="K139" s="133" t="s">
        <v>1</v>
      </c>
      <c r="L139" s="31"/>
      <c r="M139" s="134" t="s">
        <v>1</v>
      </c>
      <c r="N139" s="135" t="s">
        <v>35</v>
      </c>
      <c r="O139" s="136">
        <v>34.987000000000002</v>
      </c>
      <c r="P139" s="136">
        <f>O139*H139</f>
        <v>34.987000000000002</v>
      </c>
      <c r="Q139" s="136">
        <v>0</v>
      </c>
      <c r="R139" s="136">
        <f>Q139*H139</f>
        <v>0</v>
      </c>
      <c r="S139" s="136">
        <v>0</v>
      </c>
      <c r="T139" s="137">
        <f>S139*H139</f>
        <v>0</v>
      </c>
      <c r="U139" s="30"/>
      <c r="V139" s="30"/>
      <c r="W139" s="30"/>
      <c r="X139" s="30"/>
      <c r="Y139" s="30"/>
      <c r="Z139" s="30"/>
      <c r="AA139" s="30"/>
      <c r="AB139" s="30"/>
      <c r="AC139" s="30"/>
      <c r="AD139" s="30"/>
      <c r="AE139" s="30"/>
      <c r="AR139" s="138" t="s">
        <v>116</v>
      </c>
      <c r="AT139" s="138" t="s">
        <v>112</v>
      </c>
      <c r="AU139" s="138" t="s">
        <v>79</v>
      </c>
      <c r="AY139" s="18" t="s">
        <v>109</v>
      </c>
      <c r="BE139" s="139">
        <f>IF(N139="základní",J139,0)</f>
        <v>0</v>
      </c>
      <c r="BF139" s="139">
        <f>IF(N139="snížená",J139,0)</f>
        <v>0</v>
      </c>
      <c r="BG139" s="139">
        <f>IF(N139="zákl. přenesená",J139,0)</f>
        <v>0</v>
      </c>
      <c r="BH139" s="139">
        <f>IF(N139="sníž. přenesená",J139,0)</f>
        <v>0</v>
      </c>
      <c r="BI139" s="139">
        <f>IF(N139="nulová",J139,0)</f>
        <v>0</v>
      </c>
      <c r="BJ139" s="18" t="s">
        <v>75</v>
      </c>
      <c r="BK139" s="139">
        <f>ROUND(I139*H139,2)</f>
        <v>0</v>
      </c>
      <c r="BL139" s="18" t="s">
        <v>116</v>
      </c>
      <c r="BM139" s="138" t="s">
        <v>146</v>
      </c>
    </row>
    <row r="140" spans="1:65" s="13" customFormat="1">
      <c r="B140" s="140"/>
      <c r="C140" s="181"/>
      <c r="D140" s="182" t="s">
        <v>118</v>
      </c>
      <c r="E140" s="183" t="s">
        <v>1</v>
      </c>
      <c r="F140" s="183" t="s">
        <v>147</v>
      </c>
      <c r="G140" s="181"/>
      <c r="H140" s="184">
        <v>1</v>
      </c>
      <c r="J140" s="181"/>
      <c r="L140" s="140"/>
      <c r="M140" s="142"/>
      <c r="N140" s="143"/>
      <c r="O140" s="143"/>
      <c r="P140" s="143"/>
      <c r="Q140" s="143"/>
      <c r="R140" s="143"/>
      <c r="S140" s="143"/>
      <c r="T140" s="144"/>
      <c r="AT140" s="141" t="s">
        <v>118</v>
      </c>
      <c r="AU140" s="141" t="s">
        <v>79</v>
      </c>
      <c r="AV140" s="13" t="s">
        <v>79</v>
      </c>
      <c r="AW140" s="13" t="s">
        <v>27</v>
      </c>
      <c r="AX140" s="13" t="s">
        <v>75</v>
      </c>
      <c r="AY140" s="141" t="s">
        <v>109</v>
      </c>
    </row>
    <row r="141" spans="1:65" s="12" customFormat="1" ht="22.9" customHeight="1">
      <c r="B141" s="124"/>
      <c r="C141" s="173"/>
      <c r="D141" s="174" t="s">
        <v>69</v>
      </c>
      <c r="E141" s="176" t="s">
        <v>148</v>
      </c>
      <c r="F141" s="176" t="s">
        <v>149</v>
      </c>
      <c r="G141" s="173"/>
      <c r="H141" s="173"/>
      <c r="J141" s="195">
        <f>BK141</f>
        <v>0</v>
      </c>
      <c r="L141" s="124"/>
      <c r="M141" s="126"/>
      <c r="N141" s="127"/>
      <c r="O141" s="127"/>
      <c r="P141" s="128">
        <f>SUM(P142:P175)</f>
        <v>97.595587000000009</v>
      </c>
      <c r="Q141" s="127"/>
      <c r="R141" s="128">
        <f>SUM(R142:R175)</f>
        <v>0.16088024999999997</v>
      </c>
      <c r="S141" s="127"/>
      <c r="T141" s="129">
        <f>SUM(T142:T175)</f>
        <v>3.9100999999999999</v>
      </c>
      <c r="AR141" s="125" t="s">
        <v>75</v>
      </c>
      <c r="AT141" s="130" t="s">
        <v>69</v>
      </c>
      <c r="AU141" s="130" t="s">
        <v>75</v>
      </c>
      <c r="AY141" s="125" t="s">
        <v>109</v>
      </c>
      <c r="BK141" s="131">
        <f>SUM(BK142:BK175)</f>
        <v>0</v>
      </c>
    </row>
    <row r="142" spans="1:65" s="2" customFormat="1" ht="24.2" customHeight="1">
      <c r="A142" s="30"/>
      <c r="B142" s="132"/>
      <c r="C142" s="177" t="s">
        <v>150</v>
      </c>
      <c r="D142" s="177" t="s">
        <v>112</v>
      </c>
      <c r="E142" s="178" t="s">
        <v>151</v>
      </c>
      <c r="F142" s="179" t="s">
        <v>152</v>
      </c>
      <c r="G142" s="177" t="s">
        <v>122</v>
      </c>
      <c r="H142" s="180">
        <v>97.2</v>
      </c>
      <c r="I142" s="165"/>
      <c r="J142" s="196">
        <f>ROUND(I142*H142,2)</f>
        <v>0</v>
      </c>
      <c r="K142" s="133" t="s">
        <v>1</v>
      </c>
      <c r="L142" s="31"/>
      <c r="M142" s="134" t="s">
        <v>1</v>
      </c>
      <c r="N142" s="135" t="s">
        <v>35</v>
      </c>
      <c r="O142" s="136">
        <v>0.20699999999999999</v>
      </c>
      <c r="P142" s="136">
        <f>O142*H142</f>
        <v>20.1204</v>
      </c>
      <c r="Q142" s="136">
        <v>0</v>
      </c>
      <c r="R142" s="136">
        <f>Q142*H142</f>
        <v>0</v>
      </c>
      <c r="S142" s="136">
        <v>0</v>
      </c>
      <c r="T142" s="137">
        <f>S142*H142</f>
        <v>0</v>
      </c>
      <c r="U142" s="30"/>
      <c r="V142" s="30"/>
      <c r="W142" s="30"/>
      <c r="X142" s="30"/>
      <c r="Y142" s="30"/>
      <c r="Z142" s="30"/>
      <c r="AA142" s="30"/>
      <c r="AB142" s="30"/>
      <c r="AC142" s="30"/>
      <c r="AD142" s="30"/>
      <c r="AE142" s="30"/>
      <c r="AR142" s="138" t="s">
        <v>116</v>
      </c>
      <c r="AT142" s="138" t="s">
        <v>112</v>
      </c>
      <c r="AU142" s="138" t="s">
        <v>79</v>
      </c>
      <c r="AY142" s="18" t="s">
        <v>109</v>
      </c>
      <c r="BE142" s="139">
        <f>IF(N142="základní",J142,0)</f>
        <v>0</v>
      </c>
      <c r="BF142" s="139">
        <f>IF(N142="snížená",J142,0)</f>
        <v>0</v>
      </c>
      <c r="BG142" s="139">
        <f>IF(N142="zákl. přenesená",J142,0)</f>
        <v>0</v>
      </c>
      <c r="BH142" s="139">
        <f>IF(N142="sníž. přenesená",J142,0)</f>
        <v>0</v>
      </c>
      <c r="BI142" s="139">
        <f>IF(N142="nulová",J142,0)</f>
        <v>0</v>
      </c>
      <c r="BJ142" s="18" t="s">
        <v>75</v>
      </c>
      <c r="BK142" s="139">
        <f>ROUND(I142*H142,2)</f>
        <v>0</v>
      </c>
      <c r="BL142" s="18" t="s">
        <v>116</v>
      </c>
      <c r="BM142" s="138" t="s">
        <v>153</v>
      </c>
    </row>
    <row r="143" spans="1:65" s="13" customFormat="1">
      <c r="B143" s="140"/>
      <c r="C143" s="181"/>
      <c r="D143" s="182" t="s">
        <v>118</v>
      </c>
      <c r="E143" s="183" t="s">
        <v>1</v>
      </c>
      <c r="F143" s="183" t="s">
        <v>154</v>
      </c>
      <c r="G143" s="181"/>
      <c r="H143" s="184">
        <v>97.2</v>
      </c>
      <c r="J143" s="181"/>
      <c r="L143" s="140"/>
      <c r="M143" s="142"/>
      <c r="N143" s="143"/>
      <c r="O143" s="143"/>
      <c r="P143" s="143"/>
      <c r="Q143" s="143"/>
      <c r="R143" s="143"/>
      <c r="S143" s="143"/>
      <c r="T143" s="144"/>
      <c r="AT143" s="141" t="s">
        <v>118</v>
      </c>
      <c r="AU143" s="141" t="s">
        <v>79</v>
      </c>
      <c r="AV143" s="13" t="s">
        <v>79</v>
      </c>
      <c r="AW143" s="13" t="s">
        <v>27</v>
      </c>
      <c r="AX143" s="13" t="s">
        <v>75</v>
      </c>
      <c r="AY143" s="141" t="s">
        <v>109</v>
      </c>
    </row>
    <row r="144" spans="1:65" s="2" customFormat="1" ht="33" customHeight="1">
      <c r="A144" s="30"/>
      <c r="B144" s="132"/>
      <c r="C144" s="177" t="s">
        <v>148</v>
      </c>
      <c r="D144" s="177" t="s">
        <v>112</v>
      </c>
      <c r="E144" s="178" t="s">
        <v>155</v>
      </c>
      <c r="F144" s="179" t="s">
        <v>156</v>
      </c>
      <c r="G144" s="177" t="s">
        <v>122</v>
      </c>
      <c r="H144" s="180">
        <v>99.224999999999994</v>
      </c>
      <c r="I144" s="165"/>
      <c r="J144" s="196">
        <f>ROUND(I144*H144,2)</f>
        <v>0</v>
      </c>
      <c r="K144" s="133" t="s">
        <v>132</v>
      </c>
      <c r="L144" s="31"/>
      <c r="M144" s="134" t="s">
        <v>1</v>
      </c>
      <c r="N144" s="135" t="s">
        <v>35</v>
      </c>
      <c r="O144" s="136">
        <v>0.11</v>
      </c>
      <c r="P144" s="136">
        <f>O144*H144</f>
        <v>10.91475</v>
      </c>
      <c r="Q144" s="136">
        <v>0</v>
      </c>
      <c r="R144" s="136">
        <f>Q144*H144</f>
        <v>0</v>
      </c>
      <c r="S144" s="136">
        <v>0</v>
      </c>
      <c r="T144" s="137">
        <f>S144*H144</f>
        <v>0</v>
      </c>
      <c r="U144" s="30"/>
      <c r="V144" s="30"/>
      <c r="W144" s="30"/>
      <c r="X144" s="30"/>
      <c r="Y144" s="30"/>
      <c r="Z144" s="30"/>
      <c r="AA144" s="30"/>
      <c r="AB144" s="30"/>
      <c r="AC144" s="30"/>
      <c r="AD144" s="30"/>
      <c r="AE144" s="30"/>
      <c r="AR144" s="138" t="s">
        <v>116</v>
      </c>
      <c r="AT144" s="138" t="s">
        <v>112</v>
      </c>
      <c r="AU144" s="138" t="s">
        <v>79</v>
      </c>
      <c r="AY144" s="18" t="s">
        <v>109</v>
      </c>
      <c r="BE144" s="139">
        <f>IF(N144="základní",J144,0)</f>
        <v>0</v>
      </c>
      <c r="BF144" s="139">
        <f>IF(N144="snížená",J144,0)</f>
        <v>0</v>
      </c>
      <c r="BG144" s="139">
        <f>IF(N144="zákl. přenesená",J144,0)</f>
        <v>0</v>
      </c>
      <c r="BH144" s="139">
        <f>IF(N144="sníž. přenesená",J144,0)</f>
        <v>0</v>
      </c>
      <c r="BI144" s="139">
        <f>IF(N144="nulová",J144,0)</f>
        <v>0</v>
      </c>
      <c r="BJ144" s="18" t="s">
        <v>75</v>
      </c>
      <c r="BK144" s="139">
        <f>ROUND(I144*H144,2)</f>
        <v>0</v>
      </c>
      <c r="BL144" s="18" t="s">
        <v>116</v>
      </c>
      <c r="BM144" s="138" t="s">
        <v>157</v>
      </c>
    </row>
    <row r="145" spans="1:65" s="15" customFormat="1">
      <c r="B145" s="150"/>
      <c r="C145" s="188"/>
      <c r="D145" s="182" t="s">
        <v>118</v>
      </c>
      <c r="E145" s="189" t="s">
        <v>1</v>
      </c>
      <c r="F145" s="189" t="s">
        <v>158</v>
      </c>
      <c r="G145" s="188"/>
      <c r="H145" s="189" t="s">
        <v>1</v>
      </c>
      <c r="J145" s="188"/>
      <c r="L145" s="150"/>
      <c r="M145" s="152"/>
      <c r="N145" s="153"/>
      <c r="O145" s="153"/>
      <c r="P145" s="153"/>
      <c r="Q145" s="153"/>
      <c r="R145" s="153"/>
      <c r="S145" s="153"/>
      <c r="T145" s="154"/>
      <c r="AT145" s="151" t="s">
        <v>118</v>
      </c>
      <c r="AU145" s="151" t="s">
        <v>79</v>
      </c>
      <c r="AV145" s="15" t="s">
        <v>75</v>
      </c>
      <c r="AW145" s="15" t="s">
        <v>27</v>
      </c>
      <c r="AX145" s="15" t="s">
        <v>70</v>
      </c>
      <c r="AY145" s="151" t="s">
        <v>109</v>
      </c>
    </row>
    <row r="146" spans="1:65" s="13" customFormat="1">
      <c r="B146" s="140"/>
      <c r="C146" s="181"/>
      <c r="D146" s="182" t="s">
        <v>118</v>
      </c>
      <c r="E146" s="183" t="s">
        <v>1</v>
      </c>
      <c r="F146" s="183" t="s">
        <v>159</v>
      </c>
      <c r="G146" s="181"/>
      <c r="H146" s="184">
        <v>99.224999999999994</v>
      </c>
      <c r="J146" s="181"/>
      <c r="L146" s="140"/>
      <c r="M146" s="142"/>
      <c r="N146" s="143"/>
      <c r="O146" s="143"/>
      <c r="P146" s="143"/>
      <c r="Q146" s="143"/>
      <c r="R146" s="143"/>
      <c r="S146" s="143"/>
      <c r="T146" s="144"/>
      <c r="AT146" s="141" t="s">
        <v>118</v>
      </c>
      <c r="AU146" s="141" t="s">
        <v>79</v>
      </c>
      <c r="AV146" s="13" t="s">
        <v>79</v>
      </c>
      <c r="AW146" s="13" t="s">
        <v>27</v>
      </c>
      <c r="AX146" s="13" t="s">
        <v>70</v>
      </c>
      <c r="AY146" s="141" t="s">
        <v>109</v>
      </c>
    </row>
    <row r="147" spans="1:65" s="14" customFormat="1">
      <c r="B147" s="145"/>
      <c r="C147" s="185"/>
      <c r="D147" s="182" t="s">
        <v>118</v>
      </c>
      <c r="E147" s="186" t="s">
        <v>1</v>
      </c>
      <c r="F147" s="186" t="s">
        <v>129</v>
      </c>
      <c r="G147" s="185"/>
      <c r="H147" s="187">
        <v>99.224999999999994</v>
      </c>
      <c r="J147" s="185"/>
      <c r="L147" s="145"/>
      <c r="M147" s="147"/>
      <c r="N147" s="148"/>
      <c r="O147" s="148"/>
      <c r="P147" s="148"/>
      <c r="Q147" s="148"/>
      <c r="R147" s="148"/>
      <c r="S147" s="148"/>
      <c r="T147" s="149"/>
      <c r="AT147" s="146" t="s">
        <v>118</v>
      </c>
      <c r="AU147" s="146" t="s">
        <v>79</v>
      </c>
      <c r="AV147" s="14" t="s">
        <v>116</v>
      </c>
      <c r="AW147" s="14" t="s">
        <v>27</v>
      </c>
      <c r="AX147" s="14" t="s">
        <v>75</v>
      </c>
      <c r="AY147" s="146" t="s">
        <v>109</v>
      </c>
    </row>
    <row r="148" spans="1:65" s="2" customFormat="1" ht="33" customHeight="1">
      <c r="A148" s="30"/>
      <c r="B148" s="132"/>
      <c r="C148" s="177" t="s">
        <v>160</v>
      </c>
      <c r="D148" s="177" t="s">
        <v>112</v>
      </c>
      <c r="E148" s="178" t="s">
        <v>161</v>
      </c>
      <c r="F148" s="179" t="s">
        <v>162</v>
      </c>
      <c r="G148" s="177" t="s">
        <v>122</v>
      </c>
      <c r="H148" s="180">
        <v>8930.25</v>
      </c>
      <c r="I148" s="165"/>
      <c r="J148" s="196">
        <f>ROUND(I148*H148,2)</f>
        <v>0</v>
      </c>
      <c r="K148" s="133" t="s">
        <v>132</v>
      </c>
      <c r="L148" s="31"/>
      <c r="M148" s="134" t="s">
        <v>1</v>
      </c>
      <c r="N148" s="135" t="s">
        <v>35</v>
      </c>
      <c r="O148" s="136">
        <v>0</v>
      </c>
      <c r="P148" s="136">
        <f>O148*H148</f>
        <v>0</v>
      </c>
      <c r="Q148" s="136">
        <v>0</v>
      </c>
      <c r="R148" s="136">
        <f>Q148*H148</f>
        <v>0</v>
      </c>
      <c r="S148" s="136">
        <v>0</v>
      </c>
      <c r="T148" s="137">
        <f>S148*H148</f>
        <v>0</v>
      </c>
      <c r="U148" s="30"/>
      <c r="V148" s="30"/>
      <c r="W148" s="30"/>
      <c r="X148" s="30"/>
      <c r="Y148" s="30"/>
      <c r="Z148" s="30"/>
      <c r="AA148" s="30"/>
      <c r="AB148" s="30"/>
      <c r="AC148" s="30"/>
      <c r="AD148" s="30"/>
      <c r="AE148" s="30"/>
      <c r="AR148" s="138" t="s">
        <v>116</v>
      </c>
      <c r="AT148" s="138" t="s">
        <v>112</v>
      </c>
      <c r="AU148" s="138" t="s">
        <v>79</v>
      </c>
      <c r="AY148" s="18" t="s">
        <v>109</v>
      </c>
      <c r="BE148" s="139">
        <f>IF(N148="základní",J148,0)</f>
        <v>0</v>
      </c>
      <c r="BF148" s="139">
        <f>IF(N148="snížená",J148,0)</f>
        <v>0</v>
      </c>
      <c r="BG148" s="139">
        <f>IF(N148="zákl. přenesená",J148,0)</f>
        <v>0</v>
      </c>
      <c r="BH148" s="139">
        <f>IF(N148="sníž. přenesená",J148,0)</f>
        <v>0</v>
      </c>
      <c r="BI148" s="139">
        <f>IF(N148="nulová",J148,0)</f>
        <v>0</v>
      </c>
      <c r="BJ148" s="18" t="s">
        <v>75</v>
      </c>
      <c r="BK148" s="139">
        <f>ROUND(I148*H148,2)</f>
        <v>0</v>
      </c>
      <c r="BL148" s="18" t="s">
        <v>116</v>
      </c>
      <c r="BM148" s="138" t="s">
        <v>163</v>
      </c>
    </row>
    <row r="149" spans="1:65" s="13" customFormat="1">
      <c r="B149" s="140"/>
      <c r="C149" s="181"/>
      <c r="D149" s="182" t="s">
        <v>118</v>
      </c>
      <c r="E149" s="183" t="s">
        <v>1</v>
      </c>
      <c r="F149" s="183" t="s">
        <v>164</v>
      </c>
      <c r="G149" s="181"/>
      <c r="H149" s="184">
        <v>8930.25</v>
      </c>
      <c r="J149" s="181"/>
      <c r="L149" s="140"/>
      <c r="M149" s="142"/>
      <c r="N149" s="143"/>
      <c r="O149" s="143"/>
      <c r="P149" s="143"/>
      <c r="Q149" s="143"/>
      <c r="R149" s="143"/>
      <c r="S149" s="143"/>
      <c r="T149" s="144"/>
      <c r="AT149" s="141" t="s">
        <v>118</v>
      </c>
      <c r="AU149" s="141" t="s">
        <v>79</v>
      </c>
      <c r="AV149" s="13" t="s">
        <v>79</v>
      </c>
      <c r="AW149" s="13" t="s">
        <v>27</v>
      </c>
      <c r="AX149" s="13" t="s">
        <v>75</v>
      </c>
      <c r="AY149" s="141" t="s">
        <v>109</v>
      </c>
    </row>
    <row r="150" spans="1:65" s="2" customFormat="1" ht="33" customHeight="1">
      <c r="A150" s="30"/>
      <c r="B150" s="132"/>
      <c r="C150" s="177" t="s">
        <v>165</v>
      </c>
      <c r="D150" s="177" t="s">
        <v>112</v>
      </c>
      <c r="E150" s="178" t="s">
        <v>166</v>
      </c>
      <c r="F150" s="179" t="s">
        <v>167</v>
      </c>
      <c r="G150" s="177" t="s">
        <v>122</v>
      </c>
      <c r="H150" s="180">
        <v>99.224999999999994</v>
      </c>
      <c r="I150" s="165"/>
      <c r="J150" s="196">
        <f>ROUND(I150*H150,2)</f>
        <v>0</v>
      </c>
      <c r="K150" s="133" t="s">
        <v>132</v>
      </c>
      <c r="L150" s="31"/>
      <c r="M150" s="134" t="s">
        <v>1</v>
      </c>
      <c r="N150" s="135" t="s">
        <v>35</v>
      </c>
      <c r="O150" s="136">
        <v>6.9000000000000006E-2</v>
      </c>
      <c r="P150" s="136">
        <f>O150*H150</f>
        <v>6.8465249999999997</v>
      </c>
      <c r="Q150" s="136">
        <v>0</v>
      </c>
      <c r="R150" s="136">
        <f>Q150*H150</f>
        <v>0</v>
      </c>
      <c r="S150" s="136">
        <v>0</v>
      </c>
      <c r="T150" s="137">
        <f>S150*H150</f>
        <v>0</v>
      </c>
      <c r="U150" s="30"/>
      <c r="V150" s="30"/>
      <c r="W150" s="30"/>
      <c r="X150" s="30"/>
      <c r="Y150" s="30"/>
      <c r="Z150" s="30"/>
      <c r="AA150" s="30"/>
      <c r="AB150" s="30"/>
      <c r="AC150" s="30"/>
      <c r="AD150" s="30"/>
      <c r="AE150" s="30"/>
      <c r="AR150" s="138" t="s">
        <v>116</v>
      </c>
      <c r="AT150" s="138" t="s">
        <v>112</v>
      </c>
      <c r="AU150" s="138" t="s">
        <v>79</v>
      </c>
      <c r="AY150" s="18" t="s">
        <v>109</v>
      </c>
      <c r="BE150" s="139">
        <f>IF(N150="základní",J150,0)</f>
        <v>0</v>
      </c>
      <c r="BF150" s="139">
        <f>IF(N150="snížená",J150,0)</f>
        <v>0</v>
      </c>
      <c r="BG150" s="139">
        <f>IF(N150="zákl. přenesená",J150,0)</f>
        <v>0</v>
      </c>
      <c r="BH150" s="139">
        <f>IF(N150="sníž. přenesená",J150,0)</f>
        <v>0</v>
      </c>
      <c r="BI150" s="139">
        <f>IF(N150="nulová",J150,0)</f>
        <v>0</v>
      </c>
      <c r="BJ150" s="18" t="s">
        <v>75</v>
      </c>
      <c r="BK150" s="139">
        <f>ROUND(I150*H150,2)</f>
        <v>0</v>
      </c>
      <c r="BL150" s="18" t="s">
        <v>116</v>
      </c>
      <c r="BM150" s="138" t="s">
        <v>168</v>
      </c>
    </row>
    <row r="151" spans="1:65" s="13" customFormat="1">
      <c r="B151" s="140"/>
      <c r="C151" s="181"/>
      <c r="D151" s="182" t="s">
        <v>118</v>
      </c>
      <c r="E151" s="183" t="s">
        <v>1</v>
      </c>
      <c r="F151" s="183" t="s">
        <v>169</v>
      </c>
      <c r="G151" s="181"/>
      <c r="H151" s="184">
        <v>99.224999999999994</v>
      </c>
      <c r="J151" s="181"/>
      <c r="L151" s="140"/>
      <c r="M151" s="142"/>
      <c r="N151" s="143"/>
      <c r="O151" s="143"/>
      <c r="P151" s="143"/>
      <c r="Q151" s="143"/>
      <c r="R151" s="143"/>
      <c r="S151" s="143"/>
      <c r="T151" s="144"/>
      <c r="AT151" s="141" t="s">
        <v>118</v>
      </c>
      <c r="AU151" s="141" t="s">
        <v>79</v>
      </c>
      <c r="AV151" s="13" t="s">
        <v>79</v>
      </c>
      <c r="AW151" s="13" t="s">
        <v>27</v>
      </c>
      <c r="AX151" s="13" t="s">
        <v>75</v>
      </c>
      <c r="AY151" s="141" t="s">
        <v>109</v>
      </c>
    </row>
    <row r="152" spans="1:65" s="2" customFormat="1" ht="33" customHeight="1">
      <c r="A152" s="30"/>
      <c r="B152" s="132"/>
      <c r="C152" s="177" t="s">
        <v>170</v>
      </c>
      <c r="D152" s="177" t="s">
        <v>112</v>
      </c>
      <c r="E152" s="178" t="s">
        <v>171</v>
      </c>
      <c r="F152" s="179" t="s">
        <v>172</v>
      </c>
      <c r="G152" s="177" t="s">
        <v>122</v>
      </c>
      <c r="H152" s="180">
        <v>2.2749999999999999</v>
      </c>
      <c r="I152" s="165"/>
      <c r="J152" s="196">
        <f>ROUND(I152*H152,2)</f>
        <v>0</v>
      </c>
      <c r="K152" s="133" t="s">
        <v>132</v>
      </c>
      <c r="L152" s="31"/>
      <c r="M152" s="134" t="s">
        <v>1</v>
      </c>
      <c r="N152" s="135" t="s">
        <v>35</v>
      </c>
      <c r="O152" s="136">
        <v>0.126</v>
      </c>
      <c r="P152" s="136">
        <f>O152*H152</f>
        <v>0.28665000000000002</v>
      </c>
      <c r="Q152" s="136">
        <v>2.1000000000000001E-4</v>
      </c>
      <c r="R152" s="136">
        <f>Q152*H152</f>
        <v>4.7774999999999998E-4</v>
      </c>
      <c r="S152" s="136">
        <v>0</v>
      </c>
      <c r="T152" s="137">
        <f>S152*H152</f>
        <v>0</v>
      </c>
      <c r="U152" s="30"/>
      <c r="V152" s="30"/>
      <c r="W152" s="30"/>
      <c r="X152" s="30"/>
      <c r="Y152" s="30"/>
      <c r="Z152" s="30"/>
      <c r="AA152" s="30"/>
      <c r="AB152" s="30"/>
      <c r="AC152" s="30"/>
      <c r="AD152" s="30"/>
      <c r="AE152" s="30"/>
      <c r="AR152" s="138" t="s">
        <v>116</v>
      </c>
      <c r="AT152" s="138" t="s">
        <v>112</v>
      </c>
      <c r="AU152" s="138" t="s">
        <v>79</v>
      </c>
      <c r="AY152" s="18" t="s">
        <v>109</v>
      </c>
      <c r="BE152" s="139">
        <f>IF(N152="základní",J152,0)</f>
        <v>0</v>
      </c>
      <c r="BF152" s="139">
        <f>IF(N152="snížená",J152,0)</f>
        <v>0</v>
      </c>
      <c r="BG152" s="139">
        <f>IF(N152="zákl. přenesená",J152,0)</f>
        <v>0</v>
      </c>
      <c r="BH152" s="139">
        <f>IF(N152="sníž. přenesená",J152,0)</f>
        <v>0</v>
      </c>
      <c r="BI152" s="139">
        <f>IF(N152="nulová",J152,0)</f>
        <v>0</v>
      </c>
      <c r="BJ152" s="18" t="s">
        <v>75</v>
      </c>
      <c r="BK152" s="139">
        <f>ROUND(I152*H152,2)</f>
        <v>0</v>
      </c>
      <c r="BL152" s="18" t="s">
        <v>116</v>
      </c>
      <c r="BM152" s="138" t="s">
        <v>173</v>
      </c>
    </row>
    <row r="153" spans="1:65" s="15" customFormat="1">
      <c r="B153" s="150"/>
      <c r="C153" s="188"/>
      <c r="D153" s="182" t="s">
        <v>118</v>
      </c>
      <c r="E153" s="189" t="s">
        <v>1</v>
      </c>
      <c r="F153" s="189" t="s">
        <v>174</v>
      </c>
      <c r="G153" s="188"/>
      <c r="H153" s="189" t="s">
        <v>1</v>
      </c>
      <c r="J153" s="188"/>
      <c r="L153" s="150"/>
      <c r="M153" s="152"/>
      <c r="N153" s="153"/>
      <c r="O153" s="153"/>
      <c r="P153" s="153"/>
      <c r="Q153" s="153"/>
      <c r="R153" s="153"/>
      <c r="S153" s="153"/>
      <c r="T153" s="154"/>
      <c r="AT153" s="151" t="s">
        <v>118</v>
      </c>
      <c r="AU153" s="151" t="s">
        <v>79</v>
      </c>
      <c r="AV153" s="15" t="s">
        <v>75</v>
      </c>
      <c r="AW153" s="15" t="s">
        <v>27</v>
      </c>
      <c r="AX153" s="15" t="s">
        <v>70</v>
      </c>
      <c r="AY153" s="151" t="s">
        <v>109</v>
      </c>
    </row>
    <row r="154" spans="1:65" s="13" customFormat="1">
      <c r="B154" s="140"/>
      <c r="C154" s="181"/>
      <c r="D154" s="182" t="s">
        <v>118</v>
      </c>
      <c r="E154" s="183" t="s">
        <v>1</v>
      </c>
      <c r="F154" s="183" t="s">
        <v>175</v>
      </c>
      <c r="G154" s="181"/>
      <c r="H154" s="184">
        <v>2.2749999999999999</v>
      </c>
      <c r="J154" s="181"/>
      <c r="L154" s="140"/>
      <c r="M154" s="142"/>
      <c r="N154" s="143"/>
      <c r="O154" s="143"/>
      <c r="P154" s="143"/>
      <c r="Q154" s="143"/>
      <c r="R154" s="143"/>
      <c r="S154" s="143"/>
      <c r="T154" s="144"/>
      <c r="AT154" s="141" t="s">
        <v>118</v>
      </c>
      <c r="AU154" s="141" t="s">
        <v>79</v>
      </c>
      <c r="AV154" s="13" t="s">
        <v>79</v>
      </c>
      <c r="AW154" s="13" t="s">
        <v>27</v>
      </c>
      <c r="AX154" s="13" t="s">
        <v>75</v>
      </c>
      <c r="AY154" s="141" t="s">
        <v>109</v>
      </c>
    </row>
    <row r="155" spans="1:65" s="2" customFormat="1" ht="24.2" customHeight="1">
      <c r="A155" s="30"/>
      <c r="B155" s="132"/>
      <c r="C155" s="177" t="s">
        <v>176</v>
      </c>
      <c r="D155" s="177" t="s">
        <v>112</v>
      </c>
      <c r="E155" s="178" t="s">
        <v>177</v>
      </c>
      <c r="F155" s="179" t="s">
        <v>178</v>
      </c>
      <c r="G155" s="177" t="s">
        <v>179</v>
      </c>
      <c r="H155" s="180">
        <v>100</v>
      </c>
      <c r="I155" s="165"/>
      <c r="J155" s="196">
        <f>ROUND(I155*H155,2)</f>
        <v>0</v>
      </c>
      <c r="K155" s="133" t="s">
        <v>132</v>
      </c>
      <c r="L155" s="31"/>
      <c r="M155" s="134" t="s">
        <v>1</v>
      </c>
      <c r="N155" s="135" t="s">
        <v>35</v>
      </c>
      <c r="O155" s="136">
        <v>7.0999999999999994E-2</v>
      </c>
      <c r="P155" s="136">
        <f>O155*H155</f>
        <v>7.1</v>
      </c>
      <c r="Q155" s="136">
        <v>1.0000000000000001E-5</v>
      </c>
      <c r="R155" s="136">
        <f>Q155*H155</f>
        <v>1E-3</v>
      </c>
      <c r="S155" s="136">
        <v>0</v>
      </c>
      <c r="T155" s="137">
        <f>S155*H155</f>
        <v>0</v>
      </c>
      <c r="U155" s="30"/>
      <c r="V155" s="30"/>
      <c r="W155" s="30"/>
      <c r="X155" s="30"/>
      <c r="Y155" s="30"/>
      <c r="Z155" s="30"/>
      <c r="AA155" s="30"/>
      <c r="AB155" s="30"/>
      <c r="AC155" s="30"/>
      <c r="AD155" s="30"/>
      <c r="AE155" s="30"/>
      <c r="AR155" s="138" t="s">
        <v>116</v>
      </c>
      <c r="AT155" s="138" t="s">
        <v>112</v>
      </c>
      <c r="AU155" s="138" t="s">
        <v>79</v>
      </c>
      <c r="AY155" s="18" t="s">
        <v>109</v>
      </c>
      <c r="BE155" s="139">
        <f>IF(N155="základní",J155,0)</f>
        <v>0</v>
      </c>
      <c r="BF155" s="139">
        <f>IF(N155="snížená",J155,0)</f>
        <v>0</v>
      </c>
      <c r="BG155" s="139">
        <f>IF(N155="zákl. přenesená",J155,0)</f>
        <v>0</v>
      </c>
      <c r="BH155" s="139">
        <f>IF(N155="sníž. přenesená",J155,0)</f>
        <v>0</v>
      </c>
      <c r="BI155" s="139">
        <f>IF(N155="nulová",J155,0)</f>
        <v>0</v>
      </c>
      <c r="BJ155" s="18" t="s">
        <v>75</v>
      </c>
      <c r="BK155" s="139">
        <f>ROUND(I155*H155,2)</f>
        <v>0</v>
      </c>
      <c r="BL155" s="18" t="s">
        <v>116</v>
      </c>
      <c r="BM155" s="138" t="s">
        <v>180</v>
      </c>
    </row>
    <row r="156" spans="1:65" s="13" customFormat="1">
      <c r="B156" s="140"/>
      <c r="C156" s="181"/>
      <c r="D156" s="182" t="s">
        <v>118</v>
      </c>
      <c r="E156" s="183" t="s">
        <v>1</v>
      </c>
      <c r="F156" s="183" t="s">
        <v>181</v>
      </c>
      <c r="G156" s="181"/>
      <c r="H156" s="184">
        <v>100</v>
      </c>
      <c r="J156" s="181"/>
      <c r="L156" s="140"/>
      <c r="M156" s="142"/>
      <c r="N156" s="143"/>
      <c r="O156" s="143"/>
      <c r="P156" s="143"/>
      <c r="Q156" s="143"/>
      <c r="R156" s="143"/>
      <c r="S156" s="143"/>
      <c r="T156" s="144"/>
      <c r="AT156" s="141" t="s">
        <v>118</v>
      </c>
      <c r="AU156" s="141" t="s">
        <v>79</v>
      </c>
      <c r="AV156" s="13" t="s">
        <v>79</v>
      </c>
      <c r="AW156" s="13" t="s">
        <v>27</v>
      </c>
      <c r="AX156" s="13" t="s">
        <v>70</v>
      </c>
      <c r="AY156" s="141" t="s">
        <v>109</v>
      </c>
    </row>
    <row r="157" spans="1:65" s="14" customFormat="1">
      <c r="B157" s="145"/>
      <c r="C157" s="185"/>
      <c r="D157" s="182" t="s">
        <v>118</v>
      </c>
      <c r="E157" s="186" t="s">
        <v>1</v>
      </c>
      <c r="F157" s="186" t="s">
        <v>129</v>
      </c>
      <c r="G157" s="185"/>
      <c r="H157" s="187">
        <v>100</v>
      </c>
      <c r="J157" s="185"/>
      <c r="L157" s="145"/>
      <c r="M157" s="147"/>
      <c r="N157" s="148"/>
      <c r="O157" s="148"/>
      <c r="P157" s="148"/>
      <c r="Q157" s="148"/>
      <c r="R157" s="148"/>
      <c r="S157" s="148"/>
      <c r="T157" s="149"/>
      <c r="AT157" s="146" t="s">
        <v>118</v>
      </c>
      <c r="AU157" s="146" t="s">
        <v>79</v>
      </c>
      <c r="AV157" s="14" t="s">
        <v>116</v>
      </c>
      <c r="AW157" s="14" t="s">
        <v>27</v>
      </c>
      <c r="AX157" s="14" t="s">
        <v>75</v>
      </c>
      <c r="AY157" s="146" t="s">
        <v>109</v>
      </c>
    </row>
    <row r="158" spans="1:65" s="2" customFormat="1" ht="21.75" customHeight="1">
      <c r="A158" s="30"/>
      <c r="B158" s="132"/>
      <c r="C158" s="177" t="s">
        <v>182</v>
      </c>
      <c r="D158" s="177" t="s">
        <v>112</v>
      </c>
      <c r="E158" s="178" t="s">
        <v>183</v>
      </c>
      <c r="F158" s="179" t="s">
        <v>184</v>
      </c>
      <c r="G158" s="177" t="s">
        <v>115</v>
      </c>
      <c r="H158" s="180">
        <v>1.6879999999999999</v>
      </c>
      <c r="I158" s="165"/>
      <c r="J158" s="196">
        <f>ROUND(I158*H158,2)</f>
        <v>0</v>
      </c>
      <c r="K158" s="133" t="s">
        <v>1</v>
      </c>
      <c r="L158" s="31"/>
      <c r="M158" s="134" t="s">
        <v>1</v>
      </c>
      <c r="N158" s="135" t="s">
        <v>35</v>
      </c>
      <c r="O158" s="136">
        <v>4.9960000000000004</v>
      </c>
      <c r="P158" s="136">
        <f>O158*H158</f>
        <v>8.4332480000000007</v>
      </c>
      <c r="Q158" s="136">
        <v>0</v>
      </c>
      <c r="R158" s="136">
        <f>Q158*H158</f>
        <v>0</v>
      </c>
      <c r="S158" s="136">
        <v>2.2000000000000002</v>
      </c>
      <c r="T158" s="137">
        <f>S158*H158</f>
        <v>3.7136</v>
      </c>
      <c r="U158" s="30"/>
      <c r="V158" s="30"/>
      <c r="W158" s="30"/>
      <c r="X158" s="30"/>
      <c r="Y158" s="30"/>
      <c r="Z158" s="30"/>
      <c r="AA158" s="30"/>
      <c r="AB158" s="30"/>
      <c r="AC158" s="30"/>
      <c r="AD158" s="30"/>
      <c r="AE158" s="30"/>
      <c r="AR158" s="138" t="s">
        <v>116</v>
      </c>
      <c r="AT158" s="138" t="s">
        <v>112</v>
      </c>
      <c r="AU158" s="138" t="s">
        <v>79</v>
      </c>
      <c r="AY158" s="18" t="s">
        <v>109</v>
      </c>
      <c r="BE158" s="139">
        <f>IF(N158="základní",J158,0)</f>
        <v>0</v>
      </c>
      <c r="BF158" s="139">
        <f>IF(N158="snížená",J158,0)</f>
        <v>0</v>
      </c>
      <c r="BG158" s="139">
        <f>IF(N158="zákl. přenesená",J158,0)</f>
        <v>0</v>
      </c>
      <c r="BH158" s="139">
        <f>IF(N158="sníž. přenesená",J158,0)</f>
        <v>0</v>
      </c>
      <c r="BI158" s="139">
        <f>IF(N158="nulová",J158,0)</f>
        <v>0</v>
      </c>
      <c r="BJ158" s="18" t="s">
        <v>75</v>
      </c>
      <c r="BK158" s="139">
        <f>ROUND(I158*H158,2)</f>
        <v>0</v>
      </c>
      <c r="BL158" s="18" t="s">
        <v>116</v>
      </c>
      <c r="BM158" s="138" t="s">
        <v>185</v>
      </c>
    </row>
    <row r="159" spans="1:65" s="13" customFormat="1">
      <c r="B159" s="140"/>
      <c r="C159" s="181"/>
      <c r="D159" s="182" t="s">
        <v>118</v>
      </c>
      <c r="E159" s="183" t="s">
        <v>1</v>
      </c>
      <c r="F159" s="183" t="s">
        <v>186</v>
      </c>
      <c r="G159" s="181"/>
      <c r="H159" s="184">
        <v>1.6879999999999999</v>
      </c>
      <c r="J159" s="181"/>
      <c r="L159" s="140"/>
      <c r="M159" s="142"/>
      <c r="N159" s="143"/>
      <c r="O159" s="143"/>
      <c r="P159" s="143"/>
      <c r="Q159" s="143"/>
      <c r="R159" s="143"/>
      <c r="S159" s="143"/>
      <c r="T159" s="144"/>
      <c r="AT159" s="141" t="s">
        <v>118</v>
      </c>
      <c r="AU159" s="141" t="s">
        <v>79</v>
      </c>
      <c r="AV159" s="13" t="s">
        <v>79</v>
      </c>
      <c r="AW159" s="13" t="s">
        <v>27</v>
      </c>
      <c r="AX159" s="13" t="s">
        <v>70</v>
      </c>
      <c r="AY159" s="141" t="s">
        <v>109</v>
      </c>
    </row>
    <row r="160" spans="1:65" s="14" customFormat="1">
      <c r="B160" s="145"/>
      <c r="C160" s="185"/>
      <c r="D160" s="182" t="s">
        <v>118</v>
      </c>
      <c r="E160" s="186" t="s">
        <v>1</v>
      </c>
      <c r="F160" s="186" t="s">
        <v>129</v>
      </c>
      <c r="G160" s="185"/>
      <c r="H160" s="187">
        <v>1.6879999999999999</v>
      </c>
      <c r="J160" s="185"/>
      <c r="L160" s="145"/>
      <c r="M160" s="147"/>
      <c r="N160" s="148"/>
      <c r="O160" s="148"/>
      <c r="P160" s="148"/>
      <c r="Q160" s="148"/>
      <c r="R160" s="148"/>
      <c r="S160" s="148"/>
      <c r="T160" s="149"/>
      <c r="AT160" s="146" t="s">
        <v>118</v>
      </c>
      <c r="AU160" s="146" t="s">
        <v>79</v>
      </c>
      <c r="AV160" s="14" t="s">
        <v>116</v>
      </c>
      <c r="AW160" s="14" t="s">
        <v>27</v>
      </c>
      <c r="AX160" s="14" t="s">
        <v>75</v>
      </c>
      <c r="AY160" s="146" t="s">
        <v>109</v>
      </c>
    </row>
    <row r="161" spans="1:65" s="2" customFormat="1" ht="21.75" customHeight="1">
      <c r="A161" s="30"/>
      <c r="B161" s="132"/>
      <c r="C161" s="177" t="s">
        <v>8</v>
      </c>
      <c r="D161" s="177" t="s">
        <v>112</v>
      </c>
      <c r="E161" s="178" t="s">
        <v>187</v>
      </c>
      <c r="F161" s="179" t="s">
        <v>188</v>
      </c>
      <c r="G161" s="177" t="s">
        <v>189</v>
      </c>
      <c r="H161" s="180">
        <v>65.5</v>
      </c>
      <c r="I161" s="165"/>
      <c r="J161" s="196">
        <f>ROUND(I161*H161,2)</f>
        <v>0</v>
      </c>
      <c r="K161" s="133" t="s">
        <v>132</v>
      </c>
      <c r="L161" s="31"/>
      <c r="M161" s="134" t="s">
        <v>1</v>
      </c>
      <c r="N161" s="135" t="s">
        <v>35</v>
      </c>
      <c r="O161" s="136">
        <v>0.26500000000000001</v>
      </c>
      <c r="P161" s="136">
        <f>O161*H161</f>
        <v>17.357500000000002</v>
      </c>
      <c r="Q161" s="136">
        <v>5.0000000000000002E-5</v>
      </c>
      <c r="R161" s="136">
        <f>Q161*H161</f>
        <v>3.2750000000000001E-3</v>
      </c>
      <c r="S161" s="136">
        <v>3.0000000000000001E-3</v>
      </c>
      <c r="T161" s="137">
        <f>S161*H161</f>
        <v>0.19650000000000001</v>
      </c>
      <c r="U161" s="30"/>
      <c r="V161" s="30"/>
      <c r="W161" s="30"/>
      <c r="X161" s="30"/>
      <c r="Y161" s="30"/>
      <c r="Z161" s="30"/>
      <c r="AA161" s="30"/>
      <c r="AB161" s="30"/>
      <c r="AC161" s="30"/>
      <c r="AD161" s="30"/>
      <c r="AE161" s="30"/>
      <c r="AR161" s="138" t="s">
        <v>116</v>
      </c>
      <c r="AT161" s="138" t="s">
        <v>112</v>
      </c>
      <c r="AU161" s="138" t="s">
        <v>79</v>
      </c>
      <c r="AY161" s="18" t="s">
        <v>109</v>
      </c>
      <c r="BE161" s="139">
        <f>IF(N161="základní",J161,0)</f>
        <v>0</v>
      </c>
      <c r="BF161" s="139">
        <f>IF(N161="snížená",J161,0)</f>
        <v>0</v>
      </c>
      <c r="BG161" s="139">
        <f>IF(N161="zákl. přenesená",J161,0)</f>
        <v>0</v>
      </c>
      <c r="BH161" s="139">
        <f>IF(N161="sníž. přenesená",J161,0)</f>
        <v>0</v>
      </c>
      <c r="BI161" s="139">
        <f>IF(N161="nulová",J161,0)</f>
        <v>0</v>
      </c>
      <c r="BJ161" s="18" t="s">
        <v>75</v>
      </c>
      <c r="BK161" s="139">
        <f>ROUND(I161*H161,2)</f>
        <v>0</v>
      </c>
      <c r="BL161" s="18" t="s">
        <v>116</v>
      </c>
      <c r="BM161" s="138" t="s">
        <v>190</v>
      </c>
    </row>
    <row r="162" spans="1:65" s="13" customFormat="1">
      <c r="B162" s="140"/>
      <c r="C162" s="181"/>
      <c r="D162" s="182" t="s">
        <v>118</v>
      </c>
      <c r="E162" s="183" t="s">
        <v>1</v>
      </c>
      <c r="F162" s="183" t="s">
        <v>191</v>
      </c>
      <c r="G162" s="181"/>
      <c r="H162" s="184">
        <v>65.5</v>
      </c>
      <c r="J162" s="181"/>
      <c r="L162" s="140"/>
      <c r="M162" s="142"/>
      <c r="N162" s="143"/>
      <c r="O162" s="143"/>
      <c r="P162" s="143"/>
      <c r="Q162" s="143"/>
      <c r="R162" s="143"/>
      <c r="S162" s="143"/>
      <c r="T162" s="144"/>
      <c r="AT162" s="141" t="s">
        <v>118</v>
      </c>
      <c r="AU162" s="141" t="s">
        <v>79</v>
      </c>
      <c r="AV162" s="13" t="s">
        <v>79</v>
      </c>
      <c r="AW162" s="13" t="s">
        <v>27</v>
      </c>
      <c r="AX162" s="13" t="s">
        <v>70</v>
      </c>
      <c r="AY162" s="141" t="s">
        <v>109</v>
      </c>
    </row>
    <row r="163" spans="1:65" s="14" customFormat="1">
      <c r="B163" s="145"/>
      <c r="C163" s="185"/>
      <c r="D163" s="182" t="s">
        <v>118</v>
      </c>
      <c r="E163" s="186" t="s">
        <v>1</v>
      </c>
      <c r="F163" s="186" t="s">
        <v>129</v>
      </c>
      <c r="G163" s="185"/>
      <c r="H163" s="187">
        <v>65.5</v>
      </c>
      <c r="J163" s="185"/>
      <c r="L163" s="145"/>
      <c r="M163" s="147"/>
      <c r="N163" s="148"/>
      <c r="O163" s="148"/>
      <c r="P163" s="148"/>
      <c r="Q163" s="148"/>
      <c r="R163" s="148"/>
      <c r="S163" s="148"/>
      <c r="T163" s="149"/>
      <c r="AT163" s="146" t="s">
        <v>118</v>
      </c>
      <c r="AU163" s="146" t="s">
        <v>79</v>
      </c>
      <c r="AV163" s="14" t="s">
        <v>116</v>
      </c>
      <c r="AW163" s="14" t="s">
        <v>27</v>
      </c>
      <c r="AX163" s="14" t="s">
        <v>75</v>
      </c>
      <c r="AY163" s="146" t="s">
        <v>109</v>
      </c>
    </row>
    <row r="164" spans="1:65" s="2" customFormat="1" ht="44.25" customHeight="1">
      <c r="A164" s="30"/>
      <c r="B164" s="132"/>
      <c r="C164" s="177" t="s">
        <v>192</v>
      </c>
      <c r="D164" s="177" t="s">
        <v>112</v>
      </c>
      <c r="E164" s="178" t="s">
        <v>193</v>
      </c>
      <c r="F164" s="179" t="s">
        <v>194</v>
      </c>
      <c r="G164" s="177" t="s">
        <v>122</v>
      </c>
      <c r="H164" s="180">
        <v>60.75</v>
      </c>
      <c r="I164" s="165"/>
      <c r="J164" s="196">
        <f>ROUND(I164*H164,2)</f>
        <v>0</v>
      </c>
      <c r="K164" s="133" t="s">
        <v>132</v>
      </c>
      <c r="L164" s="31"/>
      <c r="M164" s="134" t="s">
        <v>1</v>
      </c>
      <c r="N164" s="135" t="s">
        <v>35</v>
      </c>
      <c r="O164" s="136">
        <v>0.34499999999999997</v>
      </c>
      <c r="P164" s="136">
        <f>O164*H164</f>
        <v>20.958749999999998</v>
      </c>
      <c r="Q164" s="136">
        <v>2.5699999999999998E-3</v>
      </c>
      <c r="R164" s="136">
        <f>Q164*H164</f>
        <v>0.15612749999999997</v>
      </c>
      <c r="S164" s="136">
        <v>0</v>
      </c>
      <c r="T164" s="137">
        <f>S164*H164</f>
        <v>0</v>
      </c>
      <c r="U164" s="30"/>
      <c r="V164" s="30"/>
      <c r="W164" s="30"/>
      <c r="X164" s="30"/>
      <c r="Y164" s="30"/>
      <c r="Z164" s="30"/>
      <c r="AA164" s="30"/>
      <c r="AB164" s="30"/>
      <c r="AC164" s="30"/>
      <c r="AD164" s="30"/>
      <c r="AE164" s="30"/>
      <c r="AR164" s="138" t="s">
        <v>116</v>
      </c>
      <c r="AT164" s="138" t="s">
        <v>112</v>
      </c>
      <c r="AU164" s="138" t="s">
        <v>79</v>
      </c>
      <c r="AY164" s="18" t="s">
        <v>109</v>
      </c>
      <c r="BE164" s="139">
        <f>IF(N164="základní",J164,0)</f>
        <v>0</v>
      </c>
      <c r="BF164" s="139">
        <f>IF(N164="snížená",J164,0)</f>
        <v>0</v>
      </c>
      <c r="BG164" s="139">
        <f>IF(N164="zákl. přenesená",J164,0)</f>
        <v>0</v>
      </c>
      <c r="BH164" s="139">
        <f>IF(N164="sníž. přenesená",J164,0)</f>
        <v>0</v>
      </c>
      <c r="BI164" s="139">
        <f>IF(N164="nulová",J164,0)</f>
        <v>0</v>
      </c>
      <c r="BJ164" s="18" t="s">
        <v>75</v>
      </c>
      <c r="BK164" s="139">
        <f>ROUND(I164*H164,2)</f>
        <v>0</v>
      </c>
      <c r="BL164" s="18" t="s">
        <v>116</v>
      </c>
      <c r="BM164" s="138" t="s">
        <v>195</v>
      </c>
    </row>
    <row r="165" spans="1:65" s="13" customFormat="1">
      <c r="B165" s="140"/>
      <c r="C165" s="181"/>
      <c r="D165" s="182" t="s">
        <v>118</v>
      </c>
      <c r="E165" s="183" t="s">
        <v>1</v>
      </c>
      <c r="F165" s="183" t="s">
        <v>196</v>
      </c>
      <c r="G165" s="181"/>
      <c r="H165" s="184">
        <v>60.75</v>
      </c>
      <c r="J165" s="181"/>
      <c r="L165" s="140"/>
      <c r="M165" s="142"/>
      <c r="N165" s="143"/>
      <c r="O165" s="143"/>
      <c r="P165" s="143"/>
      <c r="Q165" s="143"/>
      <c r="R165" s="143"/>
      <c r="S165" s="143"/>
      <c r="T165" s="144"/>
      <c r="AT165" s="141" t="s">
        <v>118</v>
      </c>
      <c r="AU165" s="141" t="s">
        <v>79</v>
      </c>
      <c r="AV165" s="13" t="s">
        <v>79</v>
      </c>
      <c r="AW165" s="13" t="s">
        <v>27</v>
      </c>
      <c r="AX165" s="13" t="s">
        <v>70</v>
      </c>
      <c r="AY165" s="141" t="s">
        <v>109</v>
      </c>
    </row>
    <row r="166" spans="1:65" s="14" customFormat="1">
      <c r="B166" s="145"/>
      <c r="C166" s="185"/>
      <c r="D166" s="182" t="s">
        <v>118</v>
      </c>
      <c r="E166" s="186" t="s">
        <v>1</v>
      </c>
      <c r="F166" s="186" t="s">
        <v>129</v>
      </c>
      <c r="G166" s="185"/>
      <c r="H166" s="187">
        <v>60.75</v>
      </c>
      <c r="J166" s="185"/>
      <c r="L166" s="145"/>
      <c r="M166" s="147"/>
      <c r="N166" s="148"/>
      <c r="O166" s="148"/>
      <c r="P166" s="148"/>
      <c r="Q166" s="148"/>
      <c r="R166" s="148"/>
      <c r="S166" s="148"/>
      <c r="T166" s="149"/>
      <c r="AT166" s="146" t="s">
        <v>118</v>
      </c>
      <c r="AU166" s="146" t="s">
        <v>79</v>
      </c>
      <c r="AV166" s="14" t="s">
        <v>116</v>
      </c>
      <c r="AW166" s="14" t="s">
        <v>27</v>
      </c>
      <c r="AX166" s="14" t="s">
        <v>75</v>
      </c>
      <c r="AY166" s="146" t="s">
        <v>109</v>
      </c>
    </row>
    <row r="167" spans="1:65" s="2" customFormat="1" ht="24.2" customHeight="1">
      <c r="A167" s="30"/>
      <c r="B167" s="132"/>
      <c r="C167" s="177" t="s">
        <v>197</v>
      </c>
      <c r="D167" s="177" t="s">
        <v>112</v>
      </c>
      <c r="E167" s="178" t="s">
        <v>198</v>
      </c>
      <c r="F167" s="179" t="s">
        <v>199</v>
      </c>
      <c r="G167" s="177" t="s">
        <v>200</v>
      </c>
      <c r="H167" s="180">
        <v>3.91</v>
      </c>
      <c r="I167" s="165"/>
      <c r="J167" s="196">
        <f>ROUND(I167*H167,2)</f>
        <v>0</v>
      </c>
      <c r="K167" s="133" t="s">
        <v>132</v>
      </c>
      <c r="L167" s="31"/>
      <c r="M167" s="134" t="s">
        <v>1</v>
      </c>
      <c r="N167" s="135" t="s">
        <v>35</v>
      </c>
      <c r="O167" s="136">
        <v>9.0999999999999998E-2</v>
      </c>
      <c r="P167" s="136">
        <f>O167*H167</f>
        <v>0.35581000000000002</v>
      </c>
      <c r="Q167" s="136">
        <v>0</v>
      </c>
      <c r="R167" s="136">
        <f>Q167*H167</f>
        <v>0</v>
      </c>
      <c r="S167" s="136">
        <v>0</v>
      </c>
      <c r="T167" s="137">
        <f>S167*H167</f>
        <v>0</v>
      </c>
      <c r="U167" s="30"/>
      <c r="V167" s="30"/>
      <c r="W167" s="30"/>
      <c r="X167" s="30"/>
      <c r="Y167" s="30"/>
      <c r="Z167" s="30"/>
      <c r="AA167" s="30"/>
      <c r="AB167" s="30"/>
      <c r="AC167" s="30"/>
      <c r="AD167" s="30"/>
      <c r="AE167" s="30"/>
      <c r="AR167" s="138" t="s">
        <v>116</v>
      </c>
      <c r="AT167" s="138" t="s">
        <v>112</v>
      </c>
      <c r="AU167" s="138" t="s">
        <v>79</v>
      </c>
      <c r="AY167" s="18" t="s">
        <v>109</v>
      </c>
      <c r="BE167" s="139">
        <f>IF(N167="základní",J167,0)</f>
        <v>0</v>
      </c>
      <c r="BF167" s="139">
        <f>IF(N167="snížená",J167,0)</f>
        <v>0</v>
      </c>
      <c r="BG167" s="139">
        <f>IF(N167="zákl. přenesená",J167,0)</f>
        <v>0</v>
      </c>
      <c r="BH167" s="139">
        <f>IF(N167="sníž. přenesená",J167,0)</f>
        <v>0</v>
      </c>
      <c r="BI167" s="139">
        <f>IF(N167="nulová",J167,0)</f>
        <v>0</v>
      </c>
      <c r="BJ167" s="18" t="s">
        <v>75</v>
      </c>
      <c r="BK167" s="139">
        <f>ROUND(I167*H167,2)</f>
        <v>0</v>
      </c>
      <c r="BL167" s="18" t="s">
        <v>116</v>
      </c>
      <c r="BM167" s="138" t="s">
        <v>201</v>
      </c>
    </row>
    <row r="168" spans="1:65" s="13" customFormat="1">
      <c r="B168" s="140"/>
      <c r="C168" s="181"/>
      <c r="D168" s="182" t="s">
        <v>118</v>
      </c>
      <c r="E168" s="183" t="s">
        <v>1</v>
      </c>
      <c r="F168" s="183" t="s">
        <v>202</v>
      </c>
      <c r="G168" s="181"/>
      <c r="H168" s="184">
        <v>3.91</v>
      </c>
      <c r="J168" s="181"/>
      <c r="L168" s="140"/>
      <c r="M168" s="142"/>
      <c r="N168" s="143"/>
      <c r="O168" s="143"/>
      <c r="P168" s="143"/>
      <c r="Q168" s="143"/>
      <c r="R168" s="143"/>
      <c r="S168" s="143"/>
      <c r="T168" s="144"/>
      <c r="AT168" s="141" t="s">
        <v>118</v>
      </c>
      <c r="AU168" s="141" t="s">
        <v>79</v>
      </c>
      <c r="AV168" s="13" t="s">
        <v>79</v>
      </c>
      <c r="AW168" s="13" t="s">
        <v>27</v>
      </c>
      <c r="AX168" s="13" t="s">
        <v>70</v>
      </c>
      <c r="AY168" s="141" t="s">
        <v>109</v>
      </c>
    </row>
    <row r="169" spans="1:65" s="16" customFormat="1">
      <c r="B169" s="155"/>
      <c r="C169" s="190"/>
      <c r="D169" s="182" t="s">
        <v>118</v>
      </c>
      <c r="E169" s="191" t="s">
        <v>77</v>
      </c>
      <c r="F169" s="191" t="s">
        <v>203</v>
      </c>
      <c r="G169" s="190"/>
      <c r="H169" s="192">
        <v>3.91</v>
      </c>
      <c r="J169" s="190"/>
      <c r="L169" s="155"/>
      <c r="M169" s="157"/>
      <c r="N169" s="158"/>
      <c r="O169" s="158"/>
      <c r="P169" s="158"/>
      <c r="Q169" s="158"/>
      <c r="R169" s="158"/>
      <c r="S169" s="158"/>
      <c r="T169" s="159"/>
      <c r="AT169" s="156" t="s">
        <v>118</v>
      </c>
      <c r="AU169" s="156" t="s">
        <v>79</v>
      </c>
      <c r="AV169" s="16" t="s">
        <v>110</v>
      </c>
      <c r="AW169" s="16" t="s">
        <v>27</v>
      </c>
      <c r="AX169" s="16" t="s">
        <v>70</v>
      </c>
      <c r="AY169" s="156" t="s">
        <v>109</v>
      </c>
    </row>
    <row r="170" spans="1:65" s="14" customFormat="1">
      <c r="B170" s="145"/>
      <c r="C170" s="185"/>
      <c r="D170" s="182" t="s">
        <v>118</v>
      </c>
      <c r="E170" s="186" t="s">
        <v>1</v>
      </c>
      <c r="F170" s="186" t="s">
        <v>129</v>
      </c>
      <c r="G170" s="185"/>
      <c r="H170" s="187">
        <v>3.91</v>
      </c>
      <c r="J170" s="185"/>
      <c r="L170" s="145"/>
      <c r="M170" s="147"/>
      <c r="N170" s="148"/>
      <c r="O170" s="148"/>
      <c r="P170" s="148"/>
      <c r="Q170" s="148"/>
      <c r="R170" s="148"/>
      <c r="S170" s="148"/>
      <c r="T170" s="149"/>
      <c r="AT170" s="146" t="s">
        <v>118</v>
      </c>
      <c r="AU170" s="146" t="s">
        <v>79</v>
      </c>
      <c r="AV170" s="14" t="s">
        <v>116</v>
      </c>
      <c r="AW170" s="14" t="s">
        <v>27</v>
      </c>
      <c r="AX170" s="14" t="s">
        <v>75</v>
      </c>
      <c r="AY170" s="146" t="s">
        <v>109</v>
      </c>
    </row>
    <row r="171" spans="1:65" s="2" customFormat="1" ht="24.2" customHeight="1">
      <c r="A171" s="30"/>
      <c r="B171" s="132"/>
      <c r="C171" s="177" t="s">
        <v>204</v>
      </c>
      <c r="D171" s="177" t="s">
        <v>112</v>
      </c>
      <c r="E171" s="178" t="s">
        <v>205</v>
      </c>
      <c r="F171" s="179" t="s">
        <v>206</v>
      </c>
      <c r="G171" s="177" t="s">
        <v>200</v>
      </c>
      <c r="H171" s="180">
        <v>35.19</v>
      </c>
      <c r="I171" s="165"/>
      <c r="J171" s="196">
        <f>ROUND(I171*H171,2)</f>
        <v>0</v>
      </c>
      <c r="K171" s="133" t="s">
        <v>132</v>
      </c>
      <c r="L171" s="31"/>
      <c r="M171" s="134" t="s">
        <v>1</v>
      </c>
      <c r="N171" s="135" t="s">
        <v>35</v>
      </c>
      <c r="O171" s="136">
        <v>3.0000000000000001E-3</v>
      </c>
      <c r="P171" s="136">
        <f>O171*H171</f>
        <v>0.10557</v>
      </c>
      <c r="Q171" s="136">
        <v>0</v>
      </c>
      <c r="R171" s="136">
        <f>Q171*H171</f>
        <v>0</v>
      </c>
      <c r="S171" s="136">
        <v>0</v>
      </c>
      <c r="T171" s="137">
        <f>S171*H171</f>
        <v>0</v>
      </c>
      <c r="U171" s="30"/>
      <c r="V171" s="30"/>
      <c r="W171" s="30"/>
      <c r="X171" s="30"/>
      <c r="Y171" s="30"/>
      <c r="Z171" s="30"/>
      <c r="AA171" s="30"/>
      <c r="AB171" s="30"/>
      <c r="AC171" s="30"/>
      <c r="AD171" s="30"/>
      <c r="AE171" s="30"/>
      <c r="AR171" s="138" t="s">
        <v>116</v>
      </c>
      <c r="AT171" s="138" t="s">
        <v>112</v>
      </c>
      <c r="AU171" s="138" t="s">
        <v>79</v>
      </c>
      <c r="AY171" s="18" t="s">
        <v>109</v>
      </c>
      <c r="BE171" s="139">
        <f>IF(N171="základní",J171,0)</f>
        <v>0</v>
      </c>
      <c r="BF171" s="139">
        <f>IF(N171="snížená",J171,0)</f>
        <v>0</v>
      </c>
      <c r="BG171" s="139">
        <f>IF(N171="zákl. přenesená",J171,0)</f>
        <v>0</v>
      </c>
      <c r="BH171" s="139">
        <f>IF(N171="sníž. přenesená",J171,0)</f>
        <v>0</v>
      </c>
      <c r="BI171" s="139">
        <f>IF(N171="nulová",J171,0)</f>
        <v>0</v>
      </c>
      <c r="BJ171" s="18" t="s">
        <v>75</v>
      </c>
      <c r="BK171" s="139">
        <f>ROUND(I171*H171,2)</f>
        <v>0</v>
      </c>
      <c r="BL171" s="18" t="s">
        <v>116</v>
      </c>
      <c r="BM171" s="138" t="s">
        <v>207</v>
      </c>
    </row>
    <row r="172" spans="1:65" s="13" customFormat="1">
      <c r="B172" s="140"/>
      <c r="C172" s="181"/>
      <c r="D172" s="182" t="s">
        <v>118</v>
      </c>
      <c r="E172" s="183" t="s">
        <v>1</v>
      </c>
      <c r="F172" s="183" t="s">
        <v>208</v>
      </c>
      <c r="G172" s="181"/>
      <c r="H172" s="184">
        <v>35.19</v>
      </c>
      <c r="J172" s="181"/>
      <c r="L172" s="140"/>
      <c r="M172" s="142"/>
      <c r="N172" s="143"/>
      <c r="O172" s="143"/>
      <c r="P172" s="143"/>
      <c r="Q172" s="143"/>
      <c r="R172" s="143"/>
      <c r="S172" s="143"/>
      <c r="T172" s="144"/>
      <c r="AT172" s="141" t="s">
        <v>118</v>
      </c>
      <c r="AU172" s="141" t="s">
        <v>79</v>
      </c>
      <c r="AV172" s="13" t="s">
        <v>79</v>
      </c>
      <c r="AW172" s="13" t="s">
        <v>27</v>
      </c>
      <c r="AX172" s="13" t="s">
        <v>75</v>
      </c>
      <c r="AY172" s="141" t="s">
        <v>109</v>
      </c>
    </row>
    <row r="173" spans="1:65" s="2" customFormat="1" ht="37.9" customHeight="1">
      <c r="A173" s="30"/>
      <c r="B173" s="132"/>
      <c r="C173" s="177" t="s">
        <v>209</v>
      </c>
      <c r="D173" s="177" t="s">
        <v>112</v>
      </c>
      <c r="E173" s="178" t="s">
        <v>210</v>
      </c>
      <c r="F173" s="179" t="s">
        <v>211</v>
      </c>
      <c r="G173" s="177" t="s">
        <v>200</v>
      </c>
      <c r="H173" s="180">
        <v>3.91</v>
      </c>
      <c r="I173" s="165"/>
      <c r="J173" s="196">
        <f>ROUND(I173*H173,2)</f>
        <v>0</v>
      </c>
      <c r="K173" s="133" t="s">
        <v>132</v>
      </c>
      <c r="L173" s="31"/>
      <c r="M173" s="134" t="s">
        <v>1</v>
      </c>
      <c r="N173" s="135" t="s">
        <v>35</v>
      </c>
      <c r="O173" s="136">
        <v>0</v>
      </c>
      <c r="P173" s="136">
        <f>O173*H173</f>
        <v>0</v>
      </c>
      <c r="Q173" s="136">
        <v>0</v>
      </c>
      <c r="R173" s="136">
        <f>Q173*H173</f>
        <v>0</v>
      </c>
      <c r="S173" s="136">
        <v>0</v>
      </c>
      <c r="T173" s="137">
        <f>S173*H173</f>
        <v>0</v>
      </c>
      <c r="U173" s="30"/>
      <c r="V173" s="30"/>
      <c r="W173" s="30"/>
      <c r="X173" s="30"/>
      <c r="Y173" s="30"/>
      <c r="Z173" s="30"/>
      <c r="AA173" s="30"/>
      <c r="AB173" s="30"/>
      <c r="AC173" s="30"/>
      <c r="AD173" s="30"/>
      <c r="AE173" s="30"/>
      <c r="AR173" s="138" t="s">
        <v>116</v>
      </c>
      <c r="AT173" s="138" t="s">
        <v>112</v>
      </c>
      <c r="AU173" s="138" t="s">
        <v>79</v>
      </c>
      <c r="AY173" s="18" t="s">
        <v>109</v>
      </c>
      <c r="BE173" s="139">
        <f>IF(N173="základní",J173,0)</f>
        <v>0</v>
      </c>
      <c r="BF173" s="139">
        <f>IF(N173="snížená",J173,0)</f>
        <v>0</v>
      </c>
      <c r="BG173" s="139">
        <f>IF(N173="zákl. přenesená",J173,0)</f>
        <v>0</v>
      </c>
      <c r="BH173" s="139">
        <f>IF(N173="sníž. přenesená",J173,0)</f>
        <v>0</v>
      </c>
      <c r="BI173" s="139">
        <f>IF(N173="nulová",J173,0)</f>
        <v>0</v>
      </c>
      <c r="BJ173" s="18" t="s">
        <v>75</v>
      </c>
      <c r="BK173" s="139">
        <f>ROUND(I173*H173,2)</f>
        <v>0</v>
      </c>
      <c r="BL173" s="18" t="s">
        <v>116</v>
      </c>
      <c r="BM173" s="138" t="s">
        <v>212</v>
      </c>
    </row>
    <row r="174" spans="1:65" s="13" customFormat="1">
      <c r="B174" s="140"/>
      <c r="C174" s="181"/>
      <c r="D174" s="182" t="s">
        <v>118</v>
      </c>
      <c r="E174" s="183" t="s">
        <v>1</v>
      </c>
      <c r="F174" s="183" t="s">
        <v>213</v>
      </c>
      <c r="G174" s="181"/>
      <c r="H174" s="184">
        <v>3.91</v>
      </c>
      <c r="J174" s="181"/>
      <c r="L174" s="140"/>
      <c r="M174" s="142"/>
      <c r="N174" s="143"/>
      <c r="O174" s="143"/>
      <c r="P174" s="143"/>
      <c r="Q174" s="143"/>
      <c r="R174" s="143"/>
      <c r="S174" s="143"/>
      <c r="T174" s="144"/>
      <c r="AT174" s="141" t="s">
        <v>118</v>
      </c>
      <c r="AU174" s="141" t="s">
        <v>79</v>
      </c>
      <c r="AV174" s="13" t="s">
        <v>79</v>
      </c>
      <c r="AW174" s="13" t="s">
        <v>27</v>
      </c>
      <c r="AX174" s="13" t="s">
        <v>75</v>
      </c>
      <c r="AY174" s="141" t="s">
        <v>109</v>
      </c>
    </row>
    <row r="175" spans="1:65" s="2" customFormat="1" ht="24.2" customHeight="1">
      <c r="A175" s="30"/>
      <c r="B175" s="132"/>
      <c r="C175" s="177" t="s">
        <v>214</v>
      </c>
      <c r="D175" s="177" t="s">
        <v>112</v>
      </c>
      <c r="E175" s="178" t="s">
        <v>215</v>
      </c>
      <c r="F175" s="179" t="s">
        <v>216</v>
      </c>
      <c r="G175" s="177" t="s">
        <v>200</v>
      </c>
      <c r="H175" s="180">
        <v>12.298999999999999</v>
      </c>
      <c r="I175" s="165"/>
      <c r="J175" s="196">
        <f>ROUND(I175*H175,2)</f>
        <v>0</v>
      </c>
      <c r="K175" s="133" t="s">
        <v>132</v>
      </c>
      <c r="L175" s="31"/>
      <c r="M175" s="134" t="s">
        <v>1</v>
      </c>
      <c r="N175" s="135" t="s">
        <v>35</v>
      </c>
      <c r="O175" s="136">
        <v>0.41599999999999998</v>
      </c>
      <c r="P175" s="136">
        <f>O175*H175</f>
        <v>5.1163839999999992</v>
      </c>
      <c r="Q175" s="136">
        <v>0</v>
      </c>
      <c r="R175" s="136">
        <f>Q175*H175</f>
        <v>0</v>
      </c>
      <c r="S175" s="136">
        <v>0</v>
      </c>
      <c r="T175" s="137">
        <f>S175*H175</f>
        <v>0</v>
      </c>
      <c r="U175" s="30"/>
      <c r="V175" s="30"/>
      <c r="W175" s="30"/>
      <c r="X175" s="30"/>
      <c r="Y175" s="30"/>
      <c r="Z175" s="30"/>
      <c r="AA175" s="30"/>
      <c r="AB175" s="30"/>
      <c r="AC175" s="30"/>
      <c r="AD175" s="30"/>
      <c r="AE175" s="30"/>
      <c r="AR175" s="138" t="s">
        <v>116</v>
      </c>
      <c r="AT175" s="138" t="s">
        <v>112</v>
      </c>
      <c r="AU175" s="138" t="s">
        <v>79</v>
      </c>
      <c r="AY175" s="18" t="s">
        <v>109</v>
      </c>
      <c r="BE175" s="139">
        <f>IF(N175="základní",J175,0)</f>
        <v>0</v>
      </c>
      <c r="BF175" s="139">
        <f>IF(N175="snížená",J175,0)</f>
        <v>0</v>
      </c>
      <c r="BG175" s="139">
        <f>IF(N175="zákl. přenesená",J175,0)</f>
        <v>0</v>
      </c>
      <c r="BH175" s="139">
        <f>IF(N175="sníž. přenesená",J175,0)</f>
        <v>0</v>
      </c>
      <c r="BI175" s="139">
        <f>IF(N175="nulová",J175,0)</f>
        <v>0</v>
      </c>
      <c r="BJ175" s="18" t="s">
        <v>75</v>
      </c>
      <c r="BK175" s="139">
        <f>ROUND(I175*H175,2)</f>
        <v>0</v>
      </c>
      <c r="BL175" s="18" t="s">
        <v>116</v>
      </c>
      <c r="BM175" s="138" t="s">
        <v>217</v>
      </c>
    </row>
    <row r="176" spans="1:65" s="12" customFormat="1" ht="25.9" customHeight="1">
      <c r="B176" s="124"/>
      <c r="C176" s="173"/>
      <c r="D176" s="174" t="s">
        <v>69</v>
      </c>
      <c r="E176" s="175" t="s">
        <v>218</v>
      </c>
      <c r="F176" s="175" t="s">
        <v>219</v>
      </c>
      <c r="G176" s="173"/>
      <c r="H176" s="173"/>
      <c r="J176" s="194">
        <f>BK176</f>
        <v>0</v>
      </c>
      <c r="L176" s="124"/>
      <c r="M176" s="126"/>
      <c r="N176" s="127"/>
      <c r="O176" s="127"/>
      <c r="P176" s="128">
        <f>P177+P185</f>
        <v>53.963999999999999</v>
      </c>
      <c r="Q176" s="127"/>
      <c r="R176" s="128">
        <f>R177+R185</f>
        <v>0.12906000000000001</v>
      </c>
      <c r="S176" s="127"/>
      <c r="T176" s="129">
        <f>T177+T185</f>
        <v>1.6E-2</v>
      </c>
      <c r="AR176" s="125" t="s">
        <v>79</v>
      </c>
      <c r="AT176" s="130" t="s">
        <v>69</v>
      </c>
      <c r="AU176" s="130" t="s">
        <v>70</v>
      </c>
      <c r="AY176" s="125" t="s">
        <v>109</v>
      </c>
      <c r="BK176" s="131">
        <f>BK177+BK185</f>
        <v>0</v>
      </c>
    </row>
    <row r="177" spans="1:65" s="12" customFormat="1" ht="22.9" customHeight="1">
      <c r="B177" s="124"/>
      <c r="C177" s="173"/>
      <c r="D177" s="174" t="s">
        <v>69</v>
      </c>
      <c r="E177" s="176" t="s">
        <v>220</v>
      </c>
      <c r="F177" s="176" t="s">
        <v>221</v>
      </c>
      <c r="G177" s="173"/>
      <c r="H177" s="173"/>
      <c r="J177" s="195">
        <f>BK177</f>
        <v>0</v>
      </c>
      <c r="L177" s="124"/>
      <c r="M177" s="126"/>
      <c r="N177" s="127"/>
      <c r="O177" s="127"/>
      <c r="P177" s="128">
        <f>SUM(P178:P184)</f>
        <v>0.42799999999999999</v>
      </c>
      <c r="Q177" s="127"/>
      <c r="R177" s="128">
        <f>SUM(R178:R184)</f>
        <v>0</v>
      </c>
      <c r="S177" s="127"/>
      <c r="T177" s="129">
        <f>SUM(T178:T184)</f>
        <v>1.6E-2</v>
      </c>
      <c r="AR177" s="125" t="s">
        <v>79</v>
      </c>
      <c r="AT177" s="130" t="s">
        <v>69</v>
      </c>
      <c r="AU177" s="130" t="s">
        <v>75</v>
      </c>
      <c r="AY177" s="125" t="s">
        <v>109</v>
      </c>
      <c r="BK177" s="131">
        <f>SUM(BK178:BK184)</f>
        <v>0</v>
      </c>
    </row>
    <row r="178" spans="1:65" s="2" customFormat="1" ht="33" customHeight="1">
      <c r="A178" s="30"/>
      <c r="B178" s="132"/>
      <c r="C178" s="177" t="s">
        <v>7</v>
      </c>
      <c r="D178" s="177" t="s">
        <v>112</v>
      </c>
      <c r="E178" s="178" t="s">
        <v>222</v>
      </c>
      <c r="F178" s="179" t="s">
        <v>223</v>
      </c>
      <c r="G178" s="177" t="s">
        <v>138</v>
      </c>
      <c r="H178" s="180">
        <v>1</v>
      </c>
      <c r="I178" s="165"/>
      <c r="J178" s="196">
        <f>ROUND(I178*H178,2)</f>
        <v>0</v>
      </c>
      <c r="K178" s="133" t="s">
        <v>1</v>
      </c>
      <c r="L178" s="31"/>
      <c r="M178" s="134" t="s">
        <v>1</v>
      </c>
      <c r="N178" s="135" t="s">
        <v>35</v>
      </c>
      <c r="O178" s="136">
        <v>0.42799999999999999</v>
      </c>
      <c r="P178" s="136">
        <f>O178*H178</f>
        <v>0.42799999999999999</v>
      </c>
      <c r="Q178" s="136">
        <v>0</v>
      </c>
      <c r="R178" s="136">
        <f>Q178*H178</f>
        <v>0</v>
      </c>
      <c r="S178" s="136">
        <v>1.6E-2</v>
      </c>
      <c r="T178" s="137">
        <f>S178*H178</f>
        <v>1.6E-2</v>
      </c>
      <c r="U178" s="30"/>
      <c r="V178" s="30"/>
      <c r="W178" s="30"/>
      <c r="X178" s="30"/>
      <c r="Y178" s="30"/>
      <c r="Z178" s="30"/>
      <c r="AA178" s="30"/>
      <c r="AB178" s="30"/>
      <c r="AC178" s="30"/>
      <c r="AD178" s="30"/>
      <c r="AE178" s="30"/>
      <c r="AR178" s="138" t="s">
        <v>192</v>
      </c>
      <c r="AT178" s="138" t="s">
        <v>112</v>
      </c>
      <c r="AU178" s="138" t="s">
        <v>79</v>
      </c>
      <c r="AY178" s="18" t="s">
        <v>109</v>
      </c>
      <c r="BE178" s="139">
        <f>IF(N178="základní",J178,0)</f>
        <v>0</v>
      </c>
      <c r="BF178" s="139">
        <f>IF(N178="snížená",J178,0)</f>
        <v>0</v>
      </c>
      <c r="BG178" s="139">
        <f>IF(N178="zákl. přenesená",J178,0)</f>
        <v>0</v>
      </c>
      <c r="BH178" s="139">
        <f>IF(N178="sníž. přenesená",J178,0)</f>
        <v>0</v>
      </c>
      <c r="BI178" s="139">
        <f>IF(N178="nulová",J178,0)</f>
        <v>0</v>
      </c>
      <c r="BJ178" s="18" t="s">
        <v>75</v>
      </c>
      <c r="BK178" s="139">
        <f>ROUND(I178*H178,2)</f>
        <v>0</v>
      </c>
      <c r="BL178" s="18" t="s">
        <v>192</v>
      </c>
      <c r="BM178" s="138" t="s">
        <v>224</v>
      </c>
    </row>
    <row r="179" spans="1:65" s="13" customFormat="1">
      <c r="B179" s="140"/>
      <c r="C179" s="181"/>
      <c r="D179" s="182" t="s">
        <v>118</v>
      </c>
      <c r="E179" s="183" t="s">
        <v>1</v>
      </c>
      <c r="F179" s="183" t="s">
        <v>75</v>
      </c>
      <c r="G179" s="181"/>
      <c r="H179" s="184">
        <v>1</v>
      </c>
      <c r="J179" s="181"/>
      <c r="L179" s="140"/>
      <c r="M179" s="142"/>
      <c r="N179" s="143"/>
      <c r="O179" s="143"/>
      <c r="P179" s="143"/>
      <c r="Q179" s="143"/>
      <c r="R179" s="143"/>
      <c r="S179" s="143"/>
      <c r="T179" s="144"/>
      <c r="AT179" s="141" t="s">
        <v>118</v>
      </c>
      <c r="AU179" s="141" t="s">
        <v>79</v>
      </c>
      <c r="AV179" s="13" t="s">
        <v>79</v>
      </c>
      <c r="AW179" s="13" t="s">
        <v>27</v>
      </c>
      <c r="AX179" s="13" t="s">
        <v>70</v>
      </c>
      <c r="AY179" s="141" t="s">
        <v>109</v>
      </c>
    </row>
    <row r="180" spans="1:65" s="15" customFormat="1" ht="33.75">
      <c r="B180" s="150"/>
      <c r="C180" s="188"/>
      <c r="D180" s="182" t="s">
        <v>118</v>
      </c>
      <c r="E180" s="189" t="s">
        <v>1</v>
      </c>
      <c r="F180" s="189" t="s">
        <v>225</v>
      </c>
      <c r="G180" s="188"/>
      <c r="H180" s="189" t="s">
        <v>1</v>
      </c>
      <c r="J180" s="188"/>
      <c r="L180" s="150"/>
      <c r="M180" s="152"/>
      <c r="N180" s="153"/>
      <c r="O180" s="153"/>
      <c r="P180" s="153"/>
      <c r="Q180" s="153"/>
      <c r="R180" s="153"/>
      <c r="S180" s="153"/>
      <c r="T180" s="154"/>
      <c r="AT180" s="151" t="s">
        <v>118</v>
      </c>
      <c r="AU180" s="151" t="s">
        <v>79</v>
      </c>
      <c r="AV180" s="15" t="s">
        <v>75</v>
      </c>
      <c r="AW180" s="15" t="s">
        <v>27</v>
      </c>
      <c r="AX180" s="15" t="s">
        <v>70</v>
      </c>
      <c r="AY180" s="151" t="s">
        <v>109</v>
      </c>
    </row>
    <row r="181" spans="1:65" s="15" customFormat="1" ht="33.75">
      <c r="B181" s="150"/>
      <c r="C181" s="188"/>
      <c r="D181" s="182" t="s">
        <v>118</v>
      </c>
      <c r="E181" s="189" t="s">
        <v>1</v>
      </c>
      <c r="F181" s="189" t="s">
        <v>226</v>
      </c>
      <c r="G181" s="188"/>
      <c r="H181" s="189" t="s">
        <v>1</v>
      </c>
      <c r="J181" s="188"/>
      <c r="L181" s="150"/>
      <c r="M181" s="152"/>
      <c r="N181" s="153"/>
      <c r="O181" s="153"/>
      <c r="P181" s="153"/>
      <c r="Q181" s="153"/>
      <c r="R181" s="153"/>
      <c r="S181" s="153"/>
      <c r="T181" s="154"/>
      <c r="AT181" s="151" t="s">
        <v>118</v>
      </c>
      <c r="AU181" s="151" t="s">
        <v>79</v>
      </c>
      <c r="AV181" s="15" t="s">
        <v>75</v>
      </c>
      <c r="AW181" s="15" t="s">
        <v>27</v>
      </c>
      <c r="AX181" s="15" t="s">
        <v>70</v>
      </c>
      <c r="AY181" s="151" t="s">
        <v>109</v>
      </c>
    </row>
    <row r="182" spans="1:65" s="14" customFormat="1">
      <c r="B182" s="145"/>
      <c r="C182" s="185"/>
      <c r="D182" s="182" t="s">
        <v>118</v>
      </c>
      <c r="E182" s="186" t="s">
        <v>1</v>
      </c>
      <c r="F182" s="186" t="s">
        <v>129</v>
      </c>
      <c r="G182" s="185"/>
      <c r="H182" s="187">
        <v>1</v>
      </c>
      <c r="J182" s="185"/>
      <c r="L182" s="145"/>
      <c r="M182" s="147"/>
      <c r="N182" s="148"/>
      <c r="O182" s="148"/>
      <c r="P182" s="148"/>
      <c r="Q182" s="148"/>
      <c r="R182" s="148"/>
      <c r="S182" s="148"/>
      <c r="T182" s="149"/>
      <c r="AT182" s="146" t="s">
        <v>118</v>
      </c>
      <c r="AU182" s="146" t="s">
        <v>79</v>
      </c>
      <c r="AV182" s="14" t="s">
        <v>116</v>
      </c>
      <c r="AW182" s="14" t="s">
        <v>27</v>
      </c>
      <c r="AX182" s="14" t="s">
        <v>75</v>
      </c>
      <c r="AY182" s="146" t="s">
        <v>109</v>
      </c>
    </row>
    <row r="183" spans="1:65" s="2" customFormat="1" ht="37.9" customHeight="1">
      <c r="A183" s="30"/>
      <c r="B183" s="132"/>
      <c r="C183" s="177" t="s">
        <v>227</v>
      </c>
      <c r="D183" s="177" t="s">
        <v>112</v>
      </c>
      <c r="E183" s="178" t="s">
        <v>228</v>
      </c>
      <c r="F183" s="179" t="s">
        <v>229</v>
      </c>
      <c r="G183" s="177" t="s">
        <v>189</v>
      </c>
      <c r="H183" s="180">
        <v>2</v>
      </c>
      <c r="I183" s="165"/>
      <c r="J183" s="196">
        <f>ROUND(I183*H183,2)</f>
        <v>0</v>
      </c>
      <c r="K183" s="133" t="s">
        <v>1</v>
      </c>
      <c r="L183" s="31"/>
      <c r="M183" s="134" t="s">
        <v>1</v>
      </c>
      <c r="N183" s="135" t="s">
        <v>35</v>
      </c>
      <c r="O183" s="136">
        <v>0</v>
      </c>
      <c r="P183" s="136">
        <f>O183*H183</f>
        <v>0</v>
      </c>
      <c r="Q183" s="136">
        <v>0</v>
      </c>
      <c r="R183" s="136">
        <f>Q183*H183</f>
        <v>0</v>
      </c>
      <c r="S183" s="136">
        <v>0</v>
      </c>
      <c r="T183" s="137">
        <f>S183*H183</f>
        <v>0</v>
      </c>
      <c r="U183" s="30"/>
      <c r="V183" s="30"/>
      <c r="W183" s="30"/>
      <c r="X183" s="30"/>
      <c r="Y183" s="30"/>
      <c r="Z183" s="30"/>
      <c r="AA183" s="30"/>
      <c r="AB183" s="30"/>
      <c r="AC183" s="30"/>
      <c r="AD183" s="30"/>
      <c r="AE183" s="30"/>
      <c r="AR183" s="138" t="s">
        <v>192</v>
      </c>
      <c r="AT183" s="138" t="s">
        <v>112</v>
      </c>
      <c r="AU183" s="138" t="s">
        <v>79</v>
      </c>
      <c r="AY183" s="18" t="s">
        <v>109</v>
      </c>
      <c r="BE183" s="139">
        <f>IF(N183="základní",J183,0)</f>
        <v>0</v>
      </c>
      <c r="BF183" s="139">
        <f>IF(N183="snížená",J183,0)</f>
        <v>0</v>
      </c>
      <c r="BG183" s="139">
        <f>IF(N183="zákl. přenesená",J183,0)</f>
        <v>0</v>
      </c>
      <c r="BH183" s="139">
        <f>IF(N183="sníž. přenesená",J183,0)</f>
        <v>0</v>
      </c>
      <c r="BI183" s="139">
        <f>IF(N183="nulová",J183,0)</f>
        <v>0</v>
      </c>
      <c r="BJ183" s="18" t="s">
        <v>75</v>
      </c>
      <c r="BK183" s="139">
        <f>ROUND(I183*H183,2)</f>
        <v>0</v>
      </c>
      <c r="BL183" s="18" t="s">
        <v>192</v>
      </c>
      <c r="BM183" s="138" t="s">
        <v>230</v>
      </c>
    </row>
    <row r="184" spans="1:65" s="13" customFormat="1">
      <c r="B184" s="140"/>
      <c r="C184" s="181"/>
      <c r="D184" s="182" t="s">
        <v>118</v>
      </c>
      <c r="E184" s="183" t="s">
        <v>1</v>
      </c>
      <c r="F184" s="183" t="s">
        <v>79</v>
      </c>
      <c r="G184" s="181"/>
      <c r="H184" s="184">
        <v>2</v>
      </c>
      <c r="J184" s="181"/>
      <c r="L184" s="140"/>
      <c r="M184" s="142"/>
      <c r="N184" s="143"/>
      <c r="O184" s="143"/>
      <c r="P184" s="143"/>
      <c r="Q184" s="143"/>
      <c r="R184" s="143"/>
      <c r="S184" s="143"/>
      <c r="T184" s="144"/>
      <c r="AT184" s="141" t="s">
        <v>118</v>
      </c>
      <c r="AU184" s="141" t="s">
        <v>79</v>
      </c>
      <c r="AV184" s="13" t="s">
        <v>79</v>
      </c>
      <c r="AW184" s="13" t="s">
        <v>27</v>
      </c>
      <c r="AX184" s="13" t="s">
        <v>75</v>
      </c>
      <c r="AY184" s="141" t="s">
        <v>109</v>
      </c>
    </row>
    <row r="185" spans="1:65" s="12" customFormat="1" ht="22.9" customHeight="1">
      <c r="B185" s="124"/>
      <c r="C185" s="173"/>
      <c r="D185" s="174" t="s">
        <v>69</v>
      </c>
      <c r="E185" s="176" t="s">
        <v>231</v>
      </c>
      <c r="F185" s="176" t="s">
        <v>232</v>
      </c>
      <c r="G185" s="173"/>
      <c r="H185" s="173"/>
      <c r="J185" s="195">
        <f>BK185</f>
        <v>0</v>
      </c>
      <c r="L185" s="124"/>
      <c r="M185" s="126"/>
      <c r="N185" s="127"/>
      <c r="O185" s="127"/>
      <c r="P185" s="128">
        <f>SUM(P186:P191)</f>
        <v>53.536000000000001</v>
      </c>
      <c r="Q185" s="127"/>
      <c r="R185" s="128">
        <f>SUM(R186:R191)</f>
        <v>0.12906000000000001</v>
      </c>
      <c r="S185" s="127"/>
      <c r="T185" s="129">
        <f>SUM(T186:T191)</f>
        <v>0</v>
      </c>
      <c r="AR185" s="125" t="s">
        <v>79</v>
      </c>
      <c r="AT185" s="130" t="s">
        <v>69</v>
      </c>
      <c r="AU185" s="130" t="s">
        <v>75</v>
      </c>
      <c r="AY185" s="125" t="s">
        <v>109</v>
      </c>
      <c r="BK185" s="131">
        <f>SUM(BK186:BK191)</f>
        <v>0</v>
      </c>
    </row>
    <row r="186" spans="1:65" s="2" customFormat="1" ht="16.5" customHeight="1">
      <c r="A186" s="30"/>
      <c r="B186" s="132"/>
      <c r="C186" s="177" t="s">
        <v>233</v>
      </c>
      <c r="D186" s="177" t="s">
        <v>112</v>
      </c>
      <c r="E186" s="178" t="s">
        <v>234</v>
      </c>
      <c r="F186" s="179" t="s">
        <v>235</v>
      </c>
      <c r="G186" s="177" t="s">
        <v>122</v>
      </c>
      <c r="H186" s="180">
        <v>184</v>
      </c>
      <c r="I186" s="165"/>
      <c r="J186" s="196">
        <f>ROUND(I186*H186,2)</f>
        <v>0</v>
      </c>
      <c r="K186" s="133" t="s">
        <v>1</v>
      </c>
      <c r="L186" s="31"/>
      <c r="M186" s="134" t="s">
        <v>1</v>
      </c>
      <c r="N186" s="135" t="s">
        <v>35</v>
      </c>
      <c r="O186" s="136">
        <v>0.224</v>
      </c>
      <c r="P186" s="136">
        <f>O186*H186</f>
        <v>41.216000000000001</v>
      </c>
      <c r="Q186" s="136">
        <v>5.4000000000000001E-4</v>
      </c>
      <c r="R186" s="136">
        <f>Q186*H186</f>
        <v>9.9360000000000004E-2</v>
      </c>
      <c r="S186" s="136">
        <v>0</v>
      </c>
      <c r="T186" s="137">
        <f>S186*H186</f>
        <v>0</v>
      </c>
      <c r="U186" s="30"/>
      <c r="V186" s="30"/>
      <c r="W186" s="30"/>
      <c r="X186" s="30"/>
      <c r="Y186" s="30"/>
      <c r="Z186" s="30"/>
      <c r="AA186" s="30"/>
      <c r="AB186" s="30"/>
      <c r="AC186" s="30"/>
      <c r="AD186" s="30"/>
      <c r="AE186" s="30"/>
      <c r="AR186" s="138" t="s">
        <v>192</v>
      </c>
      <c r="AT186" s="138" t="s">
        <v>112</v>
      </c>
      <c r="AU186" s="138" t="s">
        <v>79</v>
      </c>
      <c r="AY186" s="18" t="s">
        <v>109</v>
      </c>
      <c r="BE186" s="139">
        <f>IF(N186="základní",J186,0)</f>
        <v>0</v>
      </c>
      <c r="BF186" s="139">
        <f>IF(N186="snížená",J186,0)</f>
        <v>0</v>
      </c>
      <c r="BG186" s="139">
        <f>IF(N186="zákl. přenesená",J186,0)</f>
        <v>0</v>
      </c>
      <c r="BH186" s="139">
        <f>IF(N186="sníž. přenesená",J186,0)</f>
        <v>0</v>
      </c>
      <c r="BI186" s="139">
        <f>IF(N186="nulová",J186,0)</f>
        <v>0</v>
      </c>
      <c r="BJ186" s="18" t="s">
        <v>75</v>
      </c>
      <c r="BK186" s="139">
        <f>ROUND(I186*H186,2)</f>
        <v>0</v>
      </c>
      <c r="BL186" s="18" t="s">
        <v>192</v>
      </c>
      <c r="BM186" s="138" t="s">
        <v>236</v>
      </c>
    </row>
    <row r="187" spans="1:65" s="13" customFormat="1">
      <c r="B187" s="140"/>
      <c r="C187" s="181"/>
      <c r="D187" s="182" t="s">
        <v>118</v>
      </c>
      <c r="E187" s="183" t="s">
        <v>1</v>
      </c>
      <c r="F187" s="183" t="s">
        <v>237</v>
      </c>
      <c r="G187" s="181"/>
      <c r="H187" s="184">
        <v>184</v>
      </c>
      <c r="J187" s="181"/>
      <c r="L187" s="140"/>
      <c r="M187" s="142"/>
      <c r="N187" s="143"/>
      <c r="O187" s="143"/>
      <c r="P187" s="143"/>
      <c r="Q187" s="143"/>
      <c r="R187" s="143"/>
      <c r="S187" s="143"/>
      <c r="T187" s="144"/>
      <c r="AT187" s="141" t="s">
        <v>118</v>
      </c>
      <c r="AU187" s="141" t="s">
        <v>79</v>
      </c>
      <c r="AV187" s="13" t="s">
        <v>79</v>
      </c>
      <c r="AW187" s="13" t="s">
        <v>27</v>
      </c>
      <c r="AX187" s="13" t="s">
        <v>70</v>
      </c>
      <c r="AY187" s="141" t="s">
        <v>109</v>
      </c>
    </row>
    <row r="188" spans="1:65" s="14" customFormat="1">
      <c r="B188" s="145"/>
      <c r="C188" s="185"/>
      <c r="D188" s="182" t="s">
        <v>118</v>
      </c>
      <c r="E188" s="186" t="s">
        <v>1</v>
      </c>
      <c r="F188" s="186" t="s">
        <v>129</v>
      </c>
      <c r="G188" s="185"/>
      <c r="H188" s="187">
        <v>184</v>
      </c>
      <c r="J188" s="185"/>
      <c r="L188" s="145"/>
      <c r="M188" s="147"/>
      <c r="N188" s="148"/>
      <c r="O188" s="148"/>
      <c r="P188" s="148"/>
      <c r="Q188" s="148"/>
      <c r="R188" s="148"/>
      <c r="S188" s="148"/>
      <c r="T188" s="149"/>
      <c r="AT188" s="146" t="s">
        <v>118</v>
      </c>
      <c r="AU188" s="146" t="s">
        <v>79</v>
      </c>
      <c r="AV188" s="14" t="s">
        <v>116</v>
      </c>
      <c r="AW188" s="14" t="s">
        <v>27</v>
      </c>
      <c r="AX188" s="14" t="s">
        <v>75</v>
      </c>
      <c r="AY188" s="146" t="s">
        <v>109</v>
      </c>
    </row>
    <row r="189" spans="1:65" s="2" customFormat="1" ht="21.75" customHeight="1">
      <c r="A189" s="30"/>
      <c r="B189" s="132"/>
      <c r="C189" s="177" t="s">
        <v>238</v>
      </c>
      <c r="D189" s="177" t="s">
        <v>112</v>
      </c>
      <c r="E189" s="178" t="s">
        <v>239</v>
      </c>
      <c r="F189" s="179" t="s">
        <v>240</v>
      </c>
      <c r="G189" s="177" t="s">
        <v>122</v>
      </c>
      <c r="H189" s="180">
        <v>55</v>
      </c>
      <c r="I189" s="165"/>
      <c r="J189" s="196">
        <f>ROUND(I189*H189,2)</f>
        <v>0</v>
      </c>
      <c r="K189" s="133" t="s">
        <v>1</v>
      </c>
      <c r="L189" s="31"/>
      <c r="M189" s="134" t="s">
        <v>1</v>
      </c>
      <c r="N189" s="135" t="s">
        <v>35</v>
      </c>
      <c r="O189" s="136">
        <v>0.224</v>
      </c>
      <c r="P189" s="136">
        <f>O189*H189</f>
        <v>12.32</v>
      </c>
      <c r="Q189" s="136">
        <v>5.4000000000000001E-4</v>
      </c>
      <c r="R189" s="136">
        <f>Q189*H189</f>
        <v>2.9700000000000001E-2</v>
      </c>
      <c r="S189" s="136">
        <v>0</v>
      </c>
      <c r="T189" s="137">
        <f>S189*H189</f>
        <v>0</v>
      </c>
      <c r="U189" s="30"/>
      <c r="V189" s="30"/>
      <c r="W189" s="30"/>
      <c r="X189" s="30"/>
      <c r="Y189" s="30"/>
      <c r="Z189" s="30"/>
      <c r="AA189" s="30"/>
      <c r="AB189" s="30"/>
      <c r="AC189" s="30"/>
      <c r="AD189" s="30"/>
      <c r="AE189" s="30"/>
      <c r="AR189" s="138" t="s">
        <v>192</v>
      </c>
      <c r="AT189" s="138" t="s">
        <v>112</v>
      </c>
      <c r="AU189" s="138" t="s">
        <v>79</v>
      </c>
      <c r="AY189" s="18" t="s">
        <v>109</v>
      </c>
      <c r="BE189" s="139">
        <f>IF(N189="základní",J189,0)</f>
        <v>0</v>
      </c>
      <c r="BF189" s="139">
        <f>IF(N189="snížená",J189,0)</f>
        <v>0</v>
      </c>
      <c r="BG189" s="139">
        <f>IF(N189="zákl. přenesená",J189,0)</f>
        <v>0</v>
      </c>
      <c r="BH189" s="139">
        <f>IF(N189="sníž. přenesená",J189,0)</f>
        <v>0</v>
      </c>
      <c r="BI189" s="139">
        <f>IF(N189="nulová",J189,0)</f>
        <v>0</v>
      </c>
      <c r="BJ189" s="18" t="s">
        <v>75</v>
      </c>
      <c r="BK189" s="139">
        <f>ROUND(I189*H189,2)</f>
        <v>0</v>
      </c>
      <c r="BL189" s="18" t="s">
        <v>192</v>
      </c>
      <c r="BM189" s="138" t="s">
        <v>241</v>
      </c>
    </row>
    <row r="190" spans="1:65" s="13" customFormat="1">
      <c r="B190" s="140"/>
      <c r="C190" s="181"/>
      <c r="D190" s="182" t="s">
        <v>118</v>
      </c>
      <c r="E190" s="183" t="s">
        <v>1</v>
      </c>
      <c r="F190" s="183" t="s">
        <v>242</v>
      </c>
      <c r="G190" s="181"/>
      <c r="H190" s="184">
        <v>55</v>
      </c>
      <c r="J190" s="181"/>
      <c r="L190" s="140"/>
      <c r="M190" s="142"/>
      <c r="N190" s="143"/>
      <c r="O190" s="143"/>
      <c r="P190" s="143"/>
      <c r="Q190" s="143"/>
      <c r="R190" s="143"/>
      <c r="S190" s="143"/>
      <c r="T190" s="144"/>
      <c r="AT190" s="141" t="s">
        <v>118</v>
      </c>
      <c r="AU190" s="141" t="s">
        <v>79</v>
      </c>
      <c r="AV190" s="13" t="s">
        <v>79</v>
      </c>
      <c r="AW190" s="13" t="s">
        <v>27</v>
      </c>
      <c r="AX190" s="13" t="s">
        <v>70</v>
      </c>
      <c r="AY190" s="141" t="s">
        <v>109</v>
      </c>
    </row>
    <row r="191" spans="1:65" s="14" customFormat="1">
      <c r="B191" s="145"/>
      <c r="C191" s="185"/>
      <c r="D191" s="182" t="s">
        <v>118</v>
      </c>
      <c r="E191" s="186" t="s">
        <v>1</v>
      </c>
      <c r="F191" s="186" t="s">
        <v>129</v>
      </c>
      <c r="G191" s="185"/>
      <c r="H191" s="187">
        <v>55</v>
      </c>
      <c r="J191" s="185"/>
      <c r="L191" s="145"/>
      <c r="M191" s="147"/>
      <c r="N191" s="148"/>
      <c r="O191" s="148"/>
      <c r="P191" s="148"/>
      <c r="Q191" s="148"/>
      <c r="R191" s="148"/>
      <c r="S191" s="148"/>
      <c r="T191" s="149"/>
      <c r="AT191" s="146" t="s">
        <v>118</v>
      </c>
      <c r="AU191" s="146" t="s">
        <v>79</v>
      </c>
      <c r="AV191" s="14" t="s">
        <v>116</v>
      </c>
      <c r="AW191" s="14" t="s">
        <v>27</v>
      </c>
      <c r="AX191" s="14" t="s">
        <v>75</v>
      </c>
      <c r="AY191" s="146" t="s">
        <v>109</v>
      </c>
    </row>
    <row r="192" spans="1:65" s="12" customFormat="1" ht="25.9" customHeight="1">
      <c r="B192" s="124"/>
      <c r="C192" s="173"/>
      <c r="D192" s="174" t="s">
        <v>69</v>
      </c>
      <c r="E192" s="175" t="s">
        <v>243</v>
      </c>
      <c r="F192" s="175" t="s">
        <v>244</v>
      </c>
      <c r="G192" s="173"/>
      <c r="H192" s="173"/>
      <c r="J192" s="194">
        <f>BK192</f>
        <v>0</v>
      </c>
      <c r="L192" s="124"/>
      <c r="M192" s="126"/>
      <c r="N192" s="127"/>
      <c r="O192" s="127"/>
      <c r="P192" s="128">
        <f>P193</f>
        <v>0</v>
      </c>
      <c r="Q192" s="127"/>
      <c r="R192" s="128">
        <f>R193</f>
        <v>0</v>
      </c>
      <c r="S192" s="127"/>
      <c r="T192" s="129">
        <f>T193</f>
        <v>0</v>
      </c>
      <c r="AR192" s="125" t="s">
        <v>135</v>
      </c>
      <c r="AT192" s="130" t="s">
        <v>69</v>
      </c>
      <c r="AU192" s="130" t="s">
        <v>70</v>
      </c>
      <c r="AY192" s="125" t="s">
        <v>109</v>
      </c>
      <c r="BK192" s="131">
        <f>BK193</f>
        <v>0</v>
      </c>
    </row>
    <row r="193" spans="1:65" s="12" customFormat="1" ht="22.9" customHeight="1">
      <c r="B193" s="124"/>
      <c r="C193" s="173"/>
      <c r="D193" s="174" t="s">
        <v>69</v>
      </c>
      <c r="E193" s="176" t="s">
        <v>245</v>
      </c>
      <c r="F193" s="176" t="s">
        <v>246</v>
      </c>
      <c r="G193" s="173"/>
      <c r="H193" s="173"/>
      <c r="J193" s="195">
        <f>BK193</f>
        <v>0</v>
      </c>
      <c r="L193" s="124"/>
      <c r="M193" s="126"/>
      <c r="N193" s="127"/>
      <c r="O193" s="127"/>
      <c r="P193" s="128">
        <f>SUM(P194:P195)</f>
        <v>0</v>
      </c>
      <c r="Q193" s="127"/>
      <c r="R193" s="128">
        <f>SUM(R194:R195)</f>
        <v>0</v>
      </c>
      <c r="S193" s="127"/>
      <c r="T193" s="129">
        <f>SUM(T194:T195)</f>
        <v>0</v>
      </c>
      <c r="AR193" s="125" t="s">
        <v>135</v>
      </c>
      <c r="AT193" s="130" t="s">
        <v>69</v>
      </c>
      <c r="AU193" s="130" t="s">
        <v>75</v>
      </c>
      <c r="AY193" s="125" t="s">
        <v>109</v>
      </c>
      <c r="BK193" s="131">
        <f>SUM(BK194:BK195)</f>
        <v>0</v>
      </c>
    </row>
    <row r="194" spans="1:65" s="2" customFormat="1" ht="16.5" customHeight="1">
      <c r="A194" s="30"/>
      <c r="B194" s="132"/>
      <c r="C194" s="177" t="s">
        <v>247</v>
      </c>
      <c r="D194" s="177" t="s">
        <v>112</v>
      </c>
      <c r="E194" s="178" t="s">
        <v>248</v>
      </c>
      <c r="F194" s="179" t="s">
        <v>246</v>
      </c>
      <c r="G194" s="177" t="s">
        <v>249</v>
      </c>
      <c r="H194" s="180">
        <v>1</v>
      </c>
      <c r="I194" s="165"/>
      <c r="J194" s="196">
        <f>ROUND(I194*H194,2)</f>
        <v>0</v>
      </c>
      <c r="K194" s="133" t="s">
        <v>132</v>
      </c>
      <c r="L194" s="31"/>
      <c r="M194" s="134" t="s">
        <v>1</v>
      </c>
      <c r="N194" s="135" t="s">
        <v>35</v>
      </c>
      <c r="O194" s="136">
        <v>0</v>
      </c>
      <c r="P194" s="136">
        <f>O194*H194</f>
        <v>0</v>
      </c>
      <c r="Q194" s="136">
        <v>0</v>
      </c>
      <c r="R194" s="136">
        <f>Q194*H194</f>
        <v>0</v>
      </c>
      <c r="S194" s="136">
        <v>0</v>
      </c>
      <c r="T194" s="137">
        <f>S194*H194</f>
        <v>0</v>
      </c>
      <c r="U194" s="30"/>
      <c r="V194" s="30"/>
      <c r="W194" s="30"/>
      <c r="X194" s="30"/>
      <c r="Y194" s="30"/>
      <c r="Z194" s="30"/>
      <c r="AA194" s="30"/>
      <c r="AB194" s="30"/>
      <c r="AC194" s="30"/>
      <c r="AD194" s="30"/>
      <c r="AE194" s="30"/>
      <c r="AR194" s="138" t="s">
        <v>250</v>
      </c>
      <c r="AT194" s="138" t="s">
        <v>112</v>
      </c>
      <c r="AU194" s="138" t="s">
        <v>79</v>
      </c>
      <c r="AY194" s="18" t="s">
        <v>109</v>
      </c>
      <c r="BE194" s="139">
        <f>IF(N194="základní",J194,0)</f>
        <v>0</v>
      </c>
      <c r="BF194" s="139">
        <f>IF(N194="snížená",J194,0)</f>
        <v>0</v>
      </c>
      <c r="BG194" s="139">
        <f>IF(N194="zákl. přenesená",J194,0)</f>
        <v>0</v>
      </c>
      <c r="BH194" s="139">
        <f>IF(N194="sníž. přenesená",J194,0)</f>
        <v>0</v>
      </c>
      <c r="BI194" s="139">
        <f>IF(N194="nulová",J194,0)</f>
        <v>0</v>
      </c>
      <c r="BJ194" s="18" t="s">
        <v>75</v>
      </c>
      <c r="BK194" s="139">
        <f>ROUND(I194*H194,2)</f>
        <v>0</v>
      </c>
      <c r="BL194" s="18" t="s">
        <v>250</v>
      </c>
      <c r="BM194" s="138" t="s">
        <v>251</v>
      </c>
    </row>
    <row r="195" spans="1:65" s="13" customFormat="1">
      <c r="B195" s="140"/>
      <c r="C195" s="181"/>
      <c r="D195" s="182" t="s">
        <v>118</v>
      </c>
      <c r="E195" s="183" t="s">
        <v>1</v>
      </c>
      <c r="F195" s="183" t="s">
        <v>252</v>
      </c>
      <c r="G195" s="181"/>
      <c r="H195" s="184">
        <v>1</v>
      </c>
      <c r="L195" s="140"/>
      <c r="M195" s="160"/>
      <c r="N195" s="161"/>
      <c r="O195" s="161"/>
      <c r="P195" s="161"/>
      <c r="Q195" s="161"/>
      <c r="R195" s="161"/>
      <c r="S195" s="161"/>
      <c r="T195" s="162"/>
      <c r="AT195" s="141" t="s">
        <v>118</v>
      </c>
      <c r="AU195" s="141" t="s">
        <v>79</v>
      </c>
      <c r="AV195" s="13" t="s">
        <v>79</v>
      </c>
      <c r="AW195" s="13" t="s">
        <v>27</v>
      </c>
      <c r="AX195" s="13" t="s">
        <v>75</v>
      </c>
      <c r="AY195" s="141" t="s">
        <v>109</v>
      </c>
    </row>
    <row r="196" spans="1:65" s="2" customFormat="1" ht="6.95" customHeight="1">
      <c r="A196" s="30"/>
      <c r="B196" s="45"/>
      <c r="C196" s="46"/>
      <c r="D196" s="46"/>
      <c r="E196" s="46"/>
      <c r="F196" s="46"/>
      <c r="G196" s="46"/>
      <c r="H196" s="46"/>
      <c r="I196" s="46"/>
      <c r="J196" s="46"/>
      <c r="K196" s="46"/>
      <c r="L196" s="31"/>
      <c r="M196" s="30"/>
      <c r="O196" s="30"/>
      <c r="P196" s="30"/>
      <c r="Q196" s="30"/>
      <c r="R196" s="30"/>
      <c r="S196" s="30"/>
      <c r="T196" s="30"/>
      <c r="U196" s="30"/>
      <c r="V196" s="30"/>
      <c r="W196" s="30"/>
      <c r="X196" s="30"/>
      <c r="Y196" s="30"/>
      <c r="Z196" s="30"/>
      <c r="AA196" s="30"/>
      <c r="AB196" s="30"/>
      <c r="AC196" s="30"/>
      <c r="AD196" s="30"/>
      <c r="AE196" s="30"/>
    </row>
  </sheetData>
  <sheetProtection algorithmName="SHA-512" hashValue="VDyk0HnrMIenXVcuWVm1489fvL6jxXpdJ9Xqe0kpdH+saoSNOsPzQryQDJvZLnY7LYrdoZzOFyCNgGRz16AgVA==" saltValue="QmnJ6anGXnTP4wza4Z5P4w==" spinCount="100000" sheet="1" objects="1" scenarios="1"/>
  <autoFilter ref="C119:K195"/>
  <mergeCells count="6">
    <mergeCell ref="E112:H112"/>
    <mergeCell ref="L2:V2"/>
    <mergeCell ref="E7:H7"/>
    <mergeCell ref="E25:H25"/>
    <mergeCell ref="E85:H85"/>
    <mergeCell ref="J89:K89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COV-UHB - VYROVNÁVACÍ NÁDRŽ</vt:lpstr>
      <vt:lpstr>'COV-UHB - VYROVNÁVACÍ NÁDRŽ'!Názvy_tisku</vt:lpstr>
      <vt:lpstr>'Rekapitulace stavby'!Názvy_tisku</vt:lpstr>
      <vt:lpstr>'COV-UHB - VYROVNÁVACÍ NÁDRŽ'!Oblast_tisku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Hrušková Lenka</dc:creator>
  <cp:lastModifiedBy>Manda Libor, DiS.</cp:lastModifiedBy>
  <dcterms:created xsi:type="dcterms:W3CDTF">2022-07-13T07:40:23Z</dcterms:created>
  <dcterms:modified xsi:type="dcterms:W3CDTF">2022-07-20T12:12:49Z</dcterms:modified>
</cp:coreProperties>
</file>