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P:\2226_NemCL - Oprava a modernizace rehabilitace ve 4.NP\06 DVZ\F Soupis prací\02 Soupis prací 2022-08-22 final\01 Soupis prací neoceněný (zadání)\"/>
    </mc:Choice>
  </mc:AlternateContent>
  <xr:revisionPtr revIDLastSave="0" documentId="13_ncr:1_{95F2D987-8DC5-458F-86B0-E090F1ABE674}" xr6:coauthVersionLast="43" xr6:coauthVersionMax="43" xr10:uidLastSave="{00000000-0000-0000-0000-000000000000}"/>
  <bookViews>
    <workbookView xWindow="-120" yWindow="-120" windowWidth="38640" windowHeight="21120" xr2:uid="{00000000-000D-0000-FFFF-FFFF00000000}"/>
  </bookViews>
  <sheets>
    <sheet name="Rekapitulace stavby" sheetId="1" r:id="rId1"/>
    <sheet name="D1.01.100 - Oprava a mode..." sheetId="2" r:id="rId2"/>
    <sheet name="Pokyny pro vyplnění" sheetId="3" r:id="rId3"/>
  </sheets>
  <definedNames>
    <definedName name="_xlnm._FilterDatabase" localSheetId="1" hidden="1">'D1.01.100 - Oprava a mode...'!$C$98:$K$1050</definedName>
    <definedName name="_xlnm.Print_Titles" localSheetId="1">'D1.01.100 - Oprava a mode...'!$98:$98</definedName>
    <definedName name="_xlnm.Print_Titles" localSheetId="0">'Rekapitulace stavby'!$52:$52</definedName>
    <definedName name="_xlnm.Print_Area" localSheetId="1">'D1.01.100 - Oprava a mode...'!$C$4:$J$39,'D1.01.100 - Oprava a mode...'!$C$45:$J$80,'D1.01.100 - Oprava a mode...'!$C$86:$K$1050</definedName>
    <definedName name="_xlnm.Print_Area" localSheetId="2">'Pokyny pro vyplnění'!$B$2:$K$71,'Pokyny pro vyplnění'!$B$74:$K$118,'Pokyny pro vyplnění'!$B$121:$K$161,'Pokyny pro vyplnění'!$B$164:$K$218</definedName>
    <definedName name="_xlnm.Print_Area" localSheetId="0">'Rekapitulace stavby'!$D$4:$AO$36,'Rekapitulace stavby'!$C$42:$AQ$56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37" i="2" l="1"/>
  <c r="J36" i="2"/>
  <c r="AY55" i="1"/>
  <c r="J35" i="2"/>
  <c r="AX55" i="1"/>
  <c r="BI1050" i="2"/>
  <c r="BH1050" i="2"/>
  <c r="BG1050" i="2"/>
  <c r="BF1050" i="2"/>
  <c r="T1050" i="2"/>
  <c r="R1050" i="2"/>
  <c r="P1050" i="2"/>
  <c r="BI1049" i="2"/>
  <c r="BH1049" i="2"/>
  <c r="BG1049" i="2"/>
  <c r="BF1049" i="2"/>
  <c r="T1049" i="2"/>
  <c r="R1049" i="2"/>
  <c r="P1049" i="2"/>
  <c r="BI1048" i="2"/>
  <c r="BH1048" i="2"/>
  <c r="BG1048" i="2"/>
  <c r="BF1048" i="2"/>
  <c r="T1048" i="2"/>
  <c r="R1048" i="2"/>
  <c r="P1048" i="2"/>
  <c r="BI1047" i="2"/>
  <c r="BH1047" i="2"/>
  <c r="BG1047" i="2"/>
  <c r="BF1047" i="2"/>
  <c r="T1047" i="2"/>
  <c r="R1047" i="2"/>
  <c r="P1047" i="2"/>
  <c r="BI1046" i="2"/>
  <c r="BH1046" i="2"/>
  <c r="BG1046" i="2"/>
  <c r="BF1046" i="2"/>
  <c r="T1046" i="2"/>
  <c r="R1046" i="2"/>
  <c r="P1046" i="2"/>
  <c r="BI1045" i="2"/>
  <c r="BH1045" i="2"/>
  <c r="BG1045" i="2"/>
  <c r="BF1045" i="2"/>
  <c r="T1045" i="2"/>
  <c r="R1045" i="2"/>
  <c r="P1045" i="2"/>
  <c r="BI1041" i="2"/>
  <c r="BH1041" i="2"/>
  <c r="BG1041" i="2"/>
  <c r="BF1041" i="2"/>
  <c r="T1041" i="2"/>
  <c r="T1040" i="2"/>
  <c r="R1041" i="2"/>
  <c r="R1040" i="2"/>
  <c r="P1041" i="2"/>
  <c r="P1040" i="2"/>
  <c r="BI996" i="2"/>
  <c r="BH996" i="2"/>
  <c r="BG996" i="2"/>
  <c r="BF996" i="2"/>
  <c r="T996" i="2"/>
  <c r="T989" i="2"/>
  <c r="R996" i="2"/>
  <c r="P996" i="2"/>
  <c r="BI992" i="2"/>
  <c r="BH992" i="2"/>
  <c r="BG992" i="2"/>
  <c r="BF992" i="2"/>
  <c r="T992" i="2"/>
  <c r="R992" i="2"/>
  <c r="P992" i="2"/>
  <c r="P989" i="2" s="1"/>
  <c r="BI990" i="2"/>
  <c r="BH990" i="2"/>
  <c r="BG990" i="2"/>
  <c r="BF990" i="2"/>
  <c r="T990" i="2"/>
  <c r="R990" i="2"/>
  <c r="P990" i="2"/>
  <c r="BI987" i="2"/>
  <c r="BH987" i="2"/>
  <c r="BG987" i="2"/>
  <c r="BF987" i="2"/>
  <c r="T987" i="2"/>
  <c r="R987" i="2"/>
  <c r="P987" i="2"/>
  <c r="BI985" i="2"/>
  <c r="BH985" i="2"/>
  <c r="BG985" i="2"/>
  <c r="BF985" i="2"/>
  <c r="T985" i="2"/>
  <c r="R985" i="2"/>
  <c r="P985" i="2"/>
  <c r="BI983" i="2"/>
  <c r="BH983" i="2"/>
  <c r="BG983" i="2"/>
  <c r="BF983" i="2"/>
  <c r="T983" i="2"/>
  <c r="R983" i="2"/>
  <c r="P983" i="2"/>
  <c r="BI963" i="2"/>
  <c r="BH963" i="2"/>
  <c r="BG963" i="2"/>
  <c r="BF963" i="2"/>
  <c r="T963" i="2"/>
  <c r="R963" i="2"/>
  <c r="P963" i="2"/>
  <c r="BI960" i="2"/>
  <c r="BH960" i="2"/>
  <c r="BG960" i="2"/>
  <c r="BF960" i="2"/>
  <c r="T960" i="2"/>
  <c r="R960" i="2"/>
  <c r="P960" i="2"/>
  <c r="BI958" i="2"/>
  <c r="BH958" i="2"/>
  <c r="BG958" i="2"/>
  <c r="BF958" i="2"/>
  <c r="T958" i="2"/>
  <c r="R958" i="2"/>
  <c r="P958" i="2"/>
  <c r="BI947" i="2"/>
  <c r="BH947" i="2"/>
  <c r="BG947" i="2"/>
  <c r="BF947" i="2"/>
  <c r="T947" i="2"/>
  <c r="R947" i="2"/>
  <c r="P947" i="2"/>
  <c r="BI936" i="2"/>
  <c r="BH936" i="2"/>
  <c r="BG936" i="2"/>
  <c r="BF936" i="2"/>
  <c r="T936" i="2"/>
  <c r="R936" i="2"/>
  <c r="P936" i="2"/>
  <c r="BI934" i="2"/>
  <c r="BH934" i="2"/>
  <c r="BG934" i="2"/>
  <c r="BF934" i="2"/>
  <c r="T934" i="2"/>
  <c r="R934" i="2"/>
  <c r="P934" i="2"/>
  <c r="BI923" i="2"/>
  <c r="BH923" i="2"/>
  <c r="BG923" i="2"/>
  <c r="BF923" i="2"/>
  <c r="T923" i="2"/>
  <c r="R923" i="2"/>
  <c r="P923" i="2"/>
  <c r="BI909" i="2"/>
  <c r="BH909" i="2"/>
  <c r="BG909" i="2"/>
  <c r="BF909" i="2"/>
  <c r="T909" i="2"/>
  <c r="R909" i="2"/>
  <c r="P909" i="2"/>
  <c r="BI907" i="2"/>
  <c r="BH907" i="2"/>
  <c r="BG907" i="2"/>
  <c r="BF907" i="2"/>
  <c r="T907" i="2"/>
  <c r="R907" i="2"/>
  <c r="P907" i="2"/>
  <c r="BI905" i="2"/>
  <c r="BH905" i="2"/>
  <c r="BG905" i="2"/>
  <c r="BF905" i="2"/>
  <c r="T905" i="2"/>
  <c r="R905" i="2"/>
  <c r="P905" i="2"/>
  <c r="BI902" i="2"/>
  <c r="BH902" i="2"/>
  <c r="BG902" i="2"/>
  <c r="BF902" i="2"/>
  <c r="T902" i="2"/>
  <c r="R902" i="2"/>
  <c r="P902" i="2"/>
  <c r="BI900" i="2"/>
  <c r="BH900" i="2"/>
  <c r="BG900" i="2"/>
  <c r="BF900" i="2"/>
  <c r="T900" i="2"/>
  <c r="R900" i="2"/>
  <c r="P900" i="2"/>
  <c r="BI898" i="2"/>
  <c r="BH898" i="2"/>
  <c r="BG898" i="2"/>
  <c r="BF898" i="2"/>
  <c r="T898" i="2"/>
  <c r="R898" i="2"/>
  <c r="P898" i="2"/>
  <c r="BI881" i="2"/>
  <c r="BH881" i="2"/>
  <c r="BG881" i="2"/>
  <c r="BF881" i="2"/>
  <c r="T881" i="2"/>
  <c r="R881" i="2"/>
  <c r="P881" i="2"/>
  <c r="BI879" i="2"/>
  <c r="BH879" i="2"/>
  <c r="BG879" i="2"/>
  <c r="BF879" i="2"/>
  <c r="T879" i="2"/>
  <c r="R879" i="2"/>
  <c r="P879" i="2"/>
  <c r="BI859" i="2"/>
  <c r="BH859" i="2"/>
  <c r="BG859" i="2"/>
  <c r="BF859" i="2"/>
  <c r="T859" i="2"/>
  <c r="R859" i="2"/>
  <c r="P859" i="2"/>
  <c r="BI841" i="2"/>
  <c r="BH841" i="2"/>
  <c r="BG841" i="2"/>
  <c r="BF841" i="2"/>
  <c r="T841" i="2"/>
  <c r="R841" i="2"/>
  <c r="P841" i="2"/>
  <c r="BI839" i="2"/>
  <c r="BH839" i="2"/>
  <c r="BG839" i="2"/>
  <c r="BF839" i="2"/>
  <c r="T839" i="2"/>
  <c r="R839" i="2"/>
  <c r="P839" i="2"/>
  <c r="BI837" i="2"/>
  <c r="BH837" i="2"/>
  <c r="BG837" i="2"/>
  <c r="BF837" i="2"/>
  <c r="T837" i="2"/>
  <c r="R837" i="2"/>
  <c r="P837" i="2"/>
  <c r="BI835" i="2"/>
  <c r="BH835" i="2"/>
  <c r="BG835" i="2"/>
  <c r="BF835" i="2"/>
  <c r="T835" i="2"/>
  <c r="R835" i="2"/>
  <c r="P835" i="2"/>
  <c r="BI833" i="2"/>
  <c r="BH833" i="2"/>
  <c r="BG833" i="2"/>
  <c r="BF833" i="2"/>
  <c r="T833" i="2"/>
  <c r="R833" i="2"/>
  <c r="P833" i="2"/>
  <c r="BI830" i="2"/>
  <c r="BH830" i="2"/>
  <c r="BG830" i="2"/>
  <c r="BF830" i="2"/>
  <c r="T830" i="2"/>
  <c r="R830" i="2"/>
  <c r="P830" i="2"/>
  <c r="BI828" i="2"/>
  <c r="BH828" i="2"/>
  <c r="BG828" i="2"/>
  <c r="BF828" i="2"/>
  <c r="T828" i="2"/>
  <c r="R828" i="2"/>
  <c r="P828" i="2"/>
  <c r="BI819" i="2"/>
  <c r="BH819" i="2"/>
  <c r="BG819" i="2"/>
  <c r="BF819" i="2"/>
  <c r="T819" i="2"/>
  <c r="R819" i="2"/>
  <c r="P819" i="2"/>
  <c r="BI817" i="2"/>
  <c r="BH817" i="2"/>
  <c r="BG817" i="2"/>
  <c r="BF817" i="2"/>
  <c r="T817" i="2"/>
  <c r="R817" i="2"/>
  <c r="P817" i="2"/>
  <c r="BI806" i="2"/>
  <c r="BH806" i="2"/>
  <c r="BG806" i="2"/>
  <c r="BF806" i="2"/>
  <c r="T806" i="2"/>
  <c r="R806" i="2"/>
  <c r="P806" i="2"/>
  <c r="BI804" i="2"/>
  <c r="BH804" i="2"/>
  <c r="BG804" i="2"/>
  <c r="BF804" i="2"/>
  <c r="T804" i="2"/>
  <c r="R804" i="2"/>
  <c r="P804" i="2"/>
  <c r="BI792" i="2"/>
  <c r="BH792" i="2"/>
  <c r="BG792" i="2"/>
  <c r="BF792" i="2"/>
  <c r="T792" i="2"/>
  <c r="R792" i="2"/>
  <c r="P792" i="2"/>
  <c r="BI785" i="2"/>
  <c r="BH785" i="2"/>
  <c r="BG785" i="2"/>
  <c r="BF785" i="2"/>
  <c r="T785" i="2"/>
  <c r="R785" i="2"/>
  <c r="P785" i="2"/>
  <c r="BI783" i="2"/>
  <c r="BH783" i="2"/>
  <c r="BG783" i="2"/>
  <c r="BF783" i="2"/>
  <c r="T783" i="2"/>
  <c r="R783" i="2"/>
  <c r="P783" i="2"/>
  <c r="BI781" i="2"/>
  <c r="BH781" i="2"/>
  <c r="BG781" i="2"/>
  <c r="BF781" i="2"/>
  <c r="T781" i="2"/>
  <c r="R781" i="2"/>
  <c r="P781" i="2"/>
  <c r="BI779" i="2"/>
  <c r="BH779" i="2"/>
  <c r="BG779" i="2"/>
  <c r="BF779" i="2"/>
  <c r="T779" i="2"/>
  <c r="R779" i="2"/>
  <c r="P779" i="2"/>
  <c r="BI773" i="2"/>
  <c r="BH773" i="2"/>
  <c r="BG773" i="2"/>
  <c r="BF773" i="2"/>
  <c r="T773" i="2"/>
  <c r="T765" i="2"/>
  <c r="R773" i="2"/>
  <c r="P773" i="2"/>
  <c r="BI768" i="2"/>
  <c r="BH768" i="2"/>
  <c r="BG768" i="2"/>
  <c r="BF768" i="2"/>
  <c r="T768" i="2"/>
  <c r="R768" i="2"/>
  <c r="P768" i="2"/>
  <c r="BI766" i="2"/>
  <c r="BH766" i="2"/>
  <c r="BG766" i="2"/>
  <c r="BF766" i="2"/>
  <c r="T766" i="2"/>
  <c r="R766" i="2"/>
  <c r="R765" i="2" s="1"/>
  <c r="P766" i="2"/>
  <c r="P765" i="2" s="1"/>
  <c r="BI764" i="2"/>
  <c r="BH764" i="2"/>
  <c r="BG764" i="2"/>
  <c r="BF764" i="2"/>
  <c r="T764" i="2"/>
  <c r="R764" i="2"/>
  <c r="P764" i="2"/>
  <c r="BI763" i="2"/>
  <c r="BH763" i="2"/>
  <c r="BG763" i="2"/>
  <c r="BF763" i="2"/>
  <c r="T763" i="2"/>
  <c r="R763" i="2"/>
  <c r="P763" i="2"/>
  <c r="BI762" i="2"/>
  <c r="BH762" i="2"/>
  <c r="BG762" i="2"/>
  <c r="BF762" i="2"/>
  <c r="T762" i="2"/>
  <c r="R762" i="2"/>
  <c r="P762" i="2"/>
  <c r="BI761" i="2"/>
  <c r="BH761" i="2"/>
  <c r="BG761" i="2"/>
  <c r="BF761" i="2"/>
  <c r="T761" i="2"/>
  <c r="R761" i="2"/>
  <c r="P761" i="2"/>
  <c r="BI760" i="2"/>
  <c r="BH760" i="2"/>
  <c r="BG760" i="2"/>
  <c r="BF760" i="2"/>
  <c r="T760" i="2"/>
  <c r="R760" i="2"/>
  <c r="P760" i="2"/>
  <c r="BI759" i="2"/>
  <c r="BH759" i="2"/>
  <c r="BG759" i="2"/>
  <c r="BF759" i="2"/>
  <c r="T759" i="2"/>
  <c r="R759" i="2"/>
  <c r="P759" i="2"/>
  <c r="BI758" i="2"/>
  <c r="BH758" i="2"/>
  <c r="BG758" i="2"/>
  <c r="BF758" i="2"/>
  <c r="T758" i="2"/>
  <c r="R758" i="2"/>
  <c r="P758" i="2"/>
  <c r="BI757" i="2"/>
  <c r="BH757" i="2"/>
  <c r="BG757" i="2"/>
  <c r="BF757" i="2"/>
  <c r="T757" i="2"/>
  <c r="R757" i="2"/>
  <c r="P757" i="2"/>
  <c r="BI756" i="2"/>
  <c r="BH756" i="2"/>
  <c r="BG756" i="2"/>
  <c r="BF756" i="2"/>
  <c r="T756" i="2"/>
  <c r="R756" i="2"/>
  <c r="P756" i="2"/>
  <c r="BI755" i="2"/>
  <c r="BH755" i="2"/>
  <c r="BG755" i="2"/>
  <c r="BF755" i="2"/>
  <c r="T755" i="2"/>
  <c r="R755" i="2"/>
  <c r="P755" i="2"/>
  <c r="BI754" i="2"/>
  <c r="BH754" i="2"/>
  <c r="BG754" i="2"/>
  <c r="BF754" i="2"/>
  <c r="T754" i="2"/>
  <c r="R754" i="2"/>
  <c r="P754" i="2"/>
  <c r="BI753" i="2"/>
  <c r="BH753" i="2"/>
  <c r="BG753" i="2"/>
  <c r="BF753" i="2"/>
  <c r="T753" i="2"/>
  <c r="R753" i="2"/>
  <c r="P753" i="2"/>
  <c r="BI752" i="2"/>
  <c r="BH752" i="2"/>
  <c r="BG752" i="2"/>
  <c r="BF752" i="2"/>
  <c r="T752" i="2"/>
  <c r="R752" i="2"/>
  <c r="P752" i="2"/>
  <c r="BI751" i="2"/>
  <c r="BH751" i="2"/>
  <c r="BG751" i="2"/>
  <c r="BF751" i="2"/>
  <c r="T751" i="2"/>
  <c r="R751" i="2"/>
  <c r="P751" i="2"/>
  <c r="BI750" i="2"/>
  <c r="BH750" i="2"/>
  <c r="BG750" i="2"/>
  <c r="BF750" i="2"/>
  <c r="T750" i="2"/>
  <c r="R750" i="2"/>
  <c r="P750" i="2"/>
  <c r="BI749" i="2"/>
  <c r="BH749" i="2"/>
  <c r="BG749" i="2"/>
  <c r="BF749" i="2"/>
  <c r="T749" i="2"/>
  <c r="R749" i="2"/>
  <c r="P749" i="2"/>
  <c r="BI748" i="2"/>
  <c r="BH748" i="2"/>
  <c r="BG748" i="2"/>
  <c r="BF748" i="2"/>
  <c r="T748" i="2"/>
  <c r="R748" i="2"/>
  <c r="P748" i="2"/>
  <c r="BI747" i="2"/>
  <c r="BH747" i="2"/>
  <c r="BG747" i="2"/>
  <c r="BF747" i="2"/>
  <c r="T747" i="2"/>
  <c r="R747" i="2"/>
  <c r="P747" i="2"/>
  <c r="BI746" i="2"/>
  <c r="BH746" i="2"/>
  <c r="BG746" i="2"/>
  <c r="BF746" i="2"/>
  <c r="T746" i="2"/>
  <c r="R746" i="2"/>
  <c r="P746" i="2"/>
  <c r="BI744" i="2"/>
  <c r="BH744" i="2"/>
  <c r="BG744" i="2"/>
  <c r="BF744" i="2"/>
  <c r="T744" i="2"/>
  <c r="R744" i="2"/>
  <c r="P744" i="2"/>
  <c r="BI742" i="2"/>
  <c r="BH742" i="2"/>
  <c r="BG742" i="2"/>
  <c r="BF742" i="2"/>
  <c r="T742" i="2"/>
  <c r="R742" i="2"/>
  <c r="P742" i="2"/>
  <c r="BI740" i="2"/>
  <c r="BH740" i="2"/>
  <c r="BG740" i="2"/>
  <c r="BF740" i="2"/>
  <c r="T740" i="2"/>
  <c r="R740" i="2"/>
  <c r="P740" i="2"/>
  <c r="BI739" i="2"/>
  <c r="BH739" i="2"/>
  <c r="BG739" i="2"/>
  <c r="BF739" i="2"/>
  <c r="T739" i="2"/>
  <c r="R739" i="2"/>
  <c r="P739" i="2"/>
  <c r="BI737" i="2"/>
  <c r="BH737" i="2"/>
  <c r="BG737" i="2"/>
  <c r="BF737" i="2"/>
  <c r="T737" i="2"/>
  <c r="R737" i="2"/>
  <c r="P737" i="2"/>
  <c r="BI736" i="2"/>
  <c r="BH736" i="2"/>
  <c r="BG736" i="2"/>
  <c r="BF736" i="2"/>
  <c r="T736" i="2"/>
  <c r="R736" i="2"/>
  <c r="P736" i="2"/>
  <c r="BI734" i="2"/>
  <c r="BH734" i="2"/>
  <c r="BG734" i="2"/>
  <c r="BF734" i="2"/>
  <c r="T734" i="2"/>
  <c r="R734" i="2"/>
  <c r="P734" i="2"/>
  <c r="BI732" i="2"/>
  <c r="BH732" i="2"/>
  <c r="BG732" i="2"/>
  <c r="BF732" i="2"/>
  <c r="T732" i="2"/>
  <c r="R732" i="2"/>
  <c r="P732" i="2"/>
  <c r="BI730" i="2"/>
  <c r="BH730" i="2"/>
  <c r="BG730" i="2"/>
  <c r="BF730" i="2"/>
  <c r="T730" i="2"/>
  <c r="R730" i="2"/>
  <c r="P730" i="2"/>
  <c r="BI724" i="2"/>
  <c r="BH724" i="2"/>
  <c r="BG724" i="2"/>
  <c r="BF724" i="2"/>
  <c r="T724" i="2"/>
  <c r="R724" i="2"/>
  <c r="P724" i="2"/>
  <c r="BI708" i="2"/>
  <c r="BH708" i="2"/>
  <c r="BG708" i="2"/>
  <c r="BF708" i="2"/>
  <c r="T708" i="2"/>
  <c r="R708" i="2"/>
  <c r="P708" i="2"/>
  <c r="BI703" i="2"/>
  <c r="BH703" i="2"/>
  <c r="BG703" i="2"/>
  <c r="BF703" i="2"/>
  <c r="T703" i="2"/>
  <c r="R703" i="2"/>
  <c r="P703" i="2"/>
  <c r="BI697" i="2"/>
  <c r="BH697" i="2"/>
  <c r="BG697" i="2"/>
  <c r="BF697" i="2"/>
  <c r="T697" i="2"/>
  <c r="R697" i="2"/>
  <c r="P697" i="2"/>
  <c r="BI686" i="2"/>
  <c r="BH686" i="2"/>
  <c r="BG686" i="2"/>
  <c r="BF686" i="2"/>
  <c r="T686" i="2"/>
  <c r="R686" i="2"/>
  <c r="P686" i="2"/>
  <c r="BI683" i="2"/>
  <c r="BH683" i="2"/>
  <c r="BG683" i="2"/>
  <c r="BF683" i="2"/>
  <c r="T683" i="2"/>
  <c r="R683" i="2"/>
  <c r="P683" i="2"/>
  <c r="BI681" i="2"/>
  <c r="BH681" i="2"/>
  <c r="BG681" i="2"/>
  <c r="BF681" i="2"/>
  <c r="T681" i="2"/>
  <c r="R681" i="2"/>
  <c r="P681" i="2"/>
  <c r="BI673" i="2"/>
  <c r="BH673" i="2"/>
  <c r="BG673" i="2"/>
  <c r="BF673" i="2"/>
  <c r="T673" i="2"/>
  <c r="R673" i="2"/>
  <c r="P673" i="2"/>
  <c r="BI666" i="2"/>
  <c r="BH666" i="2"/>
  <c r="BG666" i="2"/>
  <c r="BF666" i="2"/>
  <c r="T666" i="2"/>
  <c r="R666" i="2"/>
  <c r="P666" i="2"/>
  <c r="BI659" i="2"/>
  <c r="BH659" i="2"/>
  <c r="BG659" i="2"/>
  <c r="BF659" i="2"/>
  <c r="T659" i="2"/>
  <c r="R659" i="2"/>
  <c r="P659" i="2"/>
  <c r="BI646" i="2"/>
  <c r="BH646" i="2"/>
  <c r="BG646" i="2"/>
  <c r="BF646" i="2"/>
  <c r="T646" i="2"/>
  <c r="R646" i="2"/>
  <c r="P646" i="2"/>
  <c r="BI638" i="2"/>
  <c r="BH638" i="2"/>
  <c r="BG638" i="2"/>
  <c r="BF638" i="2"/>
  <c r="T638" i="2"/>
  <c r="R638" i="2"/>
  <c r="P638" i="2"/>
  <c r="BI636" i="2"/>
  <c r="BH636" i="2"/>
  <c r="BG636" i="2"/>
  <c r="BF636" i="2"/>
  <c r="T636" i="2"/>
  <c r="R636" i="2"/>
  <c r="P636" i="2"/>
  <c r="BI625" i="2"/>
  <c r="BH625" i="2"/>
  <c r="BG625" i="2"/>
  <c r="BF625" i="2"/>
  <c r="T625" i="2"/>
  <c r="R625" i="2"/>
  <c r="P625" i="2"/>
  <c r="BI623" i="2"/>
  <c r="BH623" i="2"/>
  <c r="BG623" i="2"/>
  <c r="BF623" i="2"/>
  <c r="T623" i="2"/>
  <c r="R623" i="2"/>
  <c r="P623" i="2"/>
  <c r="BI615" i="2"/>
  <c r="BH615" i="2"/>
  <c r="BG615" i="2"/>
  <c r="BF615" i="2"/>
  <c r="T615" i="2"/>
  <c r="R615" i="2"/>
  <c r="P615" i="2"/>
  <c r="BI613" i="2"/>
  <c r="BH613" i="2"/>
  <c r="BG613" i="2"/>
  <c r="BF613" i="2"/>
  <c r="T613" i="2"/>
  <c r="R613" i="2"/>
  <c r="P613" i="2"/>
  <c r="BI606" i="2"/>
  <c r="BH606" i="2"/>
  <c r="BG606" i="2"/>
  <c r="BF606" i="2"/>
  <c r="T606" i="2"/>
  <c r="R606" i="2"/>
  <c r="P606" i="2"/>
  <c r="BI603" i="2"/>
  <c r="BH603" i="2"/>
  <c r="BG603" i="2"/>
  <c r="BF603" i="2"/>
  <c r="T603" i="2"/>
  <c r="R603" i="2"/>
  <c r="P603" i="2"/>
  <c r="BI602" i="2"/>
  <c r="BH602" i="2"/>
  <c r="BG602" i="2"/>
  <c r="BF602" i="2"/>
  <c r="T602" i="2"/>
  <c r="R602" i="2"/>
  <c r="P602" i="2"/>
  <c r="BI592" i="2"/>
  <c r="BH592" i="2"/>
  <c r="BG592" i="2"/>
  <c r="BF592" i="2"/>
  <c r="T592" i="2"/>
  <c r="R592" i="2"/>
  <c r="P592" i="2"/>
  <c r="BI584" i="2"/>
  <c r="BH584" i="2"/>
  <c r="BG584" i="2"/>
  <c r="BF584" i="2"/>
  <c r="T584" i="2"/>
  <c r="R584" i="2"/>
  <c r="P584" i="2"/>
  <c r="BI576" i="2"/>
  <c r="BH576" i="2"/>
  <c r="BG576" i="2"/>
  <c r="BF576" i="2"/>
  <c r="T576" i="2"/>
  <c r="R576" i="2"/>
  <c r="P576" i="2"/>
  <c r="BI567" i="2"/>
  <c r="BH567" i="2"/>
  <c r="BG567" i="2"/>
  <c r="BF567" i="2"/>
  <c r="T567" i="2"/>
  <c r="R567" i="2"/>
  <c r="P567" i="2"/>
  <c r="BI558" i="2"/>
  <c r="BH558" i="2"/>
  <c r="BG558" i="2"/>
  <c r="BF558" i="2"/>
  <c r="T558" i="2"/>
  <c r="R558" i="2"/>
  <c r="P558" i="2"/>
  <c r="BI555" i="2"/>
  <c r="BH555" i="2"/>
  <c r="BG555" i="2"/>
  <c r="BF555" i="2"/>
  <c r="T555" i="2"/>
  <c r="R555" i="2"/>
  <c r="P555" i="2"/>
  <c r="BI552" i="2"/>
  <c r="BH552" i="2"/>
  <c r="BG552" i="2"/>
  <c r="BF552" i="2"/>
  <c r="T552" i="2"/>
  <c r="R552" i="2"/>
  <c r="P552" i="2"/>
  <c r="BI550" i="2"/>
  <c r="BH550" i="2"/>
  <c r="BG550" i="2"/>
  <c r="BF550" i="2"/>
  <c r="T550" i="2"/>
  <c r="R550" i="2"/>
  <c r="P550" i="2"/>
  <c r="BI549" i="2"/>
  <c r="BH549" i="2"/>
  <c r="BG549" i="2"/>
  <c r="BF549" i="2"/>
  <c r="T549" i="2"/>
  <c r="R549" i="2"/>
  <c r="P549" i="2"/>
  <c r="BI548" i="2"/>
  <c r="BH548" i="2"/>
  <c r="BG548" i="2"/>
  <c r="BF548" i="2"/>
  <c r="T548" i="2"/>
  <c r="R548" i="2"/>
  <c r="P548" i="2"/>
  <c r="BI531" i="2"/>
  <c r="BH531" i="2"/>
  <c r="BG531" i="2"/>
  <c r="BF531" i="2"/>
  <c r="T531" i="2"/>
  <c r="R531" i="2"/>
  <c r="P531" i="2"/>
  <c r="BI523" i="2"/>
  <c r="BH523" i="2"/>
  <c r="BG523" i="2"/>
  <c r="BF523" i="2"/>
  <c r="T523" i="2"/>
  <c r="R523" i="2"/>
  <c r="P523" i="2"/>
  <c r="BI516" i="2"/>
  <c r="BH516" i="2"/>
  <c r="BG516" i="2"/>
  <c r="BF516" i="2"/>
  <c r="T516" i="2"/>
  <c r="R516" i="2"/>
  <c r="P516" i="2"/>
  <c r="BI512" i="2"/>
  <c r="BH512" i="2"/>
  <c r="BG512" i="2"/>
  <c r="BF512" i="2"/>
  <c r="T512" i="2"/>
  <c r="R512" i="2"/>
  <c r="P512" i="2"/>
  <c r="BI507" i="2"/>
  <c r="BH507" i="2"/>
  <c r="BG507" i="2"/>
  <c r="BF507" i="2"/>
  <c r="T507" i="2"/>
  <c r="R507" i="2"/>
  <c r="P507" i="2"/>
  <c r="BI504" i="2"/>
  <c r="BH504" i="2"/>
  <c r="BG504" i="2"/>
  <c r="BF504" i="2"/>
  <c r="T504" i="2"/>
  <c r="R504" i="2"/>
  <c r="P504" i="2"/>
  <c r="BI500" i="2"/>
  <c r="BH500" i="2"/>
  <c r="BG500" i="2"/>
  <c r="BF500" i="2"/>
  <c r="T500" i="2"/>
  <c r="R500" i="2"/>
  <c r="P500" i="2"/>
  <c r="BI498" i="2"/>
  <c r="BH498" i="2"/>
  <c r="BG498" i="2"/>
  <c r="BF498" i="2"/>
  <c r="T498" i="2"/>
  <c r="R498" i="2"/>
  <c r="P498" i="2"/>
  <c r="BI496" i="2"/>
  <c r="BH496" i="2"/>
  <c r="BG496" i="2"/>
  <c r="BF496" i="2"/>
  <c r="T496" i="2"/>
  <c r="R496" i="2"/>
  <c r="P496" i="2"/>
  <c r="BI494" i="2"/>
  <c r="BH494" i="2"/>
  <c r="BG494" i="2"/>
  <c r="BF494" i="2"/>
  <c r="T494" i="2"/>
  <c r="R494" i="2"/>
  <c r="P494" i="2"/>
  <c r="BI492" i="2"/>
  <c r="BH492" i="2"/>
  <c r="BG492" i="2"/>
  <c r="BF492" i="2"/>
  <c r="T492" i="2"/>
  <c r="R492" i="2"/>
  <c r="P492" i="2"/>
  <c r="BI490" i="2"/>
  <c r="BH490" i="2"/>
  <c r="BG490" i="2"/>
  <c r="BF490" i="2"/>
  <c r="T490" i="2"/>
  <c r="R490" i="2"/>
  <c r="P490" i="2"/>
  <c r="BI488" i="2"/>
  <c r="BH488" i="2"/>
  <c r="BG488" i="2"/>
  <c r="BF488" i="2"/>
  <c r="T488" i="2"/>
  <c r="R488" i="2"/>
  <c r="P488" i="2"/>
  <c r="BI487" i="2"/>
  <c r="BH487" i="2"/>
  <c r="BG487" i="2"/>
  <c r="BF487" i="2"/>
  <c r="T487" i="2"/>
  <c r="R487" i="2"/>
  <c r="P487" i="2"/>
  <c r="BI481" i="2"/>
  <c r="BH481" i="2"/>
  <c r="BG481" i="2"/>
  <c r="BF481" i="2"/>
  <c r="T481" i="2"/>
  <c r="R481" i="2"/>
  <c r="P481" i="2"/>
  <c r="BI477" i="2"/>
  <c r="BH477" i="2"/>
  <c r="BG477" i="2"/>
  <c r="BF477" i="2"/>
  <c r="T477" i="2"/>
  <c r="R477" i="2"/>
  <c r="P477" i="2"/>
  <c r="BI469" i="2"/>
  <c r="BH469" i="2"/>
  <c r="BG469" i="2"/>
  <c r="BF469" i="2"/>
  <c r="T469" i="2"/>
  <c r="R469" i="2"/>
  <c r="P469" i="2"/>
  <c r="BI463" i="2"/>
  <c r="BH463" i="2"/>
  <c r="BG463" i="2"/>
  <c r="BF463" i="2"/>
  <c r="T463" i="2"/>
  <c r="R463" i="2"/>
  <c r="P463" i="2"/>
  <c r="BI456" i="2"/>
  <c r="BH456" i="2"/>
  <c r="BG456" i="2"/>
  <c r="BF456" i="2"/>
  <c r="T456" i="2"/>
  <c r="R456" i="2"/>
  <c r="P456" i="2"/>
  <c r="BI454" i="2"/>
  <c r="BH454" i="2"/>
  <c r="BG454" i="2"/>
  <c r="BF454" i="2"/>
  <c r="T454" i="2"/>
  <c r="R454" i="2"/>
  <c r="P454" i="2"/>
  <c r="BI451" i="2"/>
  <c r="BH451" i="2"/>
  <c r="BG451" i="2"/>
  <c r="BF451" i="2"/>
  <c r="T451" i="2"/>
  <c r="R451" i="2"/>
  <c r="P451" i="2"/>
  <c r="BI445" i="2"/>
  <c r="BH445" i="2"/>
  <c r="BG445" i="2"/>
  <c r="BF445" i="2"/>
  <c r="T445" i="2"/>
  <c r="R445" i="2"/>
  <c r="P445" i="2"/>
  <c r="BI439" i="2"/>
  <c r="BH439" i="2"/>
  <c r="BG439" i="2"/>
  <c r="BF439" i="2"/>
  <c r="T439" i="2"/>
  <c r="R439" i="2"/>
  <c r="P439" i="2"/>
  <c r="BI435" i="2"/>
  <c r="BH435" i="2"/>
  <c r="BG435" i="2"/>
  <c r="BF435" i="2"/>
  <c r="T435" i="2"/>
  <c r="R435" i="2"/>
  <c r="P435" i="2"/>
  <c r="BI426" i="2"/>
  <c r="BH426" i="2"/>
  <c r="BG426" i="2"/>
  <c r="BF426" i="2"/>
  <c r="T426" i="2"/>
  <c r="R426" i="2"/>
  <c r="P426" i="2"/>
  <c r="BI419" i="2"/>
  <c r="BH419" i="2"/>
  <c r="BG419" i="2"/>
  <c r="BF419" i="2"/>
  <c r="T419" i="2"/>
  <c r="R419" i="2"/>
  <c r="P419" i="2"/>
  <c r="BI415" i="2"/>
  <c r="BH415" i="2"/>
  <c r="BG415" i="2"/>
  <c r="BF415" i="2"/>
  <c r="T415" i="2"/>
  <c r="T414" i="2"/>
  <c r="R415" i="2"/>
  <c r="R414" i="2" s="1"/>
  <c r="P415" i="2"/>
  <c r="P414" i="2" s="1"/>
  <c r="BI412" i="2"/>
  <c r="BH412" i="2"/>
  <c r="BG412" i="2"/>
  <c r="BF412" i="2"/>
  <c r="T412" i="2"/>
  <c r="R412" i="2"/>
  <c r="P412" i="2"/>
  <c r="BI409" i="2"/>
  <c r="BH409" i="2"/>
  <c r="BG409" i="2"/>
  <c r="BF409" i="2"/>
  <c r="T409" i="2"/>
  <c r="R409" i="2"/>
  <c r="P409" i="2"/>
  <c r="BI407" i="2"/>
  <c r="BH407" i="2"/>
  <c r="BG407" i="2"/>
  <c r="BF407" i="2"/>
  <c r="T407" i="2"/>
  <c r="R407" i="2"/>
  <c r="P407" i="2"/>
  <c r="BI405" i="2"/>
  <c r="BH405" i="2"/>
  <c r="BG405" i="2"/>
  <c r="BF405" i="2"/>
  <c r="T405" i="2"/>
  <c r="R405" i="2"/>
  <c r="P405" i="2"/>
  <c r="BI400" i="2"/>
  <c r="BH400" i="2"/>
  <c r="BG400" i="2"/>
  <c r="BF400" i="2"/>
  <c r="T400" i="2"/>
  <c r="R400" i="2"/>
  <c r="P400" i="2"/>
  <c r="BI396" i="2"/>
  <c r="BH396" i="2"/>
  <c r="BG396" i="2"/>
  <c r="BF396" i="2"/>
  <c r="T396" i="2"/>
  <c r="R396" i="2"/>
  <c r="P396" i="2"/>
  <c r="BI389" i="2"/>
  <c r="BH389" i="2"/>
  <c r="BG389" i="2"/>
  <c r="BF389" i="2"/>
  <c r="T389" i="2"/>
  <c r="R389" i="2"/>
  <c r="P389" i="2"/>
  <c r="BI383" i="2"/>
  <c r="BH383" i="2"/>
  <c r="BG383" i="2"/>
  <c r="BF383" i="2"/>
  <c r="T383" i="2"/>
  <c r="R383" i="2"/>
  <c r="P383" i="2"/>
  <c r="BI363" i="2"/>
  <c r="BH363" i="2"/>
  <c r="BG363" i="2"/>
  <c r="BF363" i="2"/>
  <c r="T363" i="2"/>
  <c r="R363" i="2"/>
  <c r="P363" i="2"/>
  <c r="BI360" i="2"/>
  <c r="BH360" i="2"/>
  <c r="BG360" i="2"/>
  <c r="BF360" i="2"/>
  <c r="T360" i="2"/>
  <c r="R360" i="2"/>
  <c r="P360" i="2"/>
  <c r="BI351" i="2"/>
  <c r="BH351" i="2"/>
  <c r="BG351" i="2"/>
  <c r="BF351" i="2"/>
  <c r="T351" i="2"/>
  <c r="R351" i="2"/>
  <c r="P351" i="2"/>
  <c r="BI340" i="2"/>
  <c r="BH340" i="2"/>
  <c r="BG340" i="2"/>
  <c r="BF340" i="2"/>
  <c r="T340" i="2"/>
  <c r="R340" i="2"/>
  <c r="P340" i="2"/>
  <c r="BI332" i="2"/>
  <c r="BH332" i="2"/>
  <c r="BG332" i="2"/>
  <c r="BF332" i="2"/>
  <c r="T332" i="2"/>
  <c r="R332" i="2"/>
  <c r="P332" i="2"/>
  <c r="BI331" i="2"/>
  <c r="BH331" i="2"/>
  <c r="BG331" i="2"/>
  <c r="BF331" i="2"/>
  <c r="T331" i="2"/>
  <c r="R331" i="2"/>
  <c r="P331" i="2"/>
  <c r="BI328" i="2"/>
  <c r="BH328" i="2"/>
  <c r="BG328" i="2"/>
  <c r="BF328" i="2"/>
  <c r="T328" i="2"/>
  <c r="R328" i="2"/>
  <c r="P328" i="2"/>
  <c r="BI325" i="2"/>
  <c r="BH325" i="2"/>
  <c r="BG325" i="2"/>
  <c r="BF325" i="2"/>
  <c r="T325" i="2"/>
  <c r="R325" i="2"/>
  <c r="P325" i="2"/>
  <c r="BI321" i="2"/>
  <c r="BH321" i="2"/>
  <c r="BG321" i="2"/>
  <c r="BF321" i="2"/>
  <c r="T321" i="2"/>
  <c r="R321" i="2"/>
  <c r="P321" i="2"/>
  <c r="BI319" i="2"/>
  <c r="BH319" i="2"/>
  <c r="BG319" i="2"/>
  <c r="BF319" i="2"/>
  <c r="T319" i="2"/>
  <c r="R319" i="2"/>
  <c r="P319" i="2"/>
  <c r="BI308" i="2"/>
  <c r="BH308" i="2"/>
  <c r="BG308" i="2"/>
  <c r="BF308" i="2"/>
  <c r="T308" i="2"/>
  <c r="R308" i="2"/>
  <c r="P308" i="2"/>
  <c r="BI301" i="2"/>
  <c r="BH301" i="2"/>
  <c r="BG301" i="2"/>
  <c r="BF301" i="2"/>
  <c r="T301" i="2"/>
  <c r="R301" i="2"/>
  <c r="P301" i="2"/>
  <c r="BI296" i="2"/>
  <c r="BH296" i="2"/>
  <c r="BG296" i="2"/>
  <c r="BF296" i="2"/>
  <c r="T296" i="2"/>
  <c r="R296" i="2"/>
  <c r="P296" i="2"/>
  <c r="BI291" i="2"/>
  <c r="BH291" i="2"/>
  <c r="BG291" i="2"/>
  <c r="BF291" i="2"/>
  <c r="T291" i="2"/>
  <c r="R291" i="2"/>
  <c r="P291" i="2"/>
  <c r="BI286" i="2"/>
  <c r="BH286" i="2"/>
  <c r="BG286" i="2"/>
  <c r="BF286" i="2"/>
  <c r="T286" i="2"/>
  <c r="R286" i="2"/>
  <c r="P286" i="2"/>
  <c r="BI284" i="2"/>
  <c r="BH284" i="2"/>
  <c r="BG284" i="2"/>
  <c r="BF284" i="2"/>
  <c r="T284" i="2"/>
  <c r="R284" i="2"/>
  <c r="P284" i="2"/>
  <c r="BI279" i="2"/>
  <c r="BH279" i="2"/>
  <c r="BG279" i="2"/>
  <c r="BF279" i="2"/>
  <c r="T279" i="2"/>
  <c r="R279" i="2"/>
  <c r="P279" i="2"/>
  <c r="BI273" i="2"/>
  <c r="BH273" i="2"/>
  <c r="BG273" i="2"/>
  <c r="BF273" i="2"/>
  <c r="T273" i="2"/>
  <c r="R273" i="2"/>
  <c r="P273" i="2"/>
  <c r="BI262" i="2"/>
  <c r="BH262" i="2"/>
  <c r="BG262" i="2"/>
  <c r="BF262" i="2"/>
  <c r="T262" i="2"/>
  <c r="R262" i="2"/>
  <c r="P262" i="2"/>
  <c r="BI251" i="2"/>
  <c r="BH251" i="2"/>
  <c r="BG251" i="2"/>
  <c r="BF251" i="2"/>
  <c r="T251" i="2"/>
  <c r="R251" i="2"/>
  <c r="P251" i="2"/>
  <c r="BI235" i="2"/>
  <c r="BH235" i="2"/>
  <c r="BG235" i="2"/>
  <c r="BF235" i="2"/>
  <c r="T235" i="2"/>
  <c r="R235" i="2"/>
  <c r="P235" i="2"/>
  <c r="BI206" i="2"/>
  <c r="BH206" i="2"/>
  <c r="BG206" i="2"/>
  <c r="BF206" i="2"/>
  <c r="T206" i="2"/>
  <c r="R206" i="2"/>
  <c r="P206" i="2"/>
  <c r="BI204" i="2"/>
  <c r="BH204" i="2"/>
  <c r="BG204" i="2"/>
  <c r="BF204" i="2"/>
  <c r="T204" i="2"/>
  <c r="R204" i="2"/>
  <c r="P204" i="2"/>
  <c r="BI197" i="2"/>
  <c r="BH197" i="2"/>
  <c r="BG197" i="2"/>
  <c r="BF197" i="2"/>
  <c r="T197" i="2"/>
  <c r="R197" i="2"/>
  <c r="P197" i="2"/>
  <c r="BI179" i="2"/>
  <c r="BH179" i="2"/>
  <c r="BG179" i="2"/>
  <c r="BF179" i="2"/>
  <c r="T179" i="2"/>
  <c r="R179" i="2"/>
  <c r="P179" i="2"/>
  <c r="BI162" i="2"/>
  <c r="BH162" i="2"/>
  <c r="BG162" i="2"/>
  <c r="BF162" i="2"/>
  <c r="T162" i="2"/>
  <c r="R162" i="2"/>
  <c r="P162" i="2"/>
  <c r="BI154" i="2"/>
  <c r="BH154" i="2"/>
  <c r="BG154" i="2"/>
  <c r="BF154" i="2"/>
  <c r="J34" i="2" s="1"/>
  <c r="T154" i="2"/>
  <c r="R154" i="2"/>
  <c r="P154" i="2"/>
  <c r="BI134" i="2"/>
  <c r="BH134" i="2"/>
  <c r="BG134" i="2"/>
  <c r="BF134" i="2"/>
  <c r="T134" i="2"/>
  <c r="R134" i="2"/>
  <c r="P134" i="2"/>
  <c r="BI115" i="2"/>
  <c r="BH115" i="2"/>
  <c r="F36" i="2" s="1"/>
  <c r="BG115" i="2"/>
  <c r="BF115" i="2"/>
  <c r="T115" i="2"/>
  <c r="R115" i="2"/>
  <c r="P115" i="2"/>
  <c r="BI111" i="2"/>
  <c r="F37" i="2" s="1"/>
  <c r="BH111" i="2"/>
  <c r="BG111" i="2"/>
  <c r="BF111" i="2"/>
  <c r="T111" i="2"/>
  <c r="R111" i="2"/>
  <c r="P111" i="2"/>
  <c r="BI102" i="2"/>
  <c r="BH102" i="2"/>
  <c r="BG102" i="2"/>
  <c r="BF102" i="2"/>
  <c r="T102" i="2"/>
  <c r="R102" i="2"/>
  <c r="P102" i="2"/>
  <c r="J96" i="2"/>
  <c r="J95" i="2"/>
  <c r="F95" i="2"/>
  <c r="F93" i="2"/>
  <c r="E91" i="2"/>
  <c r="J55" i="2"/>
  <c r="J54" i="2"/>
  <c r="F54" i="2"/>
  <c r="F52" i="2"/>
  <c r="E50" i="2"/>
  <c r="J18" i="2"/>
  <c r="E18" i="2"/>
  <c r="F55" i="2"/>
  <c r="J17" i="2"/>
  <c r="J12" i="2"/>
  <c r="J93" i="2"/>
  <c r="E7" i="2"/>
  <c r="E89" i="2" s="1"/>
  <c r="L50" i="1"/>
  <c r="AM50" i="1"/>
  <c r="AM49" i="1"/>
  <c r="L49" i="1"/>
  <c r="AM47" i="1"/>
  <c r="L47" i="1"/>
  <c r="L45" i="1"/>
  <c r="L44" i="1"/>
  <c r="BK830" i="2"/>
  <c r="BK747" i="2"/>
  <c r="J606" i="2"/>
  <c r="J162" i="2"/>
  <c r="BK301" i="2"/>
  <c r="J749" i="2"/>
  <c r="BK754" i="2"/>
  <c r="BK332" i="2"/>
  <c r="BK746" i="2"/>
  <c r="BK351" i="2"/>
  <c r="J879" i="2"/>
  <c r="BK481" i="2"/>
  <c r="BK673" i="2"/>
  <c r="J405" i="2"/>
  <c r="J291" i="2"/>
  <c r="BK837" i="2"/>
  <c r="J286" i="2"/>
  <c r="BK666" i="2"/>
  <c r="J760" i="2"/>
  <c r="BK389" i="2"/>
  <c r="BK273" i="2"/>
  <c r="BK405" i="2"/>
  <c r="J768" i="2"/>
  <c r="J792" i="2"/>
  <c r="BK985" i="2"/>
  <c r="BK623" i="2"/>
  <c r="J498" i="2"/>
  <c r="BK111" i="2"/>
  <c r="J828" i="2"/>
  <c r="BK445" i="2"/>
  <c r="BK737" i="2"/>
  <c r="J102" i="2"/>
  <c r="J748" i="2"/>
  <c r="J996" i="2"/>
  <c r="J898" i="2"/>
  <c r="J625" i="2"/>
  <c r="BK748" i="2"/>
  <c r="J325" i="2"/>
  <c r="BK1046" i="2"/>
  <c r="BK319" i="2"/>
  <c r="BK724" i="2"/>
  <c r="J235" i="2"/>
  <c r="J673" i="2"/>
  <c r="J830" i="2"/>
  <c r="BK817" i="2"/>
  <c r="BK958" i="2"/>
  <c r="J681" i="2"/>
  <c r="BK507" i="2"/>
  <c r="J1046" i="2"/>
  <c r="J308" i="2"/>
  <c r="BK783" i="2"/>
  <c r="BK768" i="2"/>
  <c r="J351" i="2"/>
  <c r="J751" i="2"/>
  <c r="J907" i="2"/>
  <c r="BK409" i="2"/>
  <c r="J785" i="2"/>
  <c r="J134" i="2"/>
  <c r="J558" i="2"/>
  <c r="J154" i="2"/>
  <c r="J523" i="2"/>
  <c r="BK907" i="2"/>
  <c r="BK262" i="2"/>
  <c r="BK516" i="2"/>
  <c r="J766" i="2"/>
  <c r="BK197" i="2"/>
  <c r="BK463" i="2"/>
  <c r="J435" i="2"/>
  <c r="BK936" i="2"/>
  <c r="BK686" i="2"/>
  <c r="BK806" i="2"/>
  <c r="J576" i="2"/>
  <c r="J985" i="2"/>
  <c r="J500" i="2"/>
  <c r="J960" i="2"/>
  <c r="BK779" i="2"/>
  <c r="BK419" i="2"/>
  <c r="J732" i="2"/>
  <c r="J115" i="2"/>
  <c r="J686" i="2"/>
  <c r="BK451" i="2"/>
  <c r="J492" i="2"/>
  <c r="BK992" i="2"/>
  <c r="J451" i="2"/>
  <c r="J415" i="2"/>
  <c r="J923" i="2"/>
  <c r="BK426" i="2"/>
  <c r="J762" i="2"/>
  <c r="AS54" i="1"/>
  <c r="BK496" i="2"/>
  <c r="J936" i="2"/>
  <c r="BK567" i="2"/>
  <c r="BK752" i="2"/>
  <c r="BK291" i="2"/>
  <c r="BK592" i="2"/>
  <c r="J990" i="2"/>
  <c r="BK552" i="2"/>
  <c r="J881" i="2"/>
  <c r="BK781" i="2"/>
  <c r="BK469" i="2"/>
  <c r="BK492" i="2"/>
  <c r="BK1047" i="2"/>
  <c r="BK407" i="2"/>
  <c r="J602" i="2"/>
  <c r="BK900" i="2"/>
  <c r="BK454" i="2"/>
  <c r="BK744" i="2"/>
  <c r="J319" i="2"/>
  <c r="BK363" i="2"/>
  <c r="J859" i="2"/>
  <c r="BK154" i="2"/>
  <c r="J623" i="2"/>
  <c r="J724" i="2"/>
  <c r="BK615" i="2"/>
  <c r="J1050" i="2"/>
  <c r="BK762" i="2"/>
  <c r="J833" i="2"/>
  <c r="J552" i="2"/>
  <c r="J567" i="2"/>
  <c r="BK235" i="2"/>
  <c r="J783" i="2"/>
  <c r="BK456" i="2"/>
  <c r="J456" i="2"/>
  <c r="J737" i="2"/>
  <c r="BK548" i="2"/>
  <c r="J902" i="2"/>
  <c r="BK819" i="2"/>
  <c r="J445" i="2"/>
  <c r="J697" i="2"/>
  <c r="BK983" i="2"/>
  <c r="BK279" i="2"/>
  <c r="J426" i="2"/>
  <c r="J987" i="2"/>
  <c r="BK383" i="2"/>
  <c r="J773" i="2"/>
  <c r="BK923" i="2"/>
  <c r="J531" i="2"/>
  <c r="BK732" i="2"/>
  <c r="J273" i="2"/>
  <c r="BK1041" i="2"/>
  <c r="J469" i="2"/>
  <c r="BK683" i="2"/>
  <c r="BK750" i="2"/>
  <c r="BK909" i="2"/>
  <c r="BK766" i="2"/>
  <c r="J409" i="2"/>
  <c r="F35" i="2"/>
  <c r="J360" i="2"/>
  <c r="J251" i="2"/>
  <c r="J363" i="2"/>
  <c r="J761" i="2"/>
  <c r="BK308" i="2"/>
  <c r="BK742" i="2"/>
  <c r="BK879" i="2"/>
  <c r="BK756" i="2"/>
  <c r="BK204" i="2"/>
  <c r="BK763" i="2"/>
  <c r="J746" i="2"/>
  <c r="BK321" i="2"/>
  <c r="J757" i="2"/>
  <c r="BK162" i="2"/>
  <c r="J703" i="2"/>
  <c r="BK734" i="2"/>
  <c r="J179" i="2"/>
  <c r="J739" i="2"/>
  <c r="BK1049" i="2"/>
  <c r="BK708" i="2"/>
  <c r="J835" i="2"/>
  <c r="J400" i="2"/>
  <c r="J615" i="2"/>
  <c r="J592" i="2"/>
  <c r="J638" i="2"/>
  <c r="J983" i="2"/>
  <c r="BK753" i="2"/>
  <c r="J683" i="2"/>
  <c r="BK839" i="2"/>
  <c r="J389" i="2"/>
  <c r="BK697" i="2"/>
  <c r="BK286" i="2"/>
  <c r="BK963" i="2"/>
  <c r="J603" i="2"/>
  <c r="BK751" i="2"/>
  <c r="J383" i="2"/>
  <c r="BK179" i="2"/>
  <c r="BK558" i="2"/>
  <c r="BK934" i="2"/>
  <c r="J750" i="2"/>
  <c r="BK115" i="2"/>
  <c r="J512" i="2"/>
  <c r="J419" i="2"/>
  <c r="BK550" i="2"/>
  <c r="J742" i="2"/>
  <c r="J1045" i="2"/>
  <c r="BK960" i="2"/>
  <c r="BK646" i="2"/>
  <c r="BK859" i="2"/>
  <c r="BK251" i="2"/>
  <c r="BK703" i="2"/>
  <c r="BK206" i="2"/>
  <c r="J396" i="2"/>
  <c r="BK576" i="2"/>
  <c r="J817" i="2"/>
  <c r="J439" i="2"/>
  <c r="J494" i="2"/>
  <c r="J284" i="2"/>
  <c r="BK512" i="2"/>
  <c r="J958" i="2"/>
  <c r="J755" i="2"/>
  <c r="J1047" i="2"/>
  <c r="BK736" i="2"/>
  <c r="BK835" i="2"/>
  <c r="BK659" i="2"/>
  <c r="BK1050" i="2"/>
  <c r="J736" i="2"/>
  <c r="J262" i="2"/>
  <c r="BK833" i="2"/>
  <c r="BK990" i="2"/>
  <c r="J111" i="2"/>
  <c r="J806" i="2"/>
  <c r="BK498" i="2"/>
  <c r="J758" i="2"/>
  <c r="J666" i="2"/>
  <c r="J900" i="2"/>
  <c r="BK490" i="2"/>
  <c r="J763" i="2"/>
  <c r="BK523" i="2"/>
  <c r="BK296" i="2"/>
  <c r="J734" i="2"/>
  <c r="BK284" i="2"/>
  <c r="BK841" i="2"/>
  <c r="J549" i="2"/>
  <c r="BK759" i="2"/>
  <c r="BK477" i="2"/>
  <c r="J730" i="2"/>
  <c r="J759" i="2"/>
  <c r="J504" i="2"/>
  <c r="J550" i="2"/>
  <c r="BK755" i="2"/>
  <c r="J934" i="2"/>
  <c r="J992" i="2"/>
  <c r="J206" i="2"/>
  <c r="BK134" i="2"/>
  <c r="J340" i="2"/>
  <c r="J781" i="2"/>
  <c r="J740" i="2"/>
  <c r="BK625" i="2"/>
  <c r="J507" i="2"/>
  <c r="BK1048" i="2"/>
  <c r="J516" i="2"/>
  <c r="J490" i="2"/>
  <c r="J1041" i="2"/>
  <c r="J496" i="2"/>
  <c r="BK785" i="2"/>
  <c r="BK412" i="2"/>
  <c r="BK488" i="2"/>
  <c r="BK435" i="2"/>
  <c r="BK761" i="2"/>
  <c r="BK102" i="2"/>
  <c r="BK613" i="2"/>
  <c r="J744" i="2"/>
  <c r="J659" i="2"/>
  <c r="J204" i="2"/>
  <c r="BK439" i="2"/>
  <c r="J407" i="2"/>
  <c r="BK636" i="2"/>
  <c r="BK603" i="2"/>
  <c r="BK792" i="2"/>
  <c r="BK1045" i="2"/>
  <c r="BK584" i="2"/>
  <c r="BK739" i="2"/>
  <c r="J548" i="2"/>
  <c r="J1048" i="2"/>
  <c r="J752" i="2"/>
  <c r="BK987" i="2"/>
  <c r="J555" i="2"/>
  <c r="BK681" i="2"/>
  <c r="J332" i="2"/>
  <c r="BK898" i="2"/>
  <c r="J488" i="2"/>
  <c r="BK902" i="2"/>
  <c r="J463" i="2"/>
  <c r="BK500" i="2"/>
  <c r="J756" i="2"/>
  <c r="BK325" i="2"/>
  <c r="BK881" i="2"/>
  <c r="J477" i="2"/>
  <c r="J764" i="2"/>
  <c r="J947" i="2"/>
  <c r="BK730" i="2"/>
  <c r="BK828" i="2"/>
  <c r="BK549" i="2"/>
  <c r="BK740" i="2"/>
  <c r="J909" i="2"/>
  <c r="J754" i="2"/>
  <c r="J321" i="2"/>
  <c r="J708" i="2"/>
  <c r="J328" i="2"/>
  <c r="BK504" i="2"/>
  <c r="BK331" i="2"/>
  <c r="J819" i="2"/>
  <c r="J296" i="2"/>
  <c r="J636" i="2"/>
  <c r="BK396" i="2"/>
  <c r="BK328" i="2"/>
  <c r="BK602" i="2"/>
  <c r="J753" i="2"/>
  <c r="J301" i="2"/>
  <c r="BK531" i="2"/>
  <c r="BK760" i="2"/>
  <c r="J779" i="2"/>
  <c r="BK340" i="2"/>
  <c r="J837" i="2"/>
  <c r="J839" i="2"/>
  <c r="BK638" i="2"/>
  <c r="J646" i="2"/>
  <c r="J613" i="2"/>
  <c r="BK905" i="2"/>
  <c r="J804" i="2"/>
  <c r="BK494" i="2"/>
  <c r="J454" i="2"/>
  <c r="BK804" i="2"/>
  <c r="J963" i="2"/>
  <c r="BK758" i="2"/>
  <c r="BK749" i="2"/>
  <c r="J331" i="2"/>
  <c r="BK400" i="2"/>
  <c r="J584" i="2"/>
  <c r="BK947" i="2"/>
  <c r="BK555" i="2"/>
  <c r="J481" i="2"/>
  <c r="BK757" i="2"/>
  <c r="BK996" i="2"/>
  <c r="BK606" i="2"/>
  <c r="J197" i="2"/>
  <c r="J1049" i="2"/>
  <c r="BK764" i="2"/>
  <c r="J841" i="2"/>
  <c r="BK487" i="2"/>
  <c r="J412" i="2"/>
  <c r="BK415" i="2"/>
  <c r="J905" i="2"/>
  <c r="J487" i="2"/>
  <c r="BK773" i="2"/>
  <c r="J279" i="2"/>
  <c r="J747" i="2"/>
  <c r="BK360" i="2"/>
  <c r="F34" i="2" l="1"/>
  <c r="BA55" i="1" s="1"/>
  <c r="BA54" i="1" s="1"/>
  <c r="W30" i="1" s="1"/>
  <c r="R989" i="2"/>
  <c r="BK101" i="2"/>
  <c r="R320" i="2"/>
  <c r="BK499" i="2"/>
  <c r="J499" i="2" s="1"/>
  <c r="J68" i="2" s="1"/>
  <c r="R557" i="2"/>
  <c r="P178" i="2"/>
  <c r="P557" i="2"/>
  <c r="R778" i="2"/>
  <c r="R101" i="2"/>
  <c r="P418" i="2"/>
  <c r="P685" i="2"/>
  <c r="P832" i="2"/>
  <c r="BK178" i="2"/>
  <c r="J178" i="2" s="1"/>
  <c r="J62" i="2" s="1"/>
  <c r="R418" i="2"/>
  <c r="R685" i="2"/>
  <c r="T832" i="2"/>
  <c r="P320" i="2"/>
  <c r="T404" i="2"/>
  <c r="BK685" i="2"/>
  <c r="J685" i="2"/>
  <c r="J71" i="2" s="1"/>
  <c r="T778" i="2"/>
  <c r="P962" i="2"/>
  <c r="BK320" i="2"/>
  <c r="J320" i="2" s="1"/>
  <c r="J63" i="2" s="1"/>
  <c r="P404" i="2"/>
  <c r="P499" i="2"/>
  <c r="R614" i="2"/>
  <c r="P778" i="2"/>
  <c r="BK904" i="2"/>
  <c r="J904" i="2"/>
  <c r="J75" i="2" s="1"/>
  <c r="R962" i="2"/>
  <c r="T320" i="2"/>
  <c r="T499" i="2"/>
  <c r="T557" i="2"/>
  <c r="R832" i="2"/>
  <c r="BK1044" i="2"/>
  <c r="J1044" i="2"/>
  <c r="J79" i="2" s="1"/>
  <c r="R178" i="2"/>
  <c r="BK404" i="2"/>
  <c r="J404" i="2"/>
  <c r="J64" i="2" s="1"/>
  <c r="R499" i="2"/>
  <c r="BK614" i="2"/>
  <c r="J614" i="2" s="1"/>
  <c r="J70" i="2" s="1"/>
  <c r="T904" i="2"/>
  <c r="T101" i="2"/>
  <c r="BK418" i="2"/>
  <c r="J418" i="2" s="1"/>
  <c r="J67" i="2" s="1"/>
  <c r="T614" i="2"/>
  <c r="BK832" i="2"/>
  <c r="J832" i="2" s="1"/>
  <c r="J74" i="2" s="1"/>
  <c r="BK962" i="2"/>
  <c r="J962" i="2" s="1"/>
  <c r="J76" i="2" s="1"/>
  <c r="P1044" i="2"/>
  <c r="P101" i="2"/>
  <c r="P100" i="2"/>
  <c r="T418" i="2"/>
  <c r="P614" i="2"/>
  <c r="BK778" i="2"/>
  <c r="J778" i="2"/>
  <c r="J73" i="2" s="1"/>
  <c r="R904" i="2"/>
  <c r="R1044" i="2"/>
  <c r="T178" i="2"/>
  <c r="R404" i="2"/>
  <c r="BK557" i="2"/>
  <c r="J557" i="2"/>
  <c r="J69" i="2"/>
  <c r="T685" i="2"/>
  <c r="P904" i="2"/>
  <c r="T962" i="2"/>
  <c r="T1044" i="2"/>
  <c r="BK414" i="2"/>
  <c r="J414" i="2"/>
  <c r="J65" i="2"/>
  <c r="BK765" i="2"/>
  <c r="J765" i="2" s="1"/>
  <c r="J72" i="2" s="1"/>
  <c r="BK989" i="2"/>
  <c r="J989" i="2"/>
  <c r="J77" i="2"/>
  <c r="BK1040" i="2"/>
  <c r="J1040" i="2" s="1"/>
  <c r="J78" i="2" s="1"/>
  <c r="E48" i="2"/>
  <c r="BE111" i="2"/>
  <c r="BE179" i="2"/>
  <c r="BE204" i="2"/>
  <c r="BE251" i="2"/>
  <c r="BE296" i="2"/>
  <c r="BE405" i="2"/>
  <c r="BE407" i="2"/>
  <c r="BE409" i="2"/>
  <c r="BE412" i="2"/>
  <c r="BE419" i="2"/>
  <c r="BE439" i="2"/>
  <c r="BE477" i="2"/>
  <c r="BE487" i="2"/>
  <c r="BE488" i="2"/>
  <c r="BE490" i="2"/>
  <c r="BE492" i="2"/>
  <c r="BE523" i="2"/>
  <c r="BE567" i="2"/>
  <c r="BE615" i="2"/>
  <c r="BE625" i="2"/>
  <c r="BE673" i="2"/>
  <c r="BE681" i="2"/>
  <c r="BE697" i="2"/>
  <c r="BE708" i="2"/>
  <c r="BE724" i="2"/>
  <c r="BE736" i="2"/>
  <c r="BE740" i="2"/>
  <c r="BE748" i="2"/>
  <c r="BE749" i="2"/>
  <c r="BE751" i="2"/>
  <c r="BE753" i="2"/>
  <c r="BE756" i="2"/>
  <c r="BE757" i="2"/>
  <c r="BE759" i="2"/>
  <c r="BE760" i="2"/>
  <c r="BE763" i="2"/>
  <c r="BE764" i="2"/>
  <c r="BE1041" i="2"/>
  <c r="BE1045" i="2"/>
  <c r="BE1050" i="2"/>
  <c r="AW55" i="1"/>
  <c r="BC55" i="1"/>
  <c r="F96" i="2"/>
  <c r="BE102" i="2"/>
  <c r="BE154" i="2"/>
  <c r="BE162" i="2"/>
  <c r="BE206" i="2"/>
  <c r="BE235" i="2"/>
  <c r="BE262" i="2"/>
  <c r="BE279" i="2"/>
  <c r="BE360" i="2"/>
  <c r="BE415" i="2"/>
  <c r="BE454" i="2"/>
  <c r="BE463" i="2"/>
  <c r="BE469" i="2"/>
  <c r="BE531" i="2"/>
  <c r="BE550" i="2"/>
  <c r="BE552" i="2"/>
  <c r="BE558" i="2"/>
  <c r="BE659" i="2"/>
  <c r="BE686" i="2"/>
  <c r="BE737" i="2"/>
  <c r="BE746" i="2"/>
  <c r="J52" i="2"/>
  <c r="BE115" i="2"/>
  <c r="BE273" i="2"/>
  <c r="BE284" i="2"/>
  <c r="BE291" i="2"/>
  <c r="BE319" i="2"/>
  <c r="BE321" i="2"/>
  <c r="BE363" i="2"/>
  <c r="BE383" i="2"/>
  <c r="BE389" i="2"/>
  <c r="BE396" i="2"/>
  <c r="BE400" i="2"/>
  <c r="BE426" i="2"/>
  <c r="BE435" i="2"/>
  <c r="BE445" i="2"/>
  <c r="BE451" i="2"/>
  <c r="BE456" i="2"/>
  <c r="BE481" i="2"/>
  <c r="BE494" i="2"/>
  <c r="BE496" i="2"/>
  <c r="BE498" i="2"/>
  <c r="BE500" i="2"/>
  <c r="BE504" i="2"/>
  <c r="BE512" i="2"/>
  <c r="BE516" i="2"/>
  <c r="BE548" i="2"/>
  <c r="BE549" i="2"/>
  <c r="BE555" i="2"/>
  <c r="BE602" i="2"/>
  <c r="BE603" i="2"/>
  <c r="BE623" i="2"/>
  <c r="BE636" i="2"/>
  <c r="BE646" i="2"/>
  <c r="BE666" i="2"/>
  <c r="BE683" i="2"/>
  <c r="BE703" i="2"/>
  <c r="BE732" i="2"/>
  <c r="BE750" i="2"/>
  <c r="BE752" i="2"/>
  <c r="BE758" i="2"/>
  <c r="BE761" i="2"/>
  <c r="BE762" i="2"/>
  <c r="BE766" i="2"/>
  <c r="BE768" i="2"/>
  <c r="BE773" i="2"/>
  <c r="BE779" i="2"/>
  <c r="BE783" i="2"/>
  <c r="BE806" i="2"/>
  <c r="BE817" i="2"/>
  <c r="BE819" i="2"/>
  <c r="BE828" i="2"/>
  <c r="BE835" i="2"/>
  <c r="BE985" i="2"/>
  <c r="BE990" i="2"/>
  <c r="BE992" i="2"/>
  <c r="BB55" i="1"/>
  <c r="BE134" i="2"/>
  <c r="BE197" i="2"/>
  <c r="BE286" i="2"/>
  <c r="BE301" i="2"/>
  <c r="BE308" i="2"/>
  <c r="BE325" i="2"/>
  <c r="BE328" i="2"/>
  <c r="BE331" i="2"/>
  <c r="BE332" i="2"/>
  <c r="BE340" i="2"/>
  <c r="BE351" i="2"/>
  <c r="BE507" i="2"/>
  <c r="BE576" i="2"/>
  <c r="BE584" i="2"/>
  <c r="BE592" i="2"/>
  <c r="BE606" i="2"/>
  <c r="BE613" i="2"/>
  <c r="BE638" i="2"/>
  <c r="BE730" i="2"/>
  <c r="BE734" i="2"/>
  <c r="BE739" i="2"/>
  <c r="BE742" i="2"/>
  <c r="BE744" i="2"/>
  <c r="BE747" i="2"/>
  <c r="BE754" i="2"/>
  <c r="BE755" i="2"/>
  <c r="BE781" i="2"/>
  <c r="BE785" i="2"/>
  <c r="BE792" i="2"/>
  <c r="BE804" i="2"/>
  <c r="BE830" i="2"/>
  <c r="BE833" i="2"/>
  <c r="BE837" i="2"/>
  <c r="BE839" i="2"/>
  <c r="BE841" i="2"/>
  <c r="BE859" i="2"/>
  <c r="BE879" i="2"/>
  <c r="BE881" i="2"/>
  <c r="BE898" i="2"/>
  <c r="BE900" i="2"/>
  <c r="BE902" i="2"/>
  <c r="BE905" i="2"/>
  <c r="BE907" i="2"/>
  <c r="BE909" i="2"/>
  <c r="BE923" i="2"/>
  <c r="BE934" i="2"/>
  <c r="BE936" i="2"/>
  <c r="BE947" i="2"/>
  <c r="BE958" i="2"/>
  <c r="BE960" i="2"/>
  <c r="BE963" i="2"/>
  <c r="BE983" i="2"/>
  <c r="BE987" i="2"/>
  <c r="BE996" i="2"/>
  <c r="BE1046" i="2"/>
  <c r="BE1047" i="2"/>
  <c r="BE1048" i="2"/>
  <c r="BE1049" i="2"/>
  <c r="BD55" i="1"/>
  <c r="BD54" i="1" s="1"/>
  <c r="W33" i="1" s="1"/>
  <c r="BC54" i="1"/>
  <c r="W32" i="1"/>
  <c r="BB54" i="1"/>
  <c r="AX54" i="1"/>
  <c r="T417" i="2" l="1"/>
  <c r="P417" i="2"/>
  <c r="R417" i="2"/>
  <c r="R100" i="2"/>
  <c r="T100" i="2"/>
  <c r="T99" i="2" s="1"/>
  <c r="P99" i="2"/>
  <c r="AU55" i="1" s="1"/>
  <c r="AU54" i="1" s="1"/>
  <c r="BK100" i="2"/>
  <c r="BK417" i="2"/>
  <c r="J417" i="2" s="1"/>
  <c r="J66" i="2" s="1"/>
  <c r="J101" i="2"/>
  <c r="J61" i="2"/>
  <c r="AW54" i="1"/>
  <c r="AK30" i="1" s="1"/>
  <c r="W31" i="1"/>
  <c r="J33" i="2"/>
  <c r="AV55" i="1" s="1"/>
  <c r="AT55" i="1" s="1"/>
  <c r="F33" i="2"/>
  <c r="AZ55" i="1" s="1"/>
  <c r="AZ54" i="1" s="1"/>
  <c r="W29" i="1" s="1"/>
  <c r="AY54" i="1"/>
  <c r="R99" i="2" l="1"/>
  <c r="BK99" i="2"/>
  <c r="J99" i="2"/>
  <c r="J59" i="2"/>
  <c r="J100" i="2"/>
  <c r="J60" i="2"/>
  <c r="AV54" i="1"/>
  <c r="AK29" i="1" s="1"/>
  <c r="J30" i="2" l="1"/>
  <c r="AG55" i="1"/>
  <c r="AG54" i="1" s="1"/>
  <c r="AT54" i="1"/>
  <c r="AK26" i="1" l="1"/>
  <c r="AN54" i="1"/>
  <c r="J39" i="2"/>
  <c r="AN55" i="1"/>
  <c r="AK35" i="1"/>
</calcChain>
</file>

<file path=xl/sharedStrings.xml><?xml version="1.0" encoding="utf-8"?>
<sst xmlns="http://schemas.openxmlformats.org/spreadsheetml/2006/main" count="9824" uniqueCount="1594">
  <si>
    <t>Export Komplet</t>
  </si>
  <si>
    <t>VZ</t>
  </si>
  <si>
    <t>2.0</t>
  </si>
  <si>
    <t>ZAMOK</t>
  </si>
  <si>
    <t>False</t>
  </si>
  <si>
    <t>{66fc489f-d5c8-429f-83b6-57330bebb106}</t>
  </si>
  <si>
    <t>0,1</t>
  </si>
  <si>
    <t>21</t>
  </si>
  <si>
    <t>0,01</t>
  </si>
  <si>
    <t>15</t>
  </si>
  <si>
    <t>REKAPITULACE STAVBY</t>
  </si>
  <si>
    <t>v ---  níže se nacházejí doplnkové a pomocné údaje k sestavám  --- v</t>
  </si>
  <si>
    <t>Návod na vyplnění</t>
  </si>
  <si>
    <t>0,001</t>
  </si>
  <si>
    <t>Kód:</t>
  </si>
  <si>
    <t>2226_DVZ</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</si>
  <si>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</si>
  <si>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</si>
  <si>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Oprava a modernizace rehabilitace 4.NP</t>
  </si>
  <si>
    <t>KSO:</t>
  </si>
  <si>
    <t>801 1</t>
  </si>
  <si>
    <t>CC-CZ:</t>
  </si>
  <si>
    <t>1264</t>
  </si>
  <si>
    <t>Místo:</t>
  </si>
  <si>
    <t>Česká Lípa</t>
  </si>
  <si>
    <t>Datum:</t>
  </si>
  <si>
    <t>23. 8. 2022</t>
  </si>
  <si>
    <t>CZ-CPV:</t>
  </si>
  <si>
    <t>45000000-7</t>
  </si>
  <si>
    <t>CZ-CPA:</t>
  </si>
  <si>
    <t>41.00.49</t>
  </si>
  <si>
    <t>Zadavatel:</t>
  </si>
  <si>
    <t>IČ:</t>
  </si>
  <si>
    <t>27283518</t>
  </si>
  <si>
    <t>Nemocnice s poliklinikou Česká Lípa,a.s.</t>
  </si>
  <si>
    <t>DIČ:</t>
  </si>
  <si>
    <t>CZ27283518</t>
  </si>
  <si>
    <t>Uchazeč:</t>
  </si>
  <si>
    <t>Vyplň údaj</t>
  </si>
  <si>
    <t>Projektant:</t>
  </si>
  <si>
    <t>25410482</t>
  </si>
  <si>
    <t>STORING spol. s r.o.</t>
  </si>
  <si>
    <t>CZ25410482</t>
  </si>
  <si>
    <t>True</t>
  </si>
  <si>
    <t>Zpracovatel:</t>
  </si>
  <si>
    <t/>
  </si>
  <si>
    <t>Miroslav Morávek</t>
  </si>
  <si>
    <t>Poznámka:</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</si>
  <si>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https://podminky.urs.cz._x000D_
- Výkaz výměr je zpracován dle dokumentace pro výběr zhotovitele stavby.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</si>
  <si>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</si>
  <si>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</si>
  <si>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</si>
  <si>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</si>
  <si>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</si>
  <si>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</si>
  <si>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</si>
  <si>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</si>
  <si>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</si>
  <si>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</si>
  <si>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</si>
  <si>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</si>
  <si>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</si>
  <si>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</si>
  <si>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</si>
  <si>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</si>
  <si>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</si>
  <si>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</si>
  <si>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</si>
  <si>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</si>
  <si>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</si>
  <si>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</si>
  <si>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</si>
  <si>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</si>
  <si>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</si>
  <si>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</si>
  <si>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</si>
  <si>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</si>
  <si>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</si>
  <si>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</si>
  <si>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</si>
  <si>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</si>
  <si>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</si>
  <si>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</si>
  <si>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</si>
  <si>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</si>
  <si>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</si>
  <si>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</si>
  <si>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</si>
  <si>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D1.01.100</t>
  </si>
  <si>
    <t>STA</t>
  </si>
  <si>
    <t>1</t>
  </si>
  <si>
    <t>{b5066da8-5805-49fd-accc-f40fffcd4913}</t>
  </si>
  <si>
    <t>2</t>
  </si>
  <si>
    <t>KRYCÍ LIST SOUPISU PRACÍ</t>
  </si>
  <si>
    <t>Objekt:</t>
  </si>
  <si>
    <t>D1.01.100 - Oprava a modernizace rehabilitace 4.NP</t>
  </si>
  <si>
    <t xml:space="preserve">- 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 - Výkaz výměr je zpracován dle dokumentace pro výběr zhotovitele stavby.  - Rozpočet/soupis prací je vypracován na základě projektové dokumentace v rozsahu a podrobnosti daného stupně dokumentace - jedná se o odhad nákladů.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 V případě, že má uchazeč (zhotovitel) pochyby ohledně plánovaných výměr, položek ve výkazech, výkresech a technických zprávách, má povinnost toto sdělit a nejasnosti si objasnit ještě před odevzdáním nabídkové ceny. - Výkaz výměr neslouží jako podklad pro objednávky a nákup materiáluv rámci dodávky stavby. Veškeré rozměry a počty jsou informativní a je nutné je před případným objednáním ověřit na stavbě. - Vzhledem k charakteru stavby byla řada výměr bez výpočtu ve výkazu výměr odečtena z digitálních souborů ve formátu dwg.". </t>
  </si>
  <si>
    <t>REKAPITULACE ČLENĚNÍ SOUPISU PRACÍ</t>
  </si>
  <si>
    <t>Kód dílu - Popis</t>
  </si>
  <si>
    <t>Cena celkem [CZK]</t>
  </si>
  <si>
    <t>-1</t>
  </si>
  <si>
    <t>HSV - HSV</t>
  </si>
  <si>
    <t xml:space="preserve">    3 - Svislé a kompletní konstrukce</t>
  </si>
  <si>
    <t xml:space="preserve">    6 - Úpravy povrchů, podlahy a osazování výplní</t>
  </si>
  <si>
    <t xml:space="preserve">    9 - Ostatní konstrukce a práce, bourání</t>
  </si>
  <si>
    <t xml:space="preserve">    997 - Přesun sutě</t>
  </si>
  <si>
    <t xml:space="preserve">    998 - Přesun hmot</t>
  </si>
  <si>
    <t>PSV - Práce a dodávky PSV</t>
  </si>
  <si>
    <t xml:space="preserve">    725 - Zdravotechnika - zařizovací předměty</t>
  </si>
  <si>
    <t xml:space="preserve">    741 - Elektroinstalace - silnoproud</t>
  </si>
  <si>
    <t xml:space="preserve">    742 - Elektroinstalace - slaboproud</t>
  </si>
  <si>
    <t xml:space="preserve">    763 - Konstrukce suché výstavby</t>
  </si>
  <si>
    <t xml:space="preserve">    766 - Konstrukce truhlářské</t>
  </si>
  <si>
    <t xml:space="preserve">    767 - Konstrukce zámečnické</t>
  </si>
  <si>
    <t xml:space="preserve">    771 - Podlahy z dlaždic</t>
  </si>
  <si>
    <t xml:space="preserve">    776 - Podlahy povlakové</t>
  </si>
  <si>
    <t xml:space="preserve">    781 - Dokončovací práce - obklady</t>
  </si>
  <si>
    <t xml:space="preserve">    783 - Dokončovací práce - nátěry</t>
  </si>
  <si>
    <t xml:space="preserve">    784 - Dokončovací práce - malby a tapety</t>
  </si>
  <si>
    <t xml:space="preserve">    787 - Dokončovací práce - zasklívání</t>
  </si>
  <si>
    <t>VRN - Vedlejší a ostatní rozpočtové náklady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</si>
  <si>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</si>
  <si>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</si>
  <si>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</si>
  <si>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</si>
  <si>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</si>
  <si>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</si>
  <si>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</si>
  <si>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</si>
  <si>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</si>
  <si>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</si>
  <si>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</si>
  <si>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</si>
  <si>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</si>
  <si>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</si>
  <si>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ROZPOCET</t>
  </si>
  <si>
    <t>3</t>
  </si>
  <si>
    <t>Svislé a kompletní konstrukce</t>
  </si>
  <si>
    <t>K</t>
  </si>
  <si>
    <t>317142432</t>
  </si>
  <si>
    <t>Překlady nenosné z pórobetonu osazené do tenkého maltového lože, výšky do 250 mm, šířky překladu 125 mm, délky překladu přes 1000 do 1250 mm</t>
  </si>
  <si>
    <t>kus</t>
  </si>
  <si>
    <t>CS ÚRS 2022 02</t>
  </si>
  <si>
    <t>4</t>
  </si>
  <si>
    <t>-156340720</t>
  </si>
  <si>
    <t>Online PSC</t>
  </si>
  <si>
    <t>https://podminky.urs.cz/item/CS_URS_2022_02/317142432</t>
  </si>
  <si>
    <t>VV</t>
  </si>
  <si>
    <t>"D02...- I-430;I-431;I-432;I-433" 4</t>
  </si>
  <si>
    <t>"D04... - EPS;" 1</t>
  </si>
  <si>
    <t>"D06... - I-428;" 1</t>
  </si>
  <si>
    <t>"D07... - I-429a+b;" 2</t>
  </si>
  <si>
    <t>"D08...  - I-434+435;" 2</t>
  </si>
  <si>
    <t>"D09... - II-420;" 1</t>
  </si>
  <si>
    <t>Součet</t>
  </si>
  <si>
    <t>317142442</t>
  </si>
  <si>
    <t>Překlady nenosné z pórobetonu osazené do tenkého maltového lože, výšky do 250 mm, šířky překladu 150 mm, délky překladu přes 1000 do 1250 mm</t>
  </si>
  <si>
    <t>1563163551</t>
  </si>
  <si>
    <t>https://podminky.urs.cz/item/CS_URS_2022_02/317142442</t>
  </si>
  <si>
    <t>"D01... - posuvné dveře" 1*7</t>
  </si>
  <si>
    <t>340238212</t>
  </si>
  <si>
    <t>Zazdívka otvorů v příčkách nebo stěnách cihlami plnými pálenými plochy přes 0,25 m2 do 1 m2, tloušťky přes 100 mm</t>
  </si>
  <si>
    <t>m2</t>
  </si>
  <si>
    <t>-1019234685</t>
  </si>
  <si>
    <t>https://podminky.urs.cz/item/CS_URS_2022_02/340238212</t>
  </si>
  <si>
    <t xml:space="preserve">"Zpřístupnění  připojovacích bodů v šachtách </t>
  </si>
  <si>
    <t>"I-423b" 0,40*0,60</t>
  </si>
  <si>
    <t>"I-424" 0,40*0,60</t>
  </si>
  <si>
    <t>"I-427+428" 2*0,40*0,60*2</t>
  </si>
  <si>
    <t>"I-429" 2*0,40*0,60*2</t>
  </si>
  <si>
    <t>"I-430" 2*0,40*0,60*2</t>
  </si>
  <si>
    <t>"I-431" 2*0,40*0,60*2</t>
  </si>
  <si>
    <t>"I-432" 2*0,40*0,60*2</t>
  </si>
  <si>
    <t>"I-433" 2*0,40*0,60*2</t>
  </si>
  <si>
    <t>"I-456" 0,40*0,60</t>
  </si>
  <si>
    <t>"II-418" 0,40*0,60</t>
  </si>
  <si>
    <t>"II-419" 0,40*0,60</t>
  </si>
  <si>
    <t>"II-420" 0,40*0,60+1,10*2,00</t>
  </si>
  <si>
    <t>"II-421" 0,40*0,60</t>
  </si>
  <si>
    <t>"II-424" 2*0,40*0,60</t>
  </si>
  <si>
    <t>"II-425" 2*0,40*0,60</t>
  </si>
  <si>
    <t>340236212</t>
  </si>
  <si>
    <t>Zazdívka otvorů v příčkách nebo stěnách cihlami plnými pálenými plochy přes 0,0225 m2 do 0,09 m2, tloušťky přes 100 mm</t>
  </si>
  <si>
    <t>-1775626735</t>
  </si>
  <si>
    <t>https://podminky.urs.cz/item/CS_URS_2022_02/340236212</t>
  </si>
  <si>
    <t>Otvory do šachet</t>
  </si>
  <si>
    <t>"I-423b" 1</t>
  </si>
  <si>
    <t>"I-424" 2</t>
  </si>
  <si>
    <t>"I-427" 2</t>
  </si>
  <si>
    <t>"I-428" 2</t>
  </si>
  <si>
    <t>"I-429a+b+c" 2*2</t>
  </si>
  <si>
    <t>"I-430a+b+c" 2*2</t>
  </si>
  <si>
    <t>"I-431a+b+c" 2*2</t>
  </si>
  <si>
    <t>"I-432a+b+c" 2*2</t>
  </si>
  <si>
    <t>"I-433a+b+c" 2*2</t>
  </si>
  <si>
    <t>"II-418" 1</t>
  </si>
  <si>
    <t>"II-419" 1</t>
  </si>
  <si>
    <t>"II-420" 1</t>
  </si>
  <si>
    <t>"II-421" 1</t>
  </si>
  <si>
    <t>"II-424+425" 2*2</t>
  </si>
  <si>
    <t>"I-459" 1+1+2</t>
  </si>
  <si>
    <t>"I-456" 1</t>
  </si>
  <si>
    <t>5</t>
  </si>
  <si>
    <t>342272245</t>
  </si>
  <si>
    <t>Příčky z pórobetonových tvárnic hladkých na tenké maltové lože objemová hmotnost do 500 kg/m3, tloušťka příčky 150 mm</t>
  </si>
  <si>
    <t>-1088746070</t>
  </si>
  <si>
    <t>https://podminky.urs.cz/item/CS_URS_2022_02/342272245</t>
  </si>
  <si>
    <t>"I428a" (1,75+0,10+1,35)*3,10-0,80*1,97</t>
  </si>
  <si>
    <t>"I429" (3,425+0,10+3,425+3,00*2)*3,10-0,90*1,97*2-1,10*1,97*2</t>
  </si>
  <si>
    <t>"II-420a" (2,50+0,10+1,80)*3,10-0,70*1,97</t>
  </si>
  <si>
    <t>"I-444 EPS" 1,20*3,00-0,70*2,00</t>
  </si>
  <si>
    <t>"rozvaděč" 30</t>
  </si>
  <si>
    <t>6</t>
  </si>
  <si>
    <t>346272236</t>
  </si>
  <si>
    <t>Přizdívky z pórobetonových tvárnic objemová hmotnost do 500 kg/m3, na tenké maltové lože, tloušťka přizdívky 100 mm</t>
  </si>
  <si>
    <t>-486357751</t>
  </si>
  <si>
    <t>https://podminky.urs.cz/item/CS_URS_2022_02/346272236</t>
  </si>
  <si>
    <t>Přizdívky WC, umyvadel a pro instalace</t>
  </si>
  <si>
    <t>"I-423+424" 1,25*1,25*2</t>
  </si>
  <si>
    <t>"I-427" 1,25*1,25</t>
  </si>
  <si>
    <t>"I-428" 1,25*1,25</t>
  </si>
  <si>
    <t>"I-429b+c" 1,50*2*1,25</t>
  </si>
  <si>
    <t>"I-430b+c" 0,90*2*1,25</t>
  </si>
  <si>
    <t>"I-431b+c" 0,90*2*1,25</t>
  </si>
  <si>
    <t>"I-432b+c" 0,90*2*1,25</t>
  </si>
  <si>
    <t>"I-433b+c" 0,90*2*1,25</t>
  </si>
  <si>
    <t>"II-424" 0,90*1,25</t>
  </si>
  <si>
    <t>"II-425" 0,90*1,25</t>
  </si>
  <si>
    <t>"I-459" (1,30+0,90)*1,25</t>
  </si>
  <si>
    <t>"rezerva na drobné dozdívky" 15</t>
  </si>
  <si>
    <t>Úpravy povrchů, podlahy a osazování výplní</t>
  </si>
  <si>
    <t>7</t>
  </si>
  <si>
    <t>611325421</t>
  </si>
  <si>
    <t>Oprava vápenocementové omítky vnitřních ploch štukové dvouvrstvé, tloušťky do 20 mm a tloušťky štuku do 3 mm stropů, v rozsahu opravované plochy do 10%</t>
  </si>
  <si>
    <t>1793452378</t>
  </si>
  <si>
    <t>https://podminky.urs.cz/item/CS_URS_2022_02/611325421</t>
  </si>
  <si>
    <t>" Nový stav  D1.01.100 - 101"</t>
  </si>
  <si>
    <t>"I-423" 18,97</t>
  </si>
  <si>
    <t>"I-424" 15,06</t>
  </si>
  <si>
    <t>"I-427" 20,03-3,0*1,85</t>
  </si>
  <si>
    <t>"I-428" 18,36-1,775*1,85</t>
  </si>
  <si>
    <t>"I-434+435" 20,18*2</t>
  </si>
  <si>
    <t>"I-436+437" 24,13*2-1,5*3,425*2</t>
  </si>
  <si>
    <t>"I-438+439" 24,13*2-1,5*3,425*2</t>
  </si>
  <si>
    <t>"I-440+441" 24,13*2-1,5*3,425*2</t>
  </si>
  <si>
    <t>"I-442+443" 24,13+23,42-1,5*3,425-1,50*3,275</t>
  </si>
  <si>
    <t>"II-418" 22,75</t>
  </si>
  <si>
    <t>"II-419" 26,79</t>
  </si>
  <si>
    <t>"II-420" 24,34</t>
  </si>
  <si>
    <t>"II-421" 22,25</t>
  </si>
  <si>
    <t>"II-422" 16,26</t>
  </si>
  <si>
    <t>8</t>
  </si>
  <si>
    <t>612135101</t>
  </si>
  <si>
    <t>Hrubá výplň rýh maltou jakékoli šířky rýhy ve stěnách</t>
  </si>
  <si>
    <t>833844929</t>
  </si>
  <si>
    <t>https://podminky.urs.cz/item/CS_URS_2022_02/612135101</t>
  </si>
  <si>
    <t>"Dle drážkování"</t>
  </si>
  <si>
    <t>"ZTI" 200*0,30</t>
  </si>
  <si>
    <t>"ESIL" 640*0,15</t>
  </si>
  <si>
    <t>"ESLB" 655*0,15</t>
  </si>
  <si>
    <t>9</t>
  </si>
  <si>
    <t>612311131</t>
  </si>
  <si>
    <t>Potažení vnitřních ploch vápenným štukem tloušťky do 3 mm svislých konstrukcí stěn</t>
  </si>
  <si>
    <t>2002792586</t>
  </si>
  <si>
    <t>https://podminky.urs.cz/item/CS_URS_2022_02/612311131</t>
  </si>
  <si>
    <t>10</t>
  </si>
  <si>
    <t>612325401</t>
  </si>
  <si>
    <t>Oprava vápenocementové omítky vnitřních ploch hrubé, tloušťky do 20 mm stěn, v rozsahu opravované plochy do 10%</t>
  </si>
  <si>
    <t>5821642</t>
  </si>
  <si>
    <t>https://podminky.urs.cz/item/CS_URS_2022_02/612325401</t>
  </si>
  <si>
    <t>Oprava omítek v místnostech</t>
  </si>
  <si>
    <t>"I-423" (3,17+6,25*2)*3,10+3,17*2,0-0,80*1,97-1,10*1,97</t>
  </si>
  <si>
    <t>"I-424" (2,48+6,25*2)*3,10+2,48*2,00-0,80*1,97*2</t>
  </si>
  <si>
    <t>"I-427" (3,28+6,280*2)*3,10+3,28*2,00-1,10*1,97</t>
  </si>
  <si>
    <t>"I-428" (3,45+6,28*2)*3,10+3,45*2,00-1,10*1,97</t>
  </si>
  <si>
    <t>"I-434+435" ((3,43+5,90*2)*3,10+3,43*2,00-1,10*1,97)*2</t>
  </si>
  <si>
    <t>"I-436+437" ((3,43+7,10*2)*3,10+3,43*2,00-1,10*1,97)*2</t>
  </si>
  <si>
    <t>"I-438+439" ((3,43+7,10*2)*3,10+3,43*2,00-1,10*1,97)*2</t>
  </si>
  <si>
    <t>"I-440+441" ((3,43+7,10*2)*3,10+3,43*2,00-1,10*1,97)*2</t>
  </si>
  <si>
    <t>"I-442+443" ((3,43+7,10*2)*3,10+3,43*2,00-1,10*1,97)*2</t>
  </si>
  <si>
    <t>"I-429" (3,00*2+2,86*2)*3,10-1,10*1,97*3-0,80*1,97-0,70*1,97*2</t>
  </si>
  <si>
    <t>"I-430" (1,83*2+2,92*2)*3,10-1,10*1,97*3-0,80*1,97-0,70*1,97*2</t>
  </si>
  <si>
    <t>"I-431" (1,83*2+2,92*2)*3,10-1,10*1,97*3-0,80*1,97-0,70*1,97*2</t>
  </si>
  <si>
    <t>"I-432" (1,83*2+2,92*2)*3,10-1,10*1,97*3-0,80*1,97-0,70*1,97*2</t>
  </si>
  <si>
    <t>"I-433" (1,83*2+2,92*2)*3,10-1,10*1,97*3-0,80*1,97-0,70*1,97*2</t>
  </si>
  <si>
    <t>"II-418" (3,29+7,20*2)*3,10+3,29*2,00-1,10*1,97-0,90*1,97</t>
  </si>
  <si>
    <t>"II-419" (7,57*2)*3,10+3,54*2,00-0,90*1,97</t>
  </si>
  <si>
    <t>"II-420" (5,06+6,05*2)*3,10+5,06*2,00-1,10*1,97</t>
  </si>
  <si>
    <t>"II-421" (4,30+6,05*2)*3,10+4,30*2,00-1,10*1,97</t>
  </si>
  <si>
    <t>"II-422" (4,68+3,48*2)*3,10+4,68*2,00-0,80*1,97</t>
  </si>
  <si>
    <t>"II-423" (1,35*2+2,45*2)*3,10-0,80*1,97*2</t>
  </si>
  <si>
    <t>"I-456" (3,375+3,42*2)*3,10</t>
  </si>
  <si>
    <t>"EPS" (0,40*2+1,10*2)*3,10-0,70*1,97</t>
  </si>
  <si>
    <t>"chodba"(2,10+8,55+4,20+6,70+2,55+44*2)*3,10+2,55*2,50-1,10*1,97*12-0,80*1,97*1-3,45-3,10-0,90*1,97*2-0,70*1,97*5-1,1*1,97-2,00*2,50</t>
  </si>
  <si>
    <t xml:space="preserve">"Odpočet SDL obkladů stěn" </t>
  </si>
  <si>
    <t>-103,54</t>
  </si>
  <si>
    <t>11</t>
  </si>
  <si>
    <t>612331121</t>
  </si>
  <si>
    <t>Omítka cementová vnitřních ploch nanášená ručně jednovrstvá, tloušťky do 10 mm hladká svislých konstrukcí stěn</t>
  </si>
  <si>
    <t>-1796391051</t>
  </si>
  <si>
    <t>https://podminky.urs.cz/item/CS_URS_2022_02/612331121</t>
  </si>
  <si>
    <t>"I-423+424" 1,00*1,25*2</t>
  </si>
  <si>
    <t>"I-427" 1,10*1,25+2,00*2,50</t>
  </si>
  <si>
    <t>"I-428" (1,75+1,35)*2*3,1+(1,45+1,85)*3,10-0,80*1,97*2</t>
  </si>
  <si>
    <t>"I-429a+b+c" (3,00+1,72)*2*3,10*2-0,90*1,97*2+(3,00*2+2,86)*3,10-1,10*1,97*2</t>
  </si>
  <si>
    <t>"I-434+435" 3,425*3,10*2-1,10*1,97*2</t>
  </si>
  <si>
    <t>"I-430a+b+c" (1,72*2+1,83*2)*3,10-0,80*1,97+(1,72*4+0,86*4)*3,10-0,70*1,97*2</t>
  </si>
  <si>
    <t>"I-431a+b+c" (1,72*2+1,83*2)*3,10-0,80*1,97+(1,72*4+0,86*4)*3,10-0,70*1,97*2</t>
  </si>
  <si>
    <t>"I-432a+b+c" (1,72*2+1,83*2)*3,10-0,80*1,97+(1,72*4+0,86*4)*3,10-0,70*1,97*2</t>
  </si>
  <si>
    <t>"I-433a+b+c" (1,72*2+1,83*2)*3,10-0,80*1,97+(1,72*4+0,86*4)*3,10-0,70*1,97*2</t>
  </si>
  <si>
    <t>"II-420" (1,80+2,50+1,50)*3,10-0,70*1,97+(2,60+1,80)*3,10-0,70*1,97</t>
  </si>
  <si>
    <t>"II-424" (1,35*4+2,45*2)*3,10-0,70*1,97*2</t>
  </si>
  <si>
    <t>"II-425" (1,33*4+2,45*2)*3,10-0,70*1,97*2</t>
  </si>
  <si>
    <t>"I-459" (3,68*2+5,73*2)*3,10-1,10*1,97</t>
  </si>
  <si>
    <t>12</t>
  </si>
  <si>
    <t>619991011</t>
  </si>
  <si>
    <t>Zakrytí vnitřních ploch před znečištěním včetně pozdějšího odkrytí konstrukcí a prvků obalením fólií a přelepením páskou</t>
  </si>
  <si>
    <t>100695695</t>
  </si>
  <si>
    <t>https://podminky.urs.cz/item/CS_URS_2022_02/619991011</t>
  </si>
  <si>
    <t>"Okna a balkonové dveře pokoje"</t>
  </si>
  <si>
    <t>(3,30*1,8+1,1*1,0)*14</t>
  </si>
  <si>
    <t>"Okna pokojů bez balkon dveří"</t>
  </si>
  <si>
    <t>1,50*2,20*2</t>
  </si>
  <si>
    <t>"Automatické dveře - oboustranně"</t>
  </si>
  <si>
    <t>2,50*3,10*2</t>
  </si>
  <si>
    <t>"Slaboporud, Mediplany, ostatní"</t>
  </si>
  <si>
    <t>50</t>
  </si>
  <si>
    <t>13</t>
  </si>
  <si>
    <t>631311224</t>
  </si>
  <si>
    <t>Mazanina z betonu prostého se zvýšenými nároky na prostředí tl. přes 80 do 120 mm tř. C 25/30</t>
  </si>
  <si>
    <t>m3</t>
  </si>
  <si>
    <t>16</t>
  </si>
  <si>
    <t>-694010135</t>
  </si>
  <si>
    <t>https://podminky.urs.cz/item/CS_URS_2022_02/631311224</t>
  </si>
  <si>
    <t>Koupelny a předsíně</t>
  </si>
  <si>
    <t>"I-427+428" 3,05*1,85*0,10+3,225*1,85*0,10</t>
  </si>
  <si>
    <t>"I-429" 3,15*(1,72+0,15+2,86+0,15+1,72)*0,10</t>
  </si>
  <si>
    <t>"I-430-433" 1,82*1,83*0,10*4</t>
  </si>
  <si>
    <t>"II-420a" 1,80*2,60*0,10-0,40*1,40*0,10</t>
  </si>
  <si>
    <t>"II-424" 1,35*2,45*0,10</t>
  </si>
  <si>
    <t>"II-425" 1,33*2,45*0,10</t>
  </si>
  <si>
    <t>"I-459" 20,60*0,10</t>
  </si>
  <si>
    <t>14</t>
  </si>
  <si>
    <t>631312131</t>
  </si>
  <si>
    <t>Doplnění dosavadních mazanin prostým betonem s dodáním hmot, bez potěru, plochy jednotlivě přes 1 m2 do 4 m2 a tl. přes 80 mm</t>
  </si>
  <si>
    <t>-1791565383</t>
  </si>
  <si>
    <t>https://podminky.urs.cz/item/CS_URS_2022_02/631312131</t>
  </si>
  <si>
    <t>"dobetonávka po řezání  bourání"</t>
  </si>
  <si>
    <t>"řezání" 57,0*0,1*0,1</t>
  </si>
  <si>
    <t>"bourání" 3,0</t>
  </si>
  <si>
    <t>631362021</t>
  </si>
  <si>
    <t>Výztuž mazanin ze svařovaných sítí z drátů typu KARI</t>
  </si>
  <si>
    <t>t</t>
  </si>
  <si>
    <t>-944359393</t>
  </si>
  <si>
    <t>https://podminky.urs.cz/item/CS_URS_2022_02/631362021</t>
  </si>
  <si>
    <t>"Mazanina nová" 7,701/0,10*0,05</t>
  </si>
  <si>
    <t>"mazanina doplnění" 3,570/0,10*0,05</t>
  </si>
  <si>
    <t>642942111</t>
  </si>
  <si>
    <t>Osazování zárubní nebo rámů kovových dveřních lisovaných nebo z úhelníků bez dveřních křídel na cementovou maltu, plochy otvoru do 2,5 m2</t>
  </si>
  <si>
    <t>480374313</t>
  </si>
  <si>
    <t>https://podminky.urs.cz/item/CS_URS_2022_02/642942111</t>
  </si>
  <si>
    <t>17</t>
  </si>
  <si>
    <t>M</t>
  </si>
  <si>
    <t>55331486</t>
  </si>
  <si>
    <t>zárubeň jednokřídlá ocelová pro zdění tl stěny 110-150mm rozměru 700/1970, 2100mm</t>
  </si>
  <si>
    <t>946811818</t>
  </si>
  <si>
    <t>P</t>
  </si>
  <si>
    <t>Poznámka k položce:_x000D_
YH, YH s drážkou, YZP</t>
  </si>
  <si>
    <t>"D04/P" 1</t>
  </si>
  <si>
    <t>"D09/P" 1</t>
  </si>
  <si>
    <t>18</t>
  </si>
  <si>
    <t>55331487</t>
  </si>
  <si>
    <t>zárubeň jednokřídlá ocelová pro zdění tl stěny 110-150mm rozměru 800/1970, 2100mm</t>
  </si>
  <si>
    <t>2051256205</t>
  </si>
  <si>
    <t>"D02/L" 4</t>
  </si>
  <si>
    <t>"D06/L"1</t>
  </si>
  <si>
    <t>172</t>
  </si>
  <si>
    <t>55331488</t>
  </si>
  <si>
    <t>zárubeň jednokřídlá ocelová pro zdění tl stěny 110-150mm rozměru 900/1970, 2100mm</t>
  </si>
  <si>
    <t>CS ÚRS 2021 02</t>
  </si>
  <si>
    <t>128</t>
  </si>
  <si>
    <t>-507696560</t>
  </si>
  <si>
    <t>"D07/L" 1</t>
  </si>
  <si>
    <t>"D07/P" 1</t>
  </si>
  <si>
    <t>19</t>
  </si>
  <si>
    <t>55331489</t>
  </si>
  <si>
    <t>zárubeň jednokřídlá ocelová pro zdění tl stěny 110-150mm rozměru 1100/1970, 2100mm</t>
  </si>
  <si>
    <t>1695607108</t>
  </si>
  <si>
    <t>"D03L" 1</t>
  </si>
  <si>
    <t>"D03P" 1</t>
  </si>
  <si>
    <t>"D08/L" 1</t>
  </si>
  <si>
    <t>"D08/P" 1</t>
  </si>
  <si>
    <t>20</t>
  </si>
  <si>
    <t>763172413</t>
  </si>
  <si>
    <t>Montáž dvířek pro konstrukce ze sádrokartonových desek revizních protipožárních pro příčky a předsazené stěny velikost (šxv) 400 x 400 mm</t>
  </si>
  <si>
    <t>-1012565910</t>
  </si>
  <si>
    <t>https://podminky.urs.cz/item/CS_URS_2022_02/763172413</t>
  </si>
  <si>
    <t>"I-423+424" 1*2</t>
  </si>
  <si>
    <t>"I-427+428" 1*2</t>
  </si>
  <si>
    <t>"I-429-433" 1*5</t>
  </si>
  <si>
    <t>"II-420+421" 1*2</t>
  </si>
  <si>
    <t>"II-424+425" 1+2</t>
  </si>
  <si>
    <t>"I-459" 1+2</t>
  </si>
  <si>
    <t>59030761</t>
  </si>
  <si>
    <t>dvířka revizní protipožární pro stěny a podhledy EI 60 400x400 mm</t>
  </si>
  <si>
    <t>32</t>
  </si>
  <si>
    <t>206681856</t>
  </si>
  <si>
    <t>Ostatní konstrukce a práce, bourání</t>
  </si>
  <si>
    <t>22</t>
  </si>
  <si>
    <t>900-01</t>
  </si>
  <si>
    <t>PO ucpávky a objímky do šachet</t>
  </si>
  <si>
    <t>ks</t>
  </si>
  <si>
    <t>1579013</t>
  </si>
  <si>
    <t>"pokoje - 3 ucpávky / 1 soc zařízení" 3*10</t>
  </si>
  <si>
    <t>"zázemí - 3 ucpávky/šachta" 9*3</t>
  </si>
  <si>
    <t>23</t>
  </si>
  <si>
    <t>952901111</t>
  </si>
  <si>
    <t>Vyčištění budov nebo objektů před předáním do užívání budov bytové nebo občanské výstavby, světlé výšky podlaží do 4 m</t>
  </si>
  <si>
    <t>675613215</t>
  </si>
  <si>
    <t>https://podminky.urs.cz/item/CS_URS_2022_02/952901111</t>
  </si>
  <si>
    <t>50,00*14,00</t>
  </si>
  <si>
    <t>24</t>
  </si>
  <si>
    <t>953942121</t>
  </si>
  <si>
    <t>Osazování drobných kovových předmětů se zalitím maltou cementovou, do vysekaných kapes nebo připravených otvorů ochranných úhelníků</t>
  </si>
  <si>
    <t>2017566282</t>
  </si>
  <si>
    <t>https://podminky.urs.cz/item/CS_URS_2022_02/953942121</t>
  </si>
  <si>
    <t>"Chodba" 12</t>
  </si>
  <si>
    <t>25</t>
  </si>
  <si>
    <t>55301</t>
  </si>
  <si>
    <t>Ochranný úhelník hliníkový výšky L70/70 minimálně 2m</t>
  </si>
  <si>
    <t>-1299950985</t>
  </si>
  <si>
    <t>30</t>
  </si>
  <si>
    <t>962031133</t>
  </si>
  <si>
    <t>Bourání příček z cihel, tvárnic nebo příčkovek z cihel pálených, plných nebo dutých na maltu vápennou nebo vápenocementovou, tl. do 150 mm</t>
  </si>
  <si>
    <t>2021239536</t>
  </si>
  <si>
    <t>https://podminky.urs.cz/item/CS_URS_2022_02/962031133</t>
  </si>
  <si>
    <t>"I-427" (1,35+1,83+3,05+1,0*2)*3,10-1,10*1,97-0,70*1,97*2</t>
  </si>
  <si>
    <t>"I-428" (1,35+1,83+3,23+1,0*2)*3,10-1,10*1,97-0,70*1,97*2</t>
  </si>
  <si>
    <t>"I-434-435" (1,83*2+3,425*2+0,15+0,50*2+1,72)*3,10-1,10*1,97*2-0,70*1,97*3</t>
  </si>
  <si>
    <t>"I-436-443" ((1,35+0,50*2)*3,1-0,70*1,97)*4</t>
  </si>
  <si>
    <t>"I-444 - výklenek" 1,00*3,10</t>
  </si>
  <si>
    <t>31</t>
  </si>
  <si>
    <t>965042231</t>
  </si>
  <si>
    <t>Bourání mazanin betonových nebo z litého asfaltu tl. přes 100 mm</t>
  </si>
  <si>
    <t>1224084371</t>
  </si>
  <si>
    <t>https://podminky.urs.cz/item/CS_URS_2022_02/965042231</t>
  </si>
  <si>
    <t>33</t>
  </si>
  <si>
    <t>968072455</t>
  </si>
  <si>
    <t>Vybourání kovových rámů oken s křídly, dveřních zárubní, vrat, stěn, ostění nebo obkladů dveřních zárubní</t>
  </si>
  <si>
    <t>-830303147</t>
  </si>
  <si>
    <t>https://podminky.urs.cz/item/CS_URS_2022_02/968072455</t>
  </si>
  <si>
    <t>"I-424" 0,80*1,97</t>
  </si>
  <si>
    <t>"I-425+426" (0,70*1,97*2+1,10*1,97)*2</t>
  </si>
  <si>
    <t>"I-429" 0,70*1,97*3+1,10*1,97*2</t>
  </si>
  <si>
    <t>"I-430-433" 0,70*1,97*4</t>
  </si>
  <si>
    <t>"II-418" 0,90*1,97</t>
  </si>
  <si>
    <t>"II-420" 0,80*1,97</t>
  </si>
  <si>
    <t>34</t>
  </si>
  <si>
    <t>971033331</t>
  </si>
  <si>
    <t>Vybourání otvorů ve zdivu základovém nebo nadzákladovém z cihel, tvárnic, příčkovek z cihel pálených na maltu vápennou nebo vápenocementovou plochy do 0,09 m2, tl. do 150 mm</t>
  </si>
  <si>
    <t>-710317895</t>
  </si>
  <si>
    <t>https://podminky.urs.cz/item/CS_URS_2022_02/971033331</t>
  </si>
  <si>
    <t>"Otvory do šachet"  22</t>
  </si>
  <si>
    <t>35</t>
  </si>
  <si>
    <t>971033531</t>
  </si>
  <si>
    <t>Vybourání otvorů ve zdivu základovém nebo nadzákladovém z cihel, tvárnic, příčkovek z cihel pálených na maltu vápennou nebo vápenocementovou plochy do 1 m2, tl. do 150 mm</t>
  </si>
  <si>
    <t>-2109467377</t>
  </si>
  <si>
    <t>https://podminky.urs.cz/item/CS_URS_2022_02/971033531</t>
  </si>
  <si>
    <t>"I-423" 0,40*0,60</t>
  </si>
  <si>
    <t>"I-459" 0,40*0,60*2</t>
  </si>
  <si>
    <t>36</t>
  </si>
  <si>
    <t>974042533</t>
  </si>
  <si>
    <t>Vysekání rýh v betonové nebo jiné monolitické dlažbě s betonovým podkladem do hl. 50 mm a šířky do 100 mm</t>
  </si>
  <si>
    <t>m</t>
  </si>
  <si>
    <t>233314409</t>
  </si>
  <si>
    <t>https://podminky.urs.cz/item/CS_URS_2022_02/974042533</t>
  </si>
  <si>
    <t>"řezání" 57,0</t>
  </si>
  <si>
    <t>37</t>
  </si>
  <si>
    <t>977312112</t>
  </si>
  <si>
    <t>Řezání stávajících betonových mazanin s vyztužením hloubky přes 50 do 100 mm</t>
  </si>
  <si>
    <t>1525646189</t>
  </si>
  <si>
    <t>https://podminky.urs.cz/item/CS_URS_2022_02/977312112</t>
  </si>
  <si>
    <t>"I-427+428" 3,05+3,25</t>
  </si>
  <si>
    <t>"I-434+435" 3,425*2</t>
  </si>
  <si>
    <t>"II-420" 2,60+1,80</t>
  </si>
  <si>
    <t>"I-456" 3,375*2</t>
  </si>
  <si>
    <t>38</t>
  </si>
  <si>
    <t>978011121</t>
  </si>
  <si>
    <t>Otlučení vápenných nebo vápenocementových omítek vnitřních ploch stropů, v rozsahu přes 5 do 10 %</t>
  </si>
  <si>
    <t>-1821745700</t>
  </si>
  <si>
    <t>https://podminky.urs.cz/item/CS_URS_2022_02/978011121</t>
  </si>
  <si>
    <t xml:space="preserve">"Oprava omítek" </t>
  </si>
  <si>
    <t>367,791</t>
  </si>
  <si>
    <t>39</t>
  </si>
  <si>
    <t>978013121</t>
  </si>
  <si>
    <t>Otlučení vápenných nebo vápenocementových omítek vnitřních ploch stěn s vyškrabáním spar, s očištěním zdiva, v rozsahu přes 5 do 10 %</t>
  </si>
  <si>
    <t>1916618905</t>
  </si>
  <si>
    <t>https://podminky.urs.cz/item/CS_URS_2022_02/978013121</t>
  </si>
  <si>
    <t xml:space="preserve">"oprava omítek stěn" </t>
  </si>
  <si>
    <t>1416,431</t>
  </si>
  <si>
    <t>997</t>
  </si>
  <si>
    <t>Přesun sutě</t>
  </si>
  <si>
    <t>40</t>
  </si>
  <si>
    <t>997013158</t>
  </si>
  <si>
    <t>Vnitrostaveništní doprava suti a vybouraných hmot vodorovně do 50 m svisle s omezením mechanizace pro budovy a haly výšky přes 24 do 27 m</t>
  </si>
  <si>
    <t>22108411</t>
  </si>
  <si>
    <t>https://podminky.urs.cz/item/CS_URS_2022_02/997013158</t>
  </si>
  <si>
    <t>41</t>
  </si>
  <si>
    <t>997013501</t>
  </si>
  <si>
    <t>Odvoz suti a vybouraných hmot na skládku nebo meziskládku se složením, na vzdálenost do 1 km</t>
  </si>
  <si>
    <t>-345199132</t>
  </si>
  <si>
    <t>https://podminky.urs.cz/item/CS_URS_2022_02/997013501</t>
  </si>
  <si>
    <t>42</t>
  </si>
  <si>
    <t>997013509</t>
  </si>
  <si>
    <t>Odvoz suti a vybouraných hmot na skládku nebo meziskládku se složením, na vzdálenost Příplatek k ceně za každý další i započatý 1 km přes 1 km</t>
  </si>
  <si>
    <t>1219677861</t>
  </si>
  <si>
    <t>https://podminky.urs.cz/item/CS_URS_2022_02/997013509</t>
  </si>
  <si>
    <t>104,381*10 'Přepočtené koeficientem množství</t>
  </si>
  <si>
    <t>43</t>
  </si>
  <si>
    <t>997013631</t>
  </si>
  <si>
    <t>Poplatek za uložení stavebního odpadu na skládce (skládkovné) směsného stavebního a demoličního zatříděného do Katalogu odpadů pod kódem 17 09 04</t>
  </si>
  <si>
    <t>-1535321270</t>
  </si>
  <si>
    <t>https://podminky.urs.cz/item/CS_URS_2022_02/997013631</t>
  </si>
  <si>
    <t>998</t>
  </si>
  <si>
    <t>Přesun hmot</t>
  </si>
  <si>
    <t>44</t>
  </si>
  <si>
    <t>998017004</t>
  </si>
  <si>
    <t>Přesun hmot pro budovy občanské výstavby, bydlení, výrobu a služby s omezením mechanizace vodorovná dopravní vzdálenost do 100 m pro budovy s jakoukoliv nosnou konstrukcí výšky přes 24 do 36 m</t>
  </si>
  <si>
    <t>1997002704</t>
  </si>
  <si>
    <t>https://podminky.urs.cz/item/CS_URS_2022_02/998017004</t>
  </si>
  <si>
    <t>PSV</t>
  </si>
  <si>
    <t>Práce a dodávky PSV</t>
  </si>
  <si>
    <t>725</t>
  </si>
  <si>
    <t>Zdravotechnika - zařizovací předměty</t>
  </si>
  <si>
    <t>45</t>
  </si>
  <si>
    <t>725110811</t>
  </si>
  <si>
    <t>Demontáž klozetů splachovacích s nádrží</t>
  </si>
  <si>
    <t>174681030</t>
  </si>
  <si>
    <t>https://podminky.urs.cz/item/CS_URS_2021_02/725110811</t>
  </si>
  <si>
    <t>"II-424" 1</t>
  </si>
  <si>
    <t>"II-425" 1</t>
  </si>
  <si>
    <t>46</t>
  </si>
  <si>
    <t>725210821</t>
  </si>
  <si>
    <t>Demontáž umyvadel bez výtokových armatur umyvadel</t>
  </si>
  <si>
    <t>soubor</t>
  </si>
  <si>
    <t>1918628300</t>
  </si>
  <si>
    <t>https://podminky.urs.cz/item/CS_URS_2022_02/725210821</t>
  </si>
  <si>
    <t>"I-429-433" 2*5</t>
  </si>
  <si>
    <t>"I-459" 1</t>
  </si>
  <si>
    <t>47</t>
  </si>
  <si>
    <t>725220841</t>
  </si>
  <si>
    <t>Demontáž van ocelových rohových</t>
  </si>
  <si>
    <t>2058192757</t>
  </si>
  <si>
    <t>https://podminky.urs.cz/item/CS_URS_2022_02/725220841</t>
  </si>
  <si>
    <t>48</t>
  </si>
  <si>
    <t>725240812</t>
  </si>
  <si>
    <t>Demontáž sprchových kabin a vaniček bez výtokových armatur vaniček</t>
  </si>
  <si>
    <t>-367872504</t>
  </si>
  <si>
    <t>https://podminky.urs.cz/item/CS_URS_2022_02/725240812</t>
  </si>
  <si>
    <t>"I-425+426"1*2</t>
  </si>
  <si>
    <t>49</t>
  </si>
  <si>
    <t>725310823</t>
  </si>
  <si>
    <t>Demontáž kuchyňských linek a dřezů jednodílných bez výtokových armatur vestavěných v kuchyňských sestavách</t>
  </si>
  <si>
    <t>-779072499</t>
  </si>
  <si>
    <t>https://podminky.urs.cz/item/CS_URS_2022_02/725310823</t>
  </si>
  <si>
    <t>"II-418"1</t>
  </si>
  <si>
    <t>"II-420" 2</t>
  </si>
  <si>
    <t>"II-422" 1</t>
  </si>
  <si>
    <t>171</t>
  </si>
  <si>
    <t>725310823.1</t>
  </si>
  <si>
    <t xml:space="preserve">Demontáž a zpětná montáž kuchyňské linky a dřezů </t>
  </si>
  <si>
    <t>-2066880142</t>
  </si>
  <si>
    <t>"II-419"1</t>
  </si>
  <si>
    <t>725820801</t>
  </si>
  <si>
    <t>Demontáž baterií nástěnných do G 3/4</t>
  </si>
  <si>
    <t>725373352</t>
  </si>
  <si>
    <t>https://podminky.urs.cz/item/CS_URS_2022_02/725820801</t>
  </si>
  <si>
    <t>51</t>
  </si>
  <si>
    <t>725-01</t>
  </si>
  <si>
    <t xml:space="preserve">D + M Umyvadel včetne konzoly, zápachové uzávěry, baterie a napojení na stávavající rozvody vody a kanalizace </t>
  </si>
  <si>
    <t>1748714027</t>
  </si>
  <si>
    <t>"I-428" 1*2</t>
  </si>
  <si>
    <t>"I-430-433" 1*4</t>
  </si>
  <si>
    <t>"II-424+425" 1*2</t>
  </si>
  <si>
    <t>52</t>
  </si>
  <si>
    <t>725-02</t>
  </si>
  <si>
    <t>Umyvadla pro imobilní včetně konzol, zápachové uzávrky, baterie a napojení na stávající rozvody vody a kanalizace</t>
  </si>
  <si>
    <t>1215493809</t>
  </si>
  <si>
    <t>"I-427" 1</t>
  </si>
  <si>
    <t>"I-429" 1+1</t>
  </si>
  <si>
    <t>"I-429-433" 1*4</t>
  </si>
  <si>
    <t>53</t>
  </si>
  <si>
    <t>725-11</t>
  </si>
  <si>
    <t>D + M Klozetů závěsných včetne napojení na stávající rozvody vody a kanalizace a konstrukce</t>
  </si>
  <si>
    <t>-986223283</t>
  </si>
  <si>
    <t>54</t>
  </si>
  <si>
    <t>725-12</t>
  </si>
  <si>
    <t>D + M Madel ke klozetům</t>
  </si>
  <si>
    <t>1492413514</t>
  </si>
  <si>
    <t>"I-429" 2*2</t>
  </si>
  <si>
    <t>"I-459" 2</t>
  </si>
  <si>
    <t>55</t>
  </si>
  <si>
    <t>725-21</t>
  </si>
  <si>
    <t xml:space="preserve">D + M Sprchové sestavy včetne baterie a napojení na stávající rozvody vody a kanalizace </t>
  </si>
  <si>
    <t>1389527747</t>
  </si>
  <si>
    <t>"I-429"++1</t>
  </si>
  <si>
    <t>"I-430-433" 1*</t>
  </si>
  <si>
    <t>"II-420a" 1</t>
  </si>
  <si>
    <t>56</t>
  </si>
  <si>
    <t>725-21a</t>
  </si>
  <si>
    <t>D + M Podlahové štěrbiny (vpusti) včetně zápachové uzávěrky, připojení na stávající kanalizaci</t>
  </si>
  <si>
    <t>1890333421</t>
  </si>
  <si>
    <t>57</t>
  </si>
  <si>
    <t>725-22</t>
  </si>
  <si>
    <t>D + M Sprchové sestavy připojení na sprchovací lůžko</t>
  </si>
  <si>
    <t>-1617083780</t>
  </si>
  <si>
    <t>"I-459"     1,00</t>
  </si>
  <si>
    <t>58</t>
  </si>
  <si>
    <t>725-23</t>
  </si>
  <si>
    <t>D + M madel a sedátka do sprchových koutů</t>
  </si>
  <si>
    <t>161489517</t>
  </si>
  <si>
    <t>59</t>
  </si>
  <si>
    <t>725-24</t>
  </si>
  <si>
    <t>D + M madel k vaně</t>
  </si>
  <si>
    <t>442609126</t>
  </si>
  <si>
    <t>60</t>
  </si>
  <si>
    <t>725-25</t>
  </si>
  <si>
    <t>D + M koupelnové vany vč příslušenství</t>
  </si>
  <si>
    <t>-1790594894</t>
  </si>
  <si>
    <t>61</t>
  </si>
  <si>
    <t>725-31</t>
  </si>
  <si>
    <t xml:space="preserve">D + M Výlevky včetne zápachové uzávěry, baterie a napojení na stávavající rozvody vody a kanalizace </t>
  </si>
  <si>
    <t>774665547</t>
  </si>
  <si>
    <t>62</t>
  </si>
  <si>
    <t>725-99</t>
  </si>
  <si>
    <t>Stavební přípomoce ZTI - sekání, drážky, prostupy, začištění</t>
  </si>
  <si>
    <t>1638070035</t>
  </si>
  <si>
    <t>741</t>
  </si>
  <si>
    <t>Elektroinstalace - silnoproud</t>
  </si>
  <si>
    <t>63</t>
  </si>
  <si>
    <t>741-01</t>
  </si>
  <si>
    <t>D+M nové kabeláže na lůžkových pokojích včetně sociálního zařízení, napojení na stávající rozvody</t>
  </si>
  <si>
    <t>2113913230</t>
  </si>
  <si>
    <t>"Lůžkové pokoje I-434+435" 160*2</t>
  </si>
  <si>
    <t>"Lůžkové pokoje I-434-443" 180*8</t>
  </si>
  <si>
    <t>64</t>
  </si>
  <si>
    <t>741-02</t>
  </si>
  <si>
    <t>D+M nové kabeláže v lékařských pokojích a pracovnách, napojení na stávající rozvody</t>
  </si>
  <si>
    <t>1627088748</t>
  </si>
  <si>
    <t>"I-423+424+427+428, II-418+419+420+421+422" 180*9</t>
  </si>
  <si>
    <t>65</t>
  </si>
  <si>
    <t>741-03</t>
  </si>
  <si>
    <t>D+M nové kabeláže v ostatních provozních místnostech, napojení na stávající rozvody</t>
  </si>
  <si>
    <t>300874822</t>
  </si>
  <si>
    <t>"I-459" 180</t>
  </si>
  <si>
    <t>"I-456" 80</t>
  </si>
  <si>
    <t>"chodba" 200</t>
  </si>
  <si>
    <t>66</t>
  </si>
  <si>
    <t>741-04</t>
  </si>
  <si>
    <t>Připojení rampy u lůžka pacienta vč ochranného pospojení</t>
  </si>
  <si>
    <t>kpl</t>
  </si>
  <si>
    <t>1418613433</t>
  </si>
  <si>
    <t>"I-434+435" 2*2</t>
  </si>
  <si>
    <t>"I-434-443" 3*8</t>
  </si>
  <si>
    <t>67</t>
  </si>
  <si>
    <t>741-05</t>
  </si>
  <si>
    <t>D+M přístrojů (zásuvky, vypínače, spínače) vč kompletace. Přístroje barevně rozlišeny, řada do zdravotnických zařízení.</t>
  </si>
  <si>
    <t>-576797646</t>
  </si>
  <si>
    <t>"pokojeI-434-443" (4*4+6+6)*10</t>
  </si>
  <si>
    <t>"soc zařízení + chodby I-429-433" (2+1)*2+6+2*5</t>
  </si>
  <si>
    <t>"lék pokoje, pracovny I-423+424+427+428, II-418+419+420+421+422" 10*9</t>
  </si>
  <si>
    <t>"soc zařízení lék pikoojů" 6*2</t>
  </si>
  <si>
    <t>"ostatní prostory a chodba" 50</t>
  </si>
  <si>
    <t>68</t>
  </si>
  <si>
    <t>741-07</t>
  </si>
  <si>
    <t xml:space="preserve">D+M svítidel pokojů a běžných místností, LED svítidla dle standardu NemCL, atest pro zdravotnické stavby. </t>
  </si>
  <si>
    <t>1269873402</t>
  </si>
  <si>
    <t>Pokoje</t>
  </si>
  <si>
    <t>"I-434-443" 6*10</t>
  </si>
  <si>
    <t xml:space="preserve">"Provozní prostory" </t>
  </si>
  <si>
    <t>"I-423+424+427+428, II-418+419+420+421+422" 4*9+2*2</t>
  </si>
  <si>
    <t>"I-456" 2</t>
  </si>
  <si>
    <t>"chodba" 14</t>
  </si>
  <si>
    <t>69</t>
  </si>
  <si>
    <t>741-08</t>
  </si>
  <si>
    <t xml:space="preserve">D+M svítidel koupelny a soc zařízení, LED svítidla dle standardu NemCL, atest pro zdravotnické stavby. </t>
  </si>
  <si>
    <t>250528879</t>
  </si>
  <si>
    <t>koupelny a WC pokojů</t>
  </si>
  <si>
    <t>"I-428a" 1</t>
  </si>
  <si>
    <t>"I-429a+b" 2*2</t>
  </si>
  <si>
    <t>"I-430 - 433" (1*2+2)*4</t>
  </si>
  <si>
    <t>"II-420a" 2</t>
  </si>
  <si>
    <t>"II-424+425" 2+2</t>
  </si>
  <si>
    <t xml:space="preserve">"předsíně pokojů" </t>
  </si>
  <si>
    <t>"I-428" 1</t>
  </si>
  <si>
    <t>"I-429" 2</t>
  </si>
  <si>
    <t>"I-430-433" 2*4</t>
  </si>
  <si>
    <t>"II-423" 1</t>
  </si>
  <si>
    <t>"Umyvadlo pokoje - I-423+424+427+428" 1*4</t>
  </si>
  <si>
    <t>"kuchyňská linka" 5</t>
  </si>
  <si>
    <t>"centr koupelna I-958" 6+1</t>
  </si>
  <si>
    <t>"chodba" 2*40</t>
  </si>
  <si>
    <t>70</t>
  </si>
  <si>
    <t>741-50</t>
  </si>
  <si>
    <t>Demontáž stávajících rozvodů elektro vč likvidace odpadu</t>
  </si>
  <si>
    <t>761543236</t>
  </si>
  <si>
    <t>71</t>
  </si>
  <si>
    <t>741-70</t>
  </si>
  <si>
    <t xml:space="preserve">D+M úprava stávajícícho rozvaděče vč překrytí PO dveřmi </t>
  </si>
  <si>
    <t>-261932854</t>
  </si>
  <si>
    <t>72</t>
  </si>
  <si>
    <t>741-80</t>
  </si>
  <si>
    <t>D+M pomocných lávek a roštů vč kotvení pro ESIL</t>
  </si>
  <si>
    <t>963584680</t>
  </si>
  <si>
    <t>"Chodba" 150</t>
  </si>
  <si>
    <t>73</t>
  </si>
  <si>
    <t>741-90</t>
  </si>
  <si>
    <t>Stavební přípomoce eSIL - sekání, drážky, prostupy, začištění</t>
  </si>
  <si>
    <t>-863649533</t>
  </si>
  <si>
    <t>"Pokoje - 40m/pokoj vč předsíně" 40*16</t>
  </si>
  <si>
    <t>74</t>
  </si>
  <si>
    <t>741810003</t>
  </si>
  <si>
    <t>Zkoušky a prohlídky elektrických rozvodů a zařízení celková prohlídka a vyhotovení revizní zprávy</t>
  </si>
  <si>
    <t>1330082413</t>
  </si>
  <si>
    <t>https://podminky.urs.cz/item/CS_URS_2022_02/741810003</t>
  </si>
  <si>
    <t>742</t>
  </si>
  <si>
    <t>Elektroinstalace - slaboproud</t>
  </si>
  <si>
    <t>75</t>
  </si>
  <si>
    <t>742-01</t>
  </si>
  <si>
    <t>D+M nové kabeláže DATA vč kompletace, napojení na stávající páteřní rozvod</t>
  </si>
  <si>
    <t>-1475924254</t>
  </si>
  <si>
    <t>"pokoj I-434+435" 60*2</t>
  </si>
  <si>
    <t>"pokoj I-436-443" 70*8</t>
  </si>
  <si>
    <t>"cvičebny I-423+424+427+428" 30*4</t>
  </si>
  <si>
    <t>"provozní místnosti II-418-422" 60*5</t>
  </si>
  <si>
    <t>"centr kouplena I-459" 90*1</t>
  </si>
  <si>
    <t>"ostatní drobné prostory" 70*6</t>
  </si>
  <si>
    <t>"chodba" 80</t>
  </si>
  <si>
    <t>76</t>
  </si>
  <si>
    <t>742-02</t>
  </si>
  <si>
    <t>D+M zásuvek DATA vč kompletace, řada do zdravotnických zařízení, design provedení shodné se Silnoproud</t>
  </si>
  <si>
    <t>941781129</t>
  </si>
  <si>
    <t>"pokoj I-434+435" 8*2</t>
  </si>
  <si>
    <t>"pokoj I-436-443" 10*8</t>
  </si>
  <si>
    <t>"cvičebny I-423+424+427+428" 8*4</t>
  </si>
  <si>
    <t>"provozní místnosti II-418-422" 10*5</t>
  </si>
  <si>
    <t>"centr kouplena I-459" 4</t>
  </si>
  <si>
    <t>"ostatní drobné prostory" 10</t>
  </si>
  <si>
    <t>"chodba" 10</t>
  </si>
  <si>
    <t>77</t>
  </si>
  <si>
    <t>742-03</t>
  </si>
  <si>
    <t>D+M nové kabeláže STA vč zásuvky, napojení na stávající páteřní rozvody</t>
  </si>
  <si>
    <t>2011926221</t>
  </si>
  <si>
    <t>"pokoj I-434+435" 40*2</t>
  </si>
  <si>
    <t>"pokoj I-436-443" 50*8</t>
  </si>
  <si>
    <t>"ostatní drobné prostory" 50</t>
  </si>
  <si>
    <t>78</t>
  </si>
  <si>
    <t>742-04</t>
  </si>
  <si>
    <t>D+M nové kabeláže UTP pro systém SESTRA-PACIENT a SK vč zásuvky</t>
  </si>
  <si>
    <t>-763794139</t>
  </si>
  <si>
    <t>79</t>
  </si>
  <si>
    <t>742-10</t>
  </si>
  <si>
    <t>D+M kabeláže pro EPS</t>
  </si>
  <si>
    <t>-227910333</t>
  </si>
  <si>
    <t>"I-423+424" 50*2</t>
  </si>
  <si>
    <t>"I-427+428" 50*2</t>
  </si>
  <si>
    <t>"I-434-443" 90*10</t>
  </si>
  <si>
    <t>"II-418+419" 70*2</t>
  </si>
  <si>
    <t>"II-420+421+422" 80*3</t>
  </si>
  <si>
    <t>"I-459 koupelna" 60</t>
  </si>
  <si>
    <t>"ostatní m" 150</t>
  </si>
  <si>
    <t>80</t>
  </si>
  <si>
    <t>742-20</t>
  </si>
  <si>
    <t>D + M Signalizace obsazeno do centrální koupelny , včetně napojení</t>
  </si>
  <si>
    <t>-663327686</t>
  </si>
  <si>
    <t>81</t>
  </si>
  <si>
    <t>742-80</t>
  </si>
  <si>
    <t>D+M pomocných lávek a roštů vč kotvení pro ESLB</t>
  </si>
  <si>
    <t>-773708163</t>
  </si>
  <si>
    <t>"chodba vč odboček"150</t>
  </si>
  <si>
    <t>82</t>
  </si>
  <si>
    <t>742-90</t>
  </si>
  <si>
    <t>Stavební přípomoce eSLB - sekání, drážky, prostupy, začištění</t>
  </si>
  <si>
    <t>239159024</t>
  </si>
  <si>
    <t>"cvičebny I-423+424+427+428" 20*4</t>
  </si>
  <si>
    <t>"pokoj I-434-443" 30*10</t>
  </si>
  <si>
    <t>"vyšetřovna + sesterna II-418+419" 25*2</t>
  </si>
  <si>
    <t>"pokoj II-420-422"25*3</t>
  </si>
  <si>
    <t>"ostatní" 150</t>
  </si>
  <si>
    <t>83</t>
  </si>
  <si>
    <t>742-99</t>
  </si>
  <si>
    <t>Kontrolní měření slaboproudých rozvodů, revize</t>
  </si>
  <si>
    <t>-364004775</t>
  </si>
  <si>
    <t>763</t>
  </si>
  <si>
    <t>Konstrukce suché výstavby</t>
  </si>
  <si>
    <t>84</t>
  </si>
  <si>
    <t>763121426</t>
  </si>
  <si>
    <t>Stěna předsazená ze sádrokartonových desek s nosnou konstrukcí z ocelových profilů CW, UW jednoduše opláštěná deskou impregnovanou H2 tl. 12,5 mm bez izolace, EI 15, stěna tl. 112,5 mm, profil 100</t>
  </si>
  <si>
    <t>-2137201115</t>
  </si>
  <si>
    <t>https://podminky.urs.cz/item/CS_URS_2022_02/763121426</t>
  </si>
  <si>
    <t>pokoje + provozní prostory kolem sloupů</t>
  </si>
  <si>
    <t>"I-427+428" 2,20*3,1*2</t>
  </si>
  <si>
    <t>"I-434+435" 1,20*3,10*2</t>
  </si>
  <si>
    <t>"I-436-443" 2,20*3,10*8</t>
  </si>
  <si>
    <t>"II-418-422" 1,50*3,10*6</t>
  </si>
  <si>
    <t>85</t>
  </si>
  <si>
    <t>763121714</t>
  </si>
  <si>
    <t>Stěna předsazená ze sádrokartonových desek ostatní konstrukce a práce na předsazených stěnách ze sádrokartonových desek -základní penetrační nátěr</t>
  </si>
  <si>
    <t>-1419081226</t>
  </si>
  <si>
    <t>https://podminky.urs.cz/item/CS_URS_2022_02/763121714</t>
  </si>
  <si>
    <t>86</t>
  </si>
  <si>
    <t>763131461</t>
  </si>
  <si>
    <t>Podhled ze sádrokartonových desek dvouvrstvá zavěšená spodní konstrukce z ocelových profilů CD, UD dvojitě opláštěná deskami impregnovanou H2, tl. 2 x 12,5 mm, bez izolace</t>
  </si>
  <si>
    <t>-1103334424</t>
  </si>
  <si>
    <t>https://podminky.urs.cz/item/CS_URS_2022_02/763131461</t>
  </si>
  <si>
    <t>"I-427" 1,85*(3,30+0,50)</t>
  </si>
  <si>
    <t>"I-428"1,95*(3,30+0,50)</t>
  </si>
  <si>
    <t>"I-434+435" 3,425*(0,80+0,50)*2</t>
  </si>
  <si>
    <t>"I-436-443" 1,50*3,30*8</t>
  </si>
  <si>
    <t>"I-429" 5,16+5,16</t>
  </si>
  <si>
    <t>"I-430-433" (3,29+1,59+1,58)*4</t>
  </si>
  <si>
    <t>"II-420a" 3,49</t>
  </si>
  <si>
    <t>"II-423+424+425" 2,50+2,50+2,50</t>
  </si>
  <si>
    <t>87</t>
  </si>
  <si>
    <t>763131714</t>
  </si>
  <si>
    <t>Podhled ze sádrokartonových desek ostatní práce a konstrukce na podhledech ze sádrokartonových desek - základní penetrační nátěr</t>
  </si>
  <si>
    <t>-1603015329</t>
  </si>
  <si>
    <t>https://podminky.urs.cz/item/CS_URS_2022_02/763131714</t>
  </si>
  <si>
    <t>88</t>
  </si>
  <si>
    <t>763131832</t>
  </si>
  <si>
    <t>Demontáž podhledu nebo samostatného požárního předělu ze sádrokartonových desek s nosnou konstrukcí jednovrstvou z ocelových profilů, opláštění dvojité</t>
  </si>
  <si>
    <t>891042272</t>
  </si>
  <si>
    <t>https://podminky.urs.cz/item/CS_URS_2022_02/763131832</t>
  </si>
  <si>
    <t xml:space="preserve">"bourání" </t>
  </si>
  <si>
    <t>"I-425+426" 1,83*3,40*2</t>
  </si>
  <si>
    <t>"I-429-433" 1,83*6,60*5</t>
  </si>
  <si>
    <t>"I-459" 20,6</t>
  </si>
  <si>
    <t>"II-423-425" 4,50*2,45</t>
  </si>
  <si>
    <t>89</t>
  </si>
  <si>
    <t>763135101</t>
  </si>
  <si>
    <t>Montáž sádrokartonového podhledu kazetového demontovatelného, velikosti kazet 600x600 mm včetně zavěšené nosné konstrukce viditelné</t>
  </si>
  <si>
    <t>-598099220</t>
  </si>
  <si>
    <t>https://podminky.urs.cz/item/CS_URS_2022_02/763135101</t>
  </si>
  <si>
    <t>Kazetový podhled do běžného prostředí</t>
  </si>
  <si>
    <t>"II-406 hala část" 50</t>
  </si>
  <si>
    <t>"chodba" 140,75</t>
  </si>
  <si>
    <t>"I-456" 11,30</t>
  </si>
  <si>
    <t>Mezisoučet</t>
  </si>
  <si>
    <t>Kazetový podhled do vlhka</t>
  </si>
  <si>
    <t>"I-429" 9,04</t>
  </si>
  <si>
    <t>"I-430-433" 5,75*4</t>
  </si>
  <si>
    <t>"I-459" 19,77</t>
  </si>
  <si>
    <t>90</t>
  </si>
  <si>
    <t>59030583</t>
  </si>
  <si>
    <t>podhled kazetový bez děrování, skrytá hrana tl 10 mm 600x600mm</t>
  </si>
  <si>
    <t>-1804483299</t>
  </si>
  <si>
    <t>202,05*1,05 'Přepočtené koeficientem množství</t>
  </si>
  <si>
    <t>91</t>
  </si>
  <si>
    <t>59030583-P</t>
  </si>
  <si>
    <t>podhled rastrový s výplní z minerálních desek  600x600mm - minerální desky s odolností proti vlhkosti a postříkání vodou</t>
  </si>
  <si>
    <t>1323252288</t>
  </si>
  <si>
    <t>51,81*1,05 'Přepočtené koeficientem množství</t>
  </si>
  <si>
    <t>92</t>
  </si>
  <si>
    <t>763135812</t>
  </si>
  <si>
    <t>Demontáž podhledu sádrokartonového kazetového na zavěšeném na roštu polozapuštěném</t>
  </si>
  <si>
    <t>-2113092390</t>
  </si>
  <si>
    <t>https://podminky.urs.cz/item/CS_URS_2022_02/763135812</t>
  </si>
  <si>
    <t>"I-444 chodba" 122,66</t>
  </si>
  <si>
    <t>"I-456 DM zaměstnanců" 11,30</t>
  </si>
  <si>
    <t>"II-473 chodba" 18,09</t>
  </si>
  <si>
    <t>"II-406 hala - část" 50</t>
  </si>
  <si>
    <t>"I-459 umývárna" 20,6</t>
  </si>
  <si>
    <t>93</t>
  </si>
  <si>
    <t>998763102</t>
  </si>
  <si>
    <t>Přesun hmot pro dřevostavby stanovený z hmotnosti přesunovaného materiálu vodorovná dopravní vzdálenost do 50 m v objektech výšky přes 12 do 24 m</t>
  </si>
  <si>
    <t>-469709889</t>
  </si>
  <si>
    <t>https://podminky.urs.cz/item/CS_URS_2022_02/998763102</t>
  </si>
  <si>
    <t>94</t>
  </si>
  <si>
    <t>998763181</t>
  </si>
  <si>
    <t>Přesun hmot pro dřevostavby stanovený z hmotnosti přesunovaného materiálu Příplatek k ceně za přesun prováděný bez použití mechanizace pro jakoukoliv výšku objektu</t>
  </si>
  <si>
    <t>72301637</t>
  </si>
  <si>
    <t>https://podminky.urs.cz/item/CS_URS_2022_02/998763181</t>
  </si>
  <si>
    <t>766</t>
  </si>
  <si>
    <t>Konstrukce truhlářské</t>
  </si>
  <si>
    <t>95</t>
  </si>
  <si>
    <t>766-01</t>
  </si>
  <si>
    <t>D+M dveřních zarážek</t>
  </si>
  <si>
    <t>-1416172169</t>
  </si>
  <si>
    <t>"I-423" 1</t>
  </si>
  <si>
    <t>"I-434+435+429 - pokoj + chodba u vstupu" 4</t>
  </si>
  <si>
    <t>"I-436+437+430 - pokoj + chodba u vstupu" 4</t>
  </si>
  <si>
    <t>"I-438+439+431 - pokoj + chodba u vstupu" 4</t>
  </si>
  <si>
    <t>"I-440+441+432 - pokoj + chodba u vstupu" 4</t>
  </si>
  <si>
    <t>"I-442+443+433 - pokoj + chodba u vstupu" 4</t>
  </si>
  <si>
    <t>96</t>
  </si>
  <si>
    <t>766682111</t>
  </si>
  <si>
    <t>Montáž zárubní dřevěných, plastových nebo z lamina obložkových, pro dveře jednokřídlové, tloušťky stěny do 170 mm</t>
  </si>
  <si>
    <t>-836728430</t>
  </si>
  <si>
    <t>https://podminky.urs.cz/item/CS_URS_2022_02/766682111</t>
  </si>
  <si>
    <t>"D01/L" 6</t>
  </si>
  <si>
    <t>"D01/P" 1</t>
  </si>
  <si>
    <t>"D05/L" 1</t>
  </si>
  <si>
    <t>97</t>
  </si>
  <si>
    <t>61182307</t>
  </si>
  <si>
    <t>zárubeň jednokřídlá obložková s laminátovým povrchem tl stěny 60-150mm rozměru 600-1100/1970, 2100mm</t>
  </si>
  <si>
    <t>1962506306</t>
  </si>
  <si>
    <t>98</t>
  </si>
  <si>
    <t>766691914</t>
  </si>
  <si>
    <t>Vyvěšení nebo zavěšení křídel dřevěných dveřních</t>
  </si>
  <si>
    <t>-1735797252</t>
  </si>
  <si>
    <t>https://podminky.urs.cz/item/CS_URS_2022_02/766691914</t>
  </si>
  <si>
    <t>Vyvěšení dveřních křídel - bourání</t>
  </si>
  <si>
    <t>"1100" 1+2+2+3*5+1+3+2</t>
  </si>
  <si>
    <t>"900" 1+1+1+1+1</t>
  </si>
  <si>
    <t>"800" 2+2</t>
  </si>
  <si>
    <t>"700" 2+2+3*5+1+2+1+2+2</t>
  </si>
  <si>
    <t>Zavěšení dveřních křídel - nový stav</t>
  </si>
  <si>
    <t>"1100" 6+1+1+8+5+1+2</t>
  </si>
  <si>
    <t>"900" 1+1+1+2</t>
  </si>
  <si>
    <t>"800" 4+1+2+1</t>
  </si>
  <si>
    <t>"700" 1++1+4+1+2+1+1+2+1+1</t>
  </si>
  <si>
    <t>"DS1/P" 1</t>
  </si>
  <si>
    <t>99</t>
  </si>
  <si>
    <t>7668128-99</t>
  </si>
  <si>
    <t xml:space="preserve">Demontáž kuchyňských linek dřevěných nebo kovových </t>
  </si>
  <si>
    <t>-1331308789</t>
  </si>
  <si>
    <t>"lI-419 sesterna"     4,00</t>
  </si>
  <si>
    <t>"lI-418 pracovna lékařů" 2,30</t>
  </si>
  <si>
    <t>"II-420" 2,00</t>
  </si>
  <si>
    <t>"II-422 DM zaměstnanců" 2,00</t>
  </si>
  <si>
    <t>100</t>
  </si>
  <si>
    <t>766-D01/L</t>
  </si>
  <si>
    <t>D + M Dveře jednokřídlé posuvné 1100/1970 levé včetně příslušenství - viz výpis dveří; ozn. D01/L</t>
  </si>
  <si>
    <t>704196975</t>
  </si>
  <si>
    <t xml:space="preserve">Poznámka k položce:_x000D_
_x000D_
</t>
  </si>
  <si>
    <t>101</t>
  </si>
  <si>
    <t>766-D01/P</t>
  </si>
  <si>
    <t>D + M Dveře jednokřídlé posuvné 1100/1970 pravé včetně příslušenství - viz výpis dveří; ozn. D01/P</t>
  </si>
  <si>
    <t>-834231062</t>
  </si>
  <si>
    <t>102</t>
  </si>
  <si>
    <t>766-D02/L</t>
  </si>
  <si>
    <t>D + M Dveře jednokřídlé otočné 800/1970 levé - dveře stávající, doplnění příslušenství - viz výpis vnitřních dveří ozn. D02/L, drobná oprava dveří (přebroušení, nátěr)</t>
  </si>
  <si>
    <t>2009145580</t>
  </si>
  <si>
    <t>173</t>
  </si>
  <si>
    <t>766-D03/L</t>
  </si>
  <si>
    <t>D + M Dveře jednokřídlé otočné 1100/1970 levé - dveře stávající, doplnění příslušenství - viz výpis dveří; ozn. D03/L, drobná oprava dveří (přebroušení, nátěr)</t>
  </si>
  <si>
    <t>862686284</t>
  </si>
  <si>
    <t>103</t>
  </si>
  <si>
    <t>766-D03/P</t>
  </si>
  <si>
    <t>D + M Dveře jednokřídlé otočné 1100/1970 pravé - dveře stávající, doplnění příslušenství - viz výpis dveří; ozn. D03/P, drobná oprava dveří (přebroušení, nátěr)</t>
  </si>
  <si>
    <t>-1829496483</t>
  </si>
  <si>
    <t>104</t>
  </si>
  <si>
    <t>766-D04/P</t>
  </si>
  <si>
    <t>D + M Dveře jednokřídlé otočné 700/1970 pravé - dveře stávající, doplnění příslušenství - viz výpis dveří; ozn. D04/P, drobná oprava dveří (přebroušení, nátěr)</t>
  </si>
  <si>
    <t>391773251</t>
  </si>
  <si>
    <t>105</t>
  </si>
  <si>
    <t>766-D05/L</t>
  </si>
  <si>
    <t>D + M Dveře jednokřídlé posuvné 1100/1970 levé se zvukovým útlumem vč příslušenství - viz výpis dveří; ozn. D05/L</t>
  </si>
  <si>
    <t>1460716973</t>
  </si>
  <si>
    <t>174</t>
  </si>
  <si>
    <t>766-D06/L</t>
  </si>
  <si>
    <t>D + M Dveře jednokřídlé otočné 800/1970 levé - dveře stávající, doplnění příslušenství - viz výpis vnitřních dveří ozn. D06/L, drobná oprava dveří (přebroušení, nátěr)</t>
  </si>
  <si>
    <t>578124835</t>
  </si>
  <si>
    <t>175</t>
  </si>
  <si>
    <t>766-D07/L</t>
  </si>
  <si>
    <t>D + M Dveře jednokřídlé otočné 900/1970 levé - dveře stávající, doplnění příslušenství - viz výpis vnitřních dveří ozn. D07/L, drobná oprava dveří (přebroušení, nátěr)</t>
  </si>
  <si>
    <t>1176877325</t>
  </si>
  <si>
    <t>176</t>
  </si>
  <si>
    <t>766-D07/P</t>
  </si>
  <si>
    <t>D + M Dveře jednokřídlé otočné 900/1970 pravé - dveře stávající, doplnění příslušenství - viz výpis vnitřních dveří ozn. D07/P, drobná oprava dveří (přebroušení, nátěr)</t>
  </si>
  <si>
    <t>1188235209</t>
  </si>
  <si>
    <t>177</t>
  </si>
  <si>
    <t>766-D08/L</t>
  </si>
  <si>
    <t>D + M Dveře jednokřídlé otočné 1100/1970 levé - dveře stávající, doplnění příslušenství - viz výpis dveří; ozn. D08/L, drobná oprava dveří (přebroušení, nátěr)</t>
  </si>
  <si>
    <t>-1494264753</t>
  </si>
  <si>
    <t>178</t>
  </si>
  <si>
    <t>766-D08/P</t>
  </si>
  <si>
    <t>D + M Dveře jednokřídlé otočné 1100/1970 pravé - dveře stávající, doplnění příslušenství - viz výpis dveří; ozn. D08/P, drobná oprava dveří (přebroušení, nátěr)</t>
  </si>
  <si>
    <t>-1336996616</t>
  </si>
  <si>
    <t>179</t>
  </si>
  <si>
    <t>766-D09/P</t>
  </si>
  <si>
    <t>D + M Dveře jednokřídlé otočné 700/1970 pravé - dveře stávající, doplnění příslušenství - viz výpis dveří; ozn. D09/P, drobná oprava dveří (přebroušení, nátěr)</t>
  </si>
  <si>
    <t>-252153711</t>
  </si>
  <si>
    <t>106</t>
  </si>
  <si>
    <t>766-DK1/L</t>
  </si>
  <si>
    <t>D + M Dveře jednokřídlé otočné levé 1100/1970 - dveře stávající, doplnění příslušenství - viz výpis dveří; ozn. DK1/L, drobná oprava dveří (přebroušení, nátěr)</t>
  </si>
  <si>
    <t>-1421763276</t>
  </si>
  <si>
    <t>107</t>
  </si>
  <si>
    <t>766-DK1/P</t>
  </si>
  <si>
    <t>D + M Dveře jednokřídlé otočné pravé 1100/1970 - dveře stávající, doplnění příslušenství - viz výpis dveří; ozn. DK1/P, drobná oprava dveří (přebroušení, nátěr)</t>
  </si>
  <si>
    <t>-202125217</t>
  </si>
  <si>
    <t>108</t>
  </si>
  <si>
    <t>766-DK2/L</t>
  </si>
  <si>
    <t>D + M Dveře jednokřídlé otočné levé 700/1970 - dveře stávající, doplnění příslušenství - viz výpis dveří; ozn. DK2/L, drobná oprava dveří (přebroušení, nátěr)</t>
  </si>
  <si>
    <t>1672013889</t>
  </si>
  <si>
    <t>109</t>
  </si>
  <si>
    <t>766-DK2/P</t>
  </si>
  <si>
    <t>D + M Dveře jednokřídlé otočné levé 700/1970 - dveře stávající, doplnění příslušenství - viz výpis dveří; ozn. DK2/P, drobná oprava dveří (přebroušení, nátěr)</t>
  </si>
  <si>
    <t>-326609789</t>
  </si>
  <si>
    <t>110</t>
  </si>
  <si>
    <t>766-DK3/P</t>
  </si>
  <si>
    <t>D + M Dveře jednokřídlé otočné pravé 1100/1970 - dveře stávající, doplnění příslušenství - viz výpis dveří; ozn. DK3/P, drobná oprava dveří (přebroušení, nátěr)</t>
  </si>
  <si>
    <t>1191300705</t>
  </si>
  <si>
    <t>111</t>
  </si>
  <si>
    <t>766-DK4/L</t>
  </si>
  <si>
    <t>D + M Dveře jednokřídlé otočné levé 1100/1970 - dveře stávající, doplnění příslušenství - viz výpis dveří; ozn. DK4/L, drobná oprava dveří (přebroušení, nátěr)</t>
  </si>
  <si>
    <t>1951990012</t>
  </si>
  <si>
    <t>112</t>
  </si>
  <si>
    <t>766-DK5/P</t>
  </si>
  <si>
    <t>D + M Dveře jednokřídlé otočné pravé 900/1970 - dveře stávající, doplnění příslušenství - viz výpis dveří; ozn. DK5/P, drobná oprava dveří (přebroušení, nátěr)</t>
  </si>
  <si>
    <t>1245006429</t>
  </si>
  <si>
    <t>113</t>
  </si>
  <si>
    <t>766-DK6/L</t>
  </si>
  <si>
    <t>D + M Dveře jednokřídlé otočné levé 700/1970 - dveře stávající, doplnění příslušenství - viz výpis dveří; ozn. DK6/L, drobná oprava dveří (přebroušení, nátěr)</t>
  </si>
  <si>
    <t>-1505378572</t>
  </si>
  <si>
    <t>114</t>
  </si>
  <si>
    <t>766-DK6/P</t>
  </si>
  <si>
    <t>D + M Dveře jednokřídlé otočné pravé 700/1970 - dveře stávající, doplnění příslušenství - viz výpis dveří; ozn. DK6/P, drobná oprava dveří (přebroušení, nátěr)</t>
  </si>
  <si>
    <t>-1218712613</t>
  </si>
  <si>
    <t>115</t>
  </si>
  <si>
    <t>766-DK7/L</t>
  </si>
  <si>
    <t>D + M Dveře jednokřídlé otočné levé 800/1970 - dveře stávající, doplnění příslušenství - viz výpis dveří; ozn. DK7/L, drobná oprava dveří (přebroušení, nátěr)</t>
  </si>
  <si>
    <t>284278166</t>
  </si>
  <si>
    <t>116</t>
  </si>
  <si>
    <t>766-DK7/P</t>
  </si>
  <si>
    <t>D + M Dveře jednokřídlé otočné pravé 800/1970 - dveře stávající, doplnění příslušenství - viz výpis dveří; ozn. DK7/P, drobná oprava dveří (přebroušení, nátěr)</t>
  </si>
  <si>
    <t>1713809379</t>
  </si>
  <si>
    <t>117</t>
  </si>
  <si>
    <t>766-DK8/L</t>
  </si>
  <si>
    <t>D + M Dveře jednokřídlé otočné levé 700/1970 - dveře stávající, doplnění příslušenství - viz výpis dveří; ozn. DK8/L, drobná oprava dveří (přebroušení, nátěr)</t>
  </si>
  <si>
    <t>379669855</t>
  </si>
  <si>
    <t>118</t>
  </si>
  <si>
    <t>766-DK8/P</t>
  </si>
  <si>
    <t>D + M Dveře jednokřídlé otočné pravé 700/1970 - dveře stávající, doplnění příslušenství - viz výpis dveří; ozn. DK8/P, drobná oprava dveří (přebroušení, nátěr)</t>
  </si>
  <si>
    <t>-18390208</t>
  </si>
  <si>
    <t>119</t>
  </si>
  <si>
    <t>766-DK9/L</t>
  </si>
  <si>
    <t>D + M Dveře jednokřídlé otočné levé 700/1970 - dveře stávající, doplnění příslušenství - viz výpis dveří; ozn. DK9/L, drobná oprava dveří (přebroušení, nátěr)</t>
  </si>
  <si>
    <t>-1238740540</t>
  </si>
  <si>
    <t>120</t>
  </si>
  <si>
    <t>766-DK9/P</t>
  </si>
  <si>
    <t>D + M Dveře jednokřídlé otočné pravé 700/1970 - dveře stávající, doplnění příslušenství - viz výpis dveří; ozn. DK9/P, drobná oprava dveří (přebroušení, nátěr)</t>
  </si>
  <si>
    <t>-1975257667</t>
  </si>
  <si>
    <t>767</t>
  </si>
  <si>
    <t>Konstrukce zámečnické</t>
  </si>
  <si>
    <t>121</t>
  </si>
  <si>
    <t>767-DS1/P</t>
  </si>
  <si>
    <t>D + M Prosklená hliníková stěna DS1/P 3100/3450mm včetně dveří DS1/P 900x2000 mm, dveře jednokřídlé otočné prosklené, zasklení bezpečnostním sklem, součástí dodávky proskl. stěny vč příslušenství - viz výpis dveří ozn. DS1/P</t>
  </si>
  <si>
    <t>-152937915</t>
  </si>
  <si>
    <t>Poznámka k položce:_x000D_
rozměry prosklené stěny je nutno před zahájením výroby ověřit na místě</t>
  </si>
  <si>
    <t>122</t>
  </si>
  <si>
    <t>767112811</t>
  </si>
  <si>
    <t>Demontáž stěn a příček pro zasklení šroubovaných</t>
  </si>
  <si>
    <t>-1572761253</t>
  </si>
  <si>
    <t>https://podminky.urs.cz/item/CS_URS_2022_02/767112811</t>
  </si>
  <si>
    <t>"I-456" 2,30*3,10</t>
  </si>
  <si>
    <t>"II-419" 3,45*3,10</t>
  </si>
  <si>
    <t>123</t>
  </si>
  <si>
    <t>767132811</t>
  </si>
  <si>
    <t>Demontáž stěn a příček z plechů šroubovaných do suti</t>
  </si>
  <si>
    <t>-1256350160</t>
  </si>
  <si>
    <t>https://podminky.urs.cz/item/CS_URS_2022_02/767132811</t>
  </si>
  <si>
    <t>"chodba" 1,20*3*3,10</t>
  </si>
  <si>
    <t>"rozvaděče" 30</t>
  </si>
  <si>
    <t>771</t>
  </si>
  <si>
    <t>Podlahy z dlaždic</t>
  </si>
  <si>
    <t>124</t>
  </si>
  <si>
    <t>771111011</t>
  </si>
  <si>
    <t>Příprava podkladu před provedením dlažby vysátí podlah</t>
  </si>
  <si>
    <t>1603385065</t>
  </si>
  <si>
    <t>https://podminky.urs.cz/item/CS_URS_2022_02/771111011</t>
  </si>
  <si>
    <t>125</t>
  </si>
  <si>
    <t>771121011</t>
  </si>
  <si>
    <t>Příprava podkladu před provedením dlažby nátěr penetrační na podlahu</t>
  </si>
  <si>
    <t>-1220253172</t>
  </si>
  <si>
    <t>https://podminky.urs.cz/item/CS_URS_2022_02/771121011</t>
  </si>
  <si>
    <t>126</t>
  </si>
  <si>
    <t>771151024</t>
  </si>
  <si>
    <t>Příprava podkladu před provedením dlažby samonivelační stěrka min.pevnosti 30 MPa, tloušťky přes 8 do 10 mm</t>
  </si>
  <si>
    <t>866136191</t>
  </si>
  <si>
    <t>https://podminky.urs.cz/item/CS_URS_2022_02/771151024</t>
  </si>
  <si>
    <t>127</t>
  </si>
  <si>
    <t>771571810</t>
  </si>
  <si>
    <t>Demontáž podlah z dlaždic keramických kladených do malty</t>
  </si>
  <si>
    <t>316440245</t>
  </si>
  <si>
    <t>https://podminky.urs.cz/item/CS_URS_2022_02/771571810</t>
  </si>
  <si>
    <t>"I-425+426" 1,23+1,24+1,23+1,24</t>
  </si>
  <si>
    <t>"I-429-433" (3,23+1,56+1,55)*5</t>
  </si>
  <si>
    <t>"II-424+425" 3,33+2,53</t>
  </si>
  <si>
    <t>"I-459" 20,60</t>
  </si>
  <si>
    <t>771573116</t>
  </si>
  <si>
    <t>Montáž podlah z dlaždic keramických lepených standardním lepidlem hladkých</t>
  </si>
  <si>
    <t>570854452</t>
  </si>
  <si>
    <t>https://podminky.urs.cz/item/CS_URS_2022_02/771573116</t>
  </si>
  <si>
    <t>"I-428a" 2,31</t>
  </si>
  <si>
    <t>"I-429a+b" 5,16+5,16</t>
  </si>
  <si>
    <t>"I-430a+b+c" 3,29+1,59+1,59</t>
  </si>
  <si>
    <t>"I-431a+b+c" 3,23+1,59+1,59</t>
  </si>
  <si>
    <t>"I-432a+b+c" 3,29+1,59+1,59</t>
  </si>
  <si>
    <t>"I-433a+b+c" 3,23+1,59+1,59</t>
  </si>
  <si>
    <t>"II-421a" 3,32</t>
  </si>
  <si>
    <t>"II-424+425" 3,19+3,14</t>
  </si>
  <si>
    <t>129</t>
  </si>
  <si>
    <t>59761406</t>
  </si>
  <si>
    <t>dlažba keramická slinutá protiskluzná do interiéru i exteriéru pro vysoké mechanické namáhání přes 22 do 25ks/m2</t>
  </si>
  <si>
    <t>-495846885</t>
  </si>
  <si>
    <t>51,53*1,05 'Přepočtené koeficientem množství</t>
  </si>
  <si>
    <t>130</t>
  </si>
  <si>
    <t>771577131</t>
  </si>
  <si>
    <t>Montáž podlah z dlaždic keramických lepených standardním lepidlem Příplatek k cenám za plochu do 5 m2 jednotlivě</t>
  </si>
  <si>
    <t>382353887</t>
  </si>
  <si>
    <t>https://podminky.urs.cz/item/CS_URS_2022_02/771577131</t>
  </si>
  <si>
    <t>131</t>
  </si>
  <si>
    <t>771591112</t>
  </si>
  <si>
    <t>Izolace podlahy pod dlažbu nátěrem nebo stěrkou ve dvou vrstvách</t>
  </si>
  <si>
    <t>1172565746</t>
  </si>
  <si>
    <t>https://podminky.urs.cz/item/CS_URS_2022_02/771591112</t>
  </si>
  <si>
    <t>132</t>
  </si>
  <si>
    <t>771591264</t>
  </si>
  <si>
    <t>Izolace podlahy pod dlažbu těsnícími izolačními pásy mezi podlahou a stěnu</t>
  </si>
  <si>
    <t>1081285454</t>
  </si>
  <si>
    <t>https://podminky.urs.cz/item/CS_URS_2022_02/771591264</t>
  </si>
  <si>
    <t>"I-428a" 1,75*2+1,35*2</t>
  </si>
  <si>
    <t>"I-429a+b" (3,0+1,72)*2*2</t>
  </si>
  <si>
    <t>"I-430-433a+b+c" (1,72*4+0,86*2+0,85*2+1,72*2+1,83*2)*4</t>
  </si>
  <si>
    <t>"II-420" (2,50+1,80)*2</t>
  </si>
  <si>
    <t>"II-424+425" (1,35*4+2,45*2)*2</t>
  </si>
  <si>
    <t>"I-459" (5,73+3,68)*2</t>
  </si>
  <si>
    <t>133</t>
  </si>
  <si>
    <t>998771104</t>
  </si>
  <si>
    <t>Přesun hmot pro podlahy z dlaždic stanovený z hmotnosti přesunovaného materiálu vodorovná dopravní vzdálenost do 50 m v objektech výšky přes 24 do 36 m</t>
  </si>
  <si>
    <t>-1538969421</t>
  </si>
  <si>
    <t>https://podminky.urs.cz/item/CS_URS_2022_02/998771104</t>
  </si>
  <si>
    <t>134</t>
  </si>
  <si>
    <t>998771181</t>
  </si>
  <si>
    <t>Přesun hmot pro podlahy z dlaždic stanovený z hmotnosti přesunovaného materiálu Příplatek k ceně za přesun prováděný bez použití mechanizace pro jakoukoliv výšku objektu</t>
  </si>
  <si>
    <t>2101947685</t>
  </si>
  <si>
    <t>https://podminky.urs.cz/item/CS_URS_2022_02/998771181</t>
  </si>
  <si>
    <t>776</t>
  </si>
  <si>
    <t>Podlahy povlakové</t>
  </si>
  <si>
    <t>135</t>
  </si>
  <si>
    <t>776111116</t>
  </si>
  <si>
    <t>Příprava podkladu broušení podlah stávajícího podkladu pro odstranění lepidla (po starých krytinách)</t>
  </si>
  <si>
    <t>-1617978885</t>
  </si>
  <si>
    <t>https://podminky.urs.cz/item/CS_URS_2022_02/776111116</t>
  </si>
  <si>
    <t>136</t>
  </si>
  <si>
    <t>776111311</t>
  </si>
  <si>
    <t>Příprava podkladu vysátí podlah</t>
  </si>
  <si>
    <t>1864027538</t>
  </si>
  <si>
    <t>https://podminky.urs.cz/item/CS_URS_2022_02/776111311</t>
  </si>
  <si>
    <t>137</t>
  </si>
  <si>
    <t>776121112</t>
  </si>
  <si>
    <t>Příprava podkladu penetrace vodou ředitelná podlah</t>
  </si>
  <si>
    <t>-928194410</t>
  </si>
  <si>
    <t>https://podminky.urs.cz/item/CS_URS_2022_02/776121112</t>
  </si>
  <si>
    <t>138</t>
  </si>
  <si>
    <t>776141112</t>
  </si>
  <si>
    <t>Příprava podkladu vyrovnání samonivelační stěrkou podlah min.pevnosti 20 MPa, tloušťky přes 3 do 5 mm</t>
  </si>
  <si>
    <t>9108112</t>
  </si>
  <si>
    <t>https://podminky.urs.cz/item/CS_URS_2022_02/776141112</t>
  </si>
  <si>
    <t>139</t>
  </si>
  <si>
    <t>776201811</t>
  </si>
  <si>
    <t>Demontáž povlakových podlahovin lepených ručně bez podložky</t>
  </si>
  <si>
    <t>2129933572</t>
  </si>
  <si>
    <t>https://podminky.urs.cz/item/CS_URS_2022_02/776201811</t>
  </si>
  <si>
    <t>"I-425+427" 3,02+14,03</t>
  </si>
  <si>
    <t>"I-426+428" 3,24+14,73</t>
  </si>
  <si>
    <t>"pokoje I-434-443" 24,13*9+23,42</t>
  </si>
  <si>
    <t>"předsíně I-429-433" 5,48*5</t>
  </si>
  <si>
    <t>"II-418"22,75</t>
  </si>
  <si>
    <t>"II-420" 28,58</t>
  </si>
  <si>
    <t>"II-421" 26,24</t>
  </si>
  <si>
    <t>"II-423" 3,40</t>
  </si>
  <si>
    <t>"II-473" 18,09</t>
  </si>
  <si>
    <t>"I-444" 122,66</t>
  </si>
  <si>
    <t>140</t>
  </si>
  <si>
    <t>776241111</t>
  </si>
  <si>
    <t>Montáž podlahovin z PVC lepením pásů hladkých (bez vzoru)</t>
  </si>
  <si>
    <t>-760422377</t>
  </si>
  <si>
    <t>https://podminky.urs.cz/item/CS_URS_2022_02/776241111</t>
  </si>
  <si>
    <t>"I-427" 20,03</t>
  </si>
  <si>
    <t>"I-428" 18,36</t>
  </si>
  <si>
    <t>"I-436-442" 24,13*7</t>
  </si>
  <si>
    <t>"I-443" 23,42</t>
  </si>
  <si>
    <t>"I-444" 140,75</t>
  </si>
  <si>
    <t>141</t>
  </si>
  <si>
    <t>28411021</t>
  </si>
  <si>
    <t>PVC vinyl homogenní zátěžová tl 2,00 mm, úprava PUR, třída zátěže 34/43, hmotnost 3550g/m2, hořlavost Bfl S1,</t>
  </si>
  <si>
    <t>1615714165</t>
  </si>
  <si>
    <t>604,99*1,1 'Přepočtené koeficientem množství</t>
  </si>
  <si>
    <t>142</t>
  </si>
  <si>
    <t>776411112</t>
  </si>
  <si>
    <t>Montáž soklíků lepením obvodových, výšky přes 80 do 100 mm</t>
  </si>
  <si>
    <t>-1132751388</t>
  </si>
  <si>
    <t>https://podminky.urs.cz/item/CS_URS_2022_02/776411112</t>
  </si>
  <si>
    <t>"I-423" (6,25+3,17)*2-0,8-1,1</t>
  </si>
  <si>
    <t>"I-424" (6,25+2,48)*2-0,8*2</t>
  </si>
  <si>
    <t>"I-427" (6,28+3,275)*2-1,10</t>
  </si>
  <si>
    <t>"I-428" (6,28+3,45)*2-1,1</t>
  </si>
  <si>
    <t>"I-434-442" (3,425+7,10)*2*9-1,1*9</t>
  </si>
  <si>
    <t>"I-443" (3,28+7,10)*2-1,1</t>
  </si>
  <si>
    <t>"I-429-433" (2,92+1,83)*2*5-(1,10*3-0,80-0,70*2)*5</t>
  </si>
  <si>
    <t>"II-418" (7,20+3,29)*2-1,10-0,90</t>
  </si>
  <si>
    <t>"II-419" (7,57+3,54)*2-0,90*2</t>
  </si>
  <si>
    <t>"II-420" (5,06+6,05)*2-1,10</t>
  </si>
  <si>
    <t>"II-421" (4,30+6,05)*2-1,10</t>
  </si>
  <si>
    <t>"II-422" (4,68+3,48)*2-0,80</t>
  </si>
  <si>
    <t>"II-423" (2,45+1,35)*2-0,80*2</t>
  </si>
  <si>
    <t>"chodba" 44,0*2+2,35+3,42*2+3,0+2,10+8,65+4,00+2,55+6,70+2,55-1,10*13-0,80*1-0,80*3-0,70*5</t>
  </si>
  <si>
    <t>170</t>
  </si>
  <si>
    <t>28411009</t>
  </si>
  <si>
    <t>lišta soklová PVC 18x80mm</t>
  </si>
  <si>
    <t>1789502518</t>
  </si>
  <si>
    <t>517,76*1,02 'Přepočtené koeficientem množství</t>
  </si>
  <si>
    <t>144</t>
  </si>
  <si>
    <t>998776104</t>
  </si>
  <si>
    <t>Přesun hmot pro podlahy povlakové stanovený z hmotnosti přesunovaného materiálu vodorovná dopravní vzdálenost do 50 m v objektech výšky přes 24 do 36 m</t>
  </si>
  <si>
    <t>1336786466</t>
  </si>
  <si>
    <t>https://podminky.urs.cz/item/CS_URS_2022_02/998776104</t>
  </si>
  <si>
    <t>145</t>
  </si>
  <si>
    <t>998776181</t>
  </si>
  <si>
    <t>Přesun hmot pro podlahy povlakové stanovený z hmotnosti přesunovaného materiálu Příplatek k cenám za přesun prováděný bez použití mechanizace pro jakoukoliv výšku objektu</t>
  </si>
  <si>
    <t>367896399</t>
  </si>
  <si>
    <t>https://podminky.urs.cz/item/CS_URS_2022_02/998776181</t>
  </si>
  <si>
    <t>781</t>
  </si>
  <si>
    <t>Dokončovací práce - obklady</t>
  </si>
  <si>
    <t>146</t>
  </si>
  <si>
    <t>781121011</t>
  </si>
  <si>
    <t>Příprava podkladu před provedením obkladu nátěr penetrační na stěnu</t>
  </si>
  <si>
    <t>1688851537</t>
  </si>
  <si>
    <t>https://podminky.urs.cz/item/CS_URS_2022_02/781121011</t>
  </si>
  <si>
    <t>147</t>
  </si>
  <si>
    <t>781131112</t>
  </si>
  <si>
    <t>Izolace stěny pod obklad izolace nátěrem nebo stěrkou ve dvou vrstvách</t>
  </si>
  <si>
    <t>-1134379693</t>
  </si>
  <si>
    <t>https://podminky.urs.cz/item/CS_URS_2022_02/781131112</t>
  </si>
  <si>
    <t>148</t>
  </si>
  <si>
    <t>781471810</t>
  </si>
  <si>
    <t>Demontáž obkladů z dlaždic keramických kladených do malty</t>
  </si>
  <si>
    <t>-1817344037</t>
  </si>
  <si>
    <t>https://podminky.urs.cz/item/CS_URS_2022_02/781471810</t>
  </si>
  <si>
    <t>"I-423+424" (1,25+1,25)*1,50*2</t>
  </si>
  <si>
    <t>"I-425+426" ((1,35*4+0,86*2)*2,50-0,70*1,97*2)*2</t>
  </si>
  <si>
    <t>"I-429-433" ((1,72*2+1,83*2)*2,50-0,70*1,97+(1,72*4+0,86*2)*2,50-0,70*1,97*2)*5</t>
  </si>
  <si>
    <t>"II-418" 3,00*1,00</t>
  </si>
  <si>
    <t>"II-419" 4,00*1,00</t>
  </si>
  <si>
    <t>"II-420" 4,00*1,00</t>
  </si>
  <si>
    <t>"II-422" 3,00*1,00</t>
  </si>
  <si>
    <t>"II-424+425" (1,35*4+2,45*2)*2,50-0,70*1,97*2+(2,45*2+1,33*4)*2,50-0,70*1,97*2</t>
  </si>
  <si>
    <t>"I-459" (5,73*2+3,68*2)*2,50-1,10-1,97+8,00</t>
  </si>
  <si>
    <t>"I-456" 3,00*1,50</t>
  </si>
  <si>
    <t>"drobné" 20</t>
  </si>
  <si>
    <t>149</t>
  </si>
  <si>
    <t>781474115</t>
  </si>
  <si>
    <t>Montáž obkladů vnitřních stěn z dlaždic keramických lepených flexibilním lepidlem maloformátových hladkých přes 22 do 25 ks/m2</t>
  </si>
  <si>
    <t>-390597234</t>
  </si>
  <si>
    <t>https://podminky.urs.cz/item/CS_URS_2022_02/781474115</t>
  </si>
  <si>
    <t>"I-423+424" (1,0+1,0)*1,50*2</t>
  </si>
  <si>
    <t>"I-427" (1,25+1,00)*1,50</t>
  </si>
  <si>
    <t>"I-428" (1,75+1,35)*2*2,50-0,80*1,97+(1,25+1,00)*1,50</t>
  </si>
  <si>
    <t>"I-429a+b" ((3,00+1,72)*2*2,50-0,90*1,97)*2</t>
  </si>
  <si>
    <t>"I-430-433 a+b+c" (1,72*2+1,83*2)*2,50*4-0,80-1,97*4+(1,72*4+0,86*4)*2,50*4-0,70*1,97*4</t>
  </si>
  <si>
    <t>"II-420a" (2,50+1,80)*2*2,5-0,70*1,97</t>
  </si>
  <si>
    <t>"II-424+425" (2,45*2+1,35*4)*2,50-0,70*1,97*2+(1,33*4+2,45*2)*2,50-0,70*1,97*2</t>
  </si>
  <si>
    <t>"I-459" (5,73*2+3,68*2)*2,50-1,10*1,97</t>
  </si>
  <si>
    <t>150</t>
  </si>
  <si>
    <t>59761039</t>
  </si>
  <si>
    <t>obklad keramický hladký přes 22 do 25ks/m2</t>
  </si>
  <si>
    <t>726636651</t>
  </si>
  <si>
    <t>341,12*1,1 'Přepočtené koeficientem množství</t>
  </si>
  <si>
    <t>151</t>
  </si>
  <si>
    <t>781494111</t>
  </si>
  <si>
    <t>Obklad - dokončující práce profily ukončovací lepené flexibilním lepidlem rohové</t>
  </si>
  <si>
    <t>-601150431</t>
  </si>
  <si>
    <t>https://podminky.urs.cz/item/CS_URS_2022_02/781494111</t>
  </si>
  <si>
    <t>"I-423+424" 1,50*2</t>
  </si>
  <si>
    <t>"I-427" 1,50*2</t>
  </si>
  <si>
    <t>"I-428a" 2,50*4+1,50*1</t>
  </si>
  <si>
    <t>"I-429a+b" (2,50*4+1,50)*2</t>
  </si>
  <si>
    <t>"I-430-433" 2,50*12*4</t>
  </si>
  <si>
    <t>"I-420a" 2,50*4</t>
  </si>
  <si>
    <t>"II-424+425" 2,50*8*2</t>
  </si>
  <si>
    <t>"I-459" 2,50*14</t>
  </si>
  <si>
    <t>152</t>
  </si>
  <si>
    <t>781494511</t>
  </si>
  <si>
    <t>Obklad - dokončující práce profily ukončovací lepené flexibilním lepidlem ukončovací</t>
  </si>
  <si>
    <t>385550863</t>
  </si>
  <si>
    <t>https://podminky.urs.cz/item/CS_URS_2022_02/781494511</t>
  </si>
  <si>
    <t>"I-423+424" (1,0+1,0+1,50)*2</t>
  </si>
  <si>
    <t>"I-427" 1,25+1,10</t>
  </si>
  <si>
    <t>"I-428" 1,25+0,50+2,0*2+0,80</t>
  </si>
  <si>
    <t>"I-429a+b" (1,25+0,5+2,0*2+0,90)*2</t>
  </si>
  <si>
    <t>"I-430-433 a+b+c" (1,72*2+1,83*22,00*2)*4+(1,72*4+0,86*4+2,00*4)*4</t>
  </si>
  <si>
    <t>"II-420a" 1,25+2,0*2+0,70</t>
  </si>
  <si>
    <t>"II-424+425" 2,45*2+1,35*4+2,00*6+2,45*2+1,33*4*2,00*6</t>
  </si>
  <si>
    <t>"I-459" 5,73*2+3,68*2+2,00*2</t>
  </si>
  <si>
    <t>153</t>
  </si>
  <si>
    <t>998781104</t>
  </si>
  <si>
    <t>Přesun hmot pro obklady keramické stanovený z hmotnosti přesunovaného materiálu vodorovná dopravní vzdálenost do 50 m v objektech výšky přes 24 do 36 m</t>
  </si>
  <si>
    <t>1294845816</t>
  </si>
  <si>
    <t>https://podminky.urs.cz/item/CS_URS_2022_02/998781104</t>
  </si>
  <si>
    <t>154</t>
  </si>
  <si>
    <t>998781181</t>
  </si>
  <si>
    <t>Přesun hmot pro obklady keramické stanovený z hmotnosti přesunovaného materiálu Příplatek k cenám za přesun prováděný bez použití mechanizace pro jakoukoliv výšku objektu</t>
  </si>
  <si>
    <t>-2141553987</t>
  </si>
  <si>
    <t>https://podminky.urs.cz/item/CS_URS_2022_02/998781181</t>
  </si>
  <si>
    <t>783</t>
  </si>
  <si>
    <t>Dokončovací práce - nátěry</t>
  </si>
  <si>
    <t>155</t>
  </si>
  <si>
    <t>783301319</t>
  </si>
  <si>
    <t xml:space="preserve">Obroušení zámečnických konstrukcí </t>
  </si>
  <si>
    <t>1439410432</t>
  </si>
  <si>
    <t>"výpis vnitřních dveří"</t>
  </si>
  <si>
    <t>"D02..." 0,25*4,80*4</t>
  </si>
  <si>
    <t>"D03..." 0,25*5,1*2</t>
  </si>
  <si>
    <t>"D04..." 0,25*4,7*1</t>
  </si>
  <si>
    <t>"D05..." 0,25*4,90*1</t>
  </si>
  <si>
    <t>"D06..." 0,25*4,80*1</t>
  </si>
  <si>
    <t>"D07..." 0,25*4,90*2</t>
  </si>
  <si>
    <t>"D08..." 0,25*5,10*2</t>
  </si>
  <si>
    <t>"D09..." 0,25*4,80*1</t>
  </si>
  <si>
    <t>"DK1..." 0,25*5,10*(7+4)</t>
  </si>
  <si>
    <t>"DK2..." 0,25*4,70*(4+4)</t>
  </si>
  <si>
    <t>"DK3..." 0,25*5,10*1</t>
  </si>
  <si>
    <t>"DK4..." 0,25*5,10*2</t>
  </si>
  <si>
    <t>"DK5..." 0,25*4,90*2</t>
  </si>
  <si>
    <t>"DK6..." 0,25*4,70*(2+1)</t>
  </si>
  <si>
    <t>"DK7..." 0,25*4,80*(2+1)</t>
  </si>
  <si>
    <t>"DK8..." 0,25*4,70*(1+2)</t>
  </si>
  <si>
    <t>"DK9..." 0,25*4,70*(1+1)</t>
  </si>
  <si>
    <t>156</t>
  </si>
  <si>
    <t>783314203</t>
  </si>
  <si>
    <t>Základní antikorozní nátěr zámečnických konstrukcí jednonásobný syntetický samozákladující</t>
  </si>
  <si>
    <t>-764567972</t>
  </si>
  <si>
    <t>https://podminky.urs.cz/item/CS_URS_2022_02/783314203</t>
  </si>
  <si>
    <t>157</t>
  </si>
  <si>
    <t>783315101</t>
  </si>
  <si>
    <t>Mezinátěr zámečnických konstrukcí jednonásobný syntetický standardní</t>
  </si>
  <si>
    <t>2136757065</t>
  </si>
  <si>
    <t>https://podminky.urs.cz/item/CS_URS_2022_02/783315101</t>
  </si>
  <si>
    <t>158</t>
  </si>
  <si>
    <t>783317101</t>
  </si>
  <si>
    <t>Krycí nátěr (email) zámečnických konstrukcí jednonásobný syntetický standardní</t>
  </si>
  <si>
    <t>-927095020</t>
  </si>
  <si>
    <t>https://podminky.urs.cz/item/CS_URS_2022_02/783317101</t>
  </si>
  <si>
    <t>784</t>
  </si>
  <si>
    <t>Dokončovací práce - malby a tapety</t>
  </si>
  <si>
    <t>159</t>
  </si>
  <si>
    <t>784181101</t>
  </si>
  <si>
    <t>Penetrace podkladu jednonásobná základní akrylátová bezbarvá v místnostech výšky do 3,80 m</t>
  </si>
  <si>
    <t>970039734</t>
  </si>
  <si>
    <t>https://podminky.urs.cz/item/CS_URS_2022_02/784181101</t>
  </si>
  <si>
    <t>160</t>
  </si>
  <si>
    <t>784211101-P</t>
  </si>
  <si>
    <t>Dvojnásobná omyvatelná barva, odolnost proti oděru za mokra třídy1 velmi vysoká dle ČSN EN 13300 - nátěr soklu chodby</t>
  </si>
  <si>
    <t>1821385788</t>
  </si>
  <si>
    <t>Stěny a příčky</t>
  </si>
  <si>
    <t>"chodba"(2,10+8,55+4,20+6,70+2,55+44*2)*1,50+2,55*2,50-1,10*1,50*12-0,80*1,50*1-3,45*1,50-0,90*1,50*2-0,70*1,50*5-1,1*1,50-2,00*1,50</t>
  </si>
  <si>
    <t>161</t>
  </si>
  <si>
    <t>784221101</t>
  </si>
  <si>
    <t>Malby z malířských směsí otěruvzdorných za sucha dvojnásobné, bílé za sucha otěruvzdorné dobře v místnostech výšky do 3,80 m; strop i stěna</t>
  </si>
  <si>
    <t>-528585717</t>
  </si>
  <si>
    <t>https://podminky.urs.cz/item/CS_URS_2022_02/784221101</t>
  </si>
  <si>
    <t>"I-429" (2,96*2+2,92*2)*3,10-1,10*1,97*3-0,80*1,97-0,70*1,97*2</t>
  </si>
  <si>
    <t>"chodba"(2,10+8,55+4,20+6,70+2,55+44,0*2)*2,10+2,55*2,50-1,10*0,97*12-0,80*1,97*1-3,45*3,10-0,90*0,97*2-0,70*0,97*5-1,1*0,97-2,00*2,50</t>
  </si>
  <si>
    <t>Stropy</t>
  </si>
  <si>
    <t>"I-427" 20,03-3,0*1,95</t>
  </si>
  <si>
    <t>"I-428" 20,96-3,0*1,95</t>
  </si>
  <si>
    <t>"I-434+435" 24,13*2</t>
  </si>
  <si>
    <t>"I-436+437" 24,13*2</t>
  </si>
  <si>
    <t>"I-438+439" 24,13*2</t>
  </si>
  <si>
    <t>"I-440+441" 24,13*2</t>
  </si>
  <si>
    <t>"I-442+443" 24,13*2</t>
  </si>
  <si>
    <t>787</t>
  </si>
  <si>
    <t>Dokončovací práce - zasklívání</t>
  </si>
  <si>
    <t>162</t>
  </si>
  <si>
    <t>787100802</t>
  </si>
  <si>
    <t>Vysklívání stěn a příček, balkónového zábradlí, výtahových šachet skla plochého, plochy přes 1 do 3 m2</t>
  </si>
  <si>
    <t>765454711</t>
  </si>
  <si>
    <t>https://podminky.urs.cz/item/CS_URS_2022_02/787100802</t>
  </si>
  <si>
    <t>"ll- 419 sesterna" 3,54*3,10</t>
  </si>
  <si>
    <t>VRN</t>
  </si>
  <si>
    <t>Vedlejší a ostatní rozpočtové náklady</t>
  </si>
  <si>
    <t>163</t>
  </si>
  <si>
    <t>010001-01</t>
  </si>
  <si>
    <t>Dokumentace skutečného provedení (dále jen „DSkP“) ve 4 vyhotoveních (3x tisk + 1x dig. forma - PDF a zdrojový formát)</t>
  </si>
  <si>
    <t>1024</t>
  </si>
  <si>
    <t>1515096740</t>
  </si>
  <si>
    <t>164</t>
  </si>
  <si>
    <t>020001-01</t>
  </si>
  <si>
    <t xml:space="preserve">Ochrana vnitrostaveništní komunikace, uvedení do původního stavu. </t>
  </si>
  <si>
    <t>804904605</t>
  </si>
  <si>
    <t>165</t>
  </si>
  <si>
    <t>060001-03</t>
  </si>
  <si>
    <t>Zajištění čistoty staveniště a zejména navazujících prostorprůběžný úklid staveniště a transportních ploch</t>
  </si>
  <si>
    <t>-925801652</t>
  </si>
  <si>
    <t>166</t>
  </si>
  <si>
    <t>070001-02</t>
  </si>
  <si>
    <t>Omezení stavby s ohledem na provoz zdravotnického zařízení</t>
  </si>
  <si>
    <t>-182762574</t>
  </si>
  <si>
    <t>167</t>
  </si>
  <si>
    <t>090001-01</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</si>
  <si>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</si>
  <si>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1294310471</t>
  </si>
  <si>
    <t>168</t>
  </si>
  <si>
    <t>090001-02</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</si>
  <si>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t>
  </si>
  <si>
    <t>-1567462566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</si>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</sst>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9" fillId="0" borderId="0" applyNumberFormat="0" applyFill="0" applyBorder="0" applyAlignment="0" applyProtection="0"/>
  </cellStyleXfs>
  <cellXfs count="38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5" fillId="0" borderId="0" xfId="0" applyFont="1" applyAlignment="1">
      <alignment horizontal="left" vertical="center"/>
    </xf>
    <xf numFmtId="0" fontId="0" fillId="0" borderId="2" xfId="0" applyBorder="1"/>
    <xf numFmtId="0" fontId="0" fillId="0" borderId="3" xfId="0" applyBorder="1"/>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0" fillId="0" borderId="4" xfId="0" applyBorder="1" applyAlignment="1">
      <alignmen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4" xfId="0" applyBorder="1" applyAlignment="1">
      <alignment vertical="center" wrapText="1"/>
    </xf>
    <xf numFmtId="0" fontId="0" fillId="0" borderId="13" xfId="0" applyFont="1" applyBorder="1" applyAlignment="1">
      <alignment vertical="center"/>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39" fillId="0" borderId="0" xfId="0" applyFont="1" applyAlignment="1" applyProtection="1">
      <alignment vertical="center" wrapText="1"/>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0" fillId="0" borderId="0" xfId="0" applyAlignment="1">
      <alignment vertical="top"/>
    </xf>
    <xf numFmtId="0" fontId="40" fillId="0" borderId="24"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0" fillId="0" borderId="27"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vertical="center" wrapText="1"/>
    </xf>
    <xf numFmtId="0" fontId="40" fillId="0" borderId="28" xfId="0" applyFont="1" applyBorder="1" applyAlignment="1">
      <alignment vertical="center" wrapText="1"/>
    </xf>
    <xf numFmtId="0" fontId="42" fillId="0" borderId="1" xfId="0" applyFont="1" applyBorder="1" applyAlignment="1">
      <alignment horizontal="left" vertical="center" wrapText="1"/>
    </xf>
    <xf numFmtId="0" fontId="43" fillId="0" borderId="1" xfId="0" applyFont="1" applyBorder="1" applyAlignment="1">
      <alignment horizontal="left" vertical="center" wrapText="1"/>
    </xf>
    <xf numFmtId="0" fontId="44" fillId="0" borderId="27" xfId="0" applyFont="1" applyBorder="1" applyAlignment="1">
      <alignment vertical="center" wrapText="1"/>
    </xf>
    <xf numFmtId="0" fontId="43" fillId="0" borderId="1" xfId="0" applyFont="1" applyBorder="1" applyAlignment="1">
      <alignment vertical="center" wrapText="1"/>
    </xf>
    <xf numFmtId="0" fontId="43" fillId="0" borderId="1" xfId="0" applyFont="1" applyBorder="1" applyAlignment="1">
      <alignment horizontal="left" vertical="center"/>
    </xf>
    <xf numFmtId="0" fontId="43" fillId="0" borderId="1" xfId="0" applyFont="1" applyBorder="1" applyAlignment="1">
      <alignment vertical="center"/>
    </xf>
    <xf numFmtId="49" fontId="43" fillId="0" borderId="1" xfId="0" applyNumberFormat="1" applyFont="1" applyBorder="1" applyAlignment="1">
      <alignment vertical="center" wrapText="1"/>
    </xf>
    <xf numFmtId="0" fontId="40" fillId="0" borderId="30" xfId="0" applyFont="1" applyBorder="1" applyAlignment="1">
      <alignment vertical="center" wrapText="1"/>
    </xf>
    <xf numFmtId="0" fontId="45" fillId="0" borderId="29" xfId="0" applyFont="1" applyBorder="1" applyAlignment="1">
      <alignment vertical="center" wrapText="1"/>
    </xf>
    <xf numFmtId="0" fontId="40" fillId="0" borderId="31" xfId="0" applyFont="1" applyBorder="1" applyAlignment="1">
      <alignment vertical="center" wrapText="1"/>
    </xf>
    <xf numFmtId="0" fontId="40" fillId="0" borderId="1" xfId="0" applyFont="1" applyBorder="1" applyAlignment="1">
      <alignment vertical="top"/>
    </xf>
    <xf numFmtId="0" fontId="40" fillId="0" borderId="0" xfId="0" applyFont="1" applyAlignment="1">
      <alignment vertical="top"/>
    </xf>
    <xf numFmtId="0" fontId="40" fillId="0" borderId="24" xfId="0" applyFont="1" applyBorder="1" applyAlignment="1">
      <alignment horizontal="left" vertical="center"/>
    </xf>
    <xf numFmtId="0" fontId="40" fillId="0" borderId="25" xfId="0" applyFont="1" applyBorder="1" applyAlignment="1">
      <alignment horizontal="left" vertical="center"/>
    </xf>
    <xf numFmtId="0" fontId="40" fillId="0" borderId="26" xfId="0" applyFont="1" applyBorder="1" applyAlignment="1">
      <alignment horizontal="left" vertical="center"/>
    </xf>
    <xf numFmtId="0" fontId="40" fillId="0" borderId="27" xfId="0" applyFont="1" applyBorder="1" applyAlignment="1">
      <alignment horizontal="left" vertical="center"/>
    </xf>
    <xf numFmtId="0" fontId="40" fillId="0" borderId="28" xfId="0" applyFont="1" applyBorder="1" applyAlignment="1">
      <alignment horizontal="left" vertical="center"/>
    </xf>
    <xf numFmtId="0" fontId="42" fillId="0" borderId="1" xfId="0" applyFont="1" applyBorder="1" applyAlignment="1">
      <alignment horizontal="left" vertical="center"/>
    </xf>
    <xf numFmtId="0" fontId="46" fillId="0" borderId="0" xfId="0" applyFont="1" applyAlignment="1">
      <alignment horizontal="left" vertical="center"/>
    </xf>
    <xf numFmtId="0" fontId="42" fillId="0" borderId="29" xfId="0" applyFont="1" applyBorder="1" applyAlignment="1">
      <alignment horizontal="left" vertical="center"/>
    </xf>
    <xf numFmtId="0" fontId="42" fillId="0" borderId="29" xfId="0" applyFont="1" applyBorder="1" applyAlignment="1">
      <alignment horizontal="center" vertical="center"/>
    </xf>
    <xf numFmtId="0" fontId="46" fillId="0" borderId="29" xfId="0" applyFont="1" applyBorder="1" applyAlignment="1">
      <alignment horizontal="left" vertical="center"/>
    </xf>
    <xf numFmtId="0" fontId="47" fillId="0" borderId="1" xfId="0" applyFont="1" applyBorder="1" applyAlignment="1">
      <alignment horizontal="left" vertical="center"/>
    </xf>
    <xf numFmtId="0" fontId="44" fillId="0" borderId="0" xfId="0" applyFont="1" applyAlignment="1">
      <alignment horizontal="left" vertical="center"/>
    </xf>
    <xf numFmtId="0" fontId="48" fillId="0" borderId="1" xfId="0" applyFont="1" applyBorder="1" applyAlignment="1">
      <alignment horizontal="left" vertical="center"/>
    </xf>
    <xf numFmtId="0" fontId="43" fillId="0" borderId="1" xfId="0" applyFont="1" applyBorder="1" applyAlignment="1">
      <alignment horizontal="center" vertical="center"/>
    </xf>
    <xf numFmtId="0" fontId="43" fillId="0" borderId="0" xfId="0" applyFont="1" applyAlignment="1">
      <alignment horizontal="left" vertical="center"/>
    </xf>
    <xf numFmtId="0" fontId="44" fillId="0" borderId="27" xfId="0" applyFont="1" applyBorder="1" applyAlignment="1">
      <alignment horizontal="left" vertical="center"/>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40" fillId="0" borderId="30" xfId="0" applyFont="1" applyBorder="1" applyAlignment="1">
      <alignment horizontal="left" vertical="center"/>
    </xf>
    <xf numFmtId="0" fontId="45" fillId="0" borderId="29" xfId="0" applyFont="1" applyBorder="1" applyAlignment="1">
      <alignment horizontal="left" vertical="center"/>
    </xf>
    <xf numFmtId="0" fontId="40" fillId="0" borderId="31" xfId="0" applyFont="1" applyBorder="1" applyAlignment="1">
      <alignment horizontal="left" vertical="center"/>
    </xf>
    <xf numFmtId="0" fontId="40" fillId="0" borderId="1" xfId="0" applyFont="1" applyBorder="1" applyAlignment="1">
      <alignment horizontal="left" vertical="center"/>
    </xf>
    <xf numFmtId="0" fontId="45" fillId="0" borderId="1" xfId="0" applyFont="1" applyBorder="1" applyAlignment="1">
      <alignment horizontal="left" vertical="center"/>
    </xf>
    <xf numFmtId="0" fontId="46" fillId="0" borderId="1" xfId="0" applyFont="1" applyBorder="1" applyAlignment="1">
      <alignment horizontal="left" vertical="center"/>
    </xf>
    <xf numFmtId="0" fontId="44" fillId="0" borderId="29" xfId="0" applyFont="1" applyBorder="1" applyAlignment="1">
      <alignment horizontal="left" vertical="center"/>
    </xf>
    <xf numFmtId="0" fontId="40" fillId="0" borderId="1" xfId="0" applyFont="1" applyBorder="1" applyAlignment="1">
      <alignment horizontal="left" vertical="center" wrapText="1"/>
    </xf>
    <xf numFmtId="0" fontId="44" fillId="0" borderId="1" xfId="0" applyFont="1" applyBorder="1" applyAlignment="1">
      <alignment horizontal="left" vertical="center" wrapText="1"/>
    </xf>
    <xf numFmtId="0" fontId="44" fillId="0" borderId="1" xfId="0" applyFont="1" applyBorder="1" applyAlignment="1">
      <alignment horizontal="center" vertical="center" wrapText="1"/>
    </xf>
    <xf numFmtId="0" fontId="40" fillId="0" borderId="24"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0" fillId="0" borderId="27" xfId="0" applyFont="1" applyBorder="1" applyAlignment="1">
      <alignment horizontal="left" vertical="center" wrapText="1"/>
    </xf>
    <xf numFmtId="0" fontId="40"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1" xfId="0" applyFont="1" applyBorder="1" applyAlignment="1">
      <alignment horizontal="left" vertical="center"/>
    </xf>
    <xf numFmtId="0" fontId="44" fillId="0" borderId="28" xfId="0" applyFont="1" applyBorder="1" applyAlignment="1">
      <alignment horizontal="left" vertical="center" wrapText="1"/>
    </xf>
    <xf numFmtId="0" fontId="44" fillId="0" borderId="28" xfId="0" applyFont="1" applyBorder="1" applyAlignment="1">
      <alignment horizontal="left" vertical="center"/>
    </xf>
    <xf numFmtId="0" fontId="44" fillId="0" borderId="30" xfId="0" applyFont="1" applyBorder="1" applyAlignment="1">
      <alignment horizontal="left" vertical="center" wrapText="1"/>
    </xf>
    <xf numFmtId="0" fontId="44" fillId="0" borderId="29" xfId="0" applyFont="1" applyBorder="1" applyAlignment="1">
      <alignment horizontal="left" vertical="center" wrapText="1"/>
    </xf>
    <xf numFmtId="0" fontId="44" fillId="0" borderId="31" xfId="0" applyFont="1" applyBorder="1" applyAlignment="1">
      <alignment horizontal="left" vertical="center" wrapText="1"/>
    </xf>
    <xf numFmtId="0" fontId="43" fillId="0" borderId="1" xfId="0" applyFont="1" applyBorder="1" applyAlignment="1">
      <alignment horizontal="left" vertical="top"/>
    </xf>
    <xf numFmtId="0" fontId="43" fillId="0" borderId="1" xfId="0" applyFont="1" applyBorder="1" applyAlignment="1">
      <alignment horizontal="center" vertical="top"/>
    </xf>
    <xf numFmtId="0" fontId="44" fillId="0" borderId="30"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center" vertical="center"/>
    </xf>
    <xf numFmtId="0" fontId="46" fillId="0" borderId="0" xfId="0" applyFont="1" applyAlignment="1">
      <alignment vertical="center"/>
    </xf>
    <xf numFmtId="0" fontId="42" fillId="0" borderId="1" xfId="0" applyFont="1" applyBorder="1" applyAlignment="1">
      <alignment vertical="center"/>
    </xf>
    <xf numFmtId="0" fontId="46" fillId="0" borderId="29" xfId="0" applyFont="1" applyBorder="1" applyAlignment="1">
      <alignment vertical="center"/>
    </xf>
    <xf numFmtId="0" fontId="42" fillId="0" borderId="29" xfId="0" applyFont="1" applyBorder="1" applyAlignment="1">
      <alignment vertical="center"/>
    </xf>
    <xf numFmtId="0" fontId="43" fillId="0" borderId="1" xfId="0" applyFont="1" applyBorder="1" applyAlignment="1">
      <alignment vertical="top"/>
    </xf>
    <xf numFmtId="49" fontId="43" fillId="0" borderId="1" xfId="0" applyNumberFormat="1" applyFont="1" applyBorder="1" applyAlignment="1">
      <alignment horizontal="left" vertical="center"/>
    </xf>
    <xf numFmtId="0" fontId="0" fillId="0" borderId="29" xfId="0" applyBorder="1" applyAlignment="1">
      <alignment vertical="top"/>
    </xf>
    <xf numFmtId="0" fontId="42" fillId="0" borderId="29" xfId="0" applyFont="1" applyBorder="1" applyAlignment="1">
      <alignment horizontal="left"/>
    </xf>
    <xf numFmtId="0" fontId="46" fillId="0" borderId="29" xfId="0" applyFont="1" applyBorder="1" applyAlignment="1"/>
    <xf numFmtId="0" fontId="40" fillId="0" borderId="27" xfId="0" applyFont="1" applyBorder="1" applyAlignment="1">
      <alignment vertical="top"/>
    </xf>
    <xf numFmtId="0" fontId="40" fillId="0" borderId="28" xfId="0" applyFont="1" applyBorder="1" applyAlignment="1">
      <alignment vertical="top"/>
    </xf>
    <xf numFmtId="0" fontId="40" fillId="0" borderId="30" xfId="0" applyFont="1" applyBorder="1" applyAlignment="1">
      <alignment vertical="top"/>
    </xf>
    <xf numFmtId="0" fontId="40" fillId="0" borderId="29" xfId="0" applyFont="1" applyBorder="1" applyAlignment="1">
      <alignment vertical="top"/>
    </xf>
    <xf numFmtId="0" fontId="40" fillId="0" borderId="31" xfId="0" applyFont="1" applyBorder="1" applyAlignment="1">
      <alignment vertical="top"/>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41" fillId="0" borderId="1" xfId="0" applyFont="1" applyBorder="1" applyAlignment="1">
      <alignment horizontal="center" vertical="center"/>
    </xf>
    <xf numFmtId="0" fontId="41" fillId="0" borderId="1" xfId="0" applyFont="1" applyBorder="1" applyAlignment="1">
      <alignment horizontal="center" vertical="center" wrapText="1"/>
    </xf>
    <xf numFmtId="0" fontId="42" fillId="0" borderId="29" xfId="0" applyFont="1" applyBorder="1" applyAlignment="1">
      <alignment horizontal="left"/>
    </xf>
    <xf numFmtId="0" fontId="43" fillId="0" borderId="1" xfId="0" applyFont="1" applyBorder="1" applyAlignment="1">
      <alignment horizontal="left" vertical="center"/>
    </xf>
    <xf numFmtId="0" fontId="43" fillId="0" borderId="1" xfId="0" applyFont="1" applyBorder="1" applyAlignment="1">
      <alignment horizontal="left" vertical="top"/>
    </xf>
    <xf numFmtId="0" fontId="43" fillId="0" borderId="1" xfId="0" applyFont="1" applyBorder="1" applyAlignment="1">
      <alignment horizontal="left" vertical="center" wrapText="1"/>
    </xf>
    <xf numFmtId="0" fontId="42" fillId="0" borderId="29" xfId="0" applyFont="1" applyBorder="1" applyAlignment="1">
      <alignment horizontal="left" wrapText="1"/>
    </xf>
    <xf numFmtId="49" fontId="43"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ro-rozpocty.cz/software-a-data/kros-4-ocenovani-a-rizeni-stavebni-vyroby/"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www.pro-rozpocty.cz/software-a-data/kros-4-ocenovani-a-rizeni-stavebni-vyroby/"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www.pro-rozpocty.cz/software-a-data/kros-4-ocenovani-a-rizeni-stavebni-vyroby/"/>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85</xdr:row>
      <xdr:rowOff>0</xdr:rowOff>
    </xdr:from>
    <xdr:to>
      <xdr:col>9</xdr:col>
      <xdr:colOff>1214120</xdr:colOff>
      <xdr:row>89</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www.pro-rozpocty.cz/software-a-data/kros-4-ocenovani-a-rizeni-stavebni-vyroby/"/>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2_02/977312112" TargetMode="External"/><Relationship Id="rId21" Type="http://schemas.openxmlformats.org/officeDocument/2006/relationships/hyperlink" Target="https://podminky.urs.cz/item/CS_URS_2022_02/965042231" TargetMode="External"/><Relationship Id="rId42" Type="http://schemas.openxmlformats.org/officeDocument/2006/relationships/hyperlink" Target="https://podminky.urs.cz/item/CS_URS_2022_02/763121714" TargetMode="External"/><Relationship Id="rId47" Type="http://schemas.openxmlformats.org/officeDocument/2006/relationships/hyperlink" Target="https://podminky.urs.cz/item/CS_URS_2022_02/763135812" TargetMode="External"/><Relationship Id="rId63" Type="http://schemas.openxmlformats.org/officeDocument/2006/relationships/hyperlink" Target="https://podminky.urs.cz/item/CS_URS_2022_02/998771181" TargetMode="External"/><Relationship Id="rId68" Type="http://schemas.openxmlformats.org/officeDocument/2006/relationships/hyperlink" Target="https://podminky.urs.cz/item/CS_URS_2022_02/776201811" TargetMode="External"/><Relationship Id="rId84" Type="http://schemas.openxmlformats.org/officeDocument/2006/relationships/hyperlink" Target="https://podminky.urs.cz/item/CS_URS_2022_02/784181101" TargetMode="External"/><Relationship Id="rId16" Type="http://schemas.openxmlformats.org/officeDocument/2006/relationships/hyperlink" Target="https://podminky.urs.cz/item/CS_URS_2022_02/642942111" TargetMode="External"/><Relationship Id="rId11" Type="http://schemas.openxmlformats.org/officeDocument/2006/relationships/hyperlink" Target="https://podminky.urs.cz/item/CS_URS_2022_02/612331121" TargetMode="External"/><Relationship Id="rId32" Type="http://schemas.openxmlformats.org/officeDocument/2006/relationships/hyperlink" Target="https://podminky.urs.cz/item/CS_URS_2022_02/997013631" TargetMode="External"/><Relationship Id="rId37" Type="http://schemas.openxmlformats.org/officeDocument/2006/relationships/hyperlink" Target="https://podminky.urs.cz/item/CS_URS_2022_02/725240812" TargetMode="External"/><Relationship Id="rId53" Type="http://schemas.openxmlformats.org/officeDocument/2006/relationships/hyperlink" Target="https://podminky.urs.cz/item/CS_URS_2022_02/767132811" TargetMode="External"/><Relationship Id="rId58" Type="http://schemas.openxmlformats.org/officeDocument/2006/relationships/hyperlink" Target="https://podminky.urs.cz/item/CS_URS_2022_02/771573116" TargetMode="External"/><Relationship Id="rId74" Type="http://schemas.openxmlformats.org/officeDocument/2006/relationships/hyperlink" Target="https://podminky.urs.cz/item/CS_URS_2022_02/781131112" TargetMode="External"/><Relationship Id="rId79" Type="http://schemas.openxmlformats.org/officeDocument/2006/relationships/hyperlink" Target="https://podminky.urs.cz/item/CS_URS_2022_02/998781104" TargetMode="External"/><Relationship Id="rId5" Type="http://schemas.openxmlformats.org/officeDocument/2006/relationships/hyperlink" Target="https://podminky.urs.cz/item/CS_URS_2022_02/342272245" TargetMode="External"/><Relationship Id="rId19" Type="http://schemas.openxmlformats.org/officeDocument/2006/relationships/hyperlink" Target="https://podminky.urs.cz/item/CS_URS_2022_02/953942121" TargetMode="External"/><Relationship Id="rId14" Type="http://schemas.openxmlformats.org/officeDocument/2006/relationships/hyperlink" Target="https://podminky.urs.cz/item/CS_URS_2022_02/631312131" TargetMode="External"/><Relationship Id="rId22" Type="http://schemas.openxmlformats.org/officeDocument/2006/relationships/hyperlink" Target="https://podminky.urs.cz/item/CS_URS_2022_02/968072455" TargetMode="External"/><Relationship Id="rId27" Type="http://schemas.openxmlformats.org/officeDocument/2006/relationships/hyperlink" Target="https://podminky.urs.cz/item/CS_URS_2022_02/978011121" TargetMode="External"/><Relationship Id="rId30" Type="http://schemas.openxmlformats.org/officeDocument/2006/relationships/hyperlink" Target="https://podminky.urs.cz/item/CS_URS_2022_02/997013501" TargetMode="External"/><Relationship Id="rId35" Type="http://schemas.openxmlformats.org/officeDocument/2006/relationships/hyperlink" Target="https://podminky.urs.cz/item/CS_URS_2022_02/725210821" TargetMode="External"/><Relationship Id="rId43" Type="http://schemas.openxmlformats.org/officeDocument/2006/relationships/hyperlink" Target="https://podminky.urs.cz/item/CS_URS_2022_02/763131461" TargetMode="External"/><Relationship Id="rId48" Type="http://schemas.openxmlformats.org/officeDocument/2006/relationships/hyperlink" Target="https://podminky.urs.cz/item/CS_URS_2022_02/998763102" TargetMode="External"/><Relationship Id="rId56" Type="http://schemas.openxmlformats.org/officeDocument/2006/relationships/hyperlink" Target="https://podminky.urs.cz/item/CS_URS_2022_02/771151024" TargetMode="External"/><Relationship Id="rId64" Type="http://schemas.openxmlformats.org/officeDocument/2006/relationships/hyperlink" Target="https://podminky.urs.cz/item/CS_URS_2022_02/776111116" TargetMode="External"/><Relationship Id="rId69" Type="http://schemas.openxmlformats.org/officeDocument/2006/relationships/hyperlink" Target="https://podminky.urs.cz/item/CS_URS_2022_02/776241111" TargetMode="External"/><Relationship Id="rId77" Type="http://schemas.openxmlformats.org/officeDocument/2006/relationships/hyperlink" Target="https://podminky.urs.cz/item/CS_URS_2022_02/781494111" TargetMode="External"/><Relationship Id="rId8" Type="http://schemas.openxmlformats.org/officeDocument/2006/relationships/hyperlink" Target="https://podminky.urs.cz/item/CS_URS_2022_02/612135101" TargetMode="External"/><Relationship Id="rId51" Type="http://schemas.openxmlformats.org/officeDocument/2006/relationships/hyperlink" Target="https://podminky.urs.cz/item/CS_URS_2022_02/766691914" TargetMode="External"/><Relationship Id="rId72" Type="http://schemas.openxmlformats.org/officeDocument/2006/relationships/hyperlink" Target="https://podminky.urs.cz/item/CS_URS_2022_02/998776181" TargetMode="External"/><Relationship Id="rId80" Type="http://schemas.openxmlformats.org/officeDocument/2006/relationships/hyperlink" Target="https://podminky.urs.cz/item/CS_URS_2022_02/998781181" TargetMode="External"/><Relationship Id="rId85" Type="http://schemas.openxmlformats.org/officeDocument/2006/relationships/hyperlink" Target="https://podminky.urs.cz/item/CS_URS_2022_02/784221101" TargetMode="External"/><Relationship Id="rId3" Type="http://schemas.openxmlformats.org/officeDocument/2006/relationships/hyperlink" Target="https://podminky.urs.cz/item/CS_URS_2022_02/340238212" TargetMode="External"/><Relationship Id="rId12" Type="http://schemas.openxmlformats.org/officeDocument/2006/relationships/hyperlink" Target="https://podminky.urs.cz/item/CS_URS_2022_02/619991011" TargetMode="External"/><Relationship Id="rId17" Type="http://schemas.openxmlformats.org/officeDocument/2006/relationships/hyperlink" Target="https://podminky.urs.cz/item/CS_URS_2022_02/763172413" TargetMode="External"/><Relationship Id="rId25" Type="http://schemas.openxmlformats.org/officeDocument/2006/relationships/hyperlink" Target="https://podminky.urs.cz/item/CS_URS_2022_02/974042533" TargetMode="External"/><Relationship Id="rId33" Type="http://schemas.openxmlformats.org/officeDocument/2006/relationships/hyperlink" Target="https://podminky.urs.cz/item/CS_URS_2022_02/998017004" TargetMode="External"/><Relationship Id="rId38" Type="http://schemas.openxmlformats.org/officeDocument/2006/relationships/hyperlink" Target="https://podminky.urs.cz/item/CS_URS_2022_02/725310823" TargetMode="External"/><Relationship Id="rId46" Type="http://schemas.openxmlformats.org/officeDocument/2006/relationships/hyperlink" Target="https://podminky.urs.cz/item/CS_URS_2022_02/763135101" TargetMode="External"/><Relationship Id="rId59" Type="http://schemas.openxmlformats.org/officeDocument/2006/relationships/hyperlink" Target="https://podminky.urs.cz/item/CS_URS_2022_02/771577131" TargetMode="External"/><Relationship Id="rId67" Type="http://schemas.openxmlformats.org/officeDocument/2006/relationships/hyperlink" Target="https://podminky.urs.cz/item/CS_URS_2022_02/776141112" TargetMode="External"/><Relationship Id="rId20" Type="http://schemas.openxmlformats.org/officeDocument/2006/relationships/hyperlink" Target="https://podminky.urs.cz/item/CS_URS_2022_02/962031133" TargetMode="External"/><Relationship Id="rId41" Type="http://schemas.openxmlformats.org/officeDocument/2006/relationships/hyperlink" Target="https://podminky.urs.cz/item/CS_URS_2022_02/763121426" TargetMode="External"/><Relationship Id="rId54" Type="http://schemas.openxmlformats.org/officeDocument/2006/relationships/hyperlink" Target="https://podminky.urs.cz/item/CS_URS_2022_02/771111011" TargetMode="External"/><Relationship Id="rId62" Type="http://schemas.openxmlformats.org/officeDocument/2006/relationships/hyperlink" Target="https://podminky.urs.cz/item/CS_URS_2022_02/998771104" TargetMode="External"/><Relationship Id="rId70" Type="http://schemas.openxmlformats.org/officeDocument/2006/relationships/hyperlink" Target="https://podminky.urs.cz/item/CS_URS_2022_02/776411112" TargetMode="External"/><Relationship Id="rId75" Type="http://schemas.openxmlformats.org/officeDocument/2006/relationships/hyperlink" Target="https://podminky.urs.cz/item/CS_URS_2022_02/781471810" TargetMode="External"/><Relationship Id="rId83" Type="http://schemas.openxmlformats.org/officeDocument/2006/relationships/hyperlink" Target="https://podminky.urs.cz/item/CS_URS_2022_02/783317101" TargetMode="External"/><Relationship Id="rId88" Type="http://schemas.openxmlformats.org/officeDocument/2006/relationships/drawing" Target="../drawings/drawing2.xml"/><Relationship Id="rId1" Type="http://schemas.openxmlformats.org/officeDocument/2006/relationships/hyperlink" Target="https://podminky.urs.cz/item/CS_URS_2022_02/317142432" TargetMode="External"/><Relationship Id="rId6" Type="http://schemas.openxmlformats.org/officeDocument/2006/relationships/hyperlink" Target="https://podminky.urs.cz/item/CS_URS_2022_02/346272236" TargetMode="External"/><Relationship Id="rId15" Type="http://schemas.openxmlformats.org/officeDocument/2006/relationships/hyperlink" Target="https://podminky.urs.cz/item/CS_URS_2022_02/631362021" TargetMode="External"/><Relationship Id="rId23" Type="http://schemas.openxmlformats.org/officeDocument/2006/relationships/hyperlink" Target="https://podminky.urs.cz/item/CS_URS_2022_02/971033331" TargetMode="External"/><Relationship Id="rId28" Type="http://schemas.openxmlformats.org/officeDocument/2006/relationships/hyperlink" Target="https://podminky.urs.cz/item/CS_URS_2022_02/978013121" TargetMode="External"/><Relationship Id="rId36" Type="http://schemas.openxmlformats.org/officeDocument/2006/relationships/hyperlink" Target="https://podminky.urs.cz/item/CS_URS_2022_02/725220841" TargetMode="External"/><Relationship Id="rId49" Type="http://schemas.openxmlformats.org/officeDocument/2006/relationships/hyperlink" Target="https://podminky.urs.cz/item/CS_URS_2022_02/998763181" TargetMode="External"/><Relationship Id="rId57" Type="http://schemas.openxmlformats.org/officeDocument/2006/relationships/hyperlink" Target="https://podminky.urs.cz/item/CS_URS_2022_02/771571810" TargetMode="External"/><Relationship Id="rId10" Type="http://schemas.openxmlformats.org/officeDocument/2006/relationships/hyperlink" Target="https://podminky.urs.cz/item/CS_URS_2022_02/612325401" TargetMode="External"/><Relationship Id="rId31" Type="http://schemas.openxmlformats.org/officeDocument/2006/relationships/hyperlink" Target="https://podminky.urs.cz/item/CS_URS_2022_02/997013509" TargetMode="External"/><Relationship Id="rId44" Type="http://schemas.openxmlformats.org/officeDocument/2006/relationships/hyperlink" Target="https://podminky.urs.cz/item/CS_URS_2022_02/763131714" TargetMode="External"/><Relationship Id="rId52" Type="http://schemas.openxmlformats.org/officeDocument/2006/relationships/hyperlink" Target="https://podminky.urs.cz/item/CS_URS_2022_02/767112811" TargetMode="External"/><Relationship Id="rId60" Type="http://schemas.openxmlformats.org/officeDocument/2006/relationships/hyperlink" Target="https://podminky.urs.cz/item/CS_URS_2022_02/771591112" TargetMode="External"/><Relationship Id="rId65" Type="http://schemas.openxmlformats.org/officeDocument/2006/relationships/hyperlink" Target="https://podminky.urs.cz/item/CS_URS_2022_02/776111311" TargetMode="External"/><Relationship Id="rId73" Type="http://schemas.openxmlformats.org/officeDocument/2006/relationships/hyperlink" Target="https://podminky.urs.cz/item/CS_URS_2022_02/781121011" TargetMode="External"/><Relationship Id="rId78" Type="http://schemas.openxmlformats.org/officeDocument/2006/relationships/hyperlink" Target="https://podminky.urs.cz/item/CS_URS_2022_02/781494511" TargetMode="External"/><Relationship Id="rId81" Type="http://schemas.openxmlformats.org/officeDocument/2006/relationships/hyperlink" Target="https://podminky.urs.cz/item/CS_URS_2022_02/783314203" TargetMode="External"/><Relationship Id="rId86" Type="http://schemas.openxmlformats.org/officeDocument/2006/relationships/hyperlink" Target="https://podminky.urs.cz/item/CS_URS_2022_02/787100802" TargetMode="External"/><Relationship Id="rId4" Type="http://schemas.openxmlformats.org/officeDocument/2006/relationships/hyperlink" Target="https://podminky.urs.cz/item/CS_URS_2022_02/340236212" TargetMode="External"/><Relationship Id="rId9" Type="http://schemas.openxmlformats.org/officeDocument/2006/relationships/hyperlink" Target="https://podminky.urs.cz/item/CS_URS_2022_02/612311131" TargetMode="External"/><Relationship Id="rId13" Type="http://schemas.openxmlformats.org/officeDocument/2006/relationships/hyperlink" Target="https://podminky.urs.cz/item/CS_URS_2022_02/631311224" TargetMode="External"/><Relationship Id="rId18" Type="http://schemas.openxmlformats.org/officeDocument/2006/relationships/hyperlink" Target="https://podminky.urs.cz/item/CS_URS_2022_02/952901111" TargetMode="External"/><Relationship Id="rId39" Type="http://schemas.openxmlformats.org/officeDocument/2006/relationships/hyperlink" Target="https://podminky.urs.cz/item/CS_URS_2022_02/725820801" TargetMode="External"/><Relationship Id="rId34" Type="http://schemas.openxmlformats.org/officeDocument/2006/relationships/hyperlink" Target="https://podminky.urs.cz/item/CS_URS_2021_02/725110811" TargetMode="External"/><Relationship Id="rId50" Type="http://schemas.openxmlformats.org/officeDocument/2006/relationships/hyperlink" Target="https://podminky.urs.cz/item/CS_URS_2022_02/766682111" TargetMode="External"/><Relationship Id="rId55" Type="http://schemas.openxmlformats.org/officeDocument/2006/relationships/hyperlink" Target="https://podminky.urs.cz/item/CS_URS_2022_02/771121011" TargetMode="External"/><Relationship Id="rId76" Type="http://schemas.openxmlformats.org/officeDocument/2006/relationships/hyperlink" Target="https://podminky.urs.cz/item/CS_URS_2022_02/781474115" TargetMode="External"/><Relationship Id="rId7" Type="http://schemas.openxmlformats.org/officeDocument/2006/relationships/hyperlink" Target="https://podminky.urs.cz/item/CS_URS_2022_02/611325421" TargetMode="External"/><Relationship Id="rId71" Type="http://schemas.openxmlformats.org/officeDocument/2006/relationships/hyperlink" Target="https://podminky.urs.cz/item/CS_URS_2022_02/998776104" TargetMode="External"/><Relationship Id="rId2" Type="http://schemas.openxmlformats.org/officeDocument/2006/relationships/hyperlink" Target="https://podminky.urs.cz/item/CS_URS_2022_02/317142442" TargetMode="External"/><Relationship Id="rId29" Type="http://schemas.openxmlformats.org/officeDocument/2006/relationships/hyperlink" Target="https://podminky.urs.cz/item/CS_URS_2022_02/997013158" TargetMode="External"/><Relationship Id="rId24" Type="http://schemas.openxmlformats.org/officeDocument/2006/relationships/hyperlink" Target="https://podminky.urs.cz/item/CS_URS_2022_02/971033531" TargetMode="External"/><Relationship Id="rId40" Type="http://schemas.openxmlformats.org/officeDocument/2006/relationships/hyperlink" Target="https://podminky.urs.cz/item/CS_URS_2022_02/741810003" TargetMode="External"/><Relationship Id="rId45" Type="http://schemas.openxmlformats.org/officeDocument/2006/relationships/hyperlink" Target="https://podminky.urs.cz/item/CS_URS_2022_02/763131832" TargetMode="External"/><Relationship Id="rId66" Type="http://schemas.openxmlformats.org/officeDocument/2006/relationships/hyperlink" Target="https://podminky.urs.cz/item/CS_URS_2022_02/776121112" TargetMode="External"/><Relationship Id="rId87" Type="http://schemas.openxmlformats.org/officeDocument/2006/relationships/printerSettings" Target="../printerSettings/printerSettings2.bin"/><Relationship Id="rId61" Type="http://schemas.openxmlformats.org/officeDocument/2006/relationships/hyperlink" Target="https://podminky.urs.cz/item/CS_URS_2022_02/771591264" TargetMode="External"/><Relationship Id="rId82" Type="http://schemas.openxmlformats.org/officeDocument/2006/relationships/hyperlink" Target="https://podminky.urs.cz/item/CS_URS_2022_02/7833151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7"/>
  <sheetViews>
    <sheetView showGridLines="0" tabSelected="1" workbookViewId="0">
      <selection activeCell="J27" sqref="J27"/>
    </sheetView>
  </sheetViews>
  <sheetFormatPr defaultRowHeight="16.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8" t="s">
        <v>0</v>
      </c>
      <c r="AZ1" s="18" t="s">
        <v>1</v>
      </c>
      <c r="BA1" s="18" t="s">
        <v>2</v>
      </c>
      <c r="BB1" s="18" t="s">
        <v>3</v>
      </c>
      <c r="BT1" s="18" t="s">
        <v>4</v>
      </c>
      <c r="BU1" s="18" t="s">
        <v>4</v>
      </c>
      <c r="BV1" s="18" t="s">
        <v>5</v>
      </c>
    </row>
    <row r="2" spans="1:74" s="1" customFormat="1" ht="36.950000000000003" customHeight="1">
      <c r="AR2" s="370"/>
      <c r="AS2" s="370"/>
      <c r="AT2" s="370"/>
      <c r="AU2" s="370"/>
      <c r="AV2" s="370"/>
      <c r="AW2" s="370"/>
      <c r="AX2" s="370"/>
      <c r="AY2" s="370"/>
      <c r="AZ2" s="370"/>
      <c r="BA2" s="370"/>
      <c r="BB2" s="370"/>
      <c r="BC2" s="370"/>
      <c r="BD2" s="370"/>
      <c r="BE2" s="370"/>
      <c r="BS2" s="19" t="s">
        <v>6</v>
      </c>
      <c r="BT2" s="19" t="s">
        <v>7</v>
      </c>
    </row>
    <row r="3" spans="1:74" s="1" customFormat="1" ht="6.95"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pans="1:74" s="1" customFormat="1" ht="24.95"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13</v>
      </c>
    </row>
    <row r="5" spans="1:74" s="1" customFormat="1" ht="12" customHeight="1">
      <c r="B5" s="23"/>
      <c r="C5" s="24"/>
      <c r="D5" s="28" t="s">
        <v>14</v>
      </c>
      <c r="E5" s="24"/>
      <c r="F5" s="24"/>
      <c r="G5" s="24"/>
      <c r="H5" s="24"/>
      <c r="I5" s="24"/>
      <c r="J5" s="24"/>
      <c r="K5" s="334" t="s">
        <v>15</v>
      </c>
      <c r="L5" s="335"/>
      <c r="M5" s="335"/>
      <c r="N5" s="335"/>
      <c r="O5" s="335"/>
      <c r="P5" s="335"/>
      <c r="Q5" s="335"/>
      <c r="R5" s="335"/>
      <c r="S5" s="335"/>
      <c r="T5" s="335"/>
      <c r="U5" s="335"/>
      <c r="V5" s="335"/>
      <c r="W5" s="335"/>
      <c r="X5" s="335"/>
      <c r="Y5" s="335"/>
      <c r="Z5" s="335"/>
      <c r="AA5" s="335"/>
      <c r="AB5" s="335"/>
      <c r="AC5" s="335"/>
      <c r="AD5" s="335"/>
      <c r="AE5" s="335"/>
      <c r="AF5" s="335"/>
      <c r="AG5" s="335"/>
      <c r="AH5" s="335"/>
      <c r="AI5" s="335"/>
      <c r="AJ5" s="335"/>
      <c r="AK5" s="24"/>
      <c r="AL5" s="24"/>
      <c r="AM5" s="24"/>
      <c r="AN5" s="24"/>
      <c r="AO5" s="24"/>
      <c r="AP5" s="24"/>
      <c r="AQ5" s="24"/>
      <c r="AR5" s="22"/>
      <c r="BE5" s="331" t="s">
        <v>16</v>
      </c>
      <c r="BS5" s="19" t="s">
        <v>6</v>
      </c>
    </row>
    <row r="6" spans="1:74" s="1" customFormat="1" ht="36.950000000000003" customHeight="1">
      <c r="B6" s="23"/>
      <c r="C6" s="24"/>
      <c r="D6" s="30" t="s">
        <v>17</v>
      </c>
      <c r="E6" s="24"/>
      <c r="F6" s="24"/>
      <c r="G6" s="24"/>
      <c r="H6" s="24"/>
      <c r="I6" s="24"/>
      <c r="J6" s="24"/>
      <c r="K6" s="336" t="s">
        <v>18</v>
      </c>
      <c r="L6" s="335"/>
      <c r="M6" s="335"/>
      <c r="N6" s="335"/>
      <c r="O6" s="335"/>
      <c r="P6" s="335"/>
      <c r="Q6" s="335"/>
      <c r="R6" s="335"/>
      <c r="S6" s="335"/>
      <c r="T6" s="335"/>
      <c r="U6" s="335"/>
      <c r="V6" s="335"/>
      <c r="W6" s="335"/>
      <c r="X6" s="335"/>
      <c r="Y6" s="335"/>
      <c r="Z6" s="335"/>
      <c r="AA6" s="335"/>
      <c r="AB6" s="335"/>
      <c r="AC6" s="335"/>
      <c r="AD6" s="335"/>
      <c r="AE6" s="335"/>
      <c r="AF6" s="335"/>
      <c r="AG6" s="335"/>
      <c r="AH6" s="335"/>
      <c r="AI6" s="335"/>
      <c r="AJ6" s="335"/>
      <c r="AK6" s="24"/>
      <c r="AL6" s="24"/>
      <c r="AM6" s="24"/>
      <c r="AN6" s="24"/>
      <c r="AO6" s="24"/>
      <c r="AP6" s="24"/>
      <c r="AQ6" s="24"/>
      <c r="AR6" s="22"/>
      <c r="BE6" s="332"/>
      <c r="BS6" s="19" t="s">
        <v>6</v>
      </c>
    </row>
    <row r="7" spans="1:74" s="1" customFormat="1" ht="12" customHeight="1">
      <c r="B7" s="23"/>
      <c r="C7" s="24"/>
      <c r="D7" s="31"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21</v>
      </c>
      <c r="AL7" s="24"/>
      <c r="AM7" s="24"/>
      <c r="AN7" s="29" t="s">
        <v>22</v>
      </c>
      <c r="AO7" s="24"/>
      <c r="AP7" s="24"/>
      <c r="AQ7" s="24"/>
      <c r="AR7" s="22"/>
      <c r="BE7" s="332"/>
      <c r="BS7" s="19" t="s">
        <v>6</v>
      </c>
    </row>
    <row r="8" spans="1:74" s="1" customFormat="1" ht="12" customHeight="1">
      <c r="B8" s="23"/>
      <c r="C8" s="24"/>
      <c r="D8" s="31" t="s">
        <v>23</v>
      </c>
      <c r="E8" s="24"/>
      <c r="F8" s="24"/>
      <c r="G8" s="24"/>
      <c r="H8" s="24"/>
      <c r="I8" s="24"/>
      <c r="J8" s="24"/>
      <c r="K8" s="29" t="s">
        <v>24</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25</v>
      </c>
      <c r="AL8" s="24"/>
      <c r="AM8" s="24"/>
      <c r="AN8" s="32" t="s">
        <v>26</v>
      </c>
      <c r="AO8" s="24"/>
      <c r="AP8" s="24"/>
      <c r="AQ8" s="24"/>
      <c r="AR8" s="22"/>
      <c r="BE8" s="332"/>
      <c r="BS8" s="19" t="s">
        <v>6</v>
      </c>
    </row>
    <row r="9" spans="1:74" s="1" customFormat="1" ht="29.25" customHeight="1">
      <c r="B9" s="23"/>
      <c r="C9" s="24"/>
      <c r="D9" s="28" t="s">
        <v>27</v>
      </c>
      <c r="E9" s="24"/>
      <c r="F9" s="24"/>
      <c r="G9" s="24"/>
      <c r="H9" s="24"/>
      <c r="I9" s="24"/>
      <c r="J9" s="24"/>
      <c r="K9" s="33" t="s">
        <v>28</v>
      </c>
      <c r="L9" s="24"/>
      <c r="M9" s="24"/>
      <c r="N9" s="24"/>
      <c r="O9" s="24"/>
      <c r="P9" s="24"/>
      <c r="Q9" s="24"/>
      <c r="R9" s="24"/>
      <c r="S9" s="24"/>
      <c r="T9" s="24"/>
      <c r="U9" s="24"/>
      <c r="V9" s="24"/>
      <c r="W9" s="24"/>
      <c r="X9" s="24"/>
      <c r="Y9" s="24"/>
      <c r="Z9" s="24"/>
      <c r="AA9" s="24"/>
      <c r="AB9" s="24"/>
      <c r="AC9" s="24"/>
      <c r="AD9" s="24"/>
      <c r="AE9" s="24"/>
      <c r="AF9" s="24"/>
      <c r="AG9" s="24"/>
      <c r="AH9" s="24"/>
      <c r="AI9" s="24"/>
      <c r="AJ9" s="24"/>
      <c r="AK9" s="28" t="s">
        <v>29</v>
      </c>
      <c r="AL9" s="24"/>
      <c r="AM9" s="24"/>
      <c r="AN9" s="33" t="s">
        <v>30</v>
      </c>
      <c r="AO9" s="24"/>
      <c r="AP9" s="24"/>
      <c r="AQ9" s="24"/>
      <c r="AR9" s="22"/>
      <c r="BE9" s="332"/>
      <c r="BS9" s="19" t="s">
        <v>6</v>
      </c>
    </row>
    <row r="10" spans="1:74" s="1" customFormat="1" ht="12" customHeight="1">
      <c r="B10" s="23"/>
      <c r="C10" s="24"/>
      <c r="D10" s="31" t="s">
        <v>31</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32</v>
      </c>
      <c r="AL10" s="24"/>
      <c r="AM10" s="24"/>
      <c r="AN10" s="29" t="s">
        <v>33</v>
      </c>
      <c r="AO10" s="24"/>
      <c r="AP10" s="24"/>
      <c r="AQ10" s="24"/>
      <c r="AR10" s="22"/>
      <c r="BE10" s="332"/>
      <c r="BS10" s="19" t="s">
        <v>6</v>
      </c>
    </row>
    <row r="11" spans="1:74" s="1" customFormat="1" ht="18.399999999999999" customHeight="1">
      <c r="B11" s="23"/>
      <c r="C11" s="24"/>
      <c r="D11" s="24"/>
      <c r="E11" s="29" t="s">
        <v>34</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35</v>
      </c>
      <c r="AL11" s="24"/>
      <c r="AM11" s="24"/>
      <c r="AN11" s="29" t="s">
        <v>36</v>
      </c>
      <c r="AO11" s="24"/>
      <c r="AP11" s="24"/>
      <c r="AQ11" s="24"/>
      <c r="AR11" s="22"/>
      <c r="BE11" s="332"/>
      <c r="BS11" s="19" t="s">
        <v>6</v>
      </c>
    </row>
    <row r="12" spans="1:74" s="1" customFormat="1" ht="6.95"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2"/>
      <c r="BS12" s="19" t="s">
        <v>6</v>
      </c>
    </row>
    <row r="13" spans="1:74" s="1" customFormat="1" ht="12" customHeight="1">
      <c r="B13" s="23"/>
      <c r="C13" s="24"/>
      <c r="D13" s="31" t="s">
        <v>37</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32</v>
      </c>
      <c r="AL13" s="24"/>
      <c r="AM13" s="24"/>
      <c r="AN13" s="34" t="s">
        <v>38</v>
      </c>
      <c r="AO13" s="24"/>
      <c r="AP13" s="24"/>
      <c r="AQ13" s="24"/>
      <c r="AR13" s="22"/>
      <c r="BE13" s="332"/>
      <c r="BS13" s="19" t="s">
        <v>6</v>
      </c>
    </row>
    <row r="14" spans="1:74" ht="12.75">
      <c r="B14" s="23"/>
      <c r="C14" s="24"/>
      <c r="D14" s="24"/>
      <c r="E14" s="337" t="s">
        <v>38</v>
      </c>
      <c r="F14" s="338"/>
      <c r="G14" s="338"/>
      <c r="H14" s="338"/>
      <c r="I14" s="338"/>
      <c r="J14" s="338"/>
      <c r="K14" s="338"/>
      <c r="L14" s="338"/>
      <c r="M14" s="338"/>
      <c r="N14" s="338"/>
      <c r="O14" s="338"/>
      <c r="P14" s="338"/>
      <c r="Q14" s="338"/>
      <c r="R14" s="338"/>
      <c r="S14" s="338"/>
      <c r="T14" s="338"/>
      <c r="U14" s="338"/>
      <c r="V14" s="338"/>
      <c r="W14" s="338"/>
      <c r="X14" s="338"/>
      <c r="Y14" s="338"/>
      <c r="Z14" s="338"/>
      <c r="AA14" s="338"/>
      <c r="AB14" s="338"/>
      <c r="AC14" s="338"/>
      <c r="AD14" s="338"/>
      <c r="AE14" s="338"/>
      <c r="AF14" s="338"/>
      <c r="AG14" s="338"/>
      <c r="AH14" s="338"/>
      <c r="AI14" s="338"/>
      <c r="AJ14" s="338"/>
      <c r="AK14" s="31" t="s">
        <v>35</v>
      </c>
      <c r="AL14" s="24"/>
      <c r="AM14" s="24"/>
      <c r="AN14" s="34" t="s">
        <v>38</v>
      </c>
      <c r="AO14" s="24"/>
      <c r="AP14" s="24"/>
      <c r="AQ14" s="24"/>
      <c r="AR14" s="22"/>
      <c r="BE14" s="332"/>
      <c r="BS14" s="19" t="s">
        <v>6</v>
      </c>
    </row>
    <row r="15" spans="1:74" s="1" customFormat="1" ht="6.95"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2"/>
      <c r="BS15" s="19" t="s">
        <v>4</v>
      </c>
    </row>
    <row r="16" spans="1:74" s="1" customFormat="1" ht="12" customHeight="1">
      <c r="B16" s="23"/>
      <c r="C16" s="24"/>
      <c r="D16" s="31" t="s">
        <v>39</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32</v>
      </c>
      <c r="AL16" s="24"/>
      <c r="AM16" s="24"/>
      <c r="AN16" s="29" t="s">
        <v>40</v>
      </c>
      <c r="AO16" s="24"/>
      <c r="AP16" s="24"/>
      <c r="AQ16" s="24"/>
      <c r="AR16" s="22"/>
      <c r="BE16" s="332"/>
      <c r="BS16" s="19" t="s">
        <v>4</v>
      </c>
    </row>
    <row r="17" spans="1:71" s="1" customFormat="1" ht="18.399999999999999" customHeight="1">
      <c r="B17" s="23"/>
      <c r="C17" s="24"/>
      <c r="D17" s="24"/>
      <c r="E17" s="29" t="s">
        <v>41</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35</v>
      </c>
      <c r="AL17" s="24"/>
      <c r="AM17" s="24"/>
      <c r="AN17" s="29" t="s">
        <v>42</v>
      </c>
      <c r="AO17" s="24"/>
      <c r="AP17" s="24"/>
      <c r="AQ17" s="24"/>
      <c r="AR17" s="22"/>
      <c r="BE17" s="332"/>
      <c r="BS17" s="19" t="s">
        <v>43</v>
      </c>
    </row>
    <row r="18" spans="1:71" s="1" customFormat="1" ht="6.95"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2"/>
      <c r="BS18" s="19" t="s">
        <v>8</v>
      </c>
    </row>
    <row r="19" spans="1:71" s="1" customFormat="1" ht="12" customHeight="1">
      <c r="B19" s="23"/>
      <c r="C19" s="24"/>
      <c r="D19" s="31" t="s">
        <v>44</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32</v>
      </c>
      <c r="AL19" s="24"/>
      <c r="AM19" s="24"/>
      <c r="AN19" s="29" t="s">
        <v>45</v>
      </c>
      <c r="AO19" s="24"/>
      <c r="AP19" s="24"/>
      <c r="AQ19" s="24"/>
      <c r="AR19" s="22"/>
      <c r="BE19" s="332"/>
      <c r="BS19" s="19" t="s">
        <v>8</v>
      </c>
    </row>
    <row r="20" spans="1:71" s="1" customFormat="1" ht="18.399999999999999" customHeight="1">
      <c r="B20" s="23"/>
      <c r="C20" s="24"/>
      <c r="D20" s="24"/>
      <c r="E20" s="29" t="s">
        <v>46</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35</v>
      </c>
      <c r="AL20" s="24"/>
      <c r="AM20" s="24"/>
      <c r="AN20" s="29" t="s">
        <v>45</v>
      </c>
      <c r="AO20" s="24"/>
      <c r="AP20" s="24"/>
      <c r="AQ20" s="24"/>
      <c r="AR20" s="22"/>
      <c r="BE20" s="332"/>
      <c r="BS20" s="19" t="s">
        <v>4</v>
      </c>
    </row>
    <row r="21" spans="1:71" s="1" customFormat="1" ht="6.95"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2"/>
    </row>
    <row r="22" spans="1:71" s="1" customFormat="1" ht="12" customHeight="1">
      <c r="B22" s="23"/>
      <c r="C22" s="24"/>
      <c r="D22" s="31" t="s">
        <v>47</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2"/>
    </row>
    <row r="23" spans="1:71" s="1" customFormat="1" ht="263.25" customHeight="1">
      <c r="B23" s="23"/>
      <c r="C23" s="24"/>
      <c r="D23" s="24"/>
      <c r="E23" s="339" t="s">
        <v>48</v>
      </c>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339"/>
      <c r="AJ23" s="339"/>
      <c r="AK23" s="339"/>
      <c r="AL23" s="339"/>
      <c r="AM23" s="339"/>
      <c r="AN23" s="339"/>
      <c r="AO23" s="24"/>
      <c r="AP23" s="24"/>
      <c r="AQ23" s="24"/>
      <c r="AR23" s="22"/>
      <c r="BE23" s="332"/>
    </row>
    <row r="24" spans="1:71" s="1" customFormat="1" ht="6.95"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2"/>
    </row>
    <row r="25" spans="1:71" s="1" customFormat="1" ht="6.95" customHeight="1">
      <c r="B25" s="23"/>
      <c r="C25" s="24"/>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4"/>
      <c r="AQ25" s="24"/>
      <c r="AR25" s="22"/>
      <c r="BE25" s="332"/>
    </row>
    <row r="26" spans="1:71" s="2" customFormat="1" ht="25.9" customHeight="1">
      <c r="A26" s="37"/>
      <c r="B26" s="38"/>
      <c r="C26" s="39"/>
      <c r="D26" s="40" t="s">
        <v>49</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40">
        <f>ROUND(AG54,2)</f>
        <v>0</v>
      </c>
      <c r="AL26" s="341"/>
      <c r="AM26" s="341"/>
      <c r="AN26" s="341"/>
      <c r="AO26" s="341"/>
      <c r="AP26" s="39"/>
      <c r="AQ26" s="39"/>
      <c r="AR26" s="42"/>
      <c r="BE26" s="332"/>
    </row>
    <row r="27" spans="1:71" s="2" customFormat="1" ht="6.95"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32"/>
    </row>
    <row r="28" spans="1:71" s="2" customFormat="1" ht="12.75">
      <c r="A28" s="37"/>
      <c r="B28" s="38"/>
      <c r="C28" s="39"/>
      <c r="D28" s="39"/>
      <c r="E28" s="39"/>
      <c r="F28" s="39"/>
      <c r="G28" s="39"/>
      <c r="H28" s="39"/>
      <c r="I28" s="39"/>
      <c r="J28" s="39"/>
      <c r="K28" s="39"/>
      <c r="L28" s="342" t="s">
        <v>50</v>
      </c>
      <c r="M28" s="342"/>
      <c r="N28" s="342"/>
      <c r="O28" s="342"/>
      <c r="P28" s="342"/>
      <c r="Q28" s="39"/>
      <c r="R28" s="39"/>
      <c r="S28" s="39"/>
      <c r="T28" s="39"/>
      <c r="U28" s="39"/>
      <c r="V28" s="39"/>
      <c r="W28" s="342" t="s">
        <v>51</v>
      </c>
      <c r="X28" s="342"/>
      <c r="Y28" s="342"/>
      <c r="Z28" s="342"/>
      <c r="AA28" s="342"/>
      <c r="AB28" s="342"/>
      <c r="AC28" s="342"/>
      <c r="AD28" s="342"/>
      <c r="AE28" s="342"/>
      <c r="AF28" s="39"/>
      <c r="AG28" s="39"/>
      <c r="AH28" s="39"/>
      <c r="AI28" s="39"/>
      <c r="AJ28" s="39"/>
      <c r="AK28" s="342" t="s">
        <v>52</v>
      </c>
      <c r="AL28" s="342"/>
      <c r="AM28" s="342"/>
      <c r="AN28" s="342"/>
      <c r="AO28" s="342"/>
      <c r="AP28" s="39"/>
      <c r="AQ28" s="39"/>
      <c r="AR28" s="42"/>
      <c r="BE28" s="332"/>
    </row>
    <row r="29" spans="1:71" s="3" customFormat="1" ht="14.45" customHeight="1">
      <c r="B29" s="43"/>
      <c r="C29" s="44"/>
      <c r="D29" s="31" t="s">
        <v>53</v>
      </c>
      <c r="E29" s="44"/>
      <c r="F29" s="31" t="s">
        <v>54</v>
      </c>
      <c r="G29" s="44"/>
      <c r="H29" s="44"/>
      <c r="I29" s="44"/>
      <c r="J29" s="44"/>
      <c r="K29" s="44"/>
      <c r="L29" s="345">
        <v>0.21</v>
      </c>
      <c r="M29" s="344"/>
      <c r="N29" s="344"/>
      <c r="O29" s="344"/>
      <c r="P29" s="344"/>
      <c r="Q29" s="44"/>
      <c r="R29" s="44"/>
      <c r="S29" s="44"/>
      <c r="T29" s="44"/>
      <c r="U29" s="44"/>
      <c r="V29" s="44"/>
      <c r="W29" s="343">
        <f>ROUND(AZ54, 2)</f>
        <v>0</v>
      </c>
      <c r="X29" s="344"/>
      <c r="Y29" s="344"/>
      <c r="Z29" s="344"/>
      <c r="AA29" s="344"/>
      <c r="AB29" s="344"/>
      <c r="AC29" s="344"/>
      <c r="AD29" s="344"/>
      <c r="AE29" s="344"/>
      <c r="AF29" s="44"/>
      <c r="AG29" s="44"/>
      <c r="AH29" s="44"/>
      <c r="AI29" s="44"/>
      <c r="AJ29" s="44"/>
      <c r="AK29" s="343">
        <f>ROUND(AV54, 2)</f>
        <v>0</v>
      </c>
      <c r="AL29" s="344"/>
      <c r="AM29" s="344"/>
      <c r="AN29" s="344"/>
      <c r="AO29" s="344"/>
      <c r="AP29" s="44"/>
      <c r="AQ29" s="44"/>
      <c r="AR29" s="45"/>
      <c r="BE29" s="333"/>
    </row>
    <row r="30" spans="1:71" s="3" customFormat="1" ht="14.45" customHeight="1">
      <c r="B30" s="43"/>
      <c r="C30" s="44"/>
      <c r="D30" s="44"/>
      <c r="E30" s="44"/>
      <c r="F30" s="31" t="s">
        <v>55</v>
      </c>
      <c r="G30" s="44"/>
      <c r="H30" s="44"/>
      <c r="I30" s="44"/>
      <c r="J30" s="44"/>
      <c r="K30" s="44"/>
      <c r="L30" s="345">
        <v>0.15</v>
      </c>
      <c r="M30" s="344"/>
      <c r="N30" s="344"/>
      <c r="O30" s="344"/>
      <c r="P30" s="344"/>
      <c r="Q30" s="44"/>
      <c r="R30" s="44"/>
      <c r="S30" s="44"/>
      <c r="T30" s="44"/>
      <c r="U30" s="44"/>
      <c r="V30" s="44"/>
      <c r="W30" s="343">
        <f>ROUND(BA54, 2)</f>
        <v>0</v>
      </c>
      <c r="X30" s="344"/>
      <c r="Y30" s="344"/>
      <c r="Z30" s="344"/>
      <c r="AA30" s="344"/>
      <c r="AB30" s="344"/>
      <c r="AC30" s="344"/>
      <c r="AD30" s="344"/>
      <c r="AE30" s="344"/>
      <c r="AF30" s="44"/>
      <c r="AG30" s="44"/>
      <c r="AH30" s="44"/>
      <c r="AI30" s="44"/>
      <c r="AJ30" s="44"/>
      <c r="AK30" s="343">
        <f>ROUND(AW54, 2)</f>
        <v>0</v>
      </c>
      <c r="AL30" s="344"/>
      <c r="AM30" s="344"/>
      <c r="AN30" s="344"/>
      <c r="AO30" s="344"/>
      <c r="AP30" s="44"/>
      <c r="AQ30" s="44"/>
      <c r="AR30" s="45"/>
      <c r="BE30" s="333"/>
    </row>
    <row r="31" spans="1:71" s="3" customFormat="1" ht="14.45" hidden="1" customHeight="1">
      <c r="B31" s="43"/>
      <c r="C31" s="44"/>
      <c r="D31" s="44"/>
      <c r="E31" s="44"/>
      <c r="F31" s="31" t="s">
        <v>56</v>
      </c>
      <c r="G31" s="44"/>
      <c r="H31" s="44"/>
      <c r="I31" s="44"/>
      <c r="J31" s="44"/>
      <c r="K31" s="44"/>
      <c r="L31" s="345">
        <v>0.21</v>
      </c>
      <c r="M31" s="344"/>
      <c r="N31" s="344"/>
      <c r="O31" s="344"/>
      <c r="P31" s="344"/>
      <c r="Q31" s="44"/>
      <c r="R31" s="44"/>
      <c r="S31" s="44"/>
      <c r="T31" s="44"/>
      <c r="U31" s="44"/>
      <c r="V31" s="44"/>
      <c r="W31" s="343">
        <f>ROUND(BB54, 2)</f>
        <v>0</v>
      </c>
      <c r="X31" s="344"/>
      <c r="Y31" s="344"/>
      <c r="Z31" s="344"/>
      <c r="AA31" s="344"/>
      <c r="AB31" s="344"/>
      <c r="AC31" s="344"/>
      <c r="AD31" s="344"/>
      <c r="AE31" s="344"/>
      <c r="AF31" s="44"/>
      <c r="AG31" s="44"/>
      <c r="AH31" s="44"/>
      <c r="AI31" s="44"/>
      <c r="AJ31" s="44"/>
      <c r="AK31" s="343">
        <v>0</v>
      </c>
      <c r="AL31" s="344"/>
      <c r="AM31" s="344"/>
      <c r="AN31" s="344"/>
      <c r="AO31" s="344"/>
      <c r="AP31" s="44"/>
      <c r="AQ31" s="44"/>
      <c r="AR31" s="45"/>
      <c r="BE31" s="333"/>
    </row>
    <row r="32" spans="1:71" s="3" customFormat="1" ht="14.45" hidden="1" customHeight="1">
      <c r="B32" s="43"/>
      <c r="C32" s="44"/>
      <c r="D32" s="44"/>
      <c r="E32" s="44"/>
      <c r="F32" s="31" t="s">
        <v>57</v>
      </c>
      <c r="G32" s="44"/>
      <c r="H32" s="44"/>
      <c r="I32" s="44"/>
      <c r="J32" s="44"/>
      <c r="K32" s="44"/>
      <c r="L32" s="345">
        <v>0.15</v>
      </c>
      <c r="M32" s="344"/>
      <c r="N32" s="344"/>
      <c r="O32" s="344"/>
      <c r="P32" s="344"/>
      <c r="Q32" s="44"/>
      <c r="R32" s="44"/>
      <c r="S32" s="44"/>
      <c r="T32" s="44"/>
      <c r="U32" s="44"/>
      <c r="V32" s="44"/>
      <c r="W32" s="343">
        <f>ROUND(BC54, 2)</f>
        <v>0</v>
      </c>
      <c r="X32" s="344"/>
      <c r="Y32" s="344"/>
      <c r="Z32" s="344"/>
      <c r="AA32" s="344"/>
      <c r="AB32" s="344"/>
      <c r="AC32" s="344"/>
      <c r="AD32" s="344"/>
      <c r="AE32" s="344"/>
      <c r="AF32" s="44"/>
      <c r="AG32" s="44"/>
      <c r="AH32" s="44"/>
      <c r="AI32" s="44"/>
      <c r="AJ32" s="44"/>
      <c r="AK32" s="343">
        <v>0</v>
      </c>
      <c r="AL32" s="344"/>
      <c r="AM32" s="344"/>
      <c r="AN32" s="344"/>
      <c r="AO32" s="344"/>
      <c r="AP32" s="44"/>
      <c r="AQ32" s="44"/>
      <c r="AR32" s="45"/>
      <c r="BE32" s="333"/>
    </row>
    <row r="33" spans="1:57" s="3" customFormat="1" ht="14.45" hidden="1" customHeight="1">
      <c r="B33" s="43"/>
      <c r="C33" s="44"/>
      <c r="D33" s="44"/>
      <c r="E33" s="44"/>
      <c r="F33" s="31" t="s">
        <v>58</v>
      </c>
      <c r="G33" s="44"/>
      <c r="H33" s="44"/>
      <c r="I33" s="44"/>
      <c r="J33" s="44"/>
      <c r="K33" s="44"/>
      <c r="L33" s="345">
        <v>0</v>
      </c>
      <c r="M33" s="344"/>
      <c r="N33" s="344"/>
      <c r="O33" s="344"/>
      <c r="P33" s="344"/>
      <c r="Q33" s="44"/>
      <c r="R33" s="44"/>
      <c r="S33" s="44"/>
      <c r="T33" s="44"/>
      <c r="U33" s="44"/>
      <c r="V33" s="44"/>
      <c r="W33" s="343">
        <f>ROUND(BD54, 2)</f>
        <v>0</v>
      </c>
      <c r="X33" s="344"/>
      <c r="Y33" s="344"/>
      <c r="Z33" s="344"/>
      <c r="AA33" s="344"/>
      <c r="AB33" s="344"/>
      <c r="AC33" s="344"/>
      <c r="AD33" s="344"/>
      <c r="AE33" s="344"/>
      <c r="AF33" s="44"/>
      <c r="AG33" s="44"/>
      <c r="AH33" s="44"/>
      <c r="AI33" s="44"/>
      <c r="AJ33" s="44"/>
      <c r="AK33" s="343">
        <v>0</v>
      </c>
      <c r="AL33" s="344"/>
      <c r="AM33" s="344"/>
      <c r="AN33" s="344"/>
      <c r="AO33" s="344"/>
      <c r="AP33" s="44"/>
      <c r="AQ33" s="44"/>
      <c r="AR33" s="45"/>
    </row>
    <row r="34" spans="1:57" s="2" customFormat="1" ht="6.95"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 customHeight="1">
      <c r="A35" s="37"/>
      <c r="B35" s="38"/>
      <c r="C35" s="46"/>
      <c r="D35" s="47" t="s">
        <v>59</v>
      </c>
      <c r="E35" s="48"/>
      <c r="F35" s="48"/>
      <c r="G35" s="48"/>
      <c r="H35" s="48"/>
      <c r="I35" s="48"/>
      <c r="J35" s="48"/>
      <c r="K35" s="48"/>
      <c r="L35" s="48"/>
      <c r="M35" s="48"/>
      <c r="N35" s="48"/>
      <c r="O35" s="48"/>
      <c r="P35" s="48"/>
      <c r="Q35" s="48"/>
      <c r="R35" s="48"/>
      <c r="S35" s="48"/>
      <c r="T35" s="49" t="s">
        <v>60</v>
      </c>
      <c r="U35" s="48"/>
      <c r="V35" s="48"/>
      <c r="W35" s="48"/>
      <c r="X35" s="346" t="s">
        <v>61</v>
      </c>
      <c r="Y35" s="347"/>
      <c r="Z35" s="347"/>
      <c r="AA35" s="347"/>
      <c r="AB35" s="347"/>
      <c r="AC35" s="48"/>
      <c r="AD35" s="48"/>
      <c r="AE35" s="48"/>
      <c r="AF35" s="48"/>
      <c r="AG35" s="48"/>
      <c r="AH35" s="48"/>
      <c r="AI35" s="48"/>
      <c r="AJ35" s="48"/>
      <c r="AK35" s="348">
        <f>SUM(AK26:AK33)</f>
        <v>0</v>
      </c>
      <c r="AL35" s="347"/>
      <c r="AM35" s="347"/>
      <c r="AN35" s="347"/>
      <c r="AO35" s="349"/>
      <c r="AP35" s="46"/>
      <c r="AQ35" s="46"/>
      <c r="AR35" s="42"/>
      <c r="BE35" s="37"/>
    </row>
    <row r="36" spans="1:57" s="2" customFormat="1" ht="6.95"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6.95"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6.95"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4.95" customHeight="1">
      <c r="A42" s="37"/>
      <c r="B42" s="38"/>
      <c r="C42" s="25" t="s">
        <v>62</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6.95"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1" t="s">
        <v>14</v>
      </c>
      <c r="D44" s="55"/>
      <c r="E44" s="55"/>
      <c r="F44" s="55"/>
      <c r="G44" s="55"/>
      <c r="H44" s="55"/>
      <c r="I44" s="55"/>
      <c r="J44" s="55"/>
      <c r="K44" s="55"/>
      <c r="L44" s="55" t="str">
        <f>K5</f>
        <v>2226_DVZ</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6.950000000000003" customHeight="1">
      <c r="B45" s="57"/>
      <c r="C45" s="58" t="s">
        <v>17</v>
      </c>
      <c r="D45" s="59"/>
      <c r="E45" s="59"/>
      <c r="F45" s="59"/>
      <c r="G45" s="59"/>
      <c r="H45" s="59"/>
      <c r="I45" s="59"/>
      <c r="J45" s="59"/>
      <c r="K45" s="59"/>
      <c r="L45" s="350" t="str">
        <f>K6</f>
        <v>Oprava a modernizace rehabilitace 4.NP</v>
      </c>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59"/>
      <c r="AL45" s="59"/>
      <c r="AM45" s="59"/>
      <c r="AN45" s="59"/>
      <c r="AO45" s="59"/>
      <c r="AP45" s="59"/>
      <c r="AQ45" s="59"/>
      <c r="AR45" s="60"/>
    </row>
    <row r="46" spans="1:57" s="2" customFormat="1" ht="6.95"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1" t="s">
        <v>23</v>
      </c>
      <c r="D47" s="39"/>
      <c r="E47" s="39"/>
      <c r="F47" s="39"/>
      <c r="G47" s="39"/>
      <c r="H47" s="39"/>
      <c r="I47" s="39"/>
      <c r="J47" s="39"/>
      <c r="K47" s="39"/>
      <c r="L47" s="61" t="str">
        <f>IF(K8="","",K8)</f>
        <v>Česká Lípa</v>
      </c>
      <c r="M47" s="39"/>
      <c r="N47" s="39"/>
      <c r="O47" s="39"/>
      <c r="P47" s="39"/>
      <c r="Q47" s="39"/>
      <c r="R47" s="39"/>
      <c r="S47" s="39"/>
      <c r="T47" s="39"/>
      <c r="U47" s="39"/>
      <c r="V47" s="39"/>
      <c r="W47" s="39"/>
      <c r="X47" s="39"/>
      <c r="Y47" s="39"/>
      <c r="Z47" s="39"/>
      <c r="AA47" s="39"/>
      <c r="AB47" s="39"/>
      <c r="AC47" s="39"/>
      <c r="AD47" s="39"/>
      <c r="AE47" s="39"/>
      <c r="AF47" s="39"/>
      <c r="AG47" s="39"/>
      <c r="AH47" s="39"/>
      <c r="AI47" s="31" t="s">
        <v>25</v>
      </c>
      <c r="AJ47" s="39"/>
      <c r="AK47" s="39"/>
      <c r="AL47" s="39"/>
      <c r="AM47" s="352" t="str">
        <f>IF(AN8= "","",AN8)</f>
        <v>23. 8. 2022</v>
      </c>
      <c r="AN47" s="352"/>
      <c r="AO47" s="39"/>
      <c r="AP47" s="39"/>
      <c r="AQ47" s="39"/>
      <c r="AR47" s="42"/>
      <c r="BE47" s="37"/>
    </row>
    <row r="48" spans="1:57" s="2" customFormat="1" ht="6.95"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15.2" customHeight="1">
      <c r="A49" s="37"/>
      <c r="B49" s="38"/>
      <c r="C49" s="31" t="s">
        <v>31</v>
      </c>
      <c r="D49" s="39"/>
      <c r="E49" s="39"/>
      <c r="F49" s="39"/>
      <c r="G49" s="39"/>
      <c r="H49" s="39"/>
      <c r="I49" s="39"/>
      <c r="J49" s="39"/>
      <c r="K49" s="39"/>
      <c r="L49" s="55" t="str">
        <f>IF(E11= "","",E11)</f>
        <v>Nemocnice s poliklinikou Česká Lípa,a.s.</v>
      </c>
      <c r="M49" s="39"/>
      <c r="N49" s="39"/>
      <c r="O49" s="39"/>
      <c r="P49" s="39"/>
      <c r="Q49" s="39"/>
      <c r="R49" s="39"/>
      <c r="S49" s="39"/>
      <c r="T49" s="39"/>
      <c r="U49" s="39"/>
      <c r="V49" s="39"/>
      <c r="W49" s="39"/>
      <c r="X49" s="39"/>
      <c r="Y49" s="39"/>
      <c r="Z49" s="39"/>
      <c r="AA49" s="39"/>
      <c r="AB49" s="39"/>
      <c r="AC49" s="39"/>
      <c r="AD49" s="39"/>
      <c r="AE49" s="39"/>
      <c r="AF49" s="39"/>
      <c r="AG49" s="39"/>
      <c r="AH49" s="39"/>
      <c r="AI49" s="31" t="s">
        <v>39</v>
      </c>
      <c r="AJ49" s="39"/>
      <c r="AK49" s="39"/>
      <c r="AL49" s="39"/>
      <c r="AM49" s="353" t="str">
        <f>IF(E17="","",E17)</f>
        <v>STORING spol. s r.o.</v>
      </c>
      <c r="AN49" s="354"/>
      <c r="AO49" s="354"/>
      <c r="AP49" s="354"/>
      <c r="AQ49" s="39"/>
      <c r="AR49" s="42"/>
      <c r="AS49" s="355" t="s">
        <v>63</v>
      </c>
      <c r="AT49" s="356"/>
      <c r="AU49" s="63"/>
      <c r="AV49" s="63"/>
      <c r="AW49" s="63"/>
      <c r="AX49" s="63"/>
      <c r="AY49" s="63"/>
      <c r="AZ49" s="63"/>
      <c r="BA49" s="63"/>
      <c r="BB49" s="63"/>
      <c r="BC49" s="63"/>
      <c r="BD49" s="64"/>
      <c r="BE49" s="37"/>
    </row>
    <row r="50" spans="1:91" s="2" customFormat="1" ht="15.2" customHeight="1">
      <c r="A50" s="37"/>
      <c r="B50" s="38"/>
      <c r="C50" s="31" t="s">
        <v>37</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1" t="s">
        <v>44</v>
      </c>
      <c r="AJ50" s="39"/>
      <c r="AK50" s="39"/>
      <c r="AL50" s="39"/>
      <c r="AM50" s="353" t="str">
        <f>IF(E20="","",E20)</f>
        <v>Miroslav Morávek</v>
      </c>
      <c r="AN50" s="354"/>
      <c r="AO50" s="354"/>
      <c r="AP50" s="354"/>
      <c r="AQ50" s="39"/>
      <c r="AR50" s="42"/>
      <c r="AS50" s="357"/>
      <c r="AT50" s="358"/>
      <c r="AU50" s="65"/>
      <c r="AV50" s="65"/>
      <c r="AW50" s="65"/>
      <c r="AX50" s="65"/>
      <c r="AY50" s="65"/>
      <c r="AZ50" s="65"/>
      <c r="BA50" s="65"/>
      <c r="BB50" s="65"/>
      <c r="BC50" s="65"/>
      <c r="BD50" s="66"/>
      <c r="BE50" s="37"/>
    </row>
    <row r="51" spans="1:91" s="2" customFormat="1" ht="10.9"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59"/>
      <c r="AT51" s="360"/>
      <c r="AU51" s="67"/>
      <c r="AV51" s="67"/>
      <c r="AW51" s="67"/>
      <c r="AX51" s="67"/>
      <c r="AY51" s="67"/>
      <c r="AZ51" s="67"/>
      <c r="BA51" s="67"/>
      <c r="BB51" s="67"/>
      <c r="BC51" s="67"/>
      <c r="BD51" s="68"/>
      <c r="BE51" s="37"/>
    </row>
    <row r="52" spans="1:91" s="2" customFormat="1" ht="29.25" customHeight="1">
      <c r="A52" s="37"/>
      <c r="B52" s="38"/>
      <c r="C52" s="361" t="s">
        <v>64</v>
      </c>
      <c r="D52" s="362"/>
      <c r="E52" s="362"/>
      <c r="F52" s="362"/>
      <c r="G52" s="362"/>
      <c r="H52" s="69"/>
      <c r="I52" s="363" t="s">
        <v>65</v>
      </c>
      <c r="J52" s="362"/>
      <c r="K52" s="362"/>
      <c r="L52" s="362"/>
      <c r="M52" s="362"/>
      <c r="N52" s="362"/>
      <c r="O52" s="362"/>
      <c r="P52" s="362"/>
      <c r="Q52" s="362"/>
      <c r="R52" s="362"/>
      <c r="S52" s="362"/>
      <c r="T52" s="362"/>
      <c r="U52" s="362"/>
      <c r="V52" s="362"/>
      <c r="W52" s="362"/>
      <c r="X52" s="362"/>
      <c r="Y52" s="362"/>
      <c r="Z52" s="362"/>
      <c r="AA52" s="362"/>
      <c r="AB52" s="362"/>
      <c r="AC52" s="362"/>
      <c r="AD52" s="362"/>
      <c r="AE52" s="362"/>
      <c r="AF52" s="362"/>
      <c r="AG52" s="364" t="s">
        <v>66</v>
      </c>
      <c r="AH52" s="362"/>
      <c r="AI52" s="362"/>
      <c r="AJ52" s="362"/>
      <c r="AK52" s="362"/>
      <c r="AL52" s="362"/>
      <c r="AM52" s="362"/>
      <c r="AN52" s="363" t="s">
        <v>67</v>
      </c>
      <c r="AO52" s="362"/>
      <c r="AP52" s="362"/>
      <c r="AQ52" s="70" t="s">
        <v>68</v>
      </c>
      <c r="AR52" s="42"/>
      <c r="AS52" s="71" t="s">
        <v>69</v>
      </c>
      <c r="AT52" s="72" t="s">
        <v>70</v>
      </c>
      <c r="AU52" s="72" t="s">
        <v>71</v>
      </c>
      <c r="AV52" s="72" t="s">
        <v>72</v>
      </c>
      <c r="AW52" s="72" t="s">
        <v>73</v>
      </c>
      <c r="AX52" s="72" t="s">
        <v>74</v>
      </c>
      <c r="AY52" s="72" t="s">
        <v>75</v>
      </c>
      <c r="AZ52" s="72" t="s">
        <v>76</v>
      </c>
      <c r="BA52" s="72" t="s">
        <v>77</v>
      </c>
      <c r="BB52" s="72" t="s">
        <v>78</v>
      </c>
      <c r="BC52" s="72" t="s">
        <v>79</v>
      </c>
      <c r="BD52" s="73" t="s">
        <v>80</v>
      </c>
      <c r="BE52" s="37"/>
    </row>
    <row r="53" spans="1:91" s="2" customFormat="1" ht="10.9"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50000000000003" customHeight="1">
      <c r="B54" s="77"/>
      <c r="C54" s="78" t="s">
        <v>81</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368">
        <f>ROUND(AG55,2)</f>
        <v>0</v>
      </c>
      <c r="AH54" s="368"/>
      <c r="AI54" s="368"/>
      <c r="AJ54" s="368"/>
      <c r="AK54" s="368"/>
      <c r="AL54" s="368"/>
      <c r="AM54" s="368"/>
      <c r="AN54" s="369">
        <f>SUM(AG54,AT54)</f>
        <v>0</v>
      </c>
      <c r="AO54" s="369"/>
      <c r="AP54" s="369"/>
      <c r="AQ54" s="81" t="s">
        <v>45</v>
      </c>
      <c r="AR54" s="82"/>
      <c r="AS54" s="83">
        <f>ROUND(AS55,2)</f>
        <v>0</v>
      </c>
      <c r="AT54" s="84">
        <f>ROUND(SUM(AV54:AW54),2)</f>
        <v>0</v>
      </c>
      <c r="AU54" s="85">
        <f>ROUND(AU55,5)</f>
        <v>0</v>
      </c>
      <c r="AV54" s="84">
        <f>ROUND(AZ54*L29,2)</f>
        <v>0</v>
      </c>
      <c r="AW54" s="84">
        <f>ROUND(BA54*L30,2)</f>
        <v>0</v>
      </c>
      <c r="AX54" s="84">
        <f>ROUND(BB54*L29,2)</f>
        <v>0</v>
      </c>
      <c r="AY54" s="84">
        <f>ROUND(BC54*L30,2)</f>
        <v>0</v>
      </c>
      <c r="AZ54" s="84">
        <f>ROUND(AZ55,2)</f>
        <v>0</v>
      </c>
      <c r="BA54" s="84">
        <f>ROUND(BA55,2)</f>
        <v>0</v>
      </c>
      <c r="BB54" s="84">
        <f>ROUND(BB55,2)</f>
        <v>0</v>
      </c>
      <c r="BC54" s="84">
        <f>ROUND(BC55,2)</f>
        <v>0</v>
      </c>
      <c r="BD54" s="86">
        <f>ROUND(BD55,2)</f>
        <v>0</v>
      </c>
      <c r="BS54" s="87" t="s">
        <v>82</v>
      </c>
      <c r="BT54" s="87" t="s">
        <v>83</v>
      </c>
      <c r="BU54" s="88" t="s">
        <v>84</v>
      </c>
      <c r="BV54" s="87" t="s">
        <v>85</v>
      </c>
      <c r="BW54" s="87" t="s">
        <v>5</v>
      </c>
      <c r="BX54" s="87" t="s">
        <v>86</v>
      </c>
      <c r="CL54" s="87" t="s">
        <v>20</v>
      </c>
    </row>
    <row r="55" spans="1:91" s="7" customFormat="1" ht="24.75" customHeight="1">
      <c r="A55" s="89" t="s">
        <v>87</v>
      </c>
      <c r="B55" s="90"/>
      <c r="C55" s="91"/>
      <c r="D55" s="367" t="s">
        <v>88</v>
      </c>
      <c r="E55" s="367"/>
      <c r="F55" s="367"/>
      <c r="G55" s="367"/>
      <c r="H55" s="367"/>
      <c r="I55" s="92"/>
      <c r="J55" s="367" t="s">
        <v>18</v>
      </c>
      <c r="K55" s="367"/>
      <c r="L55" s="367"/>
      <c r="M55" s="367"/>
      <c r="N55" s="367"/>
      <c r="O55" s="367"/>
      <c r="P55" s="367"/>
      <c r="Q55" s="367"/>
      <c r="R55" s="367"/>
      <c r="S55" s="367"/>
      <c r="T55" s="367"/>
      <c r="U55" s="367"/>
      <c r="V55" s="367"/>
      <c r="W55" s="367"/>
      <c r="X55" s="367"/>
      <c r="Y55" s="367"/>
      <c r="Z55" s="367"/>
      <c r="AA55" s="367"/>
      <c r="AB55" s="367"/>
      <c r="AC55" s="367"/>
      <c r="AD55" s="367"/>
      <c r="AE55" s="367"/>
      <c r="AF55" s="367"/>
      <c r="AG55" s="365">
        <f>'D1.01.100 - Oprava a mode...'!J30</f>
        <v>0</v>
      </c>
      <c r="AH55" s="366"/>
      <c r="AI55" s="366"/>
      <c r="AJ55" s="366"/>
      <c r="AK55" s="366"/>
      <c r="AL55" s="366"/>
      <c r="AM55" s="366"/>
      <c r="AN55" s="365">
        <f>SUM(AG55,AT55)</f>
        <v>0</v>
      </c>
      <c r="AO55" s="366"/>
      <c r="AP55" s="366"/>
      <c r="AQ55" s="93" t="s">
        <v>89</v>
      </c>
      <c r="AR55" s="94"/>
      <c r="AS55" s="95">
        <v>0</v>
      </c>
      <c r="AT55" s="96">
        <f>ROUND(SUM(AV55:AW55),2)</f>
        <v>0</v>
      </c>
      <c r="AU55" s="97">
        <f>'D1.01.100 - Oprava a mode...'!P99</f>
        <v>0</v>
      </c>
      <c r="AV55" s="96">
        <f>'D1.01.100 - Oprava a mode...'!J33</f>
        <v>0</v>
      </c>
      <c r="AW55" s="96">
        <f>'D1.01.100 - Oprava a mode...'!J34</f>
        <v>0</v>
      </c>
      <c r="AX55" s="96">
        <f>'D1.01.100 - Oprava a mode...'!J35</f>
        <v>0</v>
      </c>
      <c r="AY55" s="96">
        <f>'D1.01.100 - Oprava a mode...'!J36</f>
        <v>0</v>
      </c>
      <c r="AZ55" s="96">
        <f>'D1.01.100 - Oprava a mode...'!F33</f>
        <v>0</v>
      </c>
      <c r="BA55" s="96">
        <f>'D1.01.100 - Oprava a mode...'!F34</f>
        <v>0</v>
      </c>
      <c r="BB55" s="96">
        <f>'D1.01.100 - Oprava a mode...'!F35</f>
        <v>0</v>
      </c>
      <c r="BC55" s="96">
        <f>'D1.01.100 - Oprava a mode...'!F36</f>
        <v>0</v>
      </c>
      <c r="BD55" s="98">
        <f>'D1.01.100 - Oprava a mode...'!F37</f>
        <v>0</v>
      </c>
      <c r="BT55" s="99" t="s">
        <v>90</v>
      </c>
      <c r="BV55" s="99" t="s">
        <v>85</v>
      </c>
      <c r="BW55" s="99" t="s">
        <v>91</v>
      </c>
      <c r="BX55" s="99" t="s">
        <v>5</v>
      </c>
      <c r="CL55" s="99" t="s">
        <v>45</v>
      </c>
      <c r="CM55" s="99" t="s">
        <v>92</v>
      </c>
    </row>
    <row r="56" spans="1:91" s="2" customFormat="1" ht="30" customHeight="1">
      <c r="A56" s="37"/>
      <c r="B56" s="38"/>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42"/>
      <c r="AS56" s="37"/>
      <c r="AT56" s="37"/>
      <c r="AU56" s="37"/>
      <c r="AV56" s="37"/>
      <c r="AW56" s="37"/>
      <c r="AX56" s="37"/>
      <c r="AY56" s="37"/>
      <c r="AZ56" s="37"/>
      <c r="BA56" s="37"/>
      <c r="BB56" s="37"/>
      <c r="BC56" s="37"/>
      <c r="BD56" s="37"/>
      <c r="BE56" s="37"/>
    </row>
    <row r="57" spans="1:91" s="2" customFormat="1" ht="6.95" customHeight="1">
      <c r="A57" s="37"/>
      <c r="B57" s="50"/>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42"/>
      <c r="AS57" s="37"/>
      <c r="AT57" s="37"/>
      <c r="AU57" s="37"/>
      <c r="AV57" s="37"/>
      <c r="AW57" s="37"/>
      <c r="AX57" s="37"/>
      <c r="AY57" s="37"/>
      <c r="AZ57" s="37"/>
      <c r="BA57" s="37"/>
      <c r="BB57" s="37"/>
      <c r="BC57" s="37"/>
      <c r="BD57" s="37"/>
      <c r="BE57" s="37"/>
    </row>
  </sheetData>
  <sheetProtection algorithmName="SHA-512" hashValue="bGQ6qXMNHJSe2znCukKBOTh5Ze0L7P2uYmogEBzC8VXbsQjwYRhr0rkZWJwWkzf9K0qXvSntux8+m71+/LfLrg==" saltValue="eD71tCyuhiMNJaZAup+dpiTRwTmmXlvZC937SMfALX0k8hpzJhovynW/uqBULP6WBIQaU4yicxIxePLewaol3A==" spinCount="100000" sheet="1" objects="1" scenarios="1" formatColumns="0" formatRows="0"/>
  <mergeCells count="42">
    <mergeCell ref="AR2:BE2"/>
    <mergeCell ref="C52:G52"/>
    <mergeCell ref="I52:AF52"/>
    <mergeCell ref="AG52:AM52"/>
    <mergeCell ref="AN52:AP52"/>
    <mergeCell ref="AN55:AP55"/>
    <mergeCell ref="AG55:AM55"/>
    <mergeCell ref="D55:H55"/>
    <mergeCell ref="J55:AF55"/>
    <mergeCell ref="AG54:AM54"/>
    <mergeCell ref="AN54:AP54"/>
    <mergeCell ref="L45:AJ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J5"/>
    <mergeCell ref="K6:AJ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D1.01.100 - Oprava a mode...'!C2" display="/" xr:uid="{00000000-0004-0000-0000-000000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M1051"/>
  <sheetViews>
    <sheetView showGridLines="0" workbookViewId="0">
      <selection activeCell="J27" sqref="J27"/>
    </sheetView>
  </sheetViews>
  <sheetFormatPr defaultRowHeight="16.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1" width="22.33203125" style="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70"/>
      <c r="M2" s="370"/>
      <c r="N2" s="370"/>
      <c r="O2" s="370"/>
      <c r="P2" s="370"/>
      <c r="Q2" s="370"/>
      <c r="R2" s="370"/>
      <c r="S2" s="370"/>
      <c r="T2" s="370"/>
      <c r="U2" s="370"/>
      <c r="V2" s="370"/>
      <c r="AT2" s="19" t="s">
        <v>91</v>
      </c>
    </row>
    <row r="3" spans="1:46" s="1" customFormat="1" ht="6.95" customHeight="1">
      <c r="B3" s="100"/>
      <c r="C3" s="101"/>
      <c r="D3" s="101"/>
      <c r="E3" s="101"/>
      <c r="F3" s="101"/>
      <c r="G3" s="101"/>
      <c r="H3" s="101"/>
      <c r="I3" s="101"/>
      <c r="J3" s="101"/>
      <c r="K3" s="101"/>
      <c r="L3" s="22"/>
      <c r="AT3" s="19" t="s">
        <v>92</v>
      </c>
    </row>
    <row r="4" spans="1:46" s="1" customFormat="1" ht="24.95" customHeight="1">
      <c r="B4" s="22"/>
      <c r="D4" s="102" t="s">
        <v>93</v>
      </c>
      <c r="L4" s="22"/>
      <c r="M4" s="103" t="s">
        <v>11</v>
      </c>
      <c r="AT4" s="19" t="s">
        <v>4</v>
      </c>
    </row>
    <row r="5" spans="1:46" s="1" customFormat="1" ht="6.95" customHeight="1">
      <c r="B5" s="22"/>
      <c r="L5" s="22"/>
    </row>
    <row r="6" spans="1:46" s="1" customFormat="1" ht="12" customHeight="1">
      <c r="B6" s="22"/>
      <c r="D6" s="104" t="s">
        <v>17</v>
      </c>
      <c r="L6" s="22"/>
    </row>
    <row r="7" spans="1:46" s="1" customFormat="1" ht="16.5" customHeight="1">
      <c r="B7" s="22"/>
      <c r="E7" s="371" t="str">
        <f>'Rekapitulace stavby'!K6</f>
        <v>Oprava a modernizace rehabilitace 4.NP</v>
      </c>
      <c r="F7" s="372"/>
      <c r="G7" s="372"/>
      <c r="H7" s="372"/>
      <c r="L7" s="22"/>
    </row>
    <row r="8" spans="1:46" s="2" customFormat="1" ht="12" customHeight="1">
      <c r="A8" s="37"/>
      <c r="B8" s="42"/>
      <c r="C8" s="37"/>
      <c r="D8" s="104" t="s">
        <v>94</v>
      </c>
      <c r="E8" s="37"/>
      <c r="F8" s="37"/>
      <c r="G8" s="37"/>
      <c r="H8" s="37"/>
      <c r="I8" s="37"/>
      <c r="J8" s="37"/>
      <c r="K8" s="37"/>
      <c r="L8" s="105"/>
      <c r="S8" s="37"/>
      <c r="T8" s="37"/>
      <c r="U8" s="37"/>
      <c r="V8" s="37"/>
      <c r="W8" s="37"/>
      <c r="X8" s="37"/>
      <c r="Y8" s="37"/>
      <c r="Z8" s="37"/>
      <c r="AA8" s="37"/>
      <c r="AB8" s="37"/>
      <c r="AC8" s="37"/>
      <c r="AD8" s="37"/>
      <c r="AE8" s="37"/>
    </row>
    <row r="9" spans="1:46" s="2" customFormat="1" ht="16.5" customHeight="1">
      <c r="A9" s="37"/>
      <c r="B9" s="42"/>
      <c r="C9" s="37"/>
      <c r="D9" s="37"/>
      <c r="E9" s="373" t="s">
        <v>95</v>
      </c>
      <c r="F9" s="374"/>
      <c r="G9" s="374"/>
      <c r="H9" s="374"/>
      <c r="I9" s="37"/>
      <c r="J9" s="37"/>
      <c r="K9" s="37"/>
      <c r="L9" s="105"/>
      <c r="S9" s="37"/>
      <c r="T9" s="37"/>
      <c r="U9" s="37"/>
      <c r="V9" s="37"/>
      <c r="W9" s="37"/>
      <c r="X9" s="37"/>
      <c r="Y9" s="37"/>
      <c r="Z9" s="37"/>
      <c r="AA9" s="37"/>
      <c r="AB9" s="37"/>
      <c r="AC9" s="37"/>
      <c r="AD9" s="37"/>
      <c r="AE9" s="37"/>
    </row>
    <row r="10" spans="1:46" s="2" customFormat="1" ht="11.25">
      <c r="A10" s="37"/>
      <c r="B10" s="42"/>
      <c r="C10" s="37"/>
      <c r="D10" s="37"/>
      <c r="E10" s="37"/>
      <c r="F10" s="37"/>
      <c r="G10" s="37"/>
      <c r="H10" s="37"/>
      <c r="I10" s="37"/>
      <c r="J10" s="37"/>
      <c r="K10" s="37"/>
      <c r="L10" s="105"/>
      <c r="S10" s="37"/>
      <c r="T10" s="37"/>
      <c r="U10" s="37"/>
      <c r="V10" s="37"/>
      <c r="W10" s="37"/>
      <c r="X10" s="37"/>
      <c r="Y10" s="37"/>
      <c r="Z10" s="37"/>
      <c r="AA10" s="37"/>
      <c r="AB10" s="37"/>
      <c r="AC10" s="37"/>
      <c r="AD10" s="37"/>
      <c r="AE10" s="37"/>
    </row>
    <row r="11" spans="1:46" s="2" customFormat="1" ht="12" customHeight="1">
      <c r="A11" s="37"/>
      <c r="B11" s="42"/>
      <c r="C11" s="37"/>
      <c r="D11" s="104" t="s">
        <v>19</v>
      </c>
      <c r="E11" s="37"/>
      <c r="F11" s="106" t="s">
        <v>45</v>
      </c>
      <c r="G11" s="37"/>
      <c r="H11" s="37"/>
      <c r="I11" s="104" t="s">
        <v>21</v>
      </c>
      <c r="J11" s="106" t="s">
        <v>45</v>
      </c>
      <c r="K11" s="37"/>
      <c r="L11" s="105"/>
      <c r="S11" s="37"/>
      <c r="T11" s="37"/>
      <c r="U11" s="37"/>
      <c r="V11" s="37"/>
      <c r="W11" s="37"/>
      <c r="X11" s="37"/>
      <c r="Y11" s="37"/>
      <c r="Z11" s="37"/>
      <c r="AA11" s="37"/>
      <c r="AB11" s="37"/>
      <c r="AC11" s="37"/>
      <c r="AD11" s="37"/>
      <c r="AE11" s="37"/>
    </row>
    <row r="12" spans="1:46" s="2" customFormat="1" ht="12" customHeight="1">
      <c r="A12" s="37"/>
      <c r="B12" s="42"/>
      <c r="C12" s="37"/>
      <c r="D12" s="104" t="s">
        <v>23</v>
      </c>
      <c r="E12" s="37"/>
      <c r="F12" s="106" t="s">
        <v>24</v>
      </c>
      <c r="G12" s="37"/>
      <c r="H12" s="37"/>
      <c r="I12" s="104" t="s">
        <v>25</v>
      </c>
      <c r="J12" s="107" t="str">
        <f>'Rekapitulace stavby'!AN8</f>
        <v>23. 8. 2022</v>
      </c>
      <c r="K12" s="37"/>
      <c r="L12" s="105"/>
      <c r="S12" s="37"/>
      <c r="T12" s="37"/>
      <c r="U12" s="37"/>
      <c r="V12" s="37"/>
      <c r="W12" s="37"/>
      <c r="X12" s="37"/>
      <c r="Y12" s="37"/>
      <c r="Z12" s="37"/>
      <c r="AA12" s="37"/>
      <c r="AB12" s="37"/>
      <c r="AC12" s="37"/>
      <c r="AD12" s="37"/>
      <c r="AE12" s="37"/>
    </row>
    <row r="13" spans="1:46" s="2" customFormat="1" ht="10.9" customHeight="1">
      <c r="A13" s="37"/>
      <c r="B13" s="42"/>
      <c r="C13" s="37"/>
      <c r="D13" s="37"/>
      <c r="E13" s="37"/>
      <c r="F13" s="37"/>
      <c r="G13" s="37"/>
      <c r="H13" s="37"/>
      <c r="I13" s="37"/>
      <c r="J13" s="37"/>
      <c r="K13" s="37"/>
      <c r="L13" s="105"/>
      <c r="S13" s="37"/>
      <c r="T13" s="37"/>
      <c r="U13" s="37"/>
      <c r="V13" s="37"/>
      <c r="W13" s="37"/>
      <c r="X13" s="37"/>
      <c r="Y13" s="37"/>
      <c r="Z13" s="37"/>
      <c r="AA13" s="37"/>
      <c r="AB13" s="37"/>
      <c r="AC13" s="37"/>
      <c r="AD13" s="37"/>
      <c r="AE13" s="37"/>
    </row>
    <row r="14" spans="1:46" s="2" customFormat="1" ht="12" customHeight="1">
      <c r="A14" s="37"/>
      <c r="B14" s="42"/>
      <c r="C14" s="37"/>
      <c r="D14" s="104" t="s">
        <v>31</v>
      </c>
      <c r="E14" s="37"/>
      <c r="F14" s="37"/>
      <c r="G14" s="37"/>
      <c r="H14" s="37"/>
      <c r="I14" s="104" t="s">
        <v>32</v>
      </c>
      <c r="J14" s="106" t="s">
        <v>33</v>
      </c>
      <c r="K14" s="37"/>
      <c r="L14" s="105"/>
      <c r="S14" s="37"/>
      <c r="T14" s="37"/>
      <c r="U14" s="37"/>
      <c r="V14" s="37"/>
      <c r="W14" s="37"/>
      <c r="X14" s="37"/>
      <c r="Y14" s="37"/>
      <c r="Z14" s="37"/>
      <c r="AA14" s="37"/>
      <c r="AB14" s="37"/>
      <c r="AC14" s="37"/>
      <c r="AD14" s="37"/>
      <c r="AE14" s="37"/>
    </row>
    <row r="15" spans="1:46" s="2" customFormat="1" ht="18" customHeight="1">
      <c r="A15" s="37"/>
      <c r="B15" s="42"/>
      <c r="C15" s="37"/>
      <c r="D15" s="37"/>
      <c r="E15" s="106" t="s">
        <v>34</v>
      </c>
      <c r="F15" s="37"/>
      <c r="G15" s="37"/>
      <c r="H15" s="37"/>
      <c r="I15" s="104" t="s">
        <v>35</v>
      </c>
      <c r="J15" s="106" t="s">
        <v>36</v>
      </c>
      <c r="K15" s="37"/>
      <c r="L15" s="105"/>
      <c r="S15" s="37"/>
      <c r="T15" s="37"/>
      <c r="U15" s="37"/>
      <c r="V15" s="37"/>
      <c r="W15" s="37"/>
      <c r="X15" s="37"/>
      <c r="Y15" s="37"/>
      <c r="Z15" s="37"/>
      <c r="AA15" s="37"/>
      <c r="AB15" s="37"/>
      <c r="AC15" s="37"/>
      <c r="AD15" s="37"/>
      <c r="AE15" s="37"/>
    </row>
    <row r="16" spans="1:46" s="2" customFormat="1" ht="6.95" customHeight="1">
      <c r="A16" s="37"/>
      <c r="B16" s="42"/>
      <c r="C16" s="37"/>
      <c r="D16" s="37"/>
      <c r="E16" s="37"/>
      <c r="F16" s="37"/>
      <c r="G16" s="37"/>
      <c r="H16" s="37"/>
      <c r="I16" s="37"/>
      <c r="J16" s="37"/>
      <c r="K16" s="37"/>
      <c r="L16" s="105"/>
      <c r="S16" s="37"/>
      <c r="T16" s="37"/>
      <c r="U16" s="37"/>
      <c r="V16" s="37"/>
      <c r="W16" s="37"/>
      <c r="X16" s="37"/>
      <c r="Y16" s="37"/>
      <c r="Z16" s="37"/>
      <c r="AA16" s="37"/>
      <c r="AB16" s="37"/>
      <c r="AC16" s="37"/>
      <c r="AD16" s="37"/>
      <c r="AE16" s="37"/>
    </row>
    <row r="17" spans="1:31" s="2" customFormat="1" ht="12" customHeight="1">
      <c r="A17" s="37"/>
      <c r="B17" s="42"/>
      <c r="C17" s="37"/>
      <c r="D17" s="104" t="s">
        <v>37</v>
      </c>
      <c r="E17" s="37"/>
      <c r="F17" s="37"/>
      <c r="G17" s="37"/>
      <c r="H17" s="37"/>
      <c r="I17" s="104" t="s">
        <v>32</v>
      </c>
      <c r="J17" s="32" t="str">
        <f>'Rekapitulace stavby'!AN13</f>
        <v>Vyplň údaj</v>
      </c>
      <c r="K17" s="37"/>
      <c r="L17" s="105"/>
      <c r="S17" s="37"/>
      <c r="T17" s="37"/>
      <c r="U17" s="37"/>
      <c r="V17" s="37"/>
      <c r="W17" s="37"/>
      <c r="X17" s="37"/>
      <c r="Y17" s="37"/>
      <c r="Z17" s="37"/>
      <c r="AA17" s="37"/>
      <c r="AB17" s="37"/>
      <c r="AC17" s="37"/>
      <c r="AD17" s="37"/>
      <c r="AE17" s="37"/>
    </row>
    <row r="18" spans="1:31" s="2" customFormat="1" ht="18" customHeight="1">
      <c r="A18" s="37"/>
      <c r="B18" s="42"/>
      <c r="C18" s="37"/>
      <c r="D18" s="37"/>
      <c r="E18" s="375" t="str">
        <f>'Rekapitulace stavby'!E14</f>
        <v>Vyplň údaj</v>
      </c>
      <c r="F18" s="376"/>
      <c r="G18" s="376"/>
      <c r="H18" s="376"/>
      <c r="I18" s="104" t="s">
        <v>35</v>
      </c>
      <c r="J18" s="32" t="str">
        <f>'Rekapitulace stavby'!AN14</f>
        <v>Vyplň údaj</v>
      </c>
      <c r="K18" s="37"/>
      <c r="L18" s="105"/>
      <c r="S18" s="37"/>
      <c r="T18" s="37"/>
      <c r="U18" s="37"/>
      <c r="V18" s="37"/>
      <c r="W18" s="37"/>
      <c r="X18" s="37"/>
      <c r="Y18" s="37"/>
      <c r="Z18" s="37"/>
      <c r="AA18" s="37"/>
      <c r="AB18" s="37"/>
      <c r="AC18" s="37"/>
      <c r="AD18" s="37"/>
      <c r="AE18" s="37"/>
    </row>
    <row r="19" spans="1:31" s="2" customFormat="1" ht="6.95" customHeight="1">
      <c r="A19" s="37"/>
      <c r="B19" s="42"/>
      <c r="C19" s="37"/>
      <c r="D19" s="37"/>
      <c r="E19" s="37"/>
      <c r="F19" s="37"/>
      <c r="G19" s="37"/>
      <c r="H19" s="37"/>
      <c r="I19" s="37"/>
      <c r="J19" s="37"/>
      <c r="K19" s="37"/>
      <c r="L19" s="105"/>
      <c r="S19" s="37"/>
      <c r="T19" s="37"/>
      <c r="U19" s="37"/>
      <c r="V19" s="37"/>
      <c r="W19" s="37"/>
      <c r="X19" s="37"/>
      <c r="Y19" s="37"/>
      <c r="Z19" s="37"/>
      <c r="AA19" s="37"/>
      <c r="AB19" s="37"/>
      <c r="AC19" s="37"/>
      <c r="AD19" s="37"/>
      <c r="AE19" s="37"/>
    </row>
    <row r="20" spans="1:31" s="2" customFormat="1" ht="12" customHeight="1">
      <c r="A20" s="37"/>
      <c r="B20" s="42"/>
      <c r="C20" s="37"/>
      <c r="D20" s="104" t="s">
        <v>39</v>
      </c>
      <c r="E20" s="37"/>
      <c r="F20" s="37"/>
      <c r="G20" s="37"/>
      <c r="H20" s="37"/>
      <c r="I20" s="104" t="s">
        <v>32</v>
      </c>
      <c r="J20" s="106" t="s">
        <v>40</v>
      </c>
      <c r="K20" s="37"/>
      <c r="L20" s="105"/>
      <c r="S20" s="37"/>
      <c r="T20" s="37"/>
      <c r="U20" s="37"/>
      <c r="V20" s="37"/>
      <c r="W20" s="37"/>
      <c r="X20" s="37"/>
      <c r="Y20" s="37"/>
      <c r="Z20" s="37"/>
      <c r="AA20" s="37"/>
      <c r="AB20" s="37"/>
      <c r="AC20" s="37"/>
      <c r="AD20" s="37"/>
      <c r="AE20" s="37"/>
    </row>
    <row r="21" spans="1:31" s="2" customFormat="1" ht="18" customHeight="1">
      <c r="A21" s="37"/>
      <c r="B21" s="42"/>
      <c r="C21" s="37"/>
      <c r="D21" s="37"/>
      <c r="E21" s="106" t="s">
        <v>41</v>
      </c>
      <c r="F21" s="37"/>
      <c r="G21" s="37"/>
      <c r="H21" s="37"/>
      <c r="I21" s="104" t="s">
        <v>35</v>
      </c>
      <c r="J21" s="106" t="s">
        <v>42</v>
      </c>
      <c r="K21" s="37"/>
      <c r="L21" s="105"/>
      <c r="S21" s="37"/>
      <c r="T21" s="37"/>
      <c r="U21" s="37"/>
      <c r="V21" s="37"/>
      <c r="W21" s="37"/>
      <c r="X21" s="37"/>
      <c r="Y21" s="37"/>
      <c r="Z21" s="37"/>
      <c r="AA21" s="37"/>
      <c r="AB21" s="37"/>
      <c r="AC21" s="37"/>
      <c r="AD21" s="37"/>
      <c r="AE21" s="37"/>
    </row>
    <row r="22" spans="1:31" s="2" customFormat="1" ht="6.95" customHeight="1">
      <c r="A22" s="37"/>
      <c r="B22" s="42"/>
      <c r="C22" s="37"/>
      <c r="D22" s="37"/>
      <c r="E22" s="37"/>
      <c r="F22" s="37"/>
      <c r="G22" s="37"/>
      <c r="H22" s="37"/>
      <c r="I22" s="37"/>
      <c r="J22" s="37"/>
      <c r="K22" s="37"/>
      <c r="L22" s="105"/>
      <c r="S22" s="37"/>
      <c r="T22" s="37"/>
      <c r="U22" s="37"/>
      <c r="V22" s="37"/>
      <c r="W22" s="37"/>
      <c r="X22" s="37"/>
      <c r="Y22" s="37"/>
      <c r="Z22" s="37"/>
      <c r="AA22" s="37"/>
      <c r="AB22" s="37"/>
      <c r="AC22" s="37"/>
      <c r="AD22" s="37"/>
      <c r="AE22" s="37"/>
    </row>
    <row r="23" spans="1:31" s="2" customFormat="1" ht="12" customHeight="1">
      <c r="A23" s="37"/>
      <c r="B23" s="42"/>
      <c r="C23" s="37"/>
      <c r="D23" s="104" t="s">
        <v>44</v>
      </c>
      <c r="E23" s="37"/>
      <c r="F23" s="37"/>
      <c r="G23" s="37"/>
      <c r="H23" s="37"/>
      <c r="I23" s="104" t="s">
        <v>32</v>
      </c>
      <c r="J23" s="106" t="s">
        <v>45</v>
      </c>
      <c r="K23" s="37"/>
      <c r="L23" s="105"/>
      <c r="S23" s="37"/>
      <c r="T23" s="37"/>
      <c r="U23" s="37"/>
      <c r="V23" s="37"/>
      <c r="W23" s="37"/>
      <c r="X23" s="37"/>
      <c r="Y23" s="37"/>
      <c r="Z23" s="37"/>
      <c r="AA23" s="37"/>
      <c r="AB23" s="37"/>
      <c r="AC23" s="37"/>
      <c r="AD23" s="37"/>
      <c r="AE23" s="37"/>
    </row>
    <row r="24" spans="1:31" s="2" customFormat="1" ht="18" customHeight="1">
      <c r="A24" s="37"/>
      <c r="B24" s="42"/>
      <c r="C24" s="37"/>
      <c r="D24" s="37"/>
      <c r="E24" s="106" t="s">
        <v>46</v>
      </c>
      <c r="F24" s="37"/>
      <c r="G24" s="37"/>
      <c r="H24" s="37"/>
      <c r="I24" s="104" t="s">
        <v>35</v>
      </c>
      <c r="J24" s="106" t="s">
        <v>45</v>
      </c>
      <c r="K24" s="37"/>
      <c r="L24" s="105"/>
      <c r="S24" s="37"/>
      <c r="T24" s="37"/>
      <c r="U24" s="37"/>
      <c r="V24" s="37"/>
      <c r="W24" s="37"/>
      <c r="X24" s="37"/>
      <c r="Y24" s="37"/>
      <c r="Z24" s="37"/>
      <c r="AA24" s="37"/>
      <c r="AB24" s="37"/>
      <c r="AC24" s="37"/>
      <c r="AD24" s="37"/>
      <c r="AE24" s="37"/>
    </row>
    <row r="25" spans="1:31" s="2" customFormat="1" ht="6.95" customHeight="1">
      <c r="A25" s="37"/>
      <c r="B25" s="42"/>
      <c r="C25" s="37"/>
      <c r="D25" s="37"/>
      <c r="E25" s="37"/>
      <c r="F25" s="37"/>
      <c r="G25" s="37"/>
      <c r="H25" s="37"/>
      <c r="I25" s="37"/>
      <c r="J25" s="37"/>
      <c r="K25" s="37"/>
      <c r="L25" s="105"/>
      <c r="S25" s="37"/>
      <c r="T25" s="37"/>
      <c r="U25" s="37"/>
      <c r="V25" s="37"/>
      <c r="W25" s="37"/>
      <c r="X25" s="37"/>
      <c r="Y25" s="37"/>
      <c r="Z25" s="37"/>
      <c r="AA25" s="37"/>
      <c r="AB25" s="37"/>
      <c r="AC25" s="37"/>
      <c r="AD25" s="37"/>
      <c r="AE25" s="37"/>
    </row>
    <row r="26" spans="1:31" s="2" customFormat="1" ht="12" customHeight="1">
      <c r="A26" s="37"/>
      <c r="B26" s="42"/>
      <c r="C26" s="37"/>
      <c r="D26" s="104" t="s">
        <v>47</v>
      </c>
      <c r="E26" s="37"/>
      <c r="F26" s="37"/>
      <c r="G26" s="37"/>
      <c r="H26" s="37"/>
      <c r="I26" s="37"/>
      <c r="J26" s="37"/>
      <c r="K26" s="37"/>
      <c r="L26" s="105"/>
      <c r="S26" s="37"/>
      <c r="T26" s="37"/>
      <c r="U26" s="37"/>
      <c r="V26" s="37"/>
      <c r="W26" s="37"/>
      <c r="X26" s="37"/>
      <c r="Y26" s="37"/>
      <c r="Z26" s="37"/>
      <c r="AA26" s="37"/>
      <c r="AB26" s="37"/>
      <c r="AC26" s="37"/>
      <c r="AD26" s="37"/>
      <c r="AE26" s="37"/>
    </row>
    <row r="27" spans="1:31" s="8" customFormat="1" ht="322.5" customHeight="1">
      <c r="A27" s="108"/>
      <c r="B27" s="109"/>
      <c r="C27" s="108"/>
      <c r="D27" s="108"/>
      <c r="E27" s="377" t="s">
        <v>96</v>
      </c>
      <c r="F27" s="377"/>
      <c r="G27" s="377"/>
      <c r="H27" s="377"/>
      <c r="I27" s="108"/>
      <c r="J27" s="108"/>
      <c r="K27" s="108"/>
      <c r="L27" s="110"/>
      <c r="S27" s="108"/>
      <c r="T27" s="108"/>
      <c r="U27" s="108"/>
      <c r="V27" s="108"/>
      <c r="W27" s="108"/>
      <c r="X27" s="108"/>
      <c r="Y27" s="108"/>
      <c r="Z27" s="108"/>
      <c r="AA27" s="108"/>
      <c r="AB27" s="108"/>
      <c r="AC27" s="108"/>
      <c r="AD27" s="108"/>
      <c r="AE27" s="108"/>
    </row>
    <row r="28" spans="1:31" s="2" customFormat="1" ht="6.95" customHeight="1">
      <c r="A28" s="37"/>
      <c r="B28" s="42"/>
      <c r="C28" s="37"/>
      <c r="D28" s="37"/>
      <c r="E28" s="37"/>
      <c r="F28" s="37"/>
      <c r="G28" s="37"/>
      <c r="H28" s="37"/>
      <c r="I28" s="37"/>
      <c r="J28" s="37"/>
      <c r="K28" s="37"/>
      <c r="L28" s="105"/>
      <c r="S28" s="37"/>
      <c r="T28" s="37"/>
      <c r="U28" s="37"/>
      <c r="V28" s="37"/>
      <c r="W28" s="37"/>
      <c r="X28" s="37"/>
      <c r="Y28" s="37"/>
      <c r="Z28" s="37"/>
      <c r="AA28" s="37"/>
      <c r="AB28" s="37"/>
      <c r="AC28" s="37"/>
      <c r="AD28" s="37"/>
      <c r="AE28" s="37"/>
    </row>
    <row r="29" spans="1:31" s="2" customFormat="1" ht="6.95" customHeight="1">
      <c r="A29" s="37"/>
      <c r="B29" s="42"/>
      <c r="C29" s="37"/>
      <c r="D29" s="111"/>
      <c r="E29" s="111"/>
      <c r="F29" s="111"/>
      <c r="G29" s="111"/>
      <c r="H29" s="111"/>
      <c r="I29" s="111"/>
      <c r="J29" s="111"/>
      <c r="K29" s="111"/>
      <c r="L29" s="105"/>
      <c r="S29" s="37"/>
      <c r="T29" s="37"/>
      <c r="U29" s="37"/>
      <c r="V29" s="37"/>
      <c r="W29" s="37"/>
      <c r="X29" s="37"/>
      <c r="Y29" s="37"/>
      <c r="Z29" s="37"/>
      <c r="AA29" s="37"/>
      <c r="AB29" s="37"/>
      <c r="AC29" s="37"/>
      <c r="AD29" s="37"/>
      <c r="AE29" s="37"/>
    </row>
    <row r="30" spans="1:31" s="2" customFormat="1" ht="25.35" customHeight="1">
      <c r="A30" s="37"/>
      <c r="B30" s="42"/>
      <c r="C30" s="37"/>
      <c r="D30" s="112" t="s">
        <v>49</v>
      </c>
      <c r="E30" s="37"/>
      <c r="F30" s="37"/>
      <c r="G30" s="37"/>
      <c r="H30" s="37"/>
      <c r="I30" s="37"/>
      <c r="J30" s="113">
        <f>ROUND(J99, 2)</f>
        <v>0</v>
      </c>
      <c r="K30" s="37"/>
      <c r="L30" s="105"/>
      <c r="S30" s="37"/>
      <c r="T30" s="37"/>
      <c r="U30" s="37"/>
      <c r="V30" s="37"/>
      <c r="W30" s="37"/>
      <c r="X30" s="37"/>
      <c r="Y30" s="37"/>
      <c r="Z30" s="37"/>
      <c r="AA30" s="37"/>
      <c r="AB30" s="37"/>
      <c r="AC30" s="37"/>
      <c r="AD30" s="37"/>
      <c r="AE30" s="37"/>
    </row>
    <row r="31" spans="1:31" s="2" customFormat="1" ht="6.95" customHeight="1">
      <c r="A31" s="37"/>
      <c r="B31" s="42"/>
      <c r="C31" s="37"/>
      <c r="D31" s="111"/>
      <c r="E31" s="111"/>
      <c r="F31" s="111"/>
      <c r="G31" s="111"/>
      <c r="H31" s="111"/>
      <c r="I31" s="111"/>
      <c r="J31" s="111"/>
      <c r="K31" s="111"/>
      <c r="L31" s="105"/>
      <c r="S31" s="37"/>
      <c r="T31" s="37"/>
      <c r="U31" s="37"/>
      <c r="V31" s="37"/>
      <c r="W31" s="37"/>
      <c r="X31" s="37"/>
      <c r="Y31" s="37"/>
      <c r="Z31" s="37"/>
      <c r="AA31" s="37"/>
      <c r="AB31" s="37"/>
      <c r="AC31" s="37"/>
      <c r="AD31" s="37"/>
      <c r="AE31" s="37"/>
    </row>
    <row r="32" spans="1:31" s="2" customFormat="1" ht="14.45" customHeight="1">
      <c r="A32" s="37"/>
      <c r="B32" s="42"/>
      <c r="C32" s="37"/>
      <c r="D32" s="37"/>
      <c r="E32" s="37"/>
      <c r="F32" s="114" t="s">
        <v>51</v>
      </c>
      <c r="G32" s="37"/>
      <c r="H32" s="37"/>
      <c r="I32" s="114" t="s">
        <v>50</v>
      </c>
      <c r="J32" s="114" t="s">
        <v>52</v>
      </c>
      <c r="K32" s="37"/>
      <c r="L32" s="105"/>
      <c r="S32" s="37"/>
      <c r="T32" s="37"/>
      <c r="U32" s="37"/>
      <c r="V32" s="37"/>
      <c r="W32" s="37"/>
      <c r="X32" s="37"/>
      <c r="Y32" s="37"/>
      <c r="Z32" s="37"/>
      <c r="AA32" s="37"/>
      <c r="AB32" s="37"/>
      <c r="AC32" s="37"/>
      <c r="AD32" s="37"/>
      <c r="AE32" s="37"/>
    </row>
    <row r="33" spans="1:31" s="2" customFormat="1" ht="14.45" customHeight="1">
      <c r="A33" s="37"/>
      <c r="B33" s="42"/>
      <c r="C33" s="37"/>
      <c r="D33" s="115" t="s">
        <v>53</v>
      </c>
      <c r="E33" s="104" t="s">
        <v>54</v>
      </c>
      <c r="F33" s="116">
        <f>ROUND((SUM(BE99:BE1050)),  2)</f>
        <v>0</v>
      </c>
      <c r="G33" s="37"/>
      <c r="H33" s="37"/>
      <c r="I33" s="117">
        <v>0.21</v>
      </c>
      <c r="J33" s="116">
        <f>ROUND(((SUM(BE99:BE1050))*I33),  2)</f>
        <v>0</v>
      </c>
      <c r="K33" s="37"/>
      <c r="L33" s="105"/>
      <c r="S33" s="37"/>
      <c r="T33" s="37"/>
      <c r="U33" s="37"/>
      <c r="V33" s="37"/>
      <c r="W33" s="37"/>
      <c r="X33" s="37"/>
      <c r="Y33" s="37"/>
      <c r="Z33" s="37"/>
      <c r="AA33" s="37"/>
      <c r="AB33" s="37"/>
      <c r="AC33" s="37"/>
      <c r="AD33" s="37"/>
      <c r="AE33" s="37"/>
    </row>
    <row r="34" spans="1:31" s="2" customFormat="1" ht="14.45" customHeight="1">
      <c r="A34" s="37"/>
      <c r="B34" s="42"/>
      <c r="C34" s="37"/>
      <c r="D34" s="37"/>
      <c r="E34" s="104" t="s">
        <v>55</v>
      </c>
      <c r="F34" s="116">
        <f>ROUND((SUM(BF99:BF1050)),  2)</f>
        <v>0</v>
      </c>
      <c r="G34" s="37"/>
      <c r="H34" s="37"/>
      <c r="I34" s="117">
        <v>0.15</v>
      </c>
      <c r="J34" s="116">
        <f>ROUND(((SUM(BF99:BF1050))*I34),  2)</f>
        <v>0</v>
      </c>
      <c r="K34" s="37"/>
      <c r="L34" s="105"/>
      <c r="S34" s="37"/>
      <c r="T34" s="37"/>
      <c r="U34" s="37"/>
      <c r="V34" s="37"/>
      <c r="W34" s="37"/>
      <c r="X34" s="37"/>
      <c r="Y34" s="37"/>
      <c r="Z34" s="37"/>
      <c r="AA34" s="37"/>
      <c r="AB34" s="37"/>
      <c r="AC34" s="37"/>
      <c r="AD34" s="37"/>
      <c r="AE34" s="37"/>
    </row>
    <row r="35" spans="1:31" s="2" customFormat="1" ht="14.45" hidden="1" customHeight="1">
      <c r="A35" s="37"/>
      <c r="B35" s="42"/>
      <c r="C35" s="37"/>
      <c r="D35" s="37"/>
      <c r="E35" s="104" t="s">
        <v>56</v>
      </c>
      <c r="F35" s="116">
        <f>ROUND((SUM(BG99:BG1050)),  2)</f>
        <v>0</v>
      </c>
      <c r="G35" s="37"/>
      <c r="H35" s="37"/>
      <c r="I35" s="117">
        <v>0.21</v>
      </c>
      <c r="J35" s="116">
        <f>0</f>
        <v>0</v>
      </c>
      <c r="K35" s="37"/>
      <c r="L35" s="105"/>
      <c r="S35" s="37"/>
      <c r="T35" s="37"/>
      <c r="U35" s="37"/>
      <c r="V35" s="37"/>
      <c r="W35" s="37"/>
      <c r="X35" s="37"/>
      <c r="Y35" s="37"/>
      <c r="Z35" s="37"/>
      <c r="AA35" s="37"/>
      <c r="AB35" s="37"/>
      <c r="AC35" s="37"/>
      <c r="AD35" s="37"/>
      <c r="AE35" s="37"/>
    </row>
    <row r="36" spans="1:31" s="2" customFormat="1" ht="14.45" hidden="1" customHeight="1">
      <c r="A36" s="37"/>
      <c r="B36" s="42"/>
      <c r="C36" s="37"/>
      <c r="D36" s="37"/>
      <c r="E36" s="104" t="s">
        <v>57</v>
      </c>
      <c r="F36" s="116">
        <f>ROUND((SUM(BH99:BH1050)),  2)</f>
        <v>0</v>
      </c>
      <c r="G36" s="37"/>
      <c r="H36" s="37"/>
      <c r="I36" s="117">
        <v>0.15</v>
      </c>
      <c r="J36" s="116">
        <f>0</f>
        <v>0</v>
      </c>
      <c r="K36" s="37"/>
      <c r="L36" s="105"/>
      <c r="S36" s="37"/>
      <c r="T36" s="37"/>
      <c r="U36" s="37"/>
      <c r="V36" s="37"/>
      <c r="W36" s="37"/>
      <c r="X36" s="37"/>
      <c r="Y36" s="37"/>
      <c r="Z36" s="37"/>
      <c r="AA36" s="37"/>
      <c r="AB36" s="37"/>
      <c r="AC36" s="37"/>
      <c r="AD36" s="37"/>
      <c r="AE36" s="37"/>
    </row>
    <row r="37" spans="1:31" s="2" customFormat="1" ht="14.45" hidden="1" customHeight="1">
      <c r="A37" s="37"/>
      <c r="B37" s="42"/>
      <c r="C37" s="37"/>
      <c r="D37" s="37"/>
      <c r="E37" s="104" t="s">
        <v>58</v>
      </c>
      <c r="F37" s="116">
        <f>ROUND((SUM(BI99:BI1050)),  2)</f>
        <v>0</v>
      </c>
      <c r="G37" s="37"/>
      <c r="H37" s="37"/>
      <c r="I37" s="117">
        <v>0</v>
      </c>
      <c r="J37" s="116">
        <f>0</f>
        <v>0</v>
      </c>
      <c r="K37" s="37"/>
      <c r="L37" s="105"/>
      <c r="S37" s="37"/>
      <c r="T37" s="37"/>
      <c r="U37" s="37"/>
      <c r="V37" s="37"/>
      <c r="W37" s="37"/>
      <c r="X37" s="37"/>
      <c r="Y37" s="37"/>
      <c r="Z37" s="37"/>
      <c r="AA37" s="37"/>
      <c r="AB37" s="37"/>
      <c r="AC37" s="37"/>
      <c r="AD37" s="37"/>
      <c r="AE37" s="37"/>
    </row>
    <row r="38" spans="1:31" s="2" customFormat="1" ht="6.95" customHeight="1">
      <c r="A38" s="37"/>
      <c r="B38" s="42"/>
      <c r="C38" s="37"/>
      <c r="D38" s="37"/>
      <c r="E38" s="37"/>
      <c r="F38" s="37"/>
      <c r="G38" s="37"/>
      <c r="H38" s="37"/>
      <c r="I38" s="37"/>
      <c r="J38" s="37"/>
      <c r="K38" s="37"/>
      <c r="L38" s="105"/>
      <c r="S38" s="37"/>
      <c r="T38" s="37"/>
      <c r="U38" s="37"/>
      <c r="V38" s="37"/>
      <c r="W38" s="37"/>
      <c r="X38" s="37"/>
      <c r="Y38" s="37"/>
      <c r="Z38" s="37"/>
      <c r="AA38" s="37"/>
      <c r="AB38" s="37"/>
      <c r="AC38" s="37"/>
      <c r="AD38" s="37"/>
      <c r="AE38" s="37"/>
    </row>
    <row r="39" spans="1:31" s="2" customFormat="1" ht="25.35" customHeight="1">
      <c r="A39" s="37"/>
      <c r="B39" s="42"/>
      <c r="C39" s="118"/>
      <c r="D39" s="119" t="s">
        <v>59</v>
      </c>
      <c r="E39" s="120"/>
      <c r="F39" s="120"/>
      <c r="G39" s="121" t="s">
        <v>60</v>
      </c>
      <c r="H39" s="122" t="s">
        <v>61</v>
      </c>
      <c r="I39" s="120"/>
      <c r="J39" s="123">
        <f>SUM(J30:J37)</f>
        <v>0</v>
      </c>
      <c r="K39" s="124"/>
      <c r="L39" s="105"/>
      <c r="S39" s="37"/>
      <c r="T39" s="37"/>
      <c r="U39" s="37"/>
      <c r="V39" s="37"/>
      <c r="W39" s="37"/>
      <c r="X39" s="37"/>
      <c r="Y39" s="37"/>
      <c r="Z39" s="37"/>
      <c r="AA39" s="37"/>
      <c r="AB39" s="37"/>
      <c r="AC39" s="37"/>
      <c r="AD39" s="37"/>
      <c r="AE39" s="37"/>
    </row>
    <row r="40" spans="1:31" s="2" customFormat="1" ht="14.45" customHeight="1">
      <c r="A40" s="37"/>
      <c r="B40" s="125"/>
      <c r="C40" s="126"/>
      <c r="D40" s="126"/>
      <c r="E40" s="126"/>
      <c r="F40" s="126"/>
      <c r="G40" s="126"/>
      <c r="H40" s="126"/>
      <c r="I40" s="126"/>
      <c r="J40" s="126"/>
      <c r="K40" s="126"/>
      <c r="L40" s="105"/>
      <c r="S40" s="37"/>
      <c r="T40" s="37"/>
      <c r="U40" s="37"/>
      <c r="V40" s="37"/>
      <c r="W40" s="37"/>
      <c r="X40" s="37"/>
      <c r="Y40" s="37"/>
      <c r="Z40" s="37"/>
      <c r="AA40" s="37"/>
      <c r="AB40" s="37"/>
      <c r="AC40" s="37"/>
      <c r="AD40" s="37"/>
      <c r="AE40" s="37"/>
    </row>
    <row r="44" spans="1:31" s="2" customFormat="1" ht="6.95" customHeight="1">
      <c r="A44" s="37"/>
      <c r="B44" s="127"/>
      <c r="C44" s="128"/>
      <c r="D44" s="128"/>
      <c r="E44" s="128"/>
      <c r="F44" s="128"/>
      <c r="G44" s="128"/>
      <c r="H44" s="128"/>
      <c r="I44" s="128"/>
      <c r="J44" s="128"/>
      <c r="K44" s="128"/>
      <c r="L44" s="105"/>
      <c r="S44" s="37"/>
      <c r="T44" s="37"/>
      <c r="U44" s="37"/>
      <c r="V44" s="37"/>
      <c r="W44" s="37"/>
      <c r="X44" s="37"/>
      <c r="Y44" s="37"/>
      <c r="Z44" s="37"/>
      <c r="AA44" s="37"/>
      <c r="AB44" s="37"/>
      <c r="AC44" s="37"/>
      <c r="AD44" s="37"/>
      <c r="AE44" s="37"/>
    </row>
    <row r="45" spans="1:31" s="2" customFormat="1" ht="24.95" customHeight="1">
      <c r="A45" s="37"/>
      <c r="B45" s="38"/>
      <c r="C45" s="25" t="s">
        <v>97</v>
      </c>
      <c r="D45" s="39"/>
      <c r="E45" s="39"/>
      <c r="F45" s="39"/>
      <c r="G45" s="39"/>
      <c r="H45" s="39"/>
      <c r="I45" s="39"/>
      <c r="J45" s="39"/>
      <c r="K45" s="39"/>
      <c r="L45" s="105"/>
      <c r="S45" s="37"/>
      <c r="T45" s="37"/>
      <c r="U45" s="37"/>
      <c r="V45" s="37"/>
      <c r="W45" s="37"/>
      <c r="X45" s="37"/>
      <c r="Y45" s="37"/>
      <c r="Z45" s="37"/>
      <c r="AA45" s="37"/>
      <c r="AB45" s="37"/>
      <c r="AC45" s="37"/>
      <c r="AD45" s="37"/>
      <c r="AE45" s="37"/>
    </row>
    <row r="46" spans="1:31" s="2" customFormat="1" ht="6.95" customHeight="1">
      <c r="A46" s="37"/>
      <c r="B46" s="38"/>
      <c r="C46" s="39"/>
      <c r="D46" s="39"/>
      <c r="E46" s="39"/>
      <c r="F46" s="39"/>
      <c r="G46" s="39"/>
      <c r="H46" s="39"/>
      <c r="I46" s="39"/>
      <c r="J46" s="39"/>
      <c r="K46" s="39"/>
      <c r="L46" s="105"/>
      <c r="S46" s="37"/>
      <c r="T46" s="37"/>
      <c r="U46" s="37"/>
      <c r="V46" s="37"/>
      <c r="W46" s="37"/>
      <c r="X46" s="37"/>
      <c r="Y46" s="37"/>
      <c r="Z46" s="37"/>
      <c r="AA46" s="37"/>
      <c r="AB46" s="37"/>
      <c r="AC46" s="37"/>
      <c r="AD46" s="37"/>
      <c r="AE46" s="37"/>
    </row>
    <row r="47" spans="1:31" s="2" customFormat="1" ht="12" customHeight="1">
      <c r="A47" s="37"/>
      <c r="B47" s="38"/>
      <c r="C47" s="31" t="s">
        <v>17</v>
      </c>
      <c r="D47" s="39"/>
      <c r="E47" s="39"/>
      <c r="F47" s="39"/>
      <c r="G47" s="39"/>
      <c r="H47" s="39"/>
      <c r="I47" s="39"/>
      <c r="J47" s="39"/>
      <c r="K47" s="39"/>
      <c r="L47" s="105"/>
      <c r="S47" s="37"/>
      <c r="T47" s="37"/>
      <c r="U47" s="37"/>
      <c r="V47" s="37"/>
      <c r="W47" s="37"/>
      <c r="X47" s="37"/>
      <c r="Y47" s="37"/>
      <c r="Z47" s="37"/>
      <c r="AA47" s="37"/>
      <c r="AB47" s="37"/>
      <c r="AC47" s="37"/>
      <c r="AD47" s="37"/>
      <c r="AE47" s="37"/>
    </row>
    <row r="48" spans="1:31" s="2" customFormat="1" ht="16.5" customHeight="1">
      <c r="A48" s="37"/>
      <c r="B48" s="38"/>
      <c r="C48" s="39"/>
      <c r="D48" s="39"/>
      <c r="E48" s="378" t="str">
        <f>E7</f>
        <v>Oprava a modernizace rehabilitace 4.NP</v>
      </c>
      <c r="F48" s="379"/>
      <c r="G48" s="379"/>
      <c r="H48" s="379"/>
      <c r="I48" s="39"/>
      <c r="J48" s="39"/>
      <c r="K48" s="39"/>
      <c r="L48" s="105"/>
      <c r="S48" s="37"/>
      <c r="T48" s="37"/>
      <c r="U48" s="37"/>
      <c r="V48" s="37"/>
      <c r="W48" s="37"/>
      <c r="X48" s="37"/>
      <c r="Y48" s="37"/>
      <c r="Z48" s="37"/>
      <c r="AA48" s="37"/>
      <c r="AB48" s="37"/>
      <c r="AC48" s="37"/>
      <c r="AD48" s="37"/>
      <c r="AE48" s="37"/>
    </row>
    <row r="49" spans="1:47" s="2" customFormat="1" ht="12" customHeight="1">
      <c r="A49" s="37"/>
      <c r="B49" s="38"/>
      <c r="C49" s="31" t="s">
        <v>94</v>
      </c>
      <c r="D49" s="39"/>
      <c r="E49" s="39"/>
      <c r="F49" s="39"/>
      <c r="G49" s="39"/>
      <c r="H49" s="39"/>
      <c r="I49" s="39"/>
      <c r="J49" s="39"/>
      <c r="K49" s="39"/>
      <c r="L49" s="105"/>
      <c r="S49" s="37"/>
      <c r="T49" s="37"/>
      <c r="U49" s="37"/>
      <c r="V49" s="37"/>
      <c r="W49" s="37"/>
      <c r="X49" s="37"/>
      <c r="Y49" s="37"/>
      <c r="Z49" s="37"/>
      <c r="AA49" s="37"/>
      <c r="AB49" s="37"/>
      <c r="AC49" s="37"/>
      <c r="AD49" s="37"/>
      <c r="AE49" s="37"/>
    </row>
    <row r="50" spans="1:47" s="2" customFormat="1" ht="16.5" customHeight="1">
      <c r="A50" s="37"/>
      <c r="B50" s="38"/>
      <c r="C50" s="39"/>
      <c r="D50" s="39"/>
      <c r="E50" s="350" t="str">
        <f>E9</f>
        <v>D1.01.100 - Oprava a modernizace rehabilitace 4.NP</v>
      </c>
      <c r="F50" s="380"/>
      <c r="G50" s="380"/>
      <c r="H50" s="380"/>
      <c r="I50" s="39"/>
      <c r="J50" s="39"/>
      <c r="K50" s="39"/>
      <c r="L50" s="105"/>
      <c r="S50" s="37"/>
      <c r="T50" s="37"/>
      <c r="U50" s="37"/>
      <c r="V50" s="37"/>
      <c r="W50" s="37"/>
      <c r="X50" s="37"/>
      <c r="Y50" s="37"/>
      <c r="Z50" s="37"/>
      <c r="AA50" s="37"/>
      <c r="AB50" s="37"/>
      <c r="AC50" s="37"/>
      <c r="AD50" s="37"/>
      <c r="AE50" s="37"/>
    </row>
    <row r="51" spans="1:47" s="2" customFormat="1" ht="6.95" customHeight="1">
      <c r="A51" s="37"/>
      <c r="B51" s="38"/>
      <c r="C51" s="39"/>
      <c r="D51" s="39"/>
      <c r="E51" s="39"/>
      <c r="F51" s="39"/>
      <c r="G51" s="39"/>
      <c r="H51" s="39"/>
      <c r="I51" s="39"/>
      <c r="J51" s="39"/>
      <c r="K51" s="39"/>
      <c r="L51" s="105"/>
      <c r="S51" s="37"/>
      <c r="T51" s="37"/>
      <c r="U51" s="37"/>
      <c r="V51" s="37"/>
      <c r="W51" s="37"/>
      <c r="X51" s="37"/>
      <c r="Y51" s="37"/>
      <c r="Z51" s="37"/>
      <c r="AA51" s="37"/>
      <c r="AB51" s="37"/>
      <c r="AC51" s="37"/>
      <c r="AD51" s="37"/>
      <c r="AE51" s="37"/>
    </row>
    <row r="52" spans="1:47" s="2" customFormat="1" ht="12" customHeight="1">
      <c r="A52" s="37"/>
      <c r="B52" s="38"/>
      <c r="C52" s="31" t="s">
        <v>23</v>
      </c>
      <c r="D52" s="39"/>
      <c r="E52" s="39"/>
      <c r="F52" s="29" t="str">
        <f>F12</f>
        <v>Česká Lípa</v>
      </c>
      <c r="G52" s="39"/>
      <c r="H52" s="39"/>
      <c r="I52" s="31" t="s">
        <v>25</v>
      </c>
      <c r="J52" s="62" t="str">
        <f>IF(J12="","",J12)</f>
        <v>23. 8. 2022</v>
      </c>
      <c r="K52" s="39"/>
      <c r="L52" s="105"/>
      <c r="S52" s="37"/>
      <c r="T52" s="37"/>
      <c r="U52" s="37"/>
      <c r="V52" s="37"/>
      <c r="W52" s="37"/>
      <c r="X52" s="37"/>
      <c r="Y52" s="37"/>
      <c r="Z52" s="37"/>
      <c r="AA52" s="37"/>
      <c r="AB52" s="37"/>
      <c r="AC52" s="37"/>
      <c r="AD52" s="37"/>
      <c r="AE52" s="37"/>
    </row>
    <row r="53" spans="1:47" s="2" customFormat="1" ht="6.95" customHeight="1">
      <c r="A53" s="37"/>
      <c r="B53" s="38"/>
      <c r="C53" s="39"/>
      <c r="D53" s="39"/>
      <c r="E53" s="39"/>
      <c r="F53" s="39"/>
      <c r="G53" s="39"/>
      <c r="H53" s="39"/>
      <c r="I53" s="39"/>
      <c r="J53" s="39"/>
      <c r="K53" s="39"/>
      <c r="L53" s="105"/>
      <c r="S53" s="37"/>
      <c r="T53" s="37"/>
      <c r="U53" s="37"/>
      <c r="V53" s="37"/>
      <c r="W53" s="37"/>
      <c r="X53" s="37"/>
      <c r="Y53" s="37"/>
      <c r="Z53" s="37"/>
      <c r="AA53" s="37"/>
      <c r="AB53" s="37"/>
      <c r="AC53" s="37"/>
      <c r="AD53" s="37"/>
      <c r="AE53" s="37"/>
    </row>
    <row r="54" spans="1:47" s="2" customFormat="1" ht="15.2" customHeight="1">
      <c r="A54" s="37"/>
      <c r="B54" s="38"/>
      <c r="C54" s="31" t="s">
        <v>31</v>
      </c>
      <c r="D54" s="39"/>
      <c r="E54" s="39"/>
      <c r="F54" s="29" t="str">
        <f>E15</f>
        <v>Nemocnice s poliklinikou Česká Lípa,a.s.</v>
      </c>
      <c r="G54" s="39"/>
      <c r="H54" s="39"/>
      <c r="I54" s="31" t="s">
        <v>39</v>
      </c>
      <c r="J54" s="35" t="str">
        <f>E21</f>
        <v>STORING spol. s r.o.</v>
      </c>
      <c r="K54" s="39"/>
      <c r="L54" s="105"/>
      <c r="S54" s="37"/>
      <c r="T54" s="37"/>
      <c r="U54" s="37"/>
      <c r="V54" s="37"/>
      <c r="W54" s="37"/>
      <c r="X54" s="37"/>
      <c r="Y54" s="37"/>
      <c r="Z54" s="37"/>
      <c r="AA54" s="37"/>
      <c r="AB54" s="37"/>
      <c r="AC54" s="37"/>
      <c r="AD54" s="37"/>
      <c r="AE54" s="37"/>
    </row>
    <row r="55" spans="1:47" s="2" customFormat="1" ht="15.2" customHeight="1">
      <c r="A55" s="37"/>
      <c r="B55" s="38"/>
      <c r="C55" s="31" t="s">
        <v>37</v>
      </c>
      <c r="D55" s="39"/>
      <c r="E55" s="39"/>
      <c r="F55" s="29" t="str">
        <f>IF(E18="","",E18)</f>
        <v>Vyplň údaj</v>
      </c>
      <c r="G55" s="39"/>
      <c r="H55" s="39"/>
      <c r="I55" s="31" t="s">
        <v>44</v>
      </c>
      <c r="J55" s="35" t="str">
        <f>E24</f>
        <v>Miroslav Morávek</v>
      </c>
      <c r="K55" s="39"/>
      <c r="L55" s="105"/>
      <c r="S55" s="37"/>
      <c r="T55" s="37"/>
      <c r="U55" s="37"/>
      <c r="V55" s="37"/>
      <c r="W55" s="37"/>
      <c r="X55" s="37"/>
      <c r="Y55" s="37"/>
      <c r="Z55" s="37"/>
      <c r="AA55" s="37"/>
      <c r="AB55" s="37"/>
      <c r="AC55" s="37"/>
      <c r="AD55" s="37"/>
      <c r="AE55" s="37"/>
    </row>
    <row r="56" spans="1:47" s="2" customFormat="1" ht="10.35" customHeight="1">
      <c r="A56" s="37"/>
      <c r="B56" s="38"/>
      <c r="C56" s="39"/>
      <c r="D56" s="39"/>
      <c r="E56" s="39"/>
      <c r="F56" s="39"/>
      <c r="G56" s="39"/>
      <c r="H56" s="39"/>
      <c r="I56" s="39"/>
      <c r="J56" s="39"/>
      <c r="K56" s="39"/>
      <c r="L56" s="105"/>
      <c r="S56" s="37"/>
      <c r="T56" s="37"/>
      <c r="U56" s="37"/>
      <c r="V56" s="37"/>
      <c r="W56" s="37"/>
      <c r="X56" s="37"/>
      <c r="Y56" s="37"/>
      <c r="Z56" s="37"/>
      <c r="AA56" s="37"/>
      <c r="AB56" s="37"/>
      <c r="AC56" s="37"/>
      <c r="AD56" s="37"/>
      <c r="AE56" s="37"/>
    </row>
    <row r="57" spans="1:47" s="2" customFormat="1" ht="29.25" customHeight="1">
      <c r="A57" s="37"/>
      <c r="B57" s="38"/>
      <c r="C57" s="129" t="s">
        <v>98</v>
      </c>
      <c r="D57" s="130"/>
      <c r="E57" s="130"/>
      <c r="F57" s="130"/>
      <c r="G57" s="130"/>
      <c r="H57" s="130"/>
      <c r="I57" s="130"/>
      <c r="J57" s="131" t="s">
        <v>99</v>
      </c>
      <c r="K57" s="130"/>
      <c r="L57" s="105"/>
      <c r="S57" s="37"/>
      <c r="T57" s="37"/>
      <c r="U57" s="37"/>
      <c r="V57" s="37"/>
      <c r="W57" s="37"/>
      <c r="X57" s="37"/>
      <c r="Y57" s="37"/>
      <c r="Z57" s="37"/>
      <c r="AA57" s="37"/>
      <c r="AB57" s="37"/>
      <c r="AC57" s="37"/>
      <c r="AD57" s="37"/>
      <c r="AE57" s="37"/>
    </row>
    <row r="58" spans="1:47" s="2" customFormat="1" ht="10.35" customHeight="1">
      <c r="A58" s="37"/>
      <c r="B58" s="38"/>
      <c r="C58" s="39"/>
      <c r="D58" s="39"/>
      <c r="E58" s="39"/>
      <c r="F58" s="39"/>
      <c r="G58" s="39"/>
      <c r="H58" s="39"/>
      <c r="I58" s="39"/>
      <c r="J58" s="39"/>
      <c r="K58" s="39"/>
      <c r="L58" s="105"/>
      <c r="S58" s="37"/>
      <c r="T58" s="37"/>
      <c r="U58" s="37"/>
      <c r="V58" s="37"/>
      <c r="W58" s="37"/>
      <c r="X58" s="37"/>
      <c r="Y58" s="37"/>
      <c r="Z58" s="37"/>
      <c r="AA58" s="37"/>
      <c r="AB58" s="37"/>
      <c r="AC58" s="37"/>
      <c r="AD58" s="37"/>
      <c r="AE58" s="37"/>
    </row>
    <row r="59" spans="1:47" s="2" customFormat="1" ht="22.9" customHeight="1">
      <c r="A59" s="37"/>
      <c r="B59" s="38"/>
      <c r="C59" s="132" t="s">
        <v>81</v>
      </c>
      <c r="D59" s="39"/>
      <c r="E59" s="39"/>
      <c r="F59" s="39"/>
      <c r="G59" s="39"/>
      <c r="H59" s="39"/>
      <c r="I59" s="39"/>
      <c r="J59" s="80">
        <f>J99</f>
        <v>0</v>
      </c>
      <c r="K59" s="39"/>
      <c r="L59" s="105"/>
      <c r="S59" s="37"/>
      <c r="T59" s="37"/>
      <c r="U59" s="37"/>
      <c r="V59" s="37"/>
      <c r="W59" s="37"/>
      <c r="X59" s="37"/>
      <c r="Y59" s="37"/>
      <c r="Z59" s="37"/>
      <c r="AA59" s="37"/>
      <c r="AB59" s="37"/>
      <c r="AC59" s="37"/>
      <c r="AD59" s="37"/>
      <c r="AE59" s="37"/>
      <c r="AU59" s="19" t="s">
        <v>100</v>
      </c>
    </row>
    <row r="60" spans="1:47" s="9" customFormat="1" ht="24.95" customHeight="1">
      <c r="B60" s="133"/>
      <c r="C60" s="134"/>
      <c r="D60" s="135" t="s">
        <v>101</v>
      </c>
      <c r="E60" s="136"/>
      <c r="F60" s="136"/>
      <c r="G60" s="136"/>
      <c r="H60" s="136"/>
      <c r="I60" s="136"/>
      <c r="J60" s="137">
        <f>J100</f>
        <v>0</v>
      </c>
      <c r="K60" s="134"/>
      <c r="L60" s="138"/>
    </row>
    <row r="61" spans="1:47" s="10" customFormat="1" ht="19.899999999999999" customHeight="1">
      <c r="B61" s="139"/>
      <c r="C61" s="140"/>
      <c r="D61" s="141" t="s">
        <v>102</v>
      </c>
      <c r="E61" s="142"/>
      <c r="F61" s="142"/>
      <c r="G61" s="142"/>
      <c r="H61" s="142"/>
      <c r="I61" s="142"/>
      <c r="J61" s="143">
        <f>J101</f>
        <v>0</v>
      </c>
      <c r="K61" s="140"/>
      <c r="L61" s="144"/>
    </row>
    <row r="62" spans="1:47" s="10" customFormat="1" ht="19.899999999999999" customHeight="1">
      <c r="B62" s="139"/>
      <c r="C62" s="140"/>
      <c r="D62" s="141" t="s">
        <v>103</v>
      </c>
      <c r="E62" s="142"/>
      <c r="F62" s="142"/>
      <c r="G62" s="142"/>
      <c r="H62" s="142"/>
      <c r="I62" s="142"/>
      <c r="J62" s="143">
        <f>J178</f>
        <v>0</v>
      </c>
      <c r="K62" s="140"/>
      <c r="L62" s="144"/>
    </row>
    <row r="63" spans="1:47" s="10" customFormat="1" ht="19.899999999999999" customHeight="1">
      <c r="B63" s="139"/>
      <c r="C63" s="140"/>
      <c r="D63" s="141" t="s">
        <v>104</v>
      </c>
      <c r="E63" s="142"/>
      <c r="F63" s="142"/>
      <c r="G63" s="142"/>
      <c r="H63" s="142"/>
      <c r="I63" s="142"/>
      <c r="J63" s="143">
        <f>J320</f>
        <v>0</v>
      </c>
      <c r="K63" s="140"/>
      <c r="L63" s="144"/>
    </row>
    <row r="64" spans="1:47" s="10" customFormat="1" ht="19.899999999999999" customHeight="1">
      <c r="B64" s="139"/>
      <c r="C64" s="140"/>
      <c r="D64" s="141" t="s">
        <v>105</v>
      </c>
      <c r="E64" s="142"/>
      <c r="F64" s="142"/>
      <c r="G64" s="142"/>
      <c r="H64" s="142"/>
      <c r="I64" s="142"/>
      <c r="J64" s="143">
        <f>J404</f>
        <v>0</v>
      </c>
      <c r="K64" s="140"/>
      <c r="L64" s="144"/>
    </row>
    <row r="65" spans="1:31" s="10" customFormat="1" ht="19.899999999999999" customHeight="1">
      <c r="B65" s="139"/>
      <c r="C65" s="140"/>
      <c r="D65" s="141" t="s">
        <v>106</v>
      </c>
      <c r="E65" s="142"/>
      <c r="F65" s="142"/>
      <c r="G65" s="142"/>
      <c r="H65" s="142"/>
      <c r="I65" s="142"/>
      <c r="J65" s="143">
        <f>J414</f>
        <v>0</v>
      </c>
      <c r="K65" s="140"/>
      <c r="L65" s="144"/>
    </row>
    <row r="66" spans="1:31" s="9" customFormat="1" ht="24.95" customHeight="1">
      <c r="B66" s="133"/>
      <c r="C66" s="134"/>
      <c r="D66" s="135" t="s">
        <v>107</v>
      </c>
      <c r="E66" s="136"/>
      <c r="F66" s="136"/>
      <c r="G66" s="136"/>
      <c r="H66" s="136"/>
      <c r="I66" s="136"/>
      <c r="J66" s="137">
        <f>J417</f>
        <v>0</v>
      </c>
      <c r="K66" s="134"/>
      <c r="L66" s="138"/>
    </row>
    <row r="67" spans="1:31" s="10" customFormat="1" ht="19.899999999999999" customHeight="1">
      <c r="B67" s="139"/>
      <c r="C67" s="140"/>
      <c r="D67" s="141" t="s">
        <v>108</v>
      </c>
      <c r="E67" s="142"/>
      <c r="F67" s="142"/>
      <c r="G67" s="142"/>
      <c r="H67" s="142"/>
      <c r="I67" s="142"/>
      <c r="J67" s="143">
        <f>J418</f>
        <v>0</v>
      </c>
      <c r="K67" s="140"/>
      <c r="L67" s="144"/>
    </row>
    <row r="68" spans="1:31" s="10" customFormat="1" ht="19.899999999999999" customHeight="1">
      <c r="B68" s="139"/>
      <c r="C68" s="140"/>
      <c r="D68" s="141" t="s">
        <v>109</v>
      </c>
      <c r="E68" s="142"/>
      <c r="F68" s="142"/>
      <c r="G68" s="142"/>
      <c r="H68" s="142"/>
      <c r="I68" s="142"/>
      <c r="J68" s="143">
        <f>J499</f>
        <v>0</v>
      </c>
      <c r="K68" s="140"/>
      <c r="L68" s="144"/>
    </row>
    <row r="69" spans="1:31" s="10" customFormat="1" ht="19.899999999999999" customHeight="1">
      <c r="B69" s="139"/>
      <c r="C69" s="140"/>
      <c r="D69" s="141" t="s">
        <v>110</v>
      </c>
      <c r="E69" s="142"/>
      <c r="F69" s="142"/>
      <c r="G69" s="142"/>
      <c r="H69" s="142"/>
      <c r="I69" s="142"/>
      <c r="J69" s="143">
        <f>J557</f>
        <v>0</v>
      </c>
      <c r="K69" s="140"/>
      <c r="L69" s="144"/>
    </row>
    <row r="70" spans="1:31" s="10" customFormat="1" ht="19.899999999999999" customHeight="1">
      <c r="B70" s="139"/>
      <c r="C70" s="140"/>
      <c r="D70" s="141" t="s">
        <v>111</v>
      </c>
      <c r="E70" s="142"/>
      <c r="F70" s="142"/>
      <c r="G70" s="142"/>
      <c r="H70" s="142"/>
      <c r="I70" s="142"/>
      <c r="J70" s="143">
        <f>J614</f>
        <v>0</v>
      </c>
      <c r="K70" s="140"/>
      <c r="L70" s="144"/>
    </row>
    <row r="71" spans="1:31" s="10" customFormat="1" ht="19.899999999999999" customHeight="1">
      <c r="B71" s="139"/>
      <c r="C71" s="140"/>
      <c r="D71" s="141" t="s">
        <v>112</v>
      </c>
      <c r="E71" s="142"/>
      <c r="F71" s="142"/>
      <c r="G71" s="142"/>
      <c r="H71" s="142"/>
      <c r="I71" s="142"/>
      <c r="J71" s="143">
        <f>J685</f>
        <v>0</v>
      </c>
      <c r="K71" s="140"/>
      <c r="L71" s="144"/>
    </row>
    <row r="72" spans="1:31" s="10" customFormat="1" ht="19.899999999999999" customHeight="1">
      <c r="B72" s="139"/>
      <c r="C72" s="140"/>
      <c r="D72" s="141" t="s">
        <v>113</v>
      </c>
      <c r="E72" s="142"/>
      <c r="F72" s="142"/>
      <c r="G72" s="142"/>
      <c r="H72" s="142"/>
      <c r="I72" s="142"/>
      <c r="J72" s="143">
        <f>J765</f>
        <v>0</v>
      </c>
      <c r="K72" s="140"/>
      <c r="L72" s="144"/>
    </row>
    <row r="73" spans="1:31" s="10" customFormat="1" ht="19.899999999999999" customHeight="1">
      <c r="B73" s="139"/>
      <c r="C73" s="140"/>
      <c r="D73" s="141" t="s">
        <v>114</v>
      </c>
      <c r="E73" s="142"/>
      <c r="F73" s="142"/>
      <c r="G73" s="142"/>
      <c r="H73" s="142"/>
      <c r="I73" s="142"/>
      <c r="J73" s="143">
        <f>J778</f>
        <v>0</v>
      </c>
      <c r="K73" s="140"/>
      <c r="L73" s="144"/>
    </row>
    <row r="74" spans="1:31" s="10" customFormat="1" ht="19.899999999999999" customHeight="1">
      <c r="B74" s="139"/>
      <c r="C74" s="140"/>
      <c r="D74" s="141" t="s">
        <v>115</v>
      </c>
      <c r="E74" s="142"/>
      <c r="F74" s="142"/>
      <c r="G74" s="142"/>
      <c r="H74" s="142"/>
      <c r="I74" s="142"/>
      <c r="J74" s="143">
        <f>J832</f>
        <v>0</v>
      </c>
      <c r="K74" s="140"/>
      <c r="L74" s="144"/>
    </row>
    <row r="75" spans="1:31" s="10" customFormat="1" ht="19.899999999999999" customHeight="1">
      <c r="B75" s="139"/>
      <c r="C75" s="140"/>
      <c r="D75" s="141" t="s">
        <v>116</v>
      </c>
      <c r="E75" s="142"/>
      <c r="F75" s="142"/>
      <c r="G75" s="142"/>
      <c r="H75" s="142"/>
      <c r="I75" s="142"/>
      <c r="J75" s="143">
        <f>J904</f>
        <v>0</v>
      </c>
      <c r="K75" s="140"/>
      <c r="L75" s="144"/>
    </row>
    <row r="76" spans="1:31" s="10" customFormat="1" ht="19.899999999999999" customHeight="1">
      <c r="B76" s="139"/>
      <c r="C76" s="140"/>
      <c r="D76" s="141" t="s">
        <v>117</v>
      </c>
      <c r="E76" s="142"/>
      <c r="F76" s="142"/>
      <c r="G76" s="142"/>
      <c r="H76" s="142"/>
      <c r="I76" s="142"/>
      <c r="J76" s="143">
        <f>J962</f>
        <v>0</v>
      </c>
      <c r="K76" s="140"/>
      <c r="L76" s="144"/>
    </row>
    <row r="77" spans="1:31" s="10" customFormat="1" ht="19.899999999999999" customHeight="1">
      <c r="B77" s="139"/>
      <c r="C77" s="140"/>
      <c r="D77" s="141" t="s">
        <v>118</v>
      </c>
      <c r="E77" s="142"/>
      <c r="F77" s="142"/>
      <c r="G77" s="142"/>
      <c r="H77" s="142"/>
      <c r="I77" s="142"/>
      <c r="J77" s="143">
        <f>J989</f>
        <v>0</v>
      </c>
      <c r="K77" s="140"/>
      <c r="L77" s="144"/>
    </row>
    <row r="78" spans="1:31" s="10" customFormat="1" ht="19.899999999999999" customHeight="1">
      <c r="B78" s="139"/>
      <c r="C78" s="140"/>
      <c r="D78" s="141" t="s">
        <v>119</v>
      </c>
      <c r="E78" s="142"/>
      <c r="F78" s="142"/>
      <c r="G78" s="142"/>
      <c r="H78" s="142"/>
      <c r="I78" s="142"/>
      <c r="J78" s="143">
        <f>J1040</f>
        <v>0</v>
      </c>
      <c r="K78" s="140"/>
      <c r="L78" s="144"/>
    </row>
    <row r="79" spans="1:31" s="9" customFormat="1" ht="24.95" customHeight="1">
      <c r="B79" s="133"/>
      <c r="C79" s="134"/>
      <c r="D79" s="135" t="s">
        <v>120</v>
      </c>
      <c r="E79" s="136"/>
      <c r="F79" s="136"/>
      <c r="G79" s="136"/>
      <c r="H79" s="136"/>
      <c r="I79" s="136"/>
      <c r="J79" s="137">
        <f>J1044</f>
        <v>0</v>
      </c>
      <c r="K79" s="134"/>
      <c r="L79" s="138"/>
    </row>
    <row r="80" spans="1:31" s="2" customFormat="1" ht="21.75" customHeight="1">
      <c r="A80" s="37"/>
      <c r="B80" s="38"/>
      <c r="C80" s="39"/>
      <c r="D80" s="39"/>
      <c r="E80" s="39"/>
      <c r="F80" s="39"/>
      <c r="G80" s="39"/>
      <c r="H80" s="39"/>
      <c r="I80" s="39"/>
      <c r="J80" s="39"/>
      <c r="K80" s="39"/>
      <c r="L80" s="105"/>
      <c r="S80" s="37"/>
      <c r="T80" s="37"/>
      <c r="U80" s="37"/>
      <c r="V80" s="37"/>
      <c r="W80" s="37"/>
      <c r="X80" s="37"/>
      <c r="Y80" s="37"/>
      <c r="Z80" s="37"/>
      <c r="AA80" s="37"/>
      <c r="AB80" s="37"/>
      <c r="AC80" s="37"/>
      <c r="AD80" s="37"/>
      <c r="AE80" s="37"/>
    </row>
    <row r="81" spans="1:31" s="2" customFormat="1" ht="6.95" customHeight="1">
      <c r="A81" s="37"/>
      <c r="B81" s="50"/>
      <c r="C81" s="51"/>
      <c r="D81" s="51"/>
      <c r="E81" s="51"/>
      <c r="F81" s="51"/>
      <c r="G81" s="51"/>
      <c r="H81" s="51"/>
      <c r="I81" s="51"/>
      <c r="J81" s="51"/>
      <c r="K81" s="51"/>
      <c r="L81" s="105"/>
      <c r="S81" s="37"/>
      <c r="T81" s="37"/>
      <c r="U81" s="37"/>
      <c r="V81" s="37"/>
      <c r="W81" s="37"/>
      <c r="X81" s="37"/>
      <c r="Y81" s="37"/>
      <c r="Z81" s="37"/>
      <c r="AA81" s="37"/>
      <c r="AB81" s="37"/>
      <c r="AC81" s="37"/>
      <c r="AD81" s="37"/>
      <c r="AE81" s="37"/>
    </row>
    <row r="85" spans="1:31" s="2" customFormat="1" ht="6.95" customHeight="1">
      <c r="A85" s="37"/>
      <c r="B85" s="52"/>
      <c r="C85" s="53"/>
      <c r="D85" s="53"/>
      <c r="E85" s="53"/>
      <c r="F85" s="53"/>
      <c r="G85" s="53"/>
      <c r="H85" s="53"/>
      <c r="I85" s="53"/>
      <c r="J85" s="53"/>
      <c r="K85" s="53"/>
      <c r="L85" s="105"/>
      <c r="S85" s="37"/>
      <c r="T85" s="37"/>
      <c r="U85" s="37"/>
      <c r="V85" s="37"/>
      <c r="W85" s="37"/>
      <c r="X85" s="37"/>
      <c r="Y85" s="37"/>
      <c r="Z85" s="37"/>
      <c r="AA85" s="37"/>
      <c r="AB85" s="37"/>
      <c r="AC85" s="37"/>
      <c r="AD85" s="37"/>
      <c r="AE85" s="37"/>
    </row>
    <row r="86" spans="1:31" s="2" customFormat="1" ht="24.95" customHeight="1">
      <c r="A86" s="37"/>
      <c r="B86" s="38"/>
      <c r="C86" s="25" t="s">
        <v>121</v>
      </c>
      <c r="D86" s="39"/>
      <c r="E86" s="39"/>
      <c r="F86" s="39"/>
      <c r="G86" s="39"/>
      <c r="H86" s="39"/>
      <c r="I86" s="39"/>
      <c r="J86" s="39"/>
      <c r="K86" s="39"/>
      <c r="L86" s="105"/>
      <c r="S86" s="37"/>
      <c r="T86" s="37"/>
      <c r="U86" s="37"/>
      <c r="V86" s="37"/>
      <c r="W86" s="37"/>
      <c r="X86" s="37"/>
      <c r="Y86" s="37"/>
      <c r="Z86" s="37"/>
      <c r="AA86" s="37"/>
      <c r="AB86" s="37"/>
      <c r="AC86" s="37"/>
      <c r="AD86" s="37"/>
      <c r="AE86" s="37"/>
    </row>
    <row r="87" spans="1:31" s="2" customFormat="1" ht="6.95" customHeight="1">
      <c r="A87" s="37"/>
      <c r="B87" s="38"/>
      <c r="C87" s="39"/>
      <c r="D87" s="39"/>
      <c r="E87" s="39"/>
      <c r="F87" s="39"/>
      <c r="G87" s="39"/>
      <c r="H87" s="39"/>
      <c r="I87" s="39"/>
      <c r="J87" s="39"/>
      <c r="K87" s="39"/>
      <c r="L87" s="105"/>
      <c r="S87" s="37"/>
      <c r="T87" s="37"/>
      <c r="U87" s="37"/>
      <c r="V87" s="37"/>
      <c r="W87" s="37"/>
      <c r="X87" s="37"/>
      <c r="Y87" s="37"/>
      <c r="Z87" s="37"/>
      <c r="AA87" s="37"/>
      <c r="AB87" s="37"/>
      <c r="AC87" s="37"/>
      <c r="AD87" s="37"/>
      <c r="AE87" s="37"/>
    </row>
    <row r="88" spans="1:31" s="2" customFormat="1" ht="12" customHeight="1">
      <c r="A88" s="37"/>
      <c r="B88" s="38"/>
      <c r="C88" s="31" t="s">
        <v>17</v>
      </c>
      <c r="D88" s="39"/>
      <c r="E88" s="39"/>
      <c r="F88" s="39"/>
      <c r="G88" s="39"/>
      <c r="H88" s="39"/>
      <c r="I88" s="39"/>
      <c r="J88" s="39"/>
      <c r="K88" s="39"/>
      <c r="L88" s="105"/>
      <c r="S88" s="37"/>
      <c r="T88" s="37"/>
      <c r="U88" s="37"/>
      <c r="V88" s="37"/>
      <c r="W88" s="37"/>
      <c r="X88" s="37"/>
      <c r="Y88" s="37"/>
      <c r="Z88" s="37"/>
      <c r="AA88" s="37"/>
      <c r="AB88" s="37"/>
      <c r="AC88" s="37"/>
      <c r="AD88" s="37"/>
      <c r="AE88" s="37"/>
    </row>
    <row r="89" spans="1:31" s="2" customFormat="1" ht="16.5" customHeight="1">
      <c r="A89" s="37"/>
      <c r="B89" s="38"/>
      <c r="C89" s="39"/>
      <c r="D89" s="39"/>
      <c r="E89" s="378" t="str">
        <f>E7</f>
        <v>Oprava a modernizace rehabilitace 4.NP</v>
      </c>
      <c r="F89" s="379"/>
      <c r="G89" s="379"/>
      <c r="H89" s="379"/>
      <c r="I89" s="39"/>
      <c r="J89" s="39"/>
      <c r="K89" s="39"/>
      <c r="L89" s="105"/>
      <c r="S89" s="37"/>
      <c r="T89" s="37"/>
      <c r="U89" s="37"/>
      <c r="V89" s="37"/>
      <c r="W89" s="37"/>
      <c r="X89" s="37"/>
      <c r="Y89" s="37"/>
      <c r="Z89" s="37"/>
      <c r="AA89" s="37"/>
      <c r="AB89" s="37"/>
      <c r="AC89" s="37"/>
      <c r="AD89" s="37"/>
      <c r="AE89" s="37"/>
    </row>
    <row r="90" spans="1:31" s="2" customFormat="1" ht="12" customHeight="1">
      <c r="A90" s="37"/>
      <c r="B90" s="38"/>
      <c r="C90" s="31" t="s">
        <v>94</v>
      </c>
      <c r="D90" s="39"/>
      <c r="E90" s="39"/>
      <c r="F90" s="39"/>
      <c r="G90" s="39"/>
      <c r="H90" s="39"/>
      <c r="I90" s="39"/>
      <c r="J90" s="39"/>
      <c r="K90" s="39"/>
      <c r="L90" s="105"/>
      <c r="S90" s="37"/>
      <c r="T90" s="37"/>
      <c r="U90" s="37"/>
      <c r="V90" s="37"/>
      <c r="W90" s="37"/>
      <c r="X90" s="37"/>
      <c r="Y90" s="37"/>
      <c r="Z90" s="37"/>
      <c r="AA90" s="37"/>
      <c r="AB90" s="37"/>
      <c r="AC90" s="37"/>
      <c r="AD90" s="37"/>
      <c r="AE90" s="37"/>
    </row>
    <row r="91" spans="1:31" s="2" customFormat="1" ht="16.5" customHeight="1">
      <c r="A91" s="37"/>
      <c r="B91" s="38"/>
      <c r="C91" s="39"/>
      <c r="D91" s="39"/>
      <c r="E91" s="350" t="str">
        <f>E9</f>
        <v>D1.01.100 - Oprava a modernizace rehabilitace 4.NP</v>
      </c>
      <c r="F91" s="380"/>
      <c r="G91" s="380"/>
      <c r="H91" s="380"/>
      <c r="I91" s="39"/>
      <c r="J91" s="39"/>
      <c r="K91" s="39"/>
      <c r="L91" s="105"/>
      <c r="S91" s="37"/>
      <c r="T91" s="37"/>
      <c r="U91" s="37"/>
      <c r="V91" s="37"/>
      <c r="W91" s="37"/>
      <c r="X91" s="37"/>
      <c r="Y91" s="37"/>
      <c r="Z91" s="37"/>
      <c r="AA91" s="37"/>
      <c r="AB91" s="37"/>
      <c r="AC91" s="37"/>
      <c r="AD91" s="37"/>
      <c r="AE91" s="37"/>
    </row>
    <row r="92" spans="1:31" s="2" customFormat="1" ht="6.95" customHeight="1">
      <c r="A92" s="37"/>
      <c r="B92" s="38"/>
      <c r="C92" s="39"/>
      <c r="D92" s="39"/>
      <c r="E92" s="39"/>
      <c r="F92" s="39"/>
      <c r="G92" s="39"/>
      <c r="H92" s="39"/>
      <c r="I92" s="39"/>
      <c r="J92" s="39"/>
      <c r="K92" s="39"/>
      <c r="L92" s="105"/>
      <c r="S92" s="37"/>
      <c r="T92" s="37"/>
      <c r="U92" s="37"/>
      <c r="V92" s="37"/>
      <c r="W92" s="37"/>
      <c r="X92" s="37"/>
      <c r="Y92" s="37"/>
      <c r="Z92" s="37"/>
      <c r="AA92" s="37"/>
      <c r="AB92" s="37"/>
      <c r="AC92" s="37"/>
      <c r="AD92" s="37"/>
      <c r="AE92" s="37"/>
    </row>
    <row r="93" spans="1:31" s="2" customFormat="1" ht="12" customHeight="1">
      <c r="A93" s="37"/>
      <c r="B93" s="38"/>
      <c r="C93" s="31" t="s">
        <v>23</v>
      </c>
      <c r="D93" s="39"/>
      <c r="E93" s="39"/>
      <c r="F93" s="29" t="str">
        <f>F12</f>
        <v>Česká Lípa</v>
      </c>
      <c r="G93" s="39"/>
      <c r="H93" s="39"/>
      <c r="I93" s="31" t="s">
        <v>25</v>
      </c>
      <c r="J93" s="62" t="str">
        <f>IF(J12="","",J12)</f>
        <v>23. 8. 2022</v>
      </c>
      <c r="K93" s="39"/>
      <c r="L93" s="105"/>
      <c r="S93" s="37"/>
      <c r="T93" s="37"/>
      <c r="U93" s="37"/>
      <c r="V93" s="37"/>
      <c r="W93" s="37"/>
      <c r="X93" s="37"/>
      <c r="Y93" s="37"/>
      <c r="Z93" s="37"/>
      <c r="AA93" s="37"/>
      <c r="AB93" s="37"/>
      <c r="AC93" s="37"/>
      <c r="AD93" s="37"/>
      <c r="AE93" s="37"/>
    </row>
    <row r="94" spans="1:31" s="2" customFormat="1" ht="6.95" customHeight="1">
      <c r="A94" s="37"/>
      <c r="B94" s="38"/>
      <c r="C94" s="39"/>
      <c r="D94" s="39"/>
      <c r="E94" s="39"/>
      <c r="F94" s="39"/>
      <c r="G94" s="39"/>
      <c r="H94" s="39"/>
      <c r="I94" s="39"/>
      <c r="J94" s="39"/>
      <c r="K94" s="39"/>
      <c r="L94" s="105"/>
      <c r="S94" s="37"/>
      <c r="T94" s="37"/>
      <c r="U94" s="37"/>
      <c r="V94" s="37"/>
      <c r="W94" s="37"/>
      <c r="X94" s="37"/>
      <c r="Y94" s="37"/>
      <c r="Z94" s="37"/>
      <c r="AA94" s="37"/>
      <c r="AB94" s="37"/>
      <c r="AC94" s="37"/>
      <c r="AD94" s="37"/>
      <c r="AE94" s="37"/>
    </row>
    <row r="95" spans="1:31" s="2" customFormat="1" ht="15.2" customHeight="1">
      <c r="A95" s="37"/>
      <c r="B95" s="38"/>
      <c r="C95" s="31" t="s">
        <v>31</v>
      </c>
      <c r="D95" s="39"/>
      <c r="E95" s="39"/>
      <c r="F95" s="29" t="str">
        <f>E15</f>
        <v>Nemocnice s poliklinikou Česká Lípa,a.s.</v>
      </c>
      <c r="G95" s="39"/>
      <c r="H95" s="39"/>
      <c r="I95" s="31" t="s">
        <v>39</v>
      </c>
      <c r="J95" s="35" t="str">
        <f>E21</f>
        <v>STORING spol. s r.o.</v>
      </c>
      <c r="K95" s="39"/>
      <c r="L95" s="105"/>
      <c r="S95" s="37"/>
      <c r="T95" s="37"/>
      <c r="U95" s="37"/>
      <c r="V95" s="37"/>
      <c r="W95" s="37"/>
      <c r="X95" s="37"/>
      <c r="Y95" s="37"/>
      <c r="Z95" s="37"/>
      <c r="AA95" s="37"/>
      <c r="AB95" s="37"/>
      <c r="AC95" s="37"/>
      <c r="AD95" s="37"/>
      <c r="AE95" s="37"/>
    </row>
    <row r="96" spans="1:31" s="2" customFormat="1" ht="15.2" customHeight="1">
      <c r="A96" s="37"/>
      <c r="B96" s="38"/>
      <c r="C96" s="31" t="s">
        <v>37</v>
      </c>
      <c r="D96" s="39"/>
      <c r="E96" s="39"/>
      <c r="F96" s="29" t="str">
        <f>IF(E18="","",E18)</f>
        <v>Vyplň údaj</v>
      </c>
      <c r="G96" s="39"/>
      <c r="H96" s="39"/>
      <c r="I96" s="31" t="s">
        <v>44</v>
      </c>
      <c r="J96" s="35" t="str">
        <f>E24</f>
        <v>Miroslav Morávek</v>
      </c>
      <c r="K96" s="39"/>
      <c r="L96" s="105"/>
      <c r="S96" s="37"/>
      <c r="T96" s="37"/>
      <c r="U96" s="37"/>
      <c r="V96" s="37"/>
      <c r="W96" s="37"/>
      <c r="X96" s="37"/>
      <c r="Y96" s="37"/>
      <c r="Z96" s="37"/>
      <c r="AA96" s="37"/>
      <c r="AB96" s="37"/>
      <c r="AC96" s="37"/>
      <c r="AD96" s="37"/>
      <c r="AE96" s="37"/>
    </row>
    <row r="97" spans="1:65" s="2" customFormat="1" ht="10.35" customHeight="1">
      <c r="A97" s="37"/>
      <c r="B97" s="38"/>
      <c r="C97" s="39"/>
      <c r="D97" s="39"/>
      <c r="E97" s="39"/>
      <c r="F97" s="39"/>
      <c r="G97" s="39"/>
      <c r="H97" s="39"/>
      <c r="I97" s="39"/>
      <c r="J97" s="39"/>
      <c r="K97" s="39"/>
      <c r="L97" s="105"/>
      <c r="S97" s="37"/>
      <c r="T97" s="37"/>
      <c r="U97" s="37"/>
      <c r="V97" s="37"/>
      <c r="W97" s="37"/>
      <c r="X97" s="37"/>
      <c r="Y97" s="37"/>
      <c r="Z97" s="37"/>
      <c r="AA97" s="37"/>
      <c r="AB97" s="37"/>
      <c r="AC97" s="37"/>
      <c r="AD97" s="37"/>
      <c r="AE97" s="37"/>
    </row>
    <row r="98" spans="1:65" s="11" customFormat="1" ht="29.25" customHeight="1">
      <c r="A98" s="145"/>
      <c r="B98" s="146"/>
      <c r="C98" s="147" t="s">
        <v>122</v>
      </c>
      <c r="D98" s="148" t="s">
        <v>68</v>
      </c>
      <c r="E98" s="148" t="s">
        <v>64</v>
      </c>
      <c r="F98" s="148" t="s">
        <v>65</v>
      </c>
      <c r="G98" s="148" t="s">
        <v>123</v>
      </c>
      <c r="H98" s="148" t="s">
        <v>124</v>
      </c>
      <c r="I98" s="148" t="s">
        <v>125</v>
      </c>
      <c r="J98" s="148" t="s">
        <v>99</v>
      </c>
      <c r="K98" s="149" t="s">
        <v>126</v>
      </c>
      <c r="L98" s="150"/>
      <c r="M98" s="71" t="s">
        <v>45</v>
      </c>
      <c r="N98" s="72" t="s">
        <v>53</v>
      </c>
      <c r="O98" s="72" t="s">
        <v>127</v>
      </c>
      <c r="P98" s="72" t="s">
        <v>128</v>
      </c>
      <c r="Q98" s="72" t="s">
        <v>129</v>
      </c>
      <c r="R98" s="72" t="s">
        <v>130</v>
      </c>
      <c r="S98" s="72" t="s">
        <v>131</v>
      </c>
      <c r="T98" s="73" t="s">
        <v>132</v>
      </c>
      <c r="U98" s="145"/>
      <c r="V98" s="145"/>
      <c r="W98" s="145"/>
      <c r="X98" s="145"/>
      <c r="Y98" s="145"/>
      <c r="Z98" s="145"/>
      <c r="AA98" s="145"/>
      <c r="AB98" s="145"/>
      <c r="AC98" s="145"/>
      <c r="AD98" s="145"/>
      <c r="AE98" s="145"/>
    </row>
    <row r="99" spans="1:65" s="2" customFormat="1" ht="22.9" customHeight="1">
      <c r="A99" s="37"/>
      <c r="B99" s="38"/>
      <c r="C99" s="78" t="s">
        <v>133</v>
      </c>
      <c r="D99" s="39"/>
      <c r="E99" s="39"/>
      <c r="F99" s="39"/>
      <c r="G99" s="39"/>
      <c r="H99" s="39"/>
      <c r="I99" s="39"/>
      <c r="J99" s="151">
        <f>BK99</f>
        <v>0</v>
      </c>
      <c r="K99" s="39"/>
      <c r="L99" s="42"/>
      <c r="M99" s="74"/>
      <c r="N99" s="152"/>
      <c r="O99" s="75"/>
      <c r="P99" s="153">
        <f>P100+P417+P1044</f>
        <v>0</v>
      </c>
      <c r="Q99" s="75"/>
      <c r="R99" s="153">
        <f>R100+R417+R1044</f>
        <v>109.42104970999999</v>
      </c>
      <c r="S99" s="75"/>
      <c r="T99" s="154">
        <f>T100+T417+T1044</f>
        <v>104.38096865</v>
      </c>
      <c r="U99" s="37"/>
      <c r="V99" s="37"/>
      <c r="W99" s="37"/>
      <c r="X99" s="37"/>
      <c r="Y99" s="37"/>
      <c r="Z99" s="37"/>
      <c r="AA99" s="37"/>
      <c r="AB99" s="37"/>
      <c r="AC99" s="37"/>
      <c r="AD99" s="37"/>
      <c r="AE99" s="37"/>
      <c r="AT99" s="19" t="s">
        <v>82</v>
      </c>
      <c r="AU99" s="19" t="s">
        <v>100</v>
      </c>
      <c r="BK99" s="155">
        <f>BK100+BK417+BK1044</f>
        <v>0</v>
      </c>
    </row>
    <row r="100" spans="1:65" s="12" customFormat="1" ht="25.9" customHeight="1">
      <c r="B100" s="156"/>
      <c r="C100" s="157"/>
      <c r="D100" s="158" t="s">
        <v>82</v>
      </c>
      <c r="E100" s="159" t="s">
        <v>134</v>
      </c>
      <c r="F100" s="159" t="s">
        <v>134</v>
      </c>
      <c r="G100" s="157"/>
      <c r="H100" s="157"/>
      <c r="I100" s="160"/>
      <c r="J100" s="161">
        <f>BK100</f>
        <v>0</v>
      </c>
      <c r="K100" s="157"/>
      <c r="L100" s="162"/>
      <c r="M100" s="163"/>
      <c r="N100" s="164"/>
      <c r="O100" s="164"/>
      <c r="P100" s="165">
        <f>P101+P178+P320+P404+P414</f>
        <v>0</v>
      </c>
      <c r="Q100" s="164"/>
      <c r="R100" s="165">
        <f>R101+R178+R320+R404+R414</f>
        <v>84.68139210999999</v>
      </c>
      <c r="S100" s="164"/>
      <c r="T100" s="166">
        <f>T101+T178+T320+T404+T414</f>
        <v>56.948964999999994</v>
      </c>
      <c r="AR100" s="167" t="s">
        <v>90</v>
      </c>
      <c r="AT100" s="168" t="s">
        <v>82</v>
      </c>
      <c r="AU100" s="168" t="s">
        <v>83</v>
      </c>
      <c r="AY100" s="167" t="s">
        <v>135</v>
      </c>
      <c r="BK100" s="169">
        <f>BK101+BK178+BK320+BK404+BK414</f>
        <v>0</v>
      </c>
    </row>
    <row r="101" spans="1:65" s="12" customFormat="1" ht="22.9" customHeight="1">
      <c r="B101" s="156"/>
      <c r="C101" s="157"/>
      <c r="D101" s="158" t="s">
        <v>82</v>
      </c>
      <c r="E101" s="170" t="s">
        <v>136</v>
      </c>
      <c r="F101" s="170" t="s">
        <v>137</v>
      </c>
      <c r="G101" s="157"/>
      <c r="H101" s="157"/>
      <c r="I101" s="160"/>
      <c r="J101" s="171">
        <f>BK101</f>
        <v>0</v>
      </c>
      <c r="K101" s="157"/>
      <c r="L101" s="162"/>
      <c r="M101" s="163"/>
      <c r="N101" s="164"/>
      <c r="O101" s="164"/>
      <c r="P101" s="165">
        <f>SUM(P102:P177)</f>
        <v>0</v>
      </c>
      <c r="Q101" s="164"/>
      <c r="R101" s="165">
        <f>SUM(R102:R177)</f>
        <v>13.533089220000001</v>
      </c>
      <c r="S101" s="164"/>
      <c r="T101" s="166">
        <f>SUM(T102:T177)</f>
        <v>0</v>
      </c>
      <c r="AR101" s="167" t="s">
        <v>90</v>
      </c>
      <c r="AT101" s="168" t="s">
        <v>82</v>
      </c>
      <c r="AU101" s="168" t="s">
        <v>90</v>
      </c>
      <c r="AY101" s="167" t="s">
        <v>135</v>
      </c>
      <c r="BK101" s="169">
        <f>SUM(BK102:BK177)</f>
        <v>0</v>
      </c>
    </row>
    <row r="102" spans="1:65" s="2" customFormat="1" ht="44.25" customHeight="1">
      <c r="A102" s="37"/>
      <c r="B102" s="38"/>
      <c r="C102" s="172" t="s">
        <v>90</v>
      </c>
      <c r="D102" s="172" t="s">
        <v>138</v>
      </c>
      <c r="E102" s="173" t="s">
        <v>139</v>
      </c>
      <c r="F102" s="174" t="s">
        <v>140</v>
      </c>
      <c r="G102" s="175" t="s">
        <v>141</v>
      </c>
      <c r="H102" s="176">
        <v>11</v>
      </c>
      <c r="I102" s="177"/>
      <c r="J102" s="178">
        <f>ROUND(I102*H102,2)</f>
        <v>0</v>
      </c>
      <c r="K102" s="174" t="s">
        <v>142</v>
      </c>
      <c r="L102" s="42"/>
      <c r="M102" s="179" t="s">
        <v>45</v>
      </c>
      <c r="N102" s="180" t="s">
        <v>54</v>
      </c>
      <c r="O102" s="67"/>
      <c r="P102" s="181">
        <f>O102*H102</f>
        <v>0</v>
      </c>
      <c r="Q102" s="181">
        <v>3.2349999999999997E-2</v>
      </c>
      <c r="R102" s="181">
        <f>Q102*H102</f>
        <v>0.35584999999999994</v>
      </c>
      <c r="S102" s="181">
        <v>0</v>
      </c>
      <c r="T102" s="182">
        <f>S102*H102</f>
        <v>0</v>
      </c>
      <c r="U102" s="37"/>
      <c r="V102" s="37"/>
      <c r="W102" s="37"/>
      <c r="X102" s="37"/>
      <c r="Y102" s="37"/>
      <c r="Z102" s="37"/>
      <c r="AA102" s="37"/>
      <c r="AB102" s="37"/>
      <c r="AC102" s="37"/>
      <c r="AD102" s="37"/>
      <c r="AE102" s="37"/>
      <c r="AR102" s="183" t="s">
        <v>143</v>
      </c>
      <c r="AT102" s="183" t="s">
        <v>138</v>
      </c>
      <c r="AU102" s="183" t="s">
        <v>92</v>
      </c>
      <c r="AY102" s="19" t="s">
        <v>135</v>
      </c>
      <c r="BE102" s="184">
        <f>IF(N102="základní",J102,0)</f>
        <v>0</v>
      </c>
      <c r="BF102" s="184">
        <f>IF(N102="snížená",J102,0)</f>
        <v>0</v>
      </c>
      <c r="BG102" s="184">
        <f>IF(N102="zákl. přenesená",J102,0)</f>
        <v>0</v>
      </c>
      <c r="BH102" s="184">
        <f>IF(N102="sníž. přenesená",J102,0)</f>
        <v>0</v>
      </c>
      <c r="BI102" s="184">
        <f>IF(N102="nulová",J102,0)</f>
        <v>0</v>
      </c>
      <c r="BJ102" s="19" t="s">
        <v>90</v>
      </c>
      <c r="BK102" s="184">
        <f>ROUND(I102*H102,2)</f>
        <v>0</v>
      </c>
      <c r="BL102" s="19" t="s">
        <v>143</v>
      </c>
      <c r="BM102" s="183" t="s">
        <v>144</v>
      </c>
    </row>
    <row r="103" spans="1:65" s="2" customFormat="1" ht="11.25">
      <c r="A103" s="37"/>
      <c r="B103" s="38"/>
      <c r="C103" s="39"/>
      <c r="D103" s="185" t="s">
        <v>145</v>
      </c>
      <c r="E103" s="39"/>
      <c r="F103" s="186" t="s">
        <v>146</v>
      </c>
      <c r="G103" s="39"/>
      <c r="H103" s="39"/>
      <c r="I103" s="187"/>
      <c r="J103" s="39"/>
      <c r="K103" s="39"/>
      <c r="L103" s="42"/>
      <c r="M103" s="188"/>
      <c r="N103" s="189"/>
      <c r="O103" s="67"/>
      <c r="P103" s="67"/>
      <c r="Q103" s="67"/>
      <c r="R103" s="67"/>
      <c r="S103" s="67"/>
      <c r="T103" s="68"/>
      <c r="U103" s="37"/>
      <c r="V103" s="37"/>
      <c r="W103" s="37"/>
      <c r="X103" s="37"/>
      <c r="Y103" s="37"/>
      <c r="Z103" s="37"/>
      <c r="AA103" s="37"/>
      <c r="AB103" s="37"/>
      <c r="AC103" s="37"/>
      <c r="AD103" s="37"/>
      <c r="AE103" s="37"/>
      <c r="AT103" s="19" t="s">
        <v>145</v>
      </c>
      <c r="AU103" s="19" t="s">
        <v>92</v>
      </c>
    </row>
    <row r="104" spans="1:65" s="13" customFormat="1" ht="11.25">
      <c r="B104" s="190"/>
      <c r="C104" s="191"/>
      <c r="D104" s="192" t="s">
        <v>147</v>
      </c>
      <c r="E104" s="193" t="s">
        <v>45</v>
      </c>
      <c r="F104" s="194" t="s">
        <v>148</v>
      </c>
      <c r="G104" s="191"/>
      <c r="H104" s="195">
        <v>4</v>
      </c>
      <c r="I104" s="196"/>
      <c r="J104" s="191"/>
      <c r="K104" s="191"/>
      <c r="L104" s="197"/>
      <c r="M104" s="198"/>
      <c r="N104" s="199"/>
      <c r="O104" s="199"/>
      <c r="P104" s="199"/>
      <c r="Q104" s="199"/>
      <c r="R104" s="199"/>
      <c r="S104" s="199"/>
      <c r="T104" s="200"/>
      <c r="AT104" s="201" t="s">
        <v>147</v>
      </c>
      <c r="AU104" s="201" t="s">
        <v>92</v>
      </c>
      <c r="AV104" s="13" t="s">
        <v>92</v>
      </c>
      <c r="AW104" s="13" t="s">
        <v>43</v>
      </c>
      <c r="AX104" s="13" t="s">
        <v>83</v>
      </c>
      <c r="AY104" s="201" t="s">
        <v>135</v>
      </c>
    </row>
    <row r="105" spans="1:65" s="13" customFormat="1" ht="11.25">
      <c r="B105" s="190"/>
      <c r="C105" s="191"/>
      <c r="D105" s="192" t="s">
        <v>147</v>
      </c>
      <c r="E105" s="193" t="s">
        <v>45</v>
      </c>
      <c r="F105" s="194" t="s">
        <v>149</v>
      </c>
      <c r="G105" s="191"/>
      <c r="H105" s="195">
        <v>1</v>
      </c>
      <c r="I105" s="196"/>
      <c r="J105" s="191"/>
      <c r="K105" s="191"/>
      <c r="L105" s="197"/>
      <c r="M105" s="198"/>
      <c r="N105" s="199"/>
      <c r="O105" s="199"/>
      <c r="P105" s="199"/>
      <c r="Q105" s="199"/>
      <c r="R105" s="199"/>
      <c r="S105" s="199"/>
      <c r="T105" s="200"/>
      <c r="AT105" s="201" t="s">
        <v>147</v>
      </c>
      <c r="AU105" s="201" t="s">
        <v>92</v>
      </c>
      <c r="AV105" s="13" t="s">
        <v>92</v>
      </c>
      <c r="AW105" s="13" t="s">
        <v>43</v>
      </c>
      <c r="AX105" s="13" t="s">
        <v>83</v>
      </c>
      <c r="AY105" s="201" t="s">
        <v>135</v>
      </c>
    </row>
    <row r="106" spans="1:65" s="13" customFormat="1" ht="11.25">
      <c r="B106" s="190"/>
      <c r="C106" s="191"/>
      <c r="D106" s="192" t="s">
        <v>147</v>
      </c>
      <c r="E106" s="193" t="s">
        <v>45</v>
      </c>
      <c r="F106" s="194" t="s">
        <v>150</v>
      </c>
      <c r="G106" s="191"/>
      <c r="H106" s="195">
        <v>1</v>
      </c>
      <c r="I106" s="196"/>
      <c r="J106" s="191"/>
      <c r="K106" s="191"/>
      <c r="L106" s="197"/>
      <c r="M106" s="198"/>
      <c r="N106" s="199"/>
      <c r="O106" s="199"/>
      <c r="P106" s="199"/>
      <c r="Q106" s="199"/>
      <c r="R106" s="199"/>
      <c r="S106" s="199"/>
      <c r="T106" s="200"/>
      <c r="AT106" s="201" t="s">
        <v>147</v>
      </c>
      <c r="AU106" s="201" t="s">
        <v>92</v>
      </c>
      <c r="AV106" s="13" t="s">
        <v>92</v>
      </c>
      <c r="AW106" s="13" t="s">
        <v>43</v>
      </c>
      <c r="AX106" s="13" t="s">
        <v>83</v>
      </c>
      <c r="AY106" s="201" t="s">
        <v>135</v>
      </c>
    </row>
    <row r="107" spans="1:65" s="13" customFormat="1" ht="11.25">
      <c r="B107" s="190"/>
      <c r="C107" s="191"/>
      <c r="D107" s="192" t="s">
        <v>147</v>
      </c>
      <c r="E107" s="193" t="s">
        <v>45</v>
      </c>
      <c r="F107" s="194" t="s">
        <v>151</v>
      </c>
      <c r="G107" s="191"/>
      <c r="H107" s="195">
        <v>2</v>
      </c>
      <c r="I107" s="196"/>
      <c r="J107" s="191"/>
      <c r="K107" s="191"/>
      <c r="L107" s="197"/>
      <c r="M107" s="198"/>
      <c r="N107" s="199"/>
      <c r="O107" s="199"/>
      <c r="P107" s="199"/>
      <c r="Q107" s="199"/>
      <c r="R107" s="199"/>
      <c r="S107" s="199"/>
      <c r="T107" s="200"/>
      <c r="AT107" s="201" t="s">
        <v>147</v>
      </c>
      <c r="AU107" s="201" t="s">
        <v>92</v>
      </c>
      <c r="AV107" s="13" t="s">
        <v>92</v>
      </c>
      <c r="AW107" s="13" t="s">
        <v>43</v>
      </c>
      <c r="AX107" s="13" t="s">
        <v>83</v>
      </c>
      <c r="AY107" s="201" t="s">
        <v>135</v>
      </c>
    </row>
    <row r="108" spans="1:65" s="13" customFormat="1" ht="11.25">
      <c r="B108" s="190"/>
      <c r="C108" s="191"/>
      <c r="D108" s="192" t="s">
        <v>147</v>
      </c>
      <c r="E108" s="193" t="s">
        <v>45</v>
      </c>
      <c r="F108" s="194" t="s">
        <v>152</v>
      </c>
      <c r="G108" s="191"/>
      <c r="H108" s="195">
        <v>2</v>
      </c>
      <c r="I108" s="196"/>
      <c r="J108" s="191"/>
      <c r="K108" s="191"/>
      <c r="L108" s="197"/>
      <c r="M108" s="198"/>
      <c r="N108" s="199"/>
      <c r="O108" s="199"/>
      <c r="P108" s="199"/>
      <c r="Q108" s="199"/>
      <c r="R108" s="199"/>
      <c r="S108" s="199"/>
      <c r="T108" s="200"/>
      <c r="AT108" s="201" t="s">
        <v>147</v>
      </c>
      <c r="AU108" s="201" t="s">
        <v>92</v>
      </c>
      <c r="AV108" s="13" t="s">
        <v>92</v>
      </c>
      <c r="AW108" s="13" t="s">
        <v>43</v>
      </c>
      <c r="AX108" s="13" t="s">
        <v>83</v>
      </c>
      <c r="AY108" s="201" t="s">
        <v>135</v>
      </c>
    </row>
    <row r="109" spans="1:65" s="13" customFormat="1" ht="11.25">
      <c r="B109" s="190"/>
      <c r="C109" s="191"/>
      <c r="D109" s="192" t="s">
        <v>147</v>
      </c>
      <c r="E109" s="193" t="s">
        <v>45</v>
      </c>
      <c r="F109" s="194" t="s">
        <v>153</v>
      </c>
      <c r="G109" s="191"/>
      <c r="H109" s="195">
        <v>1</v>
      </c>
      <c r="I109" s="196"/>
      <c r="J109" s="191"/>
      <c r="K109" s="191"/>
      <c r="L109" s="197"/>
      <c r="M109" s="198"/>
      <c r="N109" s="199"/>
      <c r="O109" s="199"/>
      <c r="P109" s="199"/>
      <c r="Q109" s="199"/>
      <c r="R109" s="199"/>
      <c r="S109" s="199"/>
      <c r="T109" s="200"/>
      <c r="AT109" s="201" t="s">
        <v>147</v>
      </c>
      <c r="AU109" s="201" t="s">
        <v>92</v>
      </c>
      <c r="AV109" s="13" t="s">
        <v>92</v>
      </c>
      <c r="AW109" s="13" t="s">
        <v>43</v>
      </c>
      <c r="AX109" s="13" t="s">
        <v>83</v>
      </c>
      <c r="AY109" s="201" t="s">
        <v>135</v>
      </c>
    </row>
    <row r="110" spans="1:65" s="14" customFormat="1" ht="11.25">
      <c r="B110" s="202"/>
      <c r="C110" s="203"/>
      <c r="D110" s="192" t="s">
        <v>147</v>
      </c>
      <c r="E110" s="204" t="s">
        <v>45</v>
      </c>
      <c r="F110" s="205" t="s">
        <v>154</v>
      </c>
      <c r="G110" s="203"/>
      <c r="H110" s="206">
        <v>11</v>
      </c>
      <c r="I110" s="207"/>
      <c r="J110" s="203"/>
      <c r="K110" s="203"/>
      <c r="L110" s="208"/>
      <c r="M110" s="209"/>
      <c r="N110" s="210"/>
      <c r="O110" s="210"/>
      <c r="P110" s="210"/>
      <c r="Q110" s="210"/>
      <c r="R110" s="210"/>
      <c r="S110" s="210"/>
      <c r="T110" s="211"/>
      <c r="AT110" s="212" t="s">
        <v>147</v>
      </c>
      <c r="AU110" s="212" t="s">
        <v>92</v>
      </c>
      <c r="AV110" s="14" t="s">
        <v>143</v>
      </c>
      <c r="AW110" s="14" t="s">
        <v>43</v>
      </c>
      <c r="AX110" s="14" t="s">
        <v>90</v>
      </c>
      <c r="AY110" s="212" t="s">
        <v>135</v>
      </c>
    </row>
    <row r="111" spans="1:65" s="2" customFormat="1" ht="44.25" customHeight="1">
      <c r="A111" s="37"/>
      <c r="B111" s="38"/>
      <c r="C111" s="172" t="s">
        <v>92</v>
      </c>
      <c r="D111" s="172" t="s">
        <v>138</v>
      </c>
      <c r="E111" s="173" t="s">
        <v>155</v>
      </c>
      <c r="F111" s="174" t="s">
        <v>156</v>
      </c>
      <c r="G111" s="175" t="s">
        <v>141</v>
      </c>
      <c r="H111" s="176">
        <v>7</v>
      </c>
      <c r="I111" s="177"/>
      <c r="J111" s="178">
        <f>ROUND(I111*H111,2)</f>
        <v>0</v>
      </c>
      <c r="K111" s="174" t="s">
        <v>142</v>
      </c>
      <c r="L111" s="42"/>
      <c r="M111" s="179" t="s">
        <v>45</v>
      </c>
      <c r="N111" s="180" t="s">
        <v>54</v>
      </c>
      <c r="O111" s="67"/>
      <c r="P111" s="181">
        <f>O111*H111</f>
        <v>0</v>
      </c>
      <c r="Q111" s="181">
        <v>3.9629999999999999E-2</v>
      </c>
      <c r="R111" s="181">
        <f>Q111*H111</f>
        <v>0.27740999999999999</v>
      </c>
      <c r="S111" s="181">
        <v>0</v>
      </c>
      <c r="T111" s="182">
        <f>S111*H111</f>
        <v>0</v>
      </c>
      <c r="U111" s="37"/>
      <c r="V111" s="37"/>
      <c r="W111" s="37"/>
      <c r="X111" s="37"/>
      <c r="Y111" s="37"/>
      <c r="Z111" s="37"/>
      <c r="AA111" s="37"/>
      <c r="AB111" s="37"/>
      <c r="AC111" s="37"/>
      <c r="AD111" s="37"/>
      <c r="AE111" s="37"/>
      <c r="AR111" s="183" t="s">
        <v>143</v>
      </c>
      <c r="AT111" s="183" t="s">
        <v>138</v>
      </c>
      <c r="AU111" s="183" t="s">
        <v>92</v>
      </c>
      <c r="AY111" s="19" t="s">
        <v>135</v>
      </c>
      <c r="BE111" s="184">
        <f>IF(N111="základní",J111,0)</f>
        <v>0</v>
      </c>
      <c r="BF111" s="184">
        <f>IF(N111="snížená",J111,0)</f>
        <v>0</v>
      </c>
      <c r="BG111" s="184">
        <f>IF(N111="zákl. přenesená",J111,0)</f>
        <v>0</v>
      </c>
      <c r="BH111" s="184">
        <f>IF(N111="sníž. přenesená",J111,0)</f>
        <v>0</v>
      </c>
      <c r="BI111" s="184">
        <f>IF(N111="nulová",J111,0)</f>
        <v>0</v>
      </c>
      <c r="BJ111" s="19" t="s">
        <v>90</v>
      </c>
      <c r="BK111" s="184">
        <f>ROUND(I111*H111,2)</f>
        <v>0</v>
      </c>
      <c r="BL111" s="19" t="s">
        <v>143</v>
      </c>
      <c r="BM111" s="183" t="s">
        <v>157</v>
      </c>
    </row>
    <row r="112" spans="1:65" s="2" customFormat="1" ht="11.25">
      <c r="A112" s="37"/>
      <c r="B112" s="38"/>
      <c r="C112" s="39"/>
      <c r="D112" s="185" t="s">
        <v>145</v>
      </c>
      <c r="E112" s="39"/>
      <c r="F112" s="186" t="s">
        <v>158</v>
      </c>
      <c r="G112" s="39"/>
      <c r="H112" s="39"/>
      <c r="I112" s="187"/>
      <c r="J112" s="39"/>
      <c r="K112" s="39"/>
      <c r="L112" s="42"/>
      <c r="M112" s="188"/>
      <c r="N112" s="189"/>
      <c r="O112" s="67"/>
      <c r="P112" s="67"/>
      <c r="Q112" s="67"/>
      <c r="R112" s="67"/>
      <c r="S112" s="67"/>
      <c r="T112" s="68"/>
      <c r="U112" s="37"/>
      <c r="V112" s="37"/>
      <c r="W112" s="37"/>
      <c r="X112" s="37"/>
      <c r="Y112" s="37"/>
      <c r="Z112" s="37"/>
      <c r="AA112" s="37"/>
      <c r="AB112" s="37"/>
      <c r="AC112" s="37"/>
      <c r="AD112" s="37"/>
      <c r="AE112" s="37"/>
      <c r="AT112" s="19" t="s">
        <v>145</v>
      </c>
      <c r="AU112" s="19" t="s">
        <v>92</v>
      </c>
    </row>
    <row r="113" spans="1:65" s="13" customFormat="1" ht="11.25">
      <c r="B113" s="190"/>
      <c r="C113" s="191"/>
      <c r="D113" s="192" t="s">
        <v>147</v>
      </c>
      <c r="E113" s="193" t="s">
        <v>45</v>
      </c>
      <c r="F113" s="194" t="s">
        <v>159</v>
      </c>
      <c r="G113" s="191"/>
      <c r="H113" s="195">
        <v>7</v>
      </c>
      <c r="I113" s="196"/>
      <c r="J113" s="191"/>
      <c r="K113" s="191"/>
      <c r="L113" s="197"/>
      <c r="M113" s="198"/>
      <c r="N113" s="199"/>
      <c r="O113" s="199"/>
      <c r="P113" s="199"/>
      <c r="Q113" s="199"/>
      <c r="R113" s="199"/>
      <c r="S113" s="199"/>
      <c r="T113" s="200"/>
      <c r="AT113" s="201" t="s">
        <v>147</v>
      </c>
      <c r="AU113" s="201" t="s">
        <v>92</v>
      </c>
      <c r="AV113" s="13" t="s">
        <v>92</v>
      </c>
      <c r="AW113" s="13" t="s">
        <v>43</v>
      </c>
      <c r="AX113" s="13" t="s">
        <v>83</v>
      </c>
      <c r="AY113" s="201" t="s">
        <v>135</v>
      </c>
    </row>
    <row r="114" spans="1:65" s="14" customFormat="1" ht="11.25">
      <c r="B114" s="202"/>
      <c r="C114" s="203"/>
      <c r="D114" s="192" t="s">
        <v>147</v>
      </c>
      <c r="E114" s="204" t="s">
        <v>45</v>
      </c>
      <c r="F114" s="205" t="s">
        <v>154</v>
      </c>
      <c r="G114" s="203"/>
      <c r="H114" s="206">
        <v>7</v>
      </c>
      <c r="I114" s="207"/>
      <c r="J114" s="203"/>
      <c r="K114" s="203"/>
      <c r="L114" s="208"/>
      <c r="M114" s="209"/>
      <c r="N114" s="210"/>
      <c r="O114" s="210"/>
      <c r="P114" s="210"/>
      <c r="Q114" s="210"/>
      <c r="R114" s="210"/>
      <c r="S114" s="210"/>
      <c r="T114" s="211"/>
      <c r="AT114" s="212" t="s">
        <v>147</v>
      </c>
      <c r="AU114" s="212" t="s">
        <v>92</v>
      </c>
      <c r="AV114" s="14" t="s">
        <v>143</v>
      </c>
      <c r="AW114" s="14" t="s">
        <v>43</v>
      </c>
      <c r="AX114" s="14" t="s">
        <v>90</v>
      </c>
      <c r="AY114" s="212" t="s">
        <v>135</v>
      </c>
    </row>
    <row r="115" spans="1:65" s="2" customFormat="1" ht="37.9" customHeight="1">
      <c r="A115" s="37"/>
      <c r="B115" s="38"/>
      <c r="C115" s="172" t="s">
        <v>136</v>
      </c>
      <c r="D115" s="172" t="s">
        <v>138</v>
      </c>
      <c r="E115" s="173" t="s">
        <v>160</v>
      </c>
      <c r="F115" s="174" t="s">
        <v>161</v>
      </c>
      <c r="G115" s="175" t="s">
        <v>162</v>
      </c>
      <c r="H115" s="176">
        <v>10.6</v>
      </c>
      <c r="I115" s="177"/>
      <c r="J115" s="178">
        <f>ROUND(I115*H115,2)</f>
        <v>0</v>
      </c>
      <c r="K115" s="174" t="s">
        <v>142</v>
      </c>
      <c r="L115" s="42"/>
      <c r="M115" s="179" t="s">
        <v>45</v>
      </c>
      <c r="N115" s="180" t="s">
        <v>54</v>
      </c>
      <c r="O115" s="67"/>
      <c r="P115" s="181">
        <f>O115*H115</f>
        <v>0</v>
      </c>
      <c r="Q115" s="181">
        <v>0.25364999999999999</v>
      </c>
      <c r="R115" s="181">
        <f>Q115*H115</f>
        <v>2.6886899999999998</v>
      </c>
      <c r="S115" s="181">
        <v>0</v>
      </c>
      <c r="T115" s="182">
        <f>S115*H115</f>
        <v>0</v>
      </c>
      <c r="U115" s="37"/>
      <c r="V115" s="37"/>
      <c r="W115" s="37"/>
      <c r="X115" s="37"/>
      <c r="Y115" s="37"/>
      <c r="Z115" s="37"/>
      <c r="AA115" s="37"/>
      <c r="AB115" s="37"/>
      <c r="AC115" s="37"/>
      <c r="AD115" s="37"/>
      <c r="AE115" s="37"/>
      <c r="AR115" s="183" t="s">
        <v>143</v>
      </c>
      <c r="AT115" s="183" t="s">
        <v>138</v>
      </c>
      <c r="AU115" s="183" t="s">
        <v>92</v>
      </c>
      <c r="AY115" s="19" t="s">
        <v>135</v>
      </c>
      <c r="BE115" s="184">
        <f>IF(N115="základní",J115,0)</f>
        <v>0</v>
      </c>
      <c r="BF115" s="184">
        <f>IF(N115="snížená",J115,0)</f>
        <v>0</v>
      </c>
      <c r="BG115" s="184">
        <f>IF(N115="zákl. přenesená",J115,0)</f>
        <v>0</v>
      </c>
      <c r="BH115" s="184">
        <f>IF(N115="sníž. přenesená",J115,0)</f>
        <v>0</v>
      </c>
      <c r="BI115" s="184">
        <f>IF(N115="nulová",J115,0)</f>
        <v>0</v>
      </c>
      <c r="BJ115" s="19" t="s">
        <v>90</v>
      </c>
      <c r="BK115" s="184">
        <f>ROUND(I115*H115,2)</f>
        <v>0</v>
      </c>
      <c r="BL115" s="19" t="s">
        <v>143</v>
      </c>
      <c r="BM115" s="183" t="s">
        <v>163</v>
      </c>
    </row>
    <row r="116" spans="1:65" s="2" customFormat="1" ht="11.25">
      <c r="A116" s="37"/>
      <c r="B116" s="38"/>
      <c r="C116" s="39"/>
      <c r="D116" s="185" t="s">
        <v>145</v>
      </c>
      <c r="E116" s="39"/>
      <c r="F116" s="186" t="s">
        <v>164</v>
      </c>
      <c r="G116" s="39"/>
      <c r="H116" s="39"/>
      <c r="I116" s="187"/>
      <c r="J116" s="39"/>
      <c r="K116" s="39"/>
      <c r="L116" s="42"/>
      <c r="M116" s="188"/>
      <c r="N116" s="189"/>
      <c r="O116" s="67"/>
      <c r="P116" s="67"/>
      <c r="Q116" s="67"/>
      <c r="R116" s="67"/>
      <c r="S116" s="67"/>
      <c r="T116" s="68"/>
      <c r="U116" s="37"/>
      <c r="V116" s="37"/>
      <c r="W116" s="37"/>
      <c r="X116" s="37"/>
      <c r="Y116" s="37"/>
      <c r="Z116" s="37"/>
      <c r="AA116" s="37"/>
      <c r="AB116" s="37"/>
      <c r="AC116" s="37"/>
      <c r="AD116" s="37"/>
      <c r="AE116" s="37"/>
      <c r="AT116" s="19" t="s">
        <v>145</v>
      </c>
      <c r="AU116" s="19" t="s">
        <v>92</v>
      </c>
    </row>
    <row r="117" spans="1:65" s="15" customFormat="1" ht="11.25">
      <c r="B117" s="213"/>
      <c r="C117" s="214"/>
      <c r="D117" s="192" t="s">
        <v>147</v>
      </c>
      <c r="E117" s="215" t="s">
        <v>45</v>
      </c>
      <c r="F117" s="216" t="s">
        <v>165</v>
      </c>
      <c r="G117" s="214"/>
      <c r="H117" s="215" t="s">
        <v>45</v>
      </c>
      <c r="I117" s="217"/>
      <c r="J117" s="214"/>
      <c r="K117" s="214"/>
      <c r="L117" s="218"/>
      <c r="M117" s="219"/>
      <c r="N117" s="220"/>
      <c r="O117" s="220"/>
      <c r="P117" s="220"/>
      <c r="Q117" s="220"/>
      <c r="R117" s="220"/>
      <c r="S117" s="220"/>
      <c r="T117" s="221"/>
      <c r="AT117" s="222" t="s">
        <v>147</v>
      </c>
      <c r="AU117" s="222" t="s">
        <v>92</v>
      </c>
      <c r="AV117" s="15" t="s">
        <v>90</v>
      </c>
      <c r="AW117" s="15" t="s">
        <v>43</v>
      </c>
      <c r="AX117" s="15" t="s">
        <v>83</v>
      </c>
      <c r="AY117" s="222" t="s">
        <v>135</v>
      </c>
    </row>
    <row r="118" spans="1:65" s="13" customFormat="1" ht="11.25">
      <c r="B118" s="190"/>
      <c r="C118" s="191"/>
      <c r="D118" s="192" t="s">
        <v>147</v>
      </c>
      <c r="E118" s="193" t="s">
        <v>45</v>
      </c>
      <c r="F118" s="194" t="s">
        <v>166</v>
      </c>
      <c r="G118" s="191"/>
      <c r="H118" s="195">
        <v>0.24</v>
      </c>
      <c r="I118" s="196"/>
      <c r="J118" s="191"/>
      <c r="K118" s="191"/>
      <c r="L118" s="197"/>
      <c r="M118" s="198"/>
      <c r="N118" s="199"/>
      <c r="O118" s="199"/>
      <c r="P118" s="199"/>
      <c r="Q118" s="199"/>
      <c r="R118" s="199"/>
      <c r="S118" s="199"/>
      <c r="T118" s="200"/>
      <c r="AT118" s="201" t="s">
        <v>147</v>
      </c>
      <c r="AU118" s="201" t="s">
        <v>92</v>
      </c>
      <c r="AV118" s="13" t="s">
        <v>92</v>
      </c>
      <c r="AW118" s="13" t="s">
        <v>43</v>
      </c>
      <c r="AX118" s="13" t="s">
        <v>83</v>
      </c>
      <c r="AY118" s="201" t="s">
        <v>135</v>
      </c>
    </row>
    <row r="119" spans="1:65" s="13" customFormat="1" ht="11.25">
      <c r="B119" s="190"/>
      <c r="C119" s="191"/>
      <c r="D119" s="192" t="s">
        <v>147</v>
      </c>
      <c r="E119" s="193" t="s">
        <v>45</v>
      </c>
      <c r="F119" s="194" t="s">
        <v>167</v>
      </c>
      <c r="G119" s="191"/>
      <c r="H119" s="195">
        <v>0.24</v>
      </c>
      <c r="I119" s="196"/>
      <c r="J119" s="191"/>
      <c r="K119" s="191"/>
      <c r="L119" s="197"/>
      <c r="M119" s="198"/>
      <c r="N119" s="199"/>
      <c r="O119" s="199"/>
      <c r="P119" s="199"/>
      <c r="Q119" s="199"/>
      <c r="R119" s="199"/>
      <c r="S119" s="199"/>
      <c r="T119" s="200"/>
      <c r="AT119" s="201" t="s">
        <v>147</v>
      </c>
      <c r="AU119" s="201" t="s">
        <v>92</v>
      </c>
      <c r="AV119" s="13" t="s">
        <v>92</v>
      </c>
      <c r="AW119" s="13" t="s">
        <v>43</v>
      </c>
      <c r="AX119" s="13" t="s">
        <v>83</v>
      </c>
      <c r="AY119" s="201" t="s">
        <v>135</v>
      </c>
    </row>
    <row r="120" spans="1:65" s="13" customFormat="1" ht="11.25">
      <c r="B120" s="190"/>
      <c r="C120" s="191"/>
      <c r="D120" s="192" t="s">
        <v>147</v>
      </c>
      <c r="E120" s="193" t="s">
        <v>45</v>
      </c>
      <c r="F120" s="194" t="s">
        <v>168</v>
      </c>
      <c r="G120" s="191"/>
      <c r="H120" s="195">
        <v>0.96</v>
      </c>
      <c r="I120" s="196"/>
      <c r="J120" s="191"/>
      <c r="K120" s="191"/>
      <c r="L120" s="197"/>
      <c r="M120" s="198"/>
      <c r="N120" s="199"/>
      <c r="O120" s="199"/>
      <c r="P120" s="199"/>
      <c r="Q120" s="199"/>
      <c r="R120" s="199"/>
      <c r="S120" s="199"/>
      <c r="T120" s="200"/>
      <c r="AT120" s="201" t="s">
        <v>147</v>
      </c>
      <c r="AU120" s="201" t="s">
        <v>92</v>
      </c>
      <c r="AV120" s="13" t="s">
        <v>92</v>
      </c>
      <c r="AW120" s="13" t="s">
        <v>43</v>
      </c>
      <c r="AX120" s="13" t="s">
        <v>83</v>
      </c>
      <c r="AY120" s="201" t="s">
        <v>135</v>
      </c>
    </row>
    <row r="121" spans="1:65" s="13" customFormat="1" ht="11.25">
      <c r="B121" s="190"/>
      <c r="C121" s="191"/>
      <c r="D121" s="192" t="s">
        <v>147</v>
      </c>
      <c r="E121" s="193" t="s">
        <v>45</v>
      </c>
      <c r="F121" s="194" t="s">
        <v>169</v>
      </c>
      <c r="G121" s="191"/>
      <c r="H121" s="195">
        <v>0.96</v>
      </c>
      <c r="I121" s="196"/>
      <c r="J121" s="191"/>
      <c r="K121" s="191"/>
      <c r="L121" s="197"/>
      <c r="M121" s="198"/>
      <c r="N121" s="199"/>
      <c r="O121" s="199"/>
      <c r="P121" s="199"/>
      <c r="Q121" s="199"/>
      <c r="R121" s="199"/>
      <c r="S121" s="199"/>
      <c r="T121" s="200"/>
      <c r="AT121" s="201" t="s">
        <v>147</v>
      </c>
      <c r="AU121" s="201" t="s">
        <v>92</v>
      </c>
      <c r="AV121" s="13" t="s">
        <v>92</v>
      </c>
      <c r="AW121" s="13" t="s">
        <v>43</v>
      </c>
      <c r="AX121" s="13" t="s">
        <v>83</v>
      </c>
      <c r="AY121" s="201" t="s">
        <v>135</v>
      </c>
    </row>
    <row r="122" spans="1:65" s="13" customFormat="1" ht="11.25">
      <c r="B122" s="190"/>
      <c r="C122" s="191"/>
      <c r="D122" s="192" t="s">
        <v>147</v>
      </c>
      <c r="E122" s="193" t="s">
        <v>45</v>
      </c>
      <c r="F122" s="194" t="s">
        <v>170</v>
      </c>
      <c r="G122" s="191"/>
      <c r="H122" s="195">
        <v>0.96</v>
      </c>
      <c r="I122" s="196"/>
      <c r="J122" s="191"/>
      <c r="K122" s="191"/>
      <c r="L122" s="197"/>
      <c r="M122" s="198"/>
      <c r="N122" s="199"/>
      <c r="O122" s="199"/>
      <c r="P122" s="199"/>
      <c r="Q122" s="199"/>
      <c r="R122" s="199"/>
      <c r="S122" s="199"/>
      <c r="T122" s="200"/>
      <c r="AT122" s="201" t="s">
        <v>147</v>
      </c>
      <c r="AU122" s="201" t="s">
        <v>92</v>
      </c>
      <c r="AV122" s="13" t="s">
        <v>92</v>
      </c>
      <c r="AW122" s="13" t="s">
        <v>43</v>
      </c>
      <c r="AX122" s="13" t="s">
        <v>83</v>
      </c>
      <c r="AY122" s="201" t="s">
        <v>135</v>
      </c>
    </row>
    <row r="123" spans="1:65" s="13" customFormat="1" ht="11.25">
      <c r="B123" s="190"/>
      <c r="C123" s="191"/>
      <c r="D123" s="192" t="s">
        <v>147</v>
      </c>
      <c r="E123" s="193" t="s">
        <v>45</v>
      </c>
      <c r="F123" s="194" t="s">
        <v>171</v>
      </c>
      <c r="G123" s="191"/>
      <c r="H123" s="195">
        <v>0.96</v>
      </c>
      <c r="I123" s="196"/>
      <c r="J123" s="191"/>
      <c r="K123" s="191"/>
      <c r="L123" s="197"/>
      <c r="M123" s="198"/>
      <c r="N123" s="199"/>
      <c r="O123" s="199"/>
      <c r="P123" s="199"/>
      <c r="Q123" s="199"/>
      <c r="R123" s="199"/>
      <c r="S123" s="199"/>
      <c r="T123" s="200"/>
      <c r="AT123" s="201" t="s">
        <v>147</v>
      </c>
      <c r="AU123" s="201" t="s">
        <v>92</v>
      </c>
      <c r="AV123" s="13" t="s">
        <v>92</v>
      </c>
      <c r="AW123" s="13" t="s">
        <v>43</v>
      </c>
      <c r="AX123" s="13" t="s">
        <v>83</v>
      </c>
      <c r="AY123" s="201" t="s">
        <v>135</v>
      </c>
    </row>
    <row r="124" spans="1:65" s="13" customFormat="1" ht="11.25">
      <c r="B124" s="190"/>
      <c r="C124" s="191"/>
      <c r="D124" s="192" t="s">
        <v>147</v>
      </c>
      <c r="E124" s="193" t="s">
        <v>45</v>
      </c>
      <c r="F124" s="194" t="s">
        <v>172</v>
      </c>
      <c r="G124" s="191"/>
      <c r="H124" s="195">
        <v>0.96</v>
      </c>
      <c r="I124" s="196"/>
      <c r="J124" s="191"/>
      <c r="K124" s="191"/>
      <c r="L124" s="197"/>
      <c r="M124" s="198"/>
      <c r="N124" s="199"/>
      <c r="O124" s="199"/>
      <c r="P124" s="199"/>
      <c r="Q124" s="199"/>
      <c r="R124" s="199"/>
      <c r="S124" s="199"/>
      <c r="T124" s="200"/>
      <c r="AT124" s="201" t="s">
        <v>147</v>
      </c>
      <c r="AU124" s="201" t="s">
        <v>92</v>
      </c>
      <c r="AV124" s="13" t="s">
        <v>92</v>
      </c>
      <c r="AW124" s="13" t="s">
        <v>43</v>
      </c>
      <c r="AX124" s="13" t="s">
        <v>83</v>
      </c>
      <c r="AY124" s="201" t="s">
        <v>135</v>
      </c>
    </row>
    <row r="125" spans="1:65" s="13" customFormat="1" ht="11.25">
      <c r="B125" s="190"/>
      <c r="C125" s="191"/>
      <c r="D125" s="192" t="s">
        <v>147</v>
      </c>
      <c r="E125" s="193" t="s">
        <v>45</v>
      </c>
      <c r="F125" s="194" t="s">
        <v>173</v>
      </c>
      <c r="G125" s="191"/>
      <c r="H125" s="195">
        <v>0.96</v>
      </c>
      <c r="I125" s="196"/>
      <c r="J125" s="191"/>
      <c r="K125" s="191"/>
      <c r="L125" s="197"/>
      <c r="M125" s="198"/>
      <c r="N125" s="199"/>
      <c r="O125" s="199"/>
      <c r="P125" s="199"/>
      <c r="Q125" s="199"/>
      <c r="R125" s="199"/>
      <c r="S125" s="199"/>
      <c r="T125" s="200"/>
      <c r="AT125" s="201" t="s">
        <v>147</v>
      </c>
      <c r="AU125" s="201" t="s">
        <v>92</v>
      </c>
      <c r="AV125" s="13" t="s">
        <v>92</v>
      </c>
      <c r="AW125" s="13" t="s">
        <v>43</v>
      </c>
      <c r="AX125" s="13" t="s">
        <v>83</v>
      </c>
      <c r="AY125" s="201" t="s">
        <v>135</v>
      </c>
    </row>
    <row r="126" spans="1:65" s="13" customFormat="1" ht="11.25">
      <c r="B126" s="190"/>
      <c r="C126" s="191"/>
      <c r="D126" s="192" t="s">
        <v>147</v>
      </c>
      <c r="E126" s="193" t="s">
        <v>45</v>
      </c>
      <c r="F126" s="194" t="s">
        <v>174</v>
      </c>
      <c r="G126" s="191"/>
      <c r="H126" s="195">
        <v>0.24</v>
      </c>
      <c r="I126" s="196"/>
      <c r="J126" s="191"/>
      <c r="K126" s="191"/>
      <c r="L126" s="197"/>
      <c r="M126" s="198"/>
      <c r="N126" s="199"/>
      <c r="O126" s="199"/>
      <c r="P126" s="199"/>
      <c r="Q126" s="199"/>
      <c r="R126" s="199"/>
      <c r="S126" s="199"/>
      <c r="T126" s="200"/>
      <c r="AT126" s="201" t="s">
        <v>147</v>
      </c>
      <c r="AU126" s="201" t="s">
        <v>92</v>
      </c>
      <c r="AV126" s="13" t="s">
        <v>92</v>
      </c>
      <c r="AW126" s="13" t="s">
        <v>43</v>
      </c>
      <c r="AX126" s="13" t="s">
        <v>83</v>
      </c>
      <c r="AY126" s="201" t="s">
        <v>135</v>
      </c>
    </row>
    <row r="127" spans="1:65" s="13" customFormat="1" ht="11.25">
      <c r="B127" s="190"/>
      <c r="C127" s="191"/>
      <c r="D127" s="192" t="s">
        <v>147</v>
      </c>
      <c r="E127" s="193" t="s">
        <v>45</v>
      </c>
      <c r="F127" s="194" t="s">
        <v>175</v>
      </c>
      <c r="G127" s="191"/>
      <c r="H127" s="195">
        <v>0.24</v>
      </c>
      <c r="I127" s="196"/>
      <c r="J127" s="191"/>
      <c r="K127" s="191"/>
      <c r="L127" s="197"/>
      <c r="M127" s="198"/>
      <c r="N127" s="199"/>
      <c r="O127" s="199"/>
      <c r="P127" s="199"/>
      <c r="Q127" s="199"/>
      <c r="R127" s="199"/>
      <c r="S127" s="199"/>
      <c r="T127" s="200"/>
      <c r="AT127" s="201" t="s">
        <v>147</v>
      </c>
      <c r="AU127" s="201" t="s">
        <v>92</v>
      </c>
      <c r="AV127" s="13" t="s">
        <v>92</v>
      </c>
      <c r="AW127" s="13" t="s">
        <v>43</v>
      </c>
      <c r="AX127" s="13" t="s">
        <v>83</v>
      </c>
      <c r="AY127" s="201" t="s">
        <v>135</v>
      </c>
    </row>
    <row r="128" spans="1:65" s="13" customFormat="1" ht="11.25">
      <c r="B128" s="190"/>
      <c r="C128" s="191"/>
      <c r="D128" s="192" t="s">
        <v>147</v>
      </c>
      <c r="E128" s="193" t="s">
        <v>45</v>
      </c>
      <c r="F128" s="194" t="s">
        <v>176</v>
      </c>
      <c r="G128" s="191"/>
      <c r="H128" s="195">
        <v>0.24</v>
      </c>
      <c r="I128" s="196"/>
      <c r="J128" s="191"/>
      <c r="K128" s="191"/>
      <c r="L128" s="197"/>
      <c r="M128" s="198"/>
      <c r="N128" s="199"/>
      <c r="O128" s="199"/>
      <c r="P128" s="199"/>
      <c r="Q128" s="199"/>
      <c r="R128" s="199"/>
      <c r="S128" s="199"/>
      <c r="T128" s="200"/>
      <c r="AT128" s="201" t="s">
        <v>147</v>
      </c>
      <c r="AU128" s="201" t="s">
        <v>92</v>
      </c>
      <c r="AV128" s="13" t="s">
        <v>92</v>
      </c>
      <c r="AW128" s="13" t="s">
        <v>43</v>
      </c>
      <c r="AX128" s="13" t="s">
        <v>83</v>
      </c>
      <c r="AY128" s="201" t="s">
        <v>135</v>
      </c>
    </row>
    <row r="129" spans="1:65" s="13" customFormat="1" ht="11.25">
      <c r="B129" s="190"/>
      <c r="C129" s="191"/>
      <c r="D129" s="192" t="s">
        <v>147</v>
      </c>
      <c r="E129" s="193" t="s">
        <v>45</v>
      </c>
      <c r="F129" s="194" t="s">
        <v>177</v>
      </c>
      <c r="G129" s="191"/>
      <c r="H129" s="195">
        <v>2.44</v>
      </c>
      <c r="I129" s="196"/>
      <c r="J129" s="191"/>
      <c r="K129" s="191"/>
      <c r="L129" s="197"/>
      <c r="M129" s="198"/>
      <c r="N129" s="199"/>
      <c r="O129" s="199"/>
      <c r="P129" s="199"/>
      <c r="Q129" s="199"/>
      <c r="R129" s="199"/>
      <c r="S129" s="199"/>
      <c r="T129" s="200"/>
      <c r="AT129" s="201" t="s">
        <v>147</v>
      </c>
      <c r="AU129" s="201" t="s">
        <v>92</v>
      </c>
      <c r="AV129" s="13" t="s">
        <v>92</v>
      </c>
      <c r="AW129" s="13" t="s">
        <v>43</v>
      </c>
      <c r="AX129" s="13" t="s">
        <v>83</v>
      </c>
      <c r="AY129" s="201" t="s">
        <v>135</v>
      </c>
    </row>
    <row r="130" spans="1:65" s="13" customFormat="1" ht="11.25">
      <c r="B130" s="190"/>
      <c r="C130" s="191"/>
      <c r="D130" s="192" t="s">
        <v>147</v>
      </c>
      <c r="E130" s="193" t="s">
        <v>45</v>
      </c>
      <c r="F130" s="194" t="s">
        <v>178</v>
      </c>
      <c r="G130" s="191"/>
      <c r="H130" s="195">
        <v>0.24</v>
      </c>
      <c r="I130" s="196"/>
      <c r="J130" s="191"/>
      <c r="K130" s="191"/>
      <c r="L130" s="197"/>
      <c r="M130" s="198"/>
      <c r="N130" s="199"/>
      <c r="O130" s="199"/>
      <c r="P130" s="199"/>
      <c r="Q130" s="199"/>
      <c r="R130" s="199"/>
      <c r="S130" s="199"/>
      <c r="T130" s="200"/>
      <c r="AT130" s="201" t="s">
        <v>147</v>
      </c>
      <c r="AU130" s="201" t="s">
        <v>92</v>
      </c>
      <c r="AV130" s="13" t="s">
        <v>92</v>
      </c>
      <c r="AW130" s="13" t="s">
        <v>43</v>
      </c>
      <c r="AX130" s="13" t="s">
        <v>83</v>
      </c>
      <c r="AY130" s="201" t="s">
        <v>135</v>
      </c>
    </row>
    <row r="131" spans="1:65" s="13" customFormat="1" ht="11.25">
      <c r="B131" s="190"/>
      <c r="C131" s="191"/>
      <c r="D131" s="192" t="s">
        <v>147</v>
      </c>
      <c r="E131" s="193" t="s">
        <v>45</v>
      </c>
      <c r="F131" s="194" t="s">
        <v>179</v>
      </c>
      <c r="G131" s="191"/>
      <c r="H131" s="195">
        <v>0.48</v>
      </c>
      <c r="I131" s="196"/>
      <c r="J131" s="191"/>
      <c r="K131" s="191"/>
      <c r="L131" s="197"/>
      <c r="M131" s="198"/>
      <c r="N131" s="199"/>
      <c r="O131" s="199"/>
      <c r="P131" s="199"/>
      <c r="Q131" s="199"/>
      <c r="R131" s="199"/>
      <c r="S131" s="199"/>
      <c r="T131" s="200"/>
      <c r="AT131" s="201" t="s">
        <v>147</v>
      </c>
      <c r="AU131" s="201" t="s">
        <v>92</v>
      </c>
      <c r="AV131" s="13" t="s">
        <v>92</v>
      </c>
      <c r="AW131" s="13" t="s">
        <v>43</v>
      </c>
      <c r="AX131" s="13" t="s">
        <v>83</v>
      </c>
      <c r="AY131" s="201" t="s">
        <v>135</v>
      </c>
    </row>
    <row r="132" spans="1:65" s="13" customFormat="1" ht="11.25">
      <c r="B132" s="190"/>
      <c r="C132" s="191"/>
      <c r="D132" s="192" t="s">
        <v>147</v>
      </c>
      <c r="E132" s="193" t="s">
        <v>45</v>
      </c>
      <c r="F132" s="194" t="s">
        <v>180</v>
      </c>
      <c r="G132" s="191"/>
      <c r="H132" s="195">
        <v>0.48</v>
      </c>
      <c r="I132" s="196"/>
      <c r="J132" s="191"/>
      <c r="K132" s="191"/>
      <c r="L132" s="197"/>
      <c r="M132" s="198"/>
      <c r="N132" s="199"/>
      <c r="O132" s="199"/>
      <c r="P132" s="199"/>
      <c r="Q132" s="199"/>
      <c r="R132" s="199"/>
      <c r="S132" s="199"/>
      <c r="T132" s="200"/>
      <c r="AT132" s="201" t="s">
        <v>147</v>
      </c>
      <c r="AU132" s="201" t="s">
        <v>92</v>
      </c>
      <c r="AV132" s="13" t="s">
        <v>92</v>
      </c>
      <c r="AW132" s="13" t="s">
        <v>43</v>
      </c>
      <c r="AX132" s="13" t="s">
        <v>83</v>
      </c>
      <c r="AY132" s="201" t="s">
        <v>135</v>
      </c>
    </row>
    <row r="133" spans="1:65" s="14" customFormat="1" ht="11.25">
      <c r="B133" s="202"/>
      <c r="C133" s="203"/>
      <c r="D133" s="192" t="s">
        <v>147</v>
      </c>
      <c r="E133" s="204" t="s">
        <v>45</v>
      </c>
      <c r="F133" s="205" t="s">
        <v>154</v>
      </c>
      <c r="G133" s="203"/>
      <c r="H133" s="206">
        <v>10.6</v>
      </c>
      <c r="I133" s="207"/>
      <c r="J133" s="203"/>
      <c r="K133" s="203"/>
      <c r="L133" s="208"/>
      <c r="M133" s="209"/>
      <c r="N133" s="210"/>
      <c r="O133" s="210"/>
      <c r="P133" s="210"/>
      <c r="Q133" s="210"/>
      <c r="R133" s="210"/>
      <c r="S133" s="210"/>
      <c r="T133" s="211"/>
      <c r="AT133" s="212" t="s">
        <v>147</v>
      </c>
      <c r="AU133" s="212" t="s">
        <v>92</v>
      </c>
      <c r="AV133" s="14" t="s">
        <v>143</v>
      </c>
      <c r="AW133" s="14" t="s">
        <v>43</v>
      </c>
      <c r="AX133" s="14" t="s">
        <v>90</v>
      </c>
      <c r="AY133" s="212" t="s">
        <v>135</v>
      </c>
    </row>
    <row r="134" spans="1:65" s="2" customFormat="1" ht="37.9" customHeight="1">
      <c r="A134" s="37"/>
      <c r="B134" s="38"/>
      <c r="C134" s="172" t="s">
        <v>143</v>
      </c>
      <c r="D134" s="172" t="s">
        <v>138</v>
      </c>
      <c r="E134" s="173" t="s">
        <v>181</v>
      </c>
      <c r="F134" s="174" t="s">
        <v>182</v>
      </c>
      <c r="G134" s="175" t="s">
        <v>141</v>
      </c>
      <c r="H134" s="176">
        <v>40</v>
      </c>
      <c r="I134" s="177"/>
      <c r="J134" s="178">
        <f>ROUND(I134*H134,2)</f>
        <v>0</v>
      </c>
      <c r="K134" s="174" t="s">
        <v>142</v>
      </c>
      <c r="L134" s="42"/>
      <c r="M134" s="179" t="s">
        <v>45</v>
      </c>
      <c r="N134" s="180" t="s">
        <v>54</v>
      </c>
      <c r="O134" s="67"/>
      <c r="P134" s="181">
        <f>O134*H134</f>
        <v>0</v>
      </c>
      <c r="Q134" s="181">
        <v>2.3910000000000001E-2</v>
      </c>
      <c r="R134" s="181">
        <f>Q134*H134</f>
        <v>0.95640000000000003</v>
      </c>
      <c r="S134" s="181">
        <v>0</v>
      </c>
      <c r="T134" s="182">
        <f>S134*H134</f>
        <v>0</v>
      </c>
      <c r="U134" s="37"/>
      <c r="V134" s="37"/>
      <c r="W134" s="37"/>
      <c r="X134" s="37"/>
      <c r="Y134" s="37"/>
      <c r="Z134" s="37"/>
      <c r="AA134" s="37"/>
      <c r="AB134" s="37"/>
      <c r="AC134" s="37"/>
      <c r="AD134" s="37"/>
      <c r="AE134" s="37"/>
      <c r="AR134" s="183" t="s">
        <v>143</v>
      </c>
      <c r="AT134" s="183" t="s">
        <v>138</v>
      </c>
      <c r="AU134" s="183" t="s">
        <v>92</v>
      </c>
      <c r="AY134" s="19" t="s">
        <v>135</v>
      </c>
      <c r="BE134" s="184">
        <f>IF(N134="základní",J134,0)</f>
        <v>0</v>
      </c>
      <c r="BF134" s="184">
        <f>IF(N134="snížená",J134,0)</f>
        <v>0</v>
      </c>
      <c r="BG134" s="184">
        <f>IF(N134="zákl. přenesená",J134,0)</f>
        <v>0</v>
      </c>
      <c r="BH134" s="184">
        <f>IF(N134="sníž. přenesená",J134,0)</f>
        <v>0</v>
      </c>
      <c r="BI134" s="184">
        <f>IF(N134="nulová",J134,0)</f>
        <v>0</v>
      </c>
      <c r="BJ134" s="19" t="s">
        <v>90</v>
      </c>
      <c r="BK134" s="184">
        <f>ROUND(I134*H134,2)</f>
        <v>0</v>
      </c>
      <c r="BL134" s="19" t="s">
        <v>143</v>
      </c>
      <c r="BM134" s="183" t="s">
        <v>183</v>
      </c>
    </row>
    <row r="135" spans="1:65" s="2" customFormat="1" ht="11.25">
      <c r="A135" s="37"/>
      <c r="B135" s="38"/>
      <c r="C135" s="39"/>
      <c r="D135" s="185" t="s">
        <v>145</v>
      </c>
      <c r="E135" s="39"/>
      <c r="F135" s="186" t="s">
        <v>184</v>
      </c>
      <c r="G135" s="39"/>
      <c r="H135" s="39"/>
      <c r="I135" s="187"/>
      <c r="J135" s="39"/>
      <c r="K135" s="39"/>
      <c r="L135" s="42"/>
      <c r="M135" s="188"/>
      <c r="N135" s="189"/>
      <c r="O135" s="67"/>
      <c r="P135" s="67"/>
      <c r="Q135" s="67"/>
      <c r="R135" s="67"/>
      <c r="S135" s="67"/>
      <c r="T135" s="68"/>
      <c r="U135" s="37"/>
      <c r="V135" s="37"/>
      <c r="W135" s="37"/>
      <c r="X135" s="37"/>
      <c r="Y135" s="37"/>
      <c r="Z135" s="37"/>
      <c r="AA135" s="37"/>
      <c r="AB135" s="37"/>
      <c r="AC135" s="37"/>
      <c r="AD135" s="37"/>
      <c r="AE135" s="37"/>
      <c r="AT135" s="19" t="s">
        <v>145</v>
      </c>
      <c r="AU135" s="19" t="s">
        <v>92</v>
      </c>
    </row>
    <row r="136" spans="1:65" s="15" customFormat="1" ht="11.25">
      <c r="B136" s="213"/>
      <c r="C136" s="214"/>
      <c r="D136" s="192" t="s">
        <v>147</v>
      </c>
      <c r="E136" s="215" t="s">
        <v>45</v>
      </c>
      <c r="F136" s="216" t="s">
        <v>185</v>
      </c>
      <c r="G136" s="214"/>
      <c r="H136" s="215" t="s">
        <v>45</v>
      </c>
      <c r="I136" s="217"/>
      <c r="J136" s="214"/>
      <c r="K136" s="214"/>
      <c r="L136" s="218"/>
      <c r="M136" s="219"/>
      <c r="N136" s="220"/>
      <c r="O136" s="220"/>
      <c r="P136" s="220"/>
      <c r="Q136" s="220"/>
      <c r="R136" s="220"/>
      <c r="S136" s="220"/>
      <c r="T136" s="221"/>
      <c r="AT136" s="222" t="s">
        <v>147</v>
      </c>
      <c r="AU136" s="222" t="s">
        <v>92</v>
      </c>
      <c r="AV136" s="15" t="s">
        <v>90</v>
      </c>
      <c r="AW136" s="15" t="s">
        <v>43</v>
      </c>
      <c r="AX136" s="15" t="s">
        <v>83</v>
      </c>
      <c r="AY136" s="222" t="s">
        <v>135</v>
      </c>
    </row>
    <row r="137" spans="1:65" s="13" customFormat="1" ht="11.25">
      <c r="B137" s="190"/>
      <c r="C137" s="191"/>
      <c r="D137" s="192" t="s">
        <v>147</v>
      </c>
      <c r="E137" s="193" t="s">
        <v>45</v>
      </c>
      <c r="F137" s="194" t="s">
        <v>186</v>
      </c>
      <c r="G137" s="191"/>
      <c r="H137" s="195">
        <v>1</v>
      </c>
      <c r="I137" s="196"/>
      <c r="J137" s="191"/>
      <c r="K137" s="191"/>
      <c r="L137" s="197"/>
      <c r="M137" s="198"/>
      <c r="N137" s="199"/>
      <c r="O137" s="199"/>
      <c r="P137" s="199"/>
      <c r="Q137" s="199"/>
      <c r="R137" s="199"/>
      <c r="S137" s="199"/>
      <c r="T137" s="200"/>
      <c r="AT137" s="201" t="s">
        <v>147</v>
      </c>
      <c r="AU137" s="201" t="s">
        <v>92</v>
      </c>
      <c r="AV137" s="13" t="s">
        <v>92</v>
      </c>
      <c r="AW137" s="13" t="s">
        <v>43</v>
      </c>
      <c r="AX137" s="13" t="s">
        <v>83</v>
      </c>
      <c r="AY137" s="201" t="s">
        <v>135</v>
      </c>
    </row>
    <row r="138" spans="1:65" s="13" customFormat="1" ht="11.25">
      <c r="B138" s="190"/>
      <c r="C138" s="191"/>
      <c r="D138" s="192" t="s">
        <v>147</v>
      </c>
      <c r="E138" s="193" t="s">
        <v>45</v>
      </c>
      <c r="F138" s="194" t="s">
        <v>187</v>
      </c>
      <c r="G138" s="191"/>
      <c r="H138" s="195">
        <v>2</v>
      </c>
      <c r="I138" s="196"/>
      <c r="J138" s="191"/>
      <c r="K138" s="191"/>
      <c r="L138" s="197"/>
      <c r="M138" s="198"/>
      <c r="N138" s="199"/>
      <c r="O138" s="199"/>
      <c r="P138" s="199"/>
      <c r="Q138" s="199"/>
      <c r="R138" s="199"/>
      <c r="S138" s="199"/>
      <c r="T138" s="200"/>
      <c r="AT138" s="201" t="s">
        <v>147</v>
      </c>
      <c r="AU138" s="201" t="s">
        <v>92</v>
      </c>
      <c r="AV138" s="13" t="s">
        <v>92</v>
      </c>
      <c r="AW138" s="13" t="s">
        <v>43</v>
      </c>
      <c r="AX138" s="13" t="s">
        <v>83</v>
      </c>
      <c r="AY138" s="201" t="s">
        <v>135</v>
      </c>
    </row>
    <row r="139" spans="1:65" s="13" customFormat="1" ht="11.25">
      <c r="B139" s="190"/>
      <c r="C139" s="191"/>
      <c r="D139" s="192" t="s">
        <v>147</v>
      </c>
      <c r="E139" s="193" t="s">
        <v>45</v>
      </c>
      <c r="F139" s="194" t="s">
        <v>188</v>
      </c>
      <c r="G139" s="191"/>
      <c r="H139" s="195">
        <v>2</v>
      </c>
      <c r="I139" s="196"/>
      <c r="J139" s="191"/>
      <c r="K139" s="191"/>
      <c r="L139" s="197"/>
      <c r="M139" s="198"/>
      <c r="N139" s="199"/>
      <c r="O139" s="199"/>
      <c r="P139" s="199"/>
      <c r="Q139" s="199"/>
      <c r="R139" s="199"/>
      <c r="S139" s="199"/>
      <c r="T139" s="200"/>
      <c r="AT139" s="201" t="s">
        <v>147</v>
      </c>
      <c r="AU139" s="201" t="s">
        <v>92</v>
      </c>
      <c r="AV139" s="13" t="s">
        <v>92</v>
      </c>
      <c r="AW139" s="13" t="s">
        <v>43</v>
      </c>
      <c r="AX139" s="13" t="s">
        <v>83</v>
      </c>
      <c r="AY139" s="201" t="s">
        <v>135</v>
      </c>
    </row>
    <row r="140" spans="1:65" s="13" customFormat="1" ht="11.25">
      <c r="B140" s="190"/>
      <c r="C140" s="191"/>
      <c r="D140" s="192" t="s">
        <v>147</v>
      </c>
      <c r="E140" s="193" t="s">
        <v>45</v>
      </c>
      <c r="F140" s="194" t="s">
        <v>189</v>
      </c>
      <c r="G140" s="191"/>
      <c r="H140" s="195">
        <v>2</v>
      </c>
      <c r="I140" s="196"/>
      <c r="J140" s="191"/>
      <c r="K140" s="191"/>
      <c r="L140" s="197"/>
      <c r="M140" s="198"/>
      <c r="N140" s="199"/>
      <c r="O140" s="199"/>
      <c r="P140" s="199"/>
      <c r="Q140" s="199"/>
      <c r="R140" s="199"/>
      <c r="S140" s="199"/>
      <c r="T140" s="200"/>
      <c r="AT140" s="201" t="s">
        <v>147</v>
      </c>
      <c r="AU140" s="201" t="s">
        <v>92</v>
      </c>
      <c r="AV140" s="13" t="s">
        <v>92</v>
      </c>
      <c r="AW140" s="13" t="s">
        <v>43</v>
      </c>
      <c r="AX140" s="13" t="s">
        <v>83</v>
      </c>
      <c r="AY140" s="201" t="s">
        <v>135</v>
      </c>
    </row>
    <row r="141" spans="1:65" s="13" customFormat="1" ht="11.25">
      <c r="B141" s="190"/>
      <c r="C141" s="191"/>
      <c r="D141" s="192" t="s">
        <v>147</v>
      </c>
      <c r="E141" s="193" t="s">
        <v>45</v>
      </c>
      <c r="F141" s="194" t="s">
        <v>190</v>
      </c>
      <c r="G141" s="191"/>
      <c r="H141" s="195">
        <v>4</v>
      </c>
      <c r="I141" s="196"/>
      <c r="J141" s="191"/>
      <c r="K141" s="191"/>
      <c r="L141" s="197"/>
      <c r="M141" s="198"/>
      <c r="N141" s="199"/>
      <c r="O141" s="199"/>
      <c r="P141" s="199"/>
      <c r="Q141" s="199"/>
      <c r="R141" s="199"/>
      <c r="S141" s="199"/>
      <c r="T141" s="200"/>
      <c r="AT141" s="201" t="s">
        <v>147</v>
      </c>
      <c r="AU141" s="201" t="s">
        <v>92</v>
      </c>
      <c r="AV141" s="13" t="s">
        <v>92</v>
      </c>
      <c r="AW141" s="13" t="s">
        <v>43</v>
      </c>
      <c r="AX141" s="13" t="s">
        <v>83</v>
      </c>
      <c r="AY141" s="201" t="s">
        <v>135</v>
      </c>
    </row>
    <row r="142" spans="1:65" s="13" customFormat="1" ht="11.25">
      <c r="B142" s="190"/>
      <c r="C142" s="191"/>
      <c r="D142" s="192" t="s">
        <v>147</v>
      </c>
      <c r="E142" s="193" t="s">
        <v>45</v>
      </c>
      <c r="F142" s="194" t="s">
        <v>191</v>
      </c>
      <c r="G142" s="191"/>
      <c r="H142" s="195">
        <v>4</v>
      </c>
      <c r="I142" s="196"/>
      <c r="J142" s="191"/>
      <c r="K142" s="191"/>
      <c r="L142" s="197"/>
      <c r="M142" s="198"/>
      <c r="N142" s="199"/>
      <c r="O142" s="199"/>
      <c r="P142" s="199"/>
      <c r="Q142" s="199"/>
      <c r="R142" s="199"/>
      <c r="S142" s="199"/>
      <c r="T142" s="200"/>
      <c r="AT142" s="201" t="s">
        <v>147</v>
      </c>
      <c r="AU142" s="201" t="s">
        <v>92</v>
      </c>
      <c r="AV142" s="13" t="s">
        <v>92</v>
      </c>
      <c r="AW142" s="13" t="s">
        <v>43</v>
      </c>
      <c r="AX142" s="13" t="s">
        <v>83</v>
      </c>
      <c r="AY142" s="201" t="s">
        <v>135</v>
      </c>
    </row>
    <row r="143" spans="1:65" s="13" customFormat="1" ht="11.25">
      <c r="B143" s="190"/>
      <c r="C143" s="191"/>
      <c r="D143" s="192" t="s">
        <v>147</v>
      </c>
      <c r="E143" s="193" t="s">
        <v>45</v>
      </c>
      <c r="F143" s="194" t="s">
        <v>192</v>
      </c>
      <c r="G143" s="191"/>
      <c r="H143" s="195">
        <v>4</v>
      </c>
      <c r="I143" s="196"/>
      <c r="J143" s="191"/>
      <c r="K143" s="191"/>
      <c r="L143" s="197"/>
      <c r="M143" s="198"/>
      <c r="N143" s="199"/>
      <c r="O143" s="199"/>
      <c r="P143" s="199"/>
      <c r="Q143" s="199"/>
      <c r="R143" s="199"/>
      <c r="S143" s="199"/>
      <c r="T143" s="200"/>
      <c r="AT143" s="201" t="s">
        <v>147</v>
      </c>
      <c r="AU143" s="201" t="s">
        <v>92</v>
      </c>
      <c r="AV143" s="13" t="s">
        <v>92</v>
      </c>
      <c r="AW143" s="13" t="s">
        <v>43</v>
      </c>
      <c r="AX143" s="13" t="s">
        <v>83</v>
      </c>
      <c r="AY143" s="201" t="s">
        <v>135</v>
      </c>
    </row>
    <row r="144" spans="1:65" s="13" customFormat="1" ht="11.25">
      <c r="B144" s="190"/>
      <c r="C144" s="191"/>
      <c r="D144" s="192" t="s">
        <v>147</v>
      </c>
      <c r="E144" s="193" t="s">
        <v>45</v>
      </c>
      <c r="F144" s="194" t="s">
        <v>193</v>
      </c>
      <c r="G144" s="191"/>
      <c r="H144" s="195">
        <v>4</v>
      </c>
      <c r="I144" s="196"/>
      <c r="J144" s="191"/>
      <c r="K144" s="191"/>
      <c r="L144" s="197"/>
      <c r="M144" s="198"/>
      <c r="N144" s="199"/>
      <c r="O144" s="199"/>
      <c r="P144" s="199"/>
      <c r="Q144" s="199"/>
      <c r="R144" s="199"/>
      <c r="S144" s="199"/>
      <c r="T144" s="200"/>
      <c r="AT144" s="201" t="s">
        <v>147</v>
      </c>
      <c r="AU144" s="201" t="s">
        <v>92</v>
      </c>
      <c r="AV144" s="13" t="s">
        <v>92</v>
      </c>
      <c r="AW144" s="13" t="s">
        <v>43</v>
      </c>
      <c r="AX144" s="13" t="s">
        <v>83</v>
      </c>
      <c r="AY144" s="201" t="s">
        <v>135</v>
      </c>
    </row>
    <row r="145" spans="1:65" s="13" customFormat="1" ht="11.25">
      <c r="B145" s="190"/>
      <c r="C145" s="191"/>
      <c r="D145" s="192" t="s">
        <v>147</v>
      </c>
      <c r="E145" s="193" t="s">
        <v>45</v>
      </c>
      <c r="F145" s="194" t="s">
        <v>194</v>
      </c>
      <c r="G145" s="191"/>
      <c r="H145" s="195">
        <v>4</v>
      </c>
      <c r="I145" s="196"/>
      <c r="J145" s="191"/>
      <c r="K145" s="191"/>
      <c r="L145" s="197"/>
      <c r="M145" s="198"/>
      <c r="N145" s="199"/>
      <c r="O145" s="199"/>
      <c r="P145" s="199"/>
      <c r="Q145" s="199"/>
      <c r="R145" s="199"/>
      <c r="S145" s="199"/>
      <c r="T145" s="200"/>
      <c r="AT145" s="201" t="s">
        <v>147</v>
      </c>
      <c r="AU145" s="201" t="s">
        <v>92</v>
      </c>
      <c r="AV145" s="13" t="s">
        <v>92</v>
      </c>
      <c r="AW145" s="13" t="s">
        <v>43</v>
      </c>
      <c r="AX145" s="13" t="s">
        <v>83</v>
      </c>
      <c r="AY145" s="201" t="s">
        <v>135</v>
      </c>
    </row>
    <row r="146" spans="1:65" s="13" customFormat="1" ht="11.25">
      <c r="B146" s="190"/>
      <c r="C146" s="191"/>
      <c r="D146" s="192" t="s">
        <v>147</v>
      </c>
      <c r="E146" s="193" t="s">
        <v>45</v>
      </c>
      <c r="F146" s="194" t="s">
        <v>195</v>
      </c>
      <c r="G146" s="191"/>
      <c r="H146" s="195">
        <v>1</v>
      </c>
      <c r="I146" s="196"/>
      <c r="J146" s="191"/>
      <c r="K146" s="191"/>
      <c r="L146" s="197"/>
      <c r="M146" s="198"/>
      <c r="N146" s="199"/>
      <c r="O146" s="199"/>
      <c r="P146" s="199"/>
      <c r="Q146" s="199"/>
      <c r="R146" s="199"/>
      <c r="S146" s="199"/>
      <c r="T146" s="200"/>
      <c r="AT146" s="201" t="s">
        <v>147</v>
      </c>
      <c r="AU146" s="201" t="s">
        <v>92</v>
      </c>
      <c r="AV146" s="13" t="s">
        <v>92</v>
      </c>
      <c r="AW146" s="13" t="s">
        <v>43</v>
      </c>
      <c r="AX146" s="13" t="s">
        <v>83</v>
      </c>
      <c r="AY146" s="201" t="s">
        <v>135</v>
      </c>
    </row>
    <row r="147" spans="1:65" s="13" customFormat="1" ht="11.25">
      <c r="B147" s="190"/>
      <c r="C147" s="191"/>
      <c r="D147" s="192" t="s">
        <v>147</v>
      </c>
      <c r="E147" s="193" t="s">
        <v>45</v>
      </c>
      <c r="F147" s="194" t="s">
        <v>196</v>
      </c>
      <c r="G147" s="191"/>
      <c r="H147" s="195">
        <v>1</v>
      </c>
      <c r="I147" s="196"/>
      <c r="J147" s="191"/>
      <c r="K147" s="191"/>
      <c r="L147" s="197"/>
      <c r="M147" s="198"/>
      <c r="N147" s="199"/>
      <c r="O147" s="199"/>
      <c r="P147" s="199"/>
      <c r="Q147" s="199"/>
      <c r="R147" s="199"/>
      <c r="S147" s="199"/>
      <c r="T147" s="200"/>
      <c r="AT147" s="201" t="s">
        <v>147</v>
      </c>
      <c r="AU147" s="201" t="s">
        <v>92</v>
      </c>
      <c r="AV147" s="13" t="s">
        <v>92</v>
      </c>
      <c r="AW147" s="13" t="s">
        <v>43</v>
      </c>
      <c r="AX147" s="13" t="s">
        <v>83</v>
      </c>
      <c r="AY147" s="201" t="s">
        <v>135</v>
      </c>
    </row>
    <row r="148" spans="1:65" s="13" customFormat="1" ht="11.25">
      <c r="B148" s="190"/>
      <c r="C148" s="191"/>
      <c r="D148" s="192" t="s">
        <v>147</v>
      </c>
      <c r="E148" s="193" t="s">
        <v>45</v>
      </c>
      <c r="F148" s="194" t="s">
        <v>197</v>
      </c>
      <c r="G148" s="191"/>
      <c r="H148" s="195">
        <v>1</v>
      </c>
      <c r="I148" s="196"/>
      <c r="J148" s="191"/>
      <c r="K148" s="191"/>
      <c r="L148" s="197"/>
      <c r="M148" s="198"/>
      <c r="N148" s="199"/>
      <c r="O148" s="199"/>
      <c r="P148" s="199"/>
      <c r="Q148" s="199"/>
      <c r="R148" s="199"/>
      <c r="S148" s="199"/>
      <c r="T148" s="200"/>
      <c r="AT148" s="201" t="s">
        <v>147</v>
      </c>
      <c r="AU148" s="201" t="s">
        <v>92</v>
      </c>
      <c r="AV148" s="13" t="s">
        <v>92</v>
      </c>
      <c r="AW148" s="13" t="s">
        <v>43</v>
      </c>
      <c r="AX148" s="13" t="s">
        <v>83</v>
      </c>
      <c r="AY148" s="201" t="s">
        <v>135</v>
      </c>
    </row>
    <row r="149" spans="1:65" s="13" customFormat="1" ht="11.25">
      <c r="B149" s="190"/>
      <c r="C149" s="191"/>
      <c r="D149" s="192" t="s">
        <v>147</v>
      </c>
      <c r="E149" s="193" t="s">
        <v>45</v>
      </c>
      <c r="F149" s="194" t="s">
        <v>198</v>
      </c>
      <c r="G149" s="191"/>
      <c r="H149" s="195">
        <v>1</v>
      </c>
      <c r="I149" s="196"/>
      <c r="J149" s="191"/>
      <c r="K149" s="191"/>
      <c r="L149" s="197"/>
      <c r="M149" s="198"/>
      <c r="N149" s="199"/>
      <c r="O149" s="199"/>
      <c r="P149" s="199"/>
      <c r="Q149" s="199"/>
      <c r="R149" s="199"/>
      <c r="S149" s="199"/>
      <c r="T149" s="200"/>
      <c r="AT149" s="201" t="s">
        <v>147</v>
      </c>
      <c r="AU149" s="201" t="s">
        <v>92</v>
      </c>
      <c r="AV149" s="13" t="s">
        <v>92</v>
      </c>
      <c r="AW149" s="13" t="s">
        <v>43</v>
      </c>
      <c r="AX149" s="13" t="s">
        <v>83</v>
      </c>
      <c r="AY149" s="201" t="s">
        <v>135</v>
      </c>
    </row>
    <row r="150" spans="1:65" s="13" customFormat="1" ht="11.25">
      <c r="B150" s="190"/>
      <c r="C150" s="191"/>
      <c r="D150" s="192" t="s">
        <v>147</v>
      </c>
      <c r="E150" s="193" t="s">
        <v>45</v>
      </c>
      <c r="F150" s="194" t="s">
        <v>199</v>
      </c>
      <c r="G150" s="191"/>
      <c r="H150" s="195">
        <v>4</v>
      </c>
      <c r="I150" s="196"/>
      <c r="J150" s="191"/>
      <c r="K150" s="191"/>
      <c r="L150" s="197"/>
      <c r="M150" s="198"/>
      <c r="N150" s="199"/>
      <c r="O150" s="199"/>
      <c r="P150" s="199"/>
      <c r="Q150" s="199"/>
      <c r="R150" s="199"/>
      <c r="S150" s="199"/>
      <c r="T150" s="200"/>
      <c r="AT150" s="201" t="s">
        <v>147</v>
      </c>
      <c r="AU150" s="201" t="s">
        <v>92</v>
      </c>
      <c r="AV150" s="13" t="s">
        <v>92</v>
      </c>
      <c r="AW150" s="13" t="s">
        <v>43</v>
      </c>
      <c r="AX150" s="13" t="s">
        <v>83</v>
      </c>
      <c r="AY150" s="201" t="s">
        <v>135</v>
      </c>
    </row>
    <row r="151" spans="1:65" s="13" customFormat="1" ht="11.25">
      <c r="B151" s="190"/>
      <c r="C151" s="191"/>
      <c r="D151" s="192" t="s">
        <v>147</v>
      </c>
      <c r="E151" s="193" t="s">
        <v>45</v>
      </c>
      <c r="F151" s="194" t="s">
        <v>200</v>
      </c>
      <c r="G151" s="191"/>
      <c r="H151" s="195">
        <v>4</v>
      </c>
      <c r="I151" s="196"/>
      <c r="J151" s="191"/>
      <c r="K151" s="191"/>
      <c r="L151" s="197"/>
      <c r="M151" s="198"/>
      <c r="N151" s="199"/>
      <c r="O151" s="199"/>
      <c r="P151" s="199"/>
      <c r="Q151" s="199"/>
      <c r="R151" s="199"/>
      <c r="S151" s="199"/>
      <c r="T151" s="200"/>
      <c r="AT151" s="201" t="s">
        <v>147</v>
      </c>
      <c r="AU151" s="201" t="s">
        <v>92</v>
      </c>
      <c r="AV151" s="13" t="s">
        <v>92</v>
      </c>
      <c r="AW151" s="13" t="s">
        <v>43</v>
      </c>
      <c r="AX151" s="13" t="s">
        <v>83</v>
      </c>
      <c r="AY151" s="201" t="s">
        <v>135</v>
      </c>
    </row>
    <row r="152" spans="1:65" s="13" customFormat="1" ht="11.25">
      <c r="B152" s="190"/>
      <c r="C152" s="191"/>
      <c r="D152" s="192" t="s">
        <v>147</v>
      </c>
      <c r="E152" s="193" t="s">
        <v>45</v>
      </c>
      <c r="F152" s="194" t="s">
        <v>201</v>
      </c>
      <c r="G152" s="191"/>
      <c r="H152" s="195">
        <v>1</v>
      </c>
      <c r="I152" s="196"/>
      <c r="J152" s="191"/>
      <c r="K152" s="191"/>
      <c r="L152" s="197"/>
      <c r="M152" s="198"/>
      <c r="N152" s="199"/>
      <c r="O152" s="199"/>
      <c r="P152" s="199"/>
      <c r="Q152" s="199"/>
      <c r="R152" s="199"/>
      <c r="S152" s="199"/>
      <c r="T152" s="200"/>
      <c r="AT152" s="201" t="s">
        <v>147</v>
      </c>
      <c r="AU152" s="201" t="s">
        <v>92</v>
      </c>
      <c r="AV152" s="13" t="s">
        <v>92</v>
      </c>
      <c r="AW152" s="13" t="s">
        <v>43</v>
      </c>
      <c r="AX152" s="13" t="s">
        <v>83</v>
      </c>
      <c r="AY152" s="201" t="s">
        <v>135</v>
      </c>
    </row>
    <row r="153" spans="1:65" s="14" customFormat="1" ht="11.25">
      <c r="B153" s="202"/>
      <c r="C153" s="203"/>
      <c r="D153" s="192" t="s">
        <v>147</v>
      </c>
      <c r="E153" s="204" t="s">
        <v>45</v>
      </c>
      <c r="F153" s="205" t="s">
        <v>154</v>
      </c>
      <c r="G153" s="203"/>
      <c r="H153" s="206">
        <v>40</v>
      </c>
      <c r="I153" s="207"/>
      <c r="J153" s="203"/>
      <c r="K153" s="203"/>
      <c r="L153" s="208"/>
      <c r="M153" s="209"/>
      <c r="N153" s="210"/>
      <c r="O153" s="210"/>
      <c r="P153" s="210"/>
      <c r="Q153" s="210"/>
      <c r="R153" s="210"/>
      <c r="S153" s="210"/>
      <c r="T153" s="211"/>
      <c r="AT153" s="212" t="s">
        <v>147</v>
      </c>
      <c r="AU153" s="212" t="s">
        <v>92</v>
      </c>
      <c r="AV153" s="14" t="s">
        <v>143</v>
      </c>
      <c r="AW153" s="14" t="s">
        <v>43</v>
      </c>
      <c r="AX153" s="14" t="s">
        <v>90</v>
      </c>
      <c r="AY153" s="212" t="s">
        <v>135</v>
      </c>
    </row>
    <row r="154" spans="1:65" s="2" customFormat="1" ht="37.9" customHeight="1">
      <c r="A154" s="37"/>
      <c r="B154" s="38"/>
      <c r="C154" s="172" t="s">
        <v>202</v>
      </c>
      <c r="D154" s="172" t="s">
        <v>138</v>
      </c>
      <c r="E154" s="173" t="s">
        <v>203</v>
      </c>
      <c r="F154" s="174" t="s">
        <v>204</v>
      </c>
      <c r="G154" s="175" t="s">
        <v>162</v>
      </c>
      <c r="H154" s="176">
        <v>85.07</v>
      </c>
      <c r="I154" s="177"/>
      <c r="J154" s="178">
        <f>ROUND(I154*H154,2)</f>
        <v>0</v>
      </c>
      <c r="K154" s="174" t="s">
        <v>142</v>
      </c>
      <c r="L154" s="42"/>
      <c r="M154" s="179" t="s">
        <v>45</v>
      </c>
      <c r="N154" s="180" t="s">
        <v>54</v>
      </c>
      <c r="O154" s="67"/>
      <c r="P154" s="181">
        <f>O154*H154</f>
        <v>0</v>
      </c>
      <c r="Q154" s="181">
        <v>7.9210000000000003E-2</v>
      </c>
      <c r="R154" s="181">
        <f>Q154*H154</f>
        <v>6.7383946999999997</v>
      </c>
      <c r="S154" s="181">
        <v>0</v>
      </c>
      <c r="T154" s="182">
        <f>S154*H154</f>
        <v>0</v>
      </c>
      <c r="U154" s="37"/>
      <c r="V154" s="37"/>
      <c r="W154" s="37"/>
      <c r="X154" s="37"/>
      <c r="Y154" s="37"/>
      <c r="Z154" s="37"/>
      <c r="AA154" s="37"/>
      <c r="AB154" s="37"/>
      <c r="AC154" s="37"/>
      <c r="AD154" s="37"/>
      <c r="AE154" s="37"/>
      <c r="AR154" s="183" t="s">
        <v>143</v>
      </c>
      <c r="AT154" s="183" t="s">
        <v>138</v>
      </c>
      <c r="AU154" s="183" t="s">
        <v>92</v>
      </c>
      <c r="AY154" s="19" t="s">
        <v>135</v>
      </c>
      <c r="BE154" s="184">
        <f>IF(N154="základní",J154,0)</f>
        <v>0</v>
      </c>
      <c r="BF154" s="184">
        <f>IF(N154="snížená",J154,0)</f>
        <v>0</v>
      </c>
      <c r="BG154" s="184">
        <f>IF(N154="zákl. přenesená",J154,0)</f>
        <v>0</v>
      </c>
      <c r="BH154" s="184">
        <f>IF(N154="sníž. přenesená",J154,0)</f>
        <v>0</v>
      </c>
      <c r="BI154" s="184">
        <f>IF(N154="nulová",J154,0)</f>
        <v>0</v>
      </c>
      <c r="BJ154" s="19" t="s">
        <v>90</v>
      </c>
      <c r="BK154" s="184">
        <f>ROUND(I154*H154,2)</f>
        <v>0</v>
      </c>
      <c r="BL154" s="19" t="s">
        <v>143</v>
      </c>
      <c r="BM154" s="183" t="s">
        <v>205</v>
      </c>
    </row>
    <row r="155" spans="1:65" s="2" customFormat="1" ht="11.25">
      <c r="A155" s="37"/>
      <c r="B155" s="38"/>
      <c r="C155" s="39"/>
      <c r="D155" s="185" t="s">
        <v>145</v>
      </c>
      <c r="E155" s="39"/>
      <c r="F155" s="186" t="s">
        <v>206</v>
      </c>
      <c r="G155" s="39"/>
      <c r="H155" s="39"/>
      <c r="I155" s="187"/>
      <c r="J155" s="39"/>
      <c r="K155" s="39"/>
      <c r="L155" s="42"/>
      <c r="M155" s="188"/>
      <c r="N155" s="189"/>
      <c r="O155" s="67"/>
      <c r="P155" s="67"/>
      <c r="Q155" s="67"/>
      <c r="R155" s="67"/>
      <c r="S155" s="67"/>
      <c r="T155" s="68"/>
      <c r="U155" s="37"/>
      <c r="V155" s="37"/>
      <c r="W155" s="37"/>
      <c r="X155" s="37"/>
      <c r="Y155" s="37"/>
      <c r="Z155" s="37"/>
      <c r="AA155" s="37"/>
      <c r="AB155" s="37"/>
      <c r="AC155" s="37"/>
      <c r="AD155" s="37"/>
      <c r="AE155" s="37"/>
      <c r="AT155" s="19" t="s">
        <v>145</v>
      </c>
      <c r="AU155" s="19" t="s">
        <v>92</v>
      </c>
    </row>
    <row r="156" spans="1:65" s="13" customFormat="1" ht="11.25">
      <c r="B156" s="190"/>
      <c r="C156" s="191"/>
      <c r="D156" s="192" t="s">
        <v>147</v>
      </c>
      <c r="E156" s="193" t="s">
        <v>45</v>
      </c>
      <c r="F156" s="194" t="s">
        <v>207</v>
      </c>
      <c r="G156" s="191"/>
      <c r="H156" s="195">
        <v>8.3439999999999994</v>
      </c>
      <c r="I156" s="196"/>
      <c r="J156" s="191"/>
      <c r="K156" s="191"/>
      <c r="L156" s="197"/>
      <c r="M156" s="198"/>
      <c r="N156" s="199"/>
      <c r="O156" s="199"/>
      <c r="P156" s="199"/>
      <c r="Q156" s="199"/>
      <c r="R156" s="199"/>
      <c r="S156" s="199"/>
      <c r="T156" s="200"/>
      <c r="AT156" s="201" t="s">
        <v>147</v>
      </c>
      <c r="AU156" s="201" t="s">
        <v>92</v>
      </c>
      <c r="AV156" s="13" t="s">
        <v>92</v>
      </c>
      <c r="AW156" s="13" t="s">
        <v>43</v>
      </c>
      <c r="AX156" s="13" t="s">
        <v>83</v>
      </c>
      <c r="AY156" s="201" t="s">
        <v>135</v>
      </c>
    </row>
    <row r="157" spans="1:65" s="13" customFormat="1" ht="22.5">
      <c r="B157" s="190"/>
      <c r="C157" s="191"/>
      <c r="D157" s="192" t="s">
        <v>147</v>
      </c>
      <c r="E157" s="193" t="s">
        <v>45</v>
      </c>
      <c r="F157" s="194" t="s">
        <v>208</v>
      </c>
      <c r="G157" s="191"/>
      <c r="H157" s="195">
        <v>32.265000000000001</v>
      </c>
      <c r="I157" s="196"/>
      <c r="J157" s="191"/>
      <c r="K157" s="191"/>
      <c r="L157" s="197"/>
      <c r="M157" s="198"/>
      <c r="N157" s="199"/>
      <c r="O157" s="199"/>
      <c r="P157" s="199"/>
      <c r="Q157" s="199"/>
      <c r="R157" s="199"/>
      <c r="S157" s="199"/>
      <c r="T157" s="200"/>
      <c r="AT157" s="201" t="s">
        <v>147</v>
      </c>
      <c r="AU157" s="201" t="s">
        <v>92</v>
      </c>
      <c r="AV157" s="13" t="s">
        <v>92</v>
      </c>
      <c r="AW157" s="13" t="s">
        <v>43</v>
      </c>
      <c r="AX157" s="13" t="s">
        <v>83</v>
      </c>
      <c r="AY157" s="201" t="s">
        <v>135</v>
      </c>
    </row>
    <row r="158" spans="1:65" s="13" customFormat="1" ht="11.25">
      <c r="B158" s="190"/>
      <c r="C158" s="191"/>
      <c r="D158" s="192" t="s">
        <v>147</v>
      </c>
      <c r="E158" s="193" t="s">
        <v>45</v>
      </c>
      <c r="F158" s="194" t="s">
        <v>209</v>
      </c>
      <c r="G158" s="191"/>
      <c r="H158" s="195">
        <v>12.260999999999999</v>
      </c>
      <c r="I158" s="196"/>
      <c r="J158" s="191"/>
      <c r="K158" s="191"/>
      <c r="L158" s="197"/>
      <c r="M158" s="198"/>
      <c r="N158" s="199"/>
      <c r="O158" s="199"/>
      <c r="P158" s="199"/>
      <c r="Q158" s="199"/>
      <c r="R158" s="199"/>
      <c r="S158" s="199"/>
      <c r="T158" s="200"/>
      <c r="AT158" s="201" t="s">
        <v>147</v>
      </c>
      <c r="AU158" s="201" t="s">
        <v>92</v>
      </c>
      <c r="AV158" s="13" t="s">
        <v>92</v>
      </c>
      <c r="AW158" s="13" t="s">
        <v>43</v>
      </c>
      <c r="AX158" s="13" t="s">
        <v>83</v>
      </c>
      <c r="AY158" s="201" t="s">
        <v>135</v>
      </c>
    </row>
    <row r="159" spans="1:65" s="13" customFormat="1" ht="11.25">
      <c r="B159" s="190"/>
      <c r="C159" s="191"/>
      <c r="D159" s="192" t="s">
        <v>147</v>
      </c>
      <c r="E159" s="193" t="s">
        <v>45</v>
      </c>
      <c r="F159" s="194" t="s">
        <v>210</v>
      </c>
      <c r="G159" s="191"/>
      <c r="H159" s="195">
        <v>2.2000000000000002</v>
      </c>
      <c r="I159" s="196"/>
      <c r="J159" s="191"/>
      <c r="K159" s="191"/>
      <c r="L159" s="197"/>
      <c r="M159" s="198"/>
      <c r="N159" s="199"/>
      <c r="O159" s="199"/>
      <c r="P159" s="199"/>
      <c r="Q159" s="199"/>
      <c r="R159" s="199"/>
      <c r="S159" s="199"/>
      <c r="T159" s="200"/>
      <c r="AT159" s="201" t="s">
        <v>147</v>
      </c>
      <c r="AU159" s="201" t="s">
        <v>92</v>
      </c>
      <c r="AV159" s="13" t="s">
        <v>92</v>
      </c>
      <c r="AW159" s="13" t="s">
        <v>43</v>
      </c>
      <c r="AX159" s="13" t="s">
        <v>83</v>
      </c>
      <c r="AY159" s="201" t="s">
        <v>135</v>
      </c>
    </row>
    <row r="160" spans="1:65" s="13" customFormat="1" ht="11.25">
      <c r="B160" s="190"/>
      <c r="C160" s="191"/>
      <c r="D160" s="192" t="s">
        <v>147</v>
      </c>
      <c r="E160" s="193" t="s">
        <v>45</v>
      </c>
      <c r="F160" s="194" t="s">
        <v>211</v>
      </c>
      <c r="G160" s="191"/>
      <c r="H160" s="195">
        <v>30</v>
      </c>
      <c r="I160" s="196"/>
      <c r="J160" s="191"/>
      <c r="K160" s="191"/>
      <c r="L160" s="197"/>
      <c r="M160" s="198"/>
      <c r="N160" s="199"/>
      <c r="O160" s="199"/>
      <c r="P160" s="199"/>
      <c r="Q160" s="199"/>
      <c r="R160" s="199"/>
      <c r="S160" s="199"/>
      <c r="T160" s="200"/>
      <c r="AT160" s="201" t="s">
        <v>147</v>
      </c>
      <c r="AU160" s="201" t="s">
        <v>92</v>
      </c>
      <c r="AV160" s="13" t="s">
        <v>92</v>
      </c>
      <c r="AW160" s="13" t="s">
        <v>43</v>
      </c>
      <c r="AX160" s="13" t="s">
        <v>83</v>
      </c>
      <c r="AY160" s="201" t="s">
        <v>135</v>
      </c>
    </row>
    <row r="161" spans="1:65" s="14" customFormat="1" ht="11.25">
      <c r="B161" s="202"/>
      <c r="C161" s="203"/>
      <c r="D161" s="192" t="s">
        <v>147</v>
      </c>
      <c r="E161" s="204" t="s">
        <v>45</v>
      </c>
      <c r="F161" s="205" t="s">
        <v>154</v>
      </c>
      <c r="G161" s="203"/>
      <c r="H161" s="206">
        <v>85.07</v>
      </c>
      <c r="I161" s="207"/>
      <c r="J161" s="203"/>
      <c r="K161" s="203"/>
      <c r="L161" s="208"/>
      <c r="M161" s="209"/>
      <c r="N161" s="210"/>
      <c r="O161" s="210"/>
      <c r="P161" s="210"/>
      <c r="Q161" s="210"/>
      <c r="R161" s="210"/>
      <c r="S161" s="210"/>
      <c r="T161" s="211"/>
      <c r="AT161" s="212" t="s">
        <v>147</v>
      </c>
      <c r="AU161" s="212" t="s">
        <v>92</v>
      </c>
      <c r="AV161" s="14" t="s">
        <v>143</v>
      </c>
      <c r="AW161" s="14" t="s">
        <v>43</v>
      </c>
      <c r="AX161" s="14" t="s">
        <v>90</v>
      </c>
      <c r="AY161" s="212" t="s">
        <v>135</v>
      </c>
    </row>
    <row r="162" spans="1:65" s="2" customFormat="1" ht="37.9" customHeight="1">
      <c r="A162" s="37"/>
      <c r="B162" s="38"/>
      <c r="C162" s="172" t="s">
        <v>212</v>
      </c>
      <c r="D162" s="172" t="s">
        <v>138</v>
      </c>
      <c r="E162" s="173" t="s">
        <v>213</v>
      </c>
      <c r="F162" s="174" t="s">
        <v>214</v>
      </c>
      <c r="G162" s="175" t="s">
        <v>162</v>
      </c>
      <c r="H162" s="176">
        <v>39.000999999999998</v>
      </c>
      <c r="I162" s="177"/>
      <c r="J162" s="178">
        <f>ROUND(I162*H162,2)</f>
        <v>0</v>
      </c>
      <c r="K162" s="174" t="s">
        <v>142</v>
      </c>
      <c r="L162" s="42"/>
      <c r="M162" s="179" t="s">
        <v>45</v>
      </c>
      <c r="N162" s="180" t="s">
        <v>54</v>
      </c>
      <c r="O162" s="67"/>
      <c r="P162" s="181">
        <f>O162*H162</f>
        <v>0</v>
      </c>
      <c r="Q162" s="181">
        <v>6.4519999999999994E-2</v>
      </c>
      <c r="R162" s="181">
        <f>Q162*H162</f>
        <v>2.5163445199999996</v>
      </c>
      <c r="S162" s="181">
        <v>0</v>
      </c>
      <c r="T162" s="182">
        <f>S162*H162</f>
        <v>0</v>
      </c>
      <c r="U162" s="37"/>
      <c r="V162" s="37"/>
      <c r="W162" s="37"/>
      <c r="X162" s="37"/>
      <c r="Y162" s="37"/>
      <c r="Z162" s="37"/>
      <c r="AA162" s="37"/>
      <c r="AB162" s="37"/>
      <c r="AC162" s="37"/>
      <c r="AD162" s="37"/>
      <c r="AE162" s="37"/>
      <c r="AR162" s="183" t="s">
        <v>143</v>
      </c>
      <c r="AT162" s="183" t="s">
        <v>138</v>
      </c>
      <c r="AU162" s="183" t="s">
        <v>92</v>
      </c>
      <c r="AY162" s="19" t="s">
        <v>135</v>
      </c>
      <c r="BE162" s="184">
        <f>IF(N162="základní",J162,0)</f>
        <v>0</v>
      </c>
      <c r="BF162" s="184">
        <f>IF(N162="snížená",J162,0)</f>
        <v>0</v>
      </c>
      <c r="BG162" s="184">
        <f>IF(N162="zákl. přenesená",J162,0)</f>
        <v>0</v>
      </c>
      <c r="BH162" s="184">
        <f>IF(N162="sníž. přenesená",J162,0)</f>
        <v>0</v>
      </c>
      <c r="BI162" s="184">
        <f>IF(N162="nulová",J162,0)</f>
        <v>0</v>
      </c>
      <c r="BJ162" s="19" t="s">
        <v>90</v>
      </c>
      <c r="BK162" s="184">
        <f>ROUND(I162*H162,2)</f>
        <v>0</v>
      </c>
      <c r="BL162" s="19" t="s">
        <v>143</v>
      </c>
      <c r="BM162" s="183" t="s">
        <v>215</v>
      </c>
    </row>
    <row r="163" spans="1:65" s="2" customFormat="1" ht="11.25">
      <c r="A163" s="37"/>
      <c r="B163" s="38"/>
      <c r="C163" s="39"/>
      <c r="D163" s="185" t="s">
        <v>145</v>
      </c>
      <c r="E163" s="39"/>
      <c r="F163" s="186" t="s">
        <v>216</v>
      </c>
      <c r="G163" s="39"/>
      <c r="H163" s="39"/>
      <c r="I163" s="187"/>
      <c r="J163" s="39"/>
      <c r="K163" s="39"/>
      <c r="L163" s="42"/>
      <c r="M163" s="188"/>
      <c r="N163" s="189"/>
      <c r="O163" s="67"/>
      <c r="P163" s="67"/>
      <c r="Q163" s="67"/>
      <c r="R163" s="67"/>
      <c r="S163" s="67"/>
      <c r="T163" s="68"/>
      <c r="U163" s="37"/>
      <c r="V163" s="37"/>
      <c r="W163" s="37"/>
      <c r="X163" s="37"/>
      <c r="Y163" s="37"/>
      <c r="Z163" s="37"/>
      <c r="AA163" s="37"/>
      <c r="AB163" s="37"/>
      <c r="AC163" s="37"/>
      <c r="AD163" s="37"/>
      <c r="AE163" s="37"/>
      <c r="AT163" s="19" t="s">
        <v>145</v>
      </c>
      <c r="AU163" s="19" t="s">
        <v>92</v>
      </c>
    </row>
    <row r="164" spans="1:65" s="15" customFormat="1" ht="11.25">
      <c r="B164" s="213"/>
      <c r="C164" s="214"/>
      <c r="D164" s="192" t="s">
        <v>147</v>
      </c>
      <c r="E164" s="215" t="s">
        <v>45</v>
      </c>
      <c r="F164" s="216" t="s">
        <v>217</v>
      </c>
      <c r="G164" s="214"/>
      <c r="H164" s="215" t="s">
        <v>45</v>
      </c>
      <c r="I164" s="217"/>
      <c r="J164" s="214"/>
      <c r="K164" s="214"/>
      <c r="L164" s="218"/>
      <c r="M164" s="219"/>
      <c r="N164" s="220"/>
      <c r="O164" s="220"/>
      <c r="P164" s="220"/>
      <c r="Q164" s="220"/>
      <c r="R164" s="220"/>
      <c r="S164" s="220"/>
      <c r="T164" s="221"/>
      <c r="AT164" s="222" t="s">
        <v>147</v>
      </c>
      <c r="AU164" s="222" t="s">
        <v>92</v>
      </c>
      <c r="AV164" s="15" t="s">
        <v>90</v>
      </c>
      <c r="AW164" s="15" t="s">
        <v>43</v>
      </c>
      <c r="AX164" s="15" t="s">
        <v>83</v>
      </c>
      <c r="AY164" s="222" t="s">
        <v>135</v>
      </c>
    </row>
    <row r="165" spans="1:65" s="13" customFormat="1" ht="11.25">
      <c r="B165" s="190"/>
      <c r="C165" s="191"/>
      <c r="D165" s="192" t="s">
        <v>147</v>
      </c>
      <c r="E165" s="193" t="s">
        <v>45</v>
      </c>
      <c r="F165" s="194" t="s">
        <v>218</v>
      </c>
      <c r="G165" s="191"/>
      <c r="H165" s="195">
        <v>3.125</v>
      </c>
      <c r="I165" s="196"/>
      <c r="J165" s="191"/>
      <c r="K165" s="191"/>
      <c r="L165" s="197"/>
      <c r="M165" s="198"/>
      <c r="N165" s="199"/>
      <c r="O165" s="199"/>
      <c r="P165" s="199"/>
      <c r="Q165" s="199"/>
      <c r="R165" s="199"/>
      <c r="S165" s="199"/>
      <c r="T165" s="200"/>
      <c r="AT165" s="201" t="s">
        <v>147</v>
      </c>
      <c r="AU165" s="201" t="s">
        <v>92</v>
      </c>
      <c r="AV165" s="13" t="s">
        <v>92</v>
      </c>
      <c r="AW165" s="13" t="s">
        <v>43</v>
      </c>
      <c r="AX165" s="13" t="s">
        <v>83</v>
      </c>
      <c r="AY165" s="201" t="s">
        <v>135</v>
      </c>
    </row>
    <row r="166" spans="1:65" s="13" customFormat="1" ht="11.25">
      <c r="B166" s="190"/>
      <c r="C166" s="191"/>
      <c r="D166" s="192" t="s">
        <v>147</v>
      </c>
      <c r="E166" s="193" t="s">
        <v>45</v>
      </c>
      <c r="F166" s="194" t="s">
        <v>219</v>
      </c>
      <c r="G166" s="191"/>
      <c r="H166" s="195">
        <v>1.5629999999999999</v>
      </c>
      <c r="I166" s="196"/>
      <c r="J166" s="191"/>
      <c r="K166" s="191"/>
      <c r="L166" s="197"/>
      <c r="M166" s="198"/>
      <c r="N166" s="199"/>
      <c r="O166" s="199"/>
      <c r="P166" s="199"/>
      <c r="Q166" s="199"/>
      <c r="R166" s="199"/>
      <c r="S166" s="199"/>
      <c r="T166" s="200"/>
      <c r="AT166" s="201" t="s">
        <v>147</v>
      </c>
      <c r="AU166" s="201" t="s">
        <v>92</v>
      </c>
      <c r="AV166" s="13" t="s">
        <v>92</v>
      </c>
      <c r="AW166" s="13" t="s">
        <v>43</v>
      </c>
      <c r="AX166" s="13" t="s">
        <v>83</v>
      </c>
      <c r="AY166" s="201" t="s">
        <v>135</v>
      </c>
    </row>
    <row r="167" spans="1:65" s="13" customFormat="1" ht="11.25">
      <c r="B167" s="190"/>
      <c r="C167" s="191"/>
      <c r="D167" s="192" t="s">
        <v>147</v>
      </c>
      <c r="E167" s="193" t="s">
        <v>45</v>
      </c>
      <c r="F167" s="194" t="s">
        <v>220</v>
      </c>
      <c r="G167" s="191"/>
      <c r="H167" s="195">
        <v>1.5629999999999999</v>
      </c>
      <c r="I167" s="196"/>
      <c r="J167" s="191"/>
      <c r="K167" s="191"/>
      <c r="L167" s="197"/>
      <c r="M167" s="198"/>
      <c r="N167" s="199"/>
      <c r="O167" s="199"/>
      <c r="P167" s="199"/>
      <c r="Q167" s="199"/>
      <c r="R167" s="199"/>
      <c r="S167" s="199"/>
      <c r="T167" s="200"/>
      <c r="AT167" s="201" t="s">
        <v>147</v>
      </c>
      <c r="AU167" s="201" t="s">
        <v>92</v>
      </c>
      <c r="AV167" s="13" t="s">
        <v>92</v>
      </c>
      <c r="AW167" s="13" t="s">
        <v>43</v>
      </c>
      <c r="AX167" s="13" t="s">
        <v>83</v>
      </c>
      <c r="AY167" s="201" t="s">
        <v>135</v>
      </c>
    </row>
    <row r="168" spans="1:65" s="13" customFormat="1" ht="11.25">
      <c r="B168" s="190"/>
      <c r="C168" s="191"/>
      <c r="D168" s="192" t="s">
        <v>147</v>
      </c>
      <c r="E168" s="193" t="s">
        <v>45</v>
      </c>
      <c r="F168" s="194" t="s">
        <v>221</v>
      </c>
      <c r="G168" s="191"/>
      <c r="H168" s="195">
        <v>3.75</v>
      </c>
      <c r="I168" s="196"/>
      <c r="J168" s="191"/>
      <c r="K168" s="191"/>
      <c r="L168" s="197"/>
      <c r="M168" s="198"/>
      <c r="N168" s="199"/>
      <c r="O168" s="199"/>
      <c r="P168" s="199"/>
      <c r="Q168" s="199"/>
      <c r="R168" s="199"/>
      <c r="S168" s="199"/>
      <c r="T168" s="200"/>
      <c r="AT168" s="201" t="s">
        <v>147</v>
      </c>
      <c r="AU168" s="201" t="s">
        <v>92</v>
      </c>
      <c r="AV168" s="13" t="s">
        <v>92</v>
      </c>
      <c r="AW168" s="13" t="s">
        <v>43</v>
      </c>
      <c r="AX168" s="13" t="s">
        <v>83</v>
      </c>
      <c r="AY168" s="201" t="s">
        <v>135</v>
      </c>
    </row>
    <row r="169" spans="1:65" s="13" customFormat="1" ht="11.25">
      <c r="B169" s="190"/>
      <c r="C169" s="191"/>
      <c r="D169" s="192" t="s">
        <v>147</v>
      </c>
      <c r="E169" s="193" t="s">
        <v>45</v>
      </c>
      <c r="F169" s="194" t="s">
        <v>222</v>
      </c>
      <c r="G169" s="191"/>
      <c r="H169" s="195">
        <v>2.25</v>
      </c>
      <c r="I169" s="196"/>
      <c r="J169" s="191"/>
      <c r="K169" s="191"/>
      <c r="L169" s="197"/>
      <c r="M169" s="198"/>
      <c r="N169" s="199"/>
      <c r="O169" s="199"/>
      <c r="P169" s="199"/>
      <c r="Q169" s="199"/>
      <c r="R169" s="199"/>
      <c r="S169" s="199"/>
      <c r="T169" s="200"/>
      <c r="AT169" s="201" t="s">
        <v>147</v>
      </c>
      <c r="AU169" s="201" t="s">
        <v>92</v>
      </c>
      <c r="AV169" s="13" t="s">
        <v>92</v>
      </c>
      <c r="AW169" s="13" t="s">
        <v>43</v>
      </c>
      <c r="AX169" s="13" t="s">
        <v>83</v>
      </c>
      <c r="AY169" s="201" t="s">
        <v>135</v>
      </c>
    </row>
    <row r="170" spans="1:65" s="13" customFormat="1" ht="11.25">
      <c r="B170" s="190"/>
      <c r="C170" s="191"/>
      <c r="D170" s="192" t="s">
        <v>147</v>
      </c>
      <c r="E170" s="193" t="s">
        <v>45</v>
      </c>
      <c r="F170" s="194" t="s">
        <v>223</v>
      </c>
      <c r="G170" s="191"/>
      <c r="H170" s="195">
        <v>2.25</v>
      </c>
      <c r="I170" s="196"/>
      <c r="J170" s="191"/>
      <c r="K170" s="191"/>
      <c r="L170" s="197"/>
      <c r="M170" s="198"/>
      <c r="N170" s="199"/>
      <c r="O170" s="199"/>
      <c r="P170" s="199"/>
      <c r="Q170" s="199"/>
      <c r="R170" s="199"/>
      <c r="S170" s="199"/>
      <c r="T170" s="200"/>
      <c r="AT170" s="201" t="s">
        <v>147</v>
      </c>
      <c r="AU170" s="201" t="s">
        <v>92</v>
      </c>
      <c r="AV170" s="13" t="s">
        <v>92</v>
      </c>
      <c r="AW170" s="13" t="s">
        <v>43</v>
      </c>
      <c r="AX170" s="13" t="s">
        <v>83</v>
      </c>
      <c r="AY170" s="201" t="s">
        <v>135</v>
      </c>
    </row>
    <row r="171" spans="1:65" s="13" customFormat="1" ht="11.25">
      <c r="B171" s="190"/>
      <c r="C171" s="191"/>
      <c r="D171" s="192" t="s">
        <v>147</v>
      </c>
      <c r="E171" s="193" t="s">
        <v>45</v>
      </c>
      <c r="F171" s="194" t="s">
        <v>224</v>
      </c>
      <c r="G171" s="191"/>
      <c r="H171" s="195">
        <v>2.25</v>
      </c>
      <c r="I171" s="196"/>
      <c r="J171" s="191"/>
      <c r="K171" s="191"/>
      <c r="L171" s="197"/>
      <c r="M171" s="198"/>
      <c r="N171" s="199"/>
      <c r="O171" s="199"/>
      <c r="P171" s="199"/>
      <c r="Q171" s="199"/>
      <c r="R171" s="199"/>
      <c r="S171" s="199"/>
      <c r="T171" s="200"/>
      <c r="AT171" s="201" t="s">
        <v>147</v>
      </c>
      <c r="AU171" s="201" t="s">
        <v>92</v>
      </c>
      <c r="AV171" s="13" t="s">
        <v>92</v>
      </c>
      <c r="AW171" s="13" t="s">
        <v>43</v>
      </c>
      <c r="AX171" s="13" t="s">
        <v>83</v>
      </c>
      <c r="AY171" s="201" t="s">
        <v>135</v>
      </c>
    </row>
    <row r="172" spans="1:65" s="13" customFormat="1" ht="11.25">
      <c r="B172" s="190"/>
      <c r="C172" s="191"/>
      <c r="D172" s="192" t="s">
        <v>147</v>
      </c>
      <c r="E172" s="193" t="s">
        <v>45</v>
      </c>
      <c r="F172" s="194" t="s">
        <v>225</v>
      </c>
      <c r="G172" s="191"/>
      <c r="H172" s="195">
        <v>2.25</v>
      </c>
      <c r="I172" s="196"/>
      <c r="J172" s="191"/>
      <c r="K172" s="191"/>
      <c r="L172" s="197"/>
      <c r="M172" s="198"/>
      <c r="N172" s="199"/>
      <c r="O172" s="199"/>
      <c r="P172" s="199"/>
      <c r="Q172" s="199"/>
      <c r="R172" s="199"/>
      <c r="S172" s="199"/>
      <c r="T172" s="200"/>
      <c r="AT172" s="201" t="s">
        <v>147</v>
      </c>
      <c r="AU172" s="201" t="s">
        <v>92</v>
      </c>
      <c r="AV172" s="13" t="s">
        <v>92</v>
      </c>
      <c r="AW172" s="13" t="s">
        <v>43</v>
      </c>
      <c r="AX172" s="13" t="s">
        <v>83</v>
      </c>
      <c r="AY172" s="201" t="s">
        <v>135</v>
      </c>
    </row>
    <row r="173" spans="1:65" s="13" customFormat="1" ht="11.25">
      <c r="B173" s="190"/>
      <c r="C173" s="191"/>
      <c r="D173" s="192" t="s">
        <v>147</v>
      </c>
      <c r="E173" s="193" t="s">
        <v>45</v>
      </c>
      <c r="F173" s="194" t="s">
        <v>226</v>
      </c>
      <c r="G173" s="191"/>
      <c r="H173" s="195">
        <v>1.125</v>
      </c>
      <c r="I173" s="196"/>
      <c r="J173" s="191"/>
      <c r="K173" s="191"/>
      <c r="L173" s="197"/>
      <c r="M173" s="198"/>
      <c r="N173" s="199"/>
      <c r="O173" s="199"/>
      <c r="P173" s="199"/>
      <c r="Q173" s="199"/>
      <c r="R173" s="199"/>
      <c r="S173" s="199"/>
      <c r="T173" s="200"/>
      <c r="AT173" s="201" t="s">
        <v>147</v>
      </c>
      <c r="AU173" s="201" t="s">
        <v>92</v>
      </c>
      <c r="AV173" s="13" t="s">
        <v>92</v>
      </c>
      <c r="AW173" s="13" t="s">
        <v>43</v>
      </c>
      <c r="AX173" s="13" t="s">
        <v>83</v>
      </c>
      <c r="AY173" s="201" t="s">
        <v>135</v>
      </c>
    </row>
    <row r="174" spans="1:65" s="13" customFormat="1" ht="11.25">
      <c r="B174" s="190"/>
      <c r="C174" s="191"/>
      <c r="D174" s="192" t="s">
        <v>147</v>
      </c>
      <c r="E174" s="193" t="s">
        <v>45</v>
      </c>
      <c r="F174" s="194" t="s">
        <v>227</v>
      </c>
      <c r="G174" s="191"/>
      <c r="H174" s="195">
        <v>1.125</v>
      </c>
      <c r="I174" s="196"/>
      <c r="J174" s="191"/>
      <c r="K174" s="191"/>
      <c r="L174" s="197"/>
      <c r="M174" s="198"/>
      <c r="N174" s="199"/>
      <c r="O174" s="199"/>
      <c r="P174" s="199"/>
      <c r="Q174" s="199"/>
      <c r="R174" s="199"/>
      <c r="S174" s="199"/>
      <c r="T174" s="200"/>
      <c r="AT174" s="201" t="s">
        <v>147</v>
      </c>
      <c r="AU174" s="201" t="s">
        <v>92</v>
      </c>
      <c r="AV174" s="13" t="s">
        <v>92</v>
      </c>
      <c r="AW174" s="13" t="s">
        <v>43</v>
      </c>
      <c r="AX174" s="13" t="s">
        <v>83</v>
      </c>
      <c r="AY174" s="201" t="s">
        <v>135</v>
      </c>
    </row>
    <row r="175" spans="1:65" s="13" customFormat="1" ht="11.25">
      <c r="B175" s="190"/>
      <c r="C175" s="191"/>
      <c r="D175" s="192" t="s">
        <v>147</v>
      </c>
      <c r="E175" s="193" t="s">
        <v>45</v>
      </c>
      <c r="F175" s="194" t="s">
        <v>228</v>
      </c>
      <c r="G175" s="191"/>
      <c r="H175" s="195">
        <v>2.75</v>
      </c>
      <c r="I175" s="196"/>
      <c r="J175" s="191"/>
      <c r="K175" s="191"/>
      <c r="L175" s="197"/>
      <c r="M175" s="198"/>
      <c r="N175" s="199"/>
      <c r="O175" s="199"/>
      <c r="P175" s="199"/>
      <c r="Q175" s="199"/>
      <c r="R175" s="199"/>
      <c r="S175" s="199"/>
      <c r="T175" s="200"/>
      <c r="AT175" s="201" t="s">
        <v>147</v>
      </c>
      <c r="AU175" s="201" t="s">
        <v>92</v>
      </c>
      <c r="AV175" s="13" t="s">
        <v>92</v>
      </c>
      <c r="AW175" s="13" t="s">
        <v>43</v>
      </c>
      <c r="AX175" s="13" t="s">
        <v>83</v>
      </c>
      <c r="AY175" s="201" t="s">
        <v>135</v>
      </c>
    </row>
    <row r="176" spans="1:65" s="13" customFormat="1" ht="11.25">
      <c r="B176" s="190"/>
      <c r="C176" s="191"/>
      <c r="D176" s="192" t="s">
        <v>147</v>
      </c>
      <c r="E176" s="193" t="s">
        <v>45</v>
      </c>
      <c r="F176" s="194" t="s">
        <v>229</v>
      </c>
      <c r="G176" s="191"/>
      <c r="H176" s="195">
        <v>15</v>
      </c>
      <c r="I176" s="196"/>
      <c r="J176" s="191"/>
      <c r="K176" s="191"/>
      <c r="L176" s="197"/>
      <c r="M176" s="198"/>
      <c r="N176" s="199"/>
      <c r="O176" s="199"/>
      <c r="P176" s="199"/>
      <c r="Q176" s="199"/>
      <c r="R176" s="199"/>
      <c r="S176" s="199"/>
      <c r="T176" s="200"/>
      <c r="AT176" s="201" t="s">
        <v>147</v>
      </c>
      <c r="AU176" s="201" t="s">
        <v>92</v>
      </c>
      <c r="AV176" s="13" t="s">
        <v>92</v>
      </c>
      <c r="AW176" s="13" t="s">
        <v>43</v>
      </c>
      <c r="AX176" s="13" t="s">
        <v>83</v>
      </c>
      <c r="AY176" s="201" t="s">
        <v>135</v>
      </c>
    </row>
    <row r="177" spans="1:65" s="14" customFormat="1" ht="11.25">
      <c r="B177" s="202"/>
      <c r="C177" s="203"/>
      <c r="D177" s="192" t="s">
        <v>147</v>
      </c>
      <c r="E177" s="204" t="s">
        <v>45</v>
      </c>
      <c r="F177" s="205" t="s">
        <v>154</v>
      </c>
      <c r="G177" s="203"/>
      <c r="H177" s="206">
        <v>39.000999999999998</v>
      </c>
      <c r="I177" s="207"/>
      <c r="J177" s="203"/>
      <c r="K177" s="203"/>
      <c r="L177" s="208"/>
      <c r="M177" s="209"/>
      <c r="N177" s="210"/>
      <c r="O177" s="210"/>
      <c r="P177" s="210"/>
      <c r="Q177" s="210"/>
      <c r="R177" s="210"/>
      <c r="S177" s="210"/>
      <c r="T177" s="211"/>
      <c r="AT177" s="212" t="s">
        <v>147</v>
      </c>
      <c r="AU177" s="212" t="s">
        <v>92</v>
      </c>
      <c r="AV177" s="14" t="s">
        <v>143</v>
      </c>
      <c r="AW177" s="14" t="s">
        <v>43</v>
      </c>
      <c r="AX177" s="14" t="s">
        <v>90</v>
      </c>
      <c r="AY177" s="212" t="s">
        <v>135</v>
      </c>
    </row>
    <row r="178" spans="1:65" s="12" customFormat="1" ht="22.9" customHeight="1">
      <c r="B178" s="156"/>
      <c r="C178" s="157"/>
      <c r="D178" s="158" t="s">
        <v>82</v>
      </c>
      <c r="E178" s="170" t="s">
        <v>212</v>
      </c>
      <c r="F178" s="170" t="s">
        <v>230</v>
      </c>
      <c r="G178" s="157"/>
      <c r="H178" s="157"/>
      <c r="I178" s="160"/>
      <c r="J178" s="171">
        <f>BK178</f>
        <v>0</v>
      </c>
      <c r="K178" s="157"/>
      <c r="L178" s="162"/>
      <c r="M178" s="163"/>
      <c r="N178" s="164"/>
      <c r="O178" s="164"/>
      <c r="P178" s="165">
        <f>SUM(P179:P319)</f>
        <v>0</v>
      </c>
      <c r="Q178" s="164"/>
      <c r="R178" s="165">
        <f>SUM(R179:R319)</f>
        <v>71.016142889999998</v>
      </c>
      <c r="S178" s="164"/>
      <c r="T178" s="166">
        <f>SUM(T179:T319)</f>
        <v>0</v>
      </c>
      <c r="AR178" s="167" t="s">
        <v>90</v>
      </c>
      <c r="AT178" s="168" t="s">
        <v>82</v>
      </c>
      <c r="AU178" s="168" t="s">
        <v>90</v>
      </c>
      <c r="AY178" s="167" t="s">
        <v>135</v>
      </c>
      <c r="BK178" s="169">
        <f>SUM(BK179:BK319)</f>
        <v>0</v>
      </c>
    </row>
    <row r="179" spans="1:65" s="2" customFormat="1" ht="44.25" customHeight="1">
      <c r="A179" s="37"/>
      <c r="B179" s="38"/>
      <c r="C179" s="172" t="s">
        <v>231</v>
      </c>
      <c r="D179" s="172" t="s">
        <v>138</v>
      </c>
      <c r="E179" s="173" t="s">
        <v>232</v>
      </c>
      <c r="F179" s="174" t="s">
        <v>233</v>
      </c>
      <c r="G179" s="175" t="s">
        <v>162</v>
      </c>
      <c r="H179" s="176">
        <v>367.791</v>
      </c>
      <c r="I179" s="177"/>
      <c r="J179" s="178">
        <f>ROUND(I179*H179,2)</f>
        <v>0</v>
      </c>
      <c r="K179" s="174" t="s">
        <v>142</v>
      </c>
      <c r="L179" s="42"/>
      <c r="M179" s="179" t="s">
        <v>45</v>
      </c>
      <c r="N179" s="180" t="s">
        <v>54</v>
      </c>
      <c r="O179" s="67"/>
      <c r="P179" s="181">
        <f>O179*H179</f>
        <v>0</v>
      </c>
      <c r="Q179" s="181">
        <v>5.7000000000000002E-3</v>
      </c>
      <c r="R179" s="181">
        <f>Q179*H179</f>
        <v>2.0964087</v>
      </c>
      <c r="S179" s="181">
        <v>0</v>
      </c>
      <c r="T179" s="182">
        <f>S179*H179</f>
        <v>0</v>
      </c>
      <c r="U179" s="37"/>
      <c r="V179" s="37"/>
      <c r="W179" s="37"/>
      <c r="X179" s="37"/>
      <c r="Y179" s="37"/>
      <c r="Z179" s="37"/>
      <c r="AA179" s="37"/>
      <c r="AB179" s="37"/>
      <c r="AC179" s="37"/>
      <c r="AD179" s="37"/>
      <c r="AE179" s="37"/>
      <c r="AR179" s="183" t="s">
        <v>143</v>
      </c>
      <c r="AT179" s="183" t="s">
        <v>138</v>
      </c>
      <c r="AU179" s="183" t="s">
        <v>92</v>
      </c>
      <c r="AY179" s="19" t="s">
        <v>135</v>
      </c>
      <c r="BE179" s="184">
        <f>IF(N179="základní",J179,0)</f>
        <v>0</v>
      </c>
      <c r="BF179" s="184">
        <f>IF(N179="snížená",J179,0)</f>
        <v>0</v>
      </c>
      <c r="BG179" s="184">
        <f>IF(N179="zákl. přenesená",J179,0)</f>
        <v>0</v>
      </c>
      <c r="BH179" s="184">
        <f>IF(N179="sníž. přenesená",J179,0)</f>
        <v>0</v>
      </c>
      <c r="BI179" s="184">
        <f>IF(N179="nulová",J179,0)</f>
        <v>0</v>
      </c>
      <c r="BJ179" s="19" t="s">
        <v>90</v>
      </c>
      <c r="BK179" s="184">
        <f>ROUND(I179*H179,2)</f>
        <v>0</v>
      </c>
      <c r="BL179" s="19" t="s">
        <v>143</v>
      </c>
      <c r="BM179" s="183" t="s">
        <v>234</v>
      </c>
    </row>
    <row r="180" spans="1:65" s="2" customFormat="1" ht="11.25">
      <c r="A180" s="37"/>
      <c r="B180" s="38"/>
      <c r="C180" s="39"/>
      <c r="D180" s="185" t="s">
        <v>145</v>
      </c>
      <c r="E180" s="39"/>
      <c r="F180" s="186" t="s">
        <v>235</v>
      </c>
      <c r="G180" s="39"/>
      <c r="H180" s="39"/>
      <c r="I180" s="187"/>
      <c r="J180" s="39"/>
      <c r="K180" s="39"/>
      <c r="L180" s="42"/>
      <c r="M180" s="188"/>
      <c r="N180" s="189"/>
      <c r="O180" s="67"/>
      <c r="P180" s="67"/>
      <c r="Q180" s="67"/>
      <c r="R180" s="67"/>
      <c r="S180" s="67"/>
      <c r="T180" s="68"/>
      <c r="U180" s="37"/>
      <c r="V180" s="37"/>
      <c r="W180" s="37"/>
      <c r="X180" s="37"/>
      <c r="Y180" s="37"/>
      <c r="Z180" s="37"/>
      <c r="AA180" s="37"/>
      <c r="AB180" s="37"/>
      <c r="AC180" s="37"/>
      <c r="AD180" s="37"/>
      <c r="AE180" s="37"/>
      <c r="AT180" s="19" t="s">
        <v>145</v>
      </c>
      <c r="AU180" s="19" t="s">
        <v>92</v>
      </c>
    </row>
    <row r="181" spans="1:65" s="15" customFormat="1" ht="11.25">
      <c r="B181" s="213"/>
      <c r="C181" s="214"/>
      <c r="D181" s="192" t="s">
        <v>147</v>
      </c>
      <c r="E181" s="215" t="s">
        <v>45</v>
      </c>
      <c r="F181" s="216" t="s">
        <v>236</v>
      </c>
      <c r="G181" s="214"/>
      <c r="H181" s="215" t="s">
        <v>45</v>
      </c>
      <c r="I181" s="217"/>
      <c r="J181" s="214"/>
      <c r="K181" s="214"/>
      <c r="L181" s="218"/>
      <c r="M181" s="219"/>
      <c r="N181" s="220"/>
      <c r="O181" s="220"/>
      <c r="P181" s="220"/>
      <c r="Q181" s="220"/>
      <c r="R181" s="220"/>
      <c r="S181" s="220"/>
      <c r="T181" s="221"/>
      <c r="AT181" s="222" t="s">
        <v>147</v>
      </c>
      <c r="AU181" s="222" t="s">
        <v>92</v>
      </c>
      <c r="AV181" s="15" t="s">
        <v>90</v>
      </c>
      <c r="AW181" s="15" t="s">
        <v>43</v>
      </c>
      <c r="AX181" s="15" t="s">
        <v>83</v>
      </c>
      <c r="AY181" s="222" t="s">
        <v>135</v>
      </c>
    </row>
    <row r="182" spans="1:65" s="13" customFormat="1" ht="11.25">
      <c r="B182" s="190"/>
      <c r="C182" s="191"/>
      <c r="D182" s="192" t="s">
        <v>147</v>
      </c>
      <c r="E182" s="193" t="s">
        <v>45</v>
      </c>
      <c r="F182" s="194" t="s">
        <v>237</v>
      </c>
      <c r="G182" s="191"/>
      <c r="H182" s="195">
        <v>18.97</v>
      </c>
      <c r="I182" s="196"/>
      <c r="J182" s="191"/>
      <c r="K182" s="191"/>
      <c r="L182" s="197"/>
      <c r="M182" s="198"/>
      <c r="N182" s="199"/>
      <c r="O182" s="199"/>
      <c r="P182" s="199"/>
      <c r="Q182" s="199"/>
      <c r="R182" s="199"/>
      <c r="S182" s="199"/>
      <c r="T182" s="200"/>
      <c r="AT182" s="201" t="s">
        <v>147</v>
      </c>
      <c r="AU182" s="201" t="s">
        <v>92</v>
      </c>
      <c r="AV182" s="13" t="s">
        <v>92</v>
      </c>
      <c r="AW182" s="13" t="s">
        <v>43</v>
      </c>
      <c r="AX182" s="13" t="s">
        <v>83</v>
      </c>
      <c r="AY182" s="201" t="s">
        <v>135</v>
      </c>
    </row>
    <row r="183" spans="1:65" s="13" customFormat="1" ht="11.25">
      <c r="B183" s="190"/>
      <c r="C183" s="191"/>
      <c r="D183" s="192" t="s">
        <v>147</v>
      </c>
      <c r="E183" s="193" t="s">
        <v>45</v>
      </c>
      <c r="F183" s="194" t="s">
        <v>238</v>
      </c>
      <c r="G183" s="191"/>
      <c r="H183" s="195">
        <v>15.06</v>
      </c>
      <c r="I183" s="196"/>
      <c r="J183" s="191"/>
      <c r="K183" s="191"/>
      <c r="L183" s="197"/>
      <c r="M183" s="198"/>
      <c r="N183" s="199"/>
      <c r="O183" s="199"/>
      <c r="P183" s="199"/>
      <c r="Q183" s="199"/>
      <c r="R183" s="199"/>
      <c r="S183" s="199"/>
      <c r="T183" s="200"/>
      <c r="AT183" s="201" t="s">
        <v>147</v>
      </c>
      <c r="AU183" s="201" t="s">
        <v>92</v>
      </c>
      <c r="AV183" s="13" t="s">
        <v>92</v>
      </c>
      <c r="AW183" s="13" t="s">
        <v>43</v>
      </c>
      <c r="AX183" s="13" t="s">
        <v>83</v>
      </c>
      <c r="AY183" s="201" t="s">
        <v>135</v>
      </c>
    </row>
    <row r="184" spans="1:65" s="13" customFormat="1" ht="11.25">
      <c r="B184" s="190"/>
      <c r="C184" s="191"/>
      <c r="D184" s="192" t="s">
        <v>147</v>
      </c>
      <c r="E184" s="193" t="s">
        <v>45</v>
      </c>
      <c r="F184" s="194" t="s">
        <v>239</v>
      </c>
      <c r="G184" s="191"/>
      <c r="H184" s="195">
        <v>14.48</v>
      </c>
      <c r="I184" s="196"/>
      <c r="J184" s="191"/>
      <c r="K184" s="191"/>
      <c r="L184" s="197"/>
      <c r="M184" s="198"/>
      <c r="N184" s="199"/>
      <c r="O184" s="199"/>
      <c r="P184" s="199"/>
      <c r="Q184" s="199"/>
      <c r="R184" s="199"/>
      <c r="S184" s="199"/>
      <c r="T184" s="200"/>
      <c r="AT184" s="201" t="s">
        <v>147</v>
      </c>
      <c r="AU184" s="201" t="s">
        <v>92</v>
      </c>
      <c r="AV184" s="13" t="s">
        <v>92</v>
      </c>
      <c r="AW184" s="13" t="s">
        <v>43</v>
      </c>
      <c r="AX184" s="13" t="s">
        <v>83</v>
      </c>
      <c r="AY184" s="201" t="s">
        <v>135</v>
      </c>
    </row>
    <row r="185" spans="1:65" s="13" customFormat="1" ht="11.25">
      <c r="B185" s="190"/>
      <c r="C185" s="191"/>
      <c r="D185" s="192" t="s">
        <v>147</v>
      </c>
      <c r="E185" s="193" t="s">
        <v>45</v>
      </c>
      <c r="F185" s="194" t="s">
        <v>240</v>
      </c>
      <c r="G185" s="191"/>
      <c r="H185" s="195">
        <v>15.076000000000001</v>
      </c>
      <c r="I185" s="196"/>
      <c r="J185" s="191"/>
      <c r="K185" s="191"/>
      <c r="L185" s="197"/>
      <c r="M185" s="198"/>
      <c r="N185" s="199"/>
      <c r="O185" s="199"/>
      <c r="P185" s="199"/>
      <c r="Q185" s="199"/>
      <c r="R185" s="199"/>
      <c r="S185" s="199"/>
      <c r="T185" s="200"/>
      <c r="AT185" s="201" t="s">
        <v>147</v>
      </c>
      <c r="AU185" s="201" t="s">
        <v>92</v>
      </c>
      <c r="AV185" s="13" t="s">
        <v>92</v>
      </c>
      <c r="AW185" s="13" t="s">
        <v>43</v>
      </c>
      <c r="AX185" s="13" t="s">
        <v>83</v>
      </c>
      <c r="AY185" s="201" t="s">
        <v>135</v>
      </c>
    </row>
    <row r="186" spans="1:65" s="13" customFormat="1" ht="11.25">
      <c r="B186" s="190"/>
      <c r="C186" s="191"/>
      <c r="D186" s="192" t="s">
        <v>147</v>
      </c>
      <c r="E186" s="193" t="s">
        <v>45</v>
      </c>
      <c r="F186" s="194" t="s">
        <v>241</v>
      </c>
      <c r="G186" s="191"/>
      <c r="H186" s="195">
        <v>40.36</v>
      </c>
      <c r="I186" s="196"/>
      <c r="J186" s="191"/>
      <c r="K186" s="191"/>
      <c r="L186" s="197"/>
      <c r="M186" s="198"/>
      <c r="N186" s="199"/>
      <c r="O186" s="199"/>
      <c r="P186" s="199"/>
      <c r="Q186" s="199"/>
      <c r="R186" s="199"/>
      <c r="S186" s="199"/>
      <c r="T186" s="200"/>
      <c r="AT186" s="201" t="s">
        <v>147</v>
      </c>
      <c r="AU186" s="201" t="s">
        <v>92</v>
      </c>
      <c r="AV186" s="13" t="s">
        <v>92</v>
      </c>
      <c r="AW186" s="13" t="s">
        <v>43</v>
      </c>
      <c r="AX186" s="13" t="s">
        <v>83</v>
      </c>
      <c r="AY186" s="201" t="s">
        <v>135</v>
      </c>
    </row>
    <row r="187" spans="1:65" s="13" customFormat="1" ht="11.25">
      <c r="B187" s="190"/>
      <c r="C187" s="191"/>
      <c r="D187" s="192" t="s">
        <v>147</v>
      </c>
      <c r="E187" s="193" t="s">
        <v>45</v>
      </c>
      <c r="F187" s="194" t="s">
        <v>242</v>
      </c>
      <c r="G187" s="191"/>
      <c r="H187" s="195">
        <v>37.984999999999999</v>
      </c>
      <c r="I187" s="196"/>
      <c r="J187" s="191"/>
      <c r="K187" s="191"/>
      <c r="L187" s="197"/>
      <c r="M187" s="198"/>
      <c r="N187" s="199"/>
      <c r="O187" s="199"/>
      <c r="P187" s="199"/>
      <c r="Q187" s="199"/>
      <c r="R187" s="199"/>
      <c r="S187" s="199"/>
      <c r="T187" s="200"/>
      <c r="AT187" s="201" t="s">
        <v>147</v>
      </c>
      <c r="AU187" s="201" t="s">
        <v>92</v>
      </c>
      <c r="AV187" s="13" t="s">
        <v>92</v>
      </c>
      <c r="AW187" s="13" t="s">
        <v>43</v>
      </c>
      <c r="AX187" s="13" t="s">
        <v>83</v>
      </c>
      <c r="AY187" s="201" t="s">
        <v>135</v>
      </c>
    </row>
    <row r="188" spans="1:65" s="13" customFormat="1" ht="11.25">
      <c r="B188" s="190"/>
      <c r="C188" s="191"/>
      <c r="D188" s="192" t="s">
        <v>147</v>
      </c>
      <c r="E188" s="193" t="s">
        <v>45</v>
      </c>
      <c r="F188" s="194" t="s">
        <v>243</v>
      </c>
      <c r="G188" s="191"/>
      <c r="H188" s="195">
        <v>37.984999999999999</v>
      </c>
      <c r="I188" s="196"/>
      <c r="J188" s="191"/>
      <c r="K188" s="191"/>
      <c r="L188" s="197"/>
      <c r="M188" s="198"/>
      <c r="N188" s="199"/>
      <c r="O188" s="199"/>
      <c r="P188" s="199"/>
      <c r="Q188" s="199"/>
      <c r="R188" s="199"/>
      <c r="S188" s="199"/>
      <c r="T188" s="200"/>
      <c r="AT188" s="201" t="s">
        <v>147</v>
      </c>
      <c r="AU188" s="201" t="s">
        <v>92</v>
      </c>
      <c r="AV188" s="13" t="s">
        <v>92</v>
      </c>
      <c r="AW188" s="13" t="s">
        <v>43</v>
      </c>
      <c r="AX188" s="13" t="s">
        <v>83</v>
      </c>
      <c r="AY188" s="201" t="s">
        <v>135</v>
      </c>
    </row>
    <row r="189" spans="1:65" s="13" customFormat="1" ht="11.25">
      <c r="B189" s="190"/>
      <c r="C189" s="191"/>
      <c r="D189" s="192" t="s">
        <v>147</v>
      </c>
      <c r="E189" s="193" t="s">
        <v>45</v>
      </c>
      <c r="F189" s="194" t="s">
        <v>244</v>
      </c>
      <c r="G189" s="191"/>
      <c r="H189" s="195">
        <v>37.984999999999999</v>
      </c>
      <c r="I189" s="196"/>
      <c r="J189" s="191"/>
      <c r="K189" s="191"/>
      <c r="L189" s="197"/>
      <c r="M189" s="198"/>
      <c r="N189" s="199"/>
      <c r="O189" s="199"/>
      <c r="P189" s="199"/>
      <c r="Q189" s="199"/>
      <c r="R189" s="199"/>
      <c r="S189" s="199"/>
      <c r="T189" s="200"/>
      <c r="AT189" s="201" t="s">
        <v>147</v>
      </c>
      <c r="AU189" s="201" t="s">
        <v>92</v>
      </c>
      <c r="AV189" s="13" t="s">
        <v>92</v>
      </c>
      <c r="AW189" s="13" t="s">
        <v>43</v>
      </c>
      <c r="AX189" s="13" t="s">
        <v>83</v>
      </c>
      <c r="AY189" s="201" t="s">
        <v>135</v>
      </c>
    </row>
    <row r="190" spans="1:65" s="13" customFormat="1" ht="11.25">
      <c r="B190" s="190"/>
      <c r="C190" s="191"/>
      <c r="D190" s="192" t="s">
        <v>147</v>
      </c>
      <c r="E190" s="193" t="s">
        <v>45</v>
      </c>
      <c r="F190" s="194" t="s">
        <v>245</v>
      </c>
      <c r="G190" s="191"/>
      <c r="H190" s="195">
        <v>37.5</v>
      </c>
      <c r="I190" s="196"/>
      <c r="J190" s="191"/>
      <c r="K190" s="191"/>
      <c r="L190" s="197"/>
      <c r="M190" s="198"/>
      <c r="N190" s="199"/>
      <c r="O190" s="199"/>
      <c r="P190" s="199"/>
      <c r="Q190" s="199"/>
      <c r="R190" s="199"/>
      <c r="S190" s="199"/>
      <c r="T190" s="200"/>
      <c r="AT190" s="201" t="s">
        <v>147</v>
      </c>
      <c r="AU190" s="201" t="s">
        <v>92</v>
      </c>
      <c r="AV190" s="13" t="s">
        <v>92</v>
      </c>
      <c r="AW190" s="13" t="s">
        <v>43</v>
      </c>
      <c r="AX190" s="13" t="s">
        <v>83</v>
      </c>
      <c r="AY190" s="201" t="s">
        <v>135</v>
      </c>
    </row>
    <row r="191" spans="1:65" s="13" customFormat="1" ht="11.25">
      <c r="B191" s="190"/>
      <c r="C191" s="191"/>
      <c r="D191" s="192" t="s">
        <v>147</v>
      </c>
      <c r="E191" s="193" t="s">
        <v>45</v>
      </c>
      <c r="F191" s="194" t="s">
        <v>246</v>
      </c>
      <c r="G191" s="191"/>
      <c r="H191" s="195">
        <v>22.75</v>
      </c>
      <c r="I191" s="196"/>
      <c r="J191" s="191"/>
      <c r="K191" s="191"/>
      <c r="L191" s="197"/>
      <c r="M191" s="198"/>
      <c r="N191" s="199"/>
      <c r="O191" s="199"/>
      <c r="P191" s="199"/>
      <c r="Q191" s="199"/>
      <c r="R191" s="199"/>
      <c r="S191" s="199"/>
      <c r="T191" s="200"/>
      <c r="AT191" s="201" t="s">
        <v>147</v>
      </c>
      <c r="AU191" s="201" t="s">
        <v>92</v>
      </c>
      <c r="AV191" s="13" t="s">
        <v>92</v>
      </c>
      <c r="AW191" s="13" t="s">
        <v>43</v>
      </c>
      <c r="AX191" s="13" t="s">
        <v>83</v>
      </c>
      <c r="AY191" s="201" t="s">
        <v>135</v>
      </c>
    </row>
    <row r="192" spans="1:65" s="13" customFormat="1" ht="11.25">
      <c r="B192" s="190"/>
      <c r="C192" s="191"/>
      <c r="D192" s="192" t="s">
        <v>147</v>
      </c>
      <c r="E192" s="193" t="s">
        <v>45</v>
      </c>
      <c r="F192" s="194" t="s">
        <v>247</v>
      </c>
      <c r="G192" s="191"/>
      <c r="H192" s="195">
        <v>26.79</v>
      </c>
      <c r="I192" s="196"/>
      <c r="J192" s="191"/>
      <c r="K192" s="191"/>
      <c r="L192" s="197"/>
      <c r="M192" s="198"/>
      <c r="N192" s="199"/>
      <c r="O192" s="199"/>
      <c r="P192" s="199"/>
      <c r="Q192" s="199"/>
      <c r="R192" s="199"/>
      <c r="S192" s="199"/>
      <c r="T192" s="200"/>
      <c r="AT192" s="201" t="s">
        <v>147</v>
      </c>
      <c r="AU192" s="201" t="s">
        <v>92</v>
      </c>
      <c r="AV192" s="13" t="s">
        <v>92</v>
      </c>
      <c r="AW192" s="13" t="s">
        <v>43</v>
      </c>
      <c r="AX192" s="13" t="s">
        <v>83</v>
      </c>
      <c r="AY192" s="201" t="s">
        <v>135</v>
      </c>
    </row>
    <row r="193" spans="1:65" s="13" customFormat="1" ht="11.25">
      <c r="B193" s="190"/>
      <c r="C193" s="191"/>
      <c r="D193" s="192" t="s">
        <v>147</v>
      </c>
      <c r="E193" s="193" t="s">
        <v>45</v>
      </c>
      <c r="F193" s="194" t="s">
        <v>248</v>
      </c>
      <c r="G193" s="191"/>
      <c r="H193" s="195">
        <v>24.34</v>
      </c>
      <c r="I193" s="196"/>
      <c r="J193" s="191"/>
      <c r="K193" s="191"/>
      <c r="L193" s="197"/>
      <c r="M193" s="198"/>
      <c r="N193" s="199"/>
      <c r="O193" s="199"/>
      <c r="P193" s="199"/>
      <c r="Q193" s="199"/>
      <c r="R193" s="199"/>
      <c r="S193" s="199"/>
      <c r="T193" s="200"/>
      <c r="AT193" s="201" t="s">
        <v>147</v>
      </c>
      <c r="AU193" s="201" t="s">
        <v>92</v>
      </c>
      <c r="AV193" s="13" t="s">
        <v>92</v>
      </c>
      <c r="AW193" s="13" t="s">
        <v>43</v>
      </c>
      <c r="AX193" s="13" t="s">
        <v>83</v>
      </c>
      <c r="AY193" s="201" t="s">
        <v>135</v>
      </c>
    </row>
    <row r="194" spans="1:65" s="13" customFormat="1" ht="11.25">
      <c r="B194" s="190"/>
      <c r="C194" s="191"/>
      <c r="D194" s="192" t="s">
        <v>147</v>
      </c>
      <c r="E194" s="193" t="s">
        <v>45</v>
      </c>
      <c r="F194" s="194" t="s">
        <v>249</v>
      </c>
      <c r="G194" s="191"/>
      <c r="H194" s="195">
        <v>22.25</v>
      </c>
      <c r="I194" s="196"/>
      <c r="J194" s="191"/>
      <c r="K194" s="191"/>
      <c r="L194" s="197"/>
      <c r="M194" s="198"/>
      <c r="N194" s="199"/>
      <c r="O194" s="199"/>
      <c r="P194" s="199"/>
      <c r="Q194" s="199"/>
      <c r="R194" s="199"/>
      <c r="S194" s="199"/>
      <c r="T194" s="200"/>
      <c r="AT194" s="201" t="s">
        <v>147</v>
      </c>
      <c r="AU194" s="201" t="s">
        <v>92</v>
      </c>
      <c r="AV194" s="13" t="s">
        <v>92</v>
      </c>
      <c r="AW194" s="13" t="s">
        <v>43</v>
      </c>
      <c r="AX194" s="13" t="s">
        <v>83</v>
      </c>
      <c r="AY194" s="201" t="s">
        <v>135</v>
      </c>
    </row>
    <row r="195" spans="1:65" s="13" customFormat="1" ht="11.25">
      <c r="B195" s="190"/>
      <c r="C195" s="191"/>
      <c r="D195" s="192" t="s">
        <v>147</v>
      </c>
      <c r="E195" s="193" t="s">
        <v>45</v>
      </c>
      <c r="F195" s="194" t="s">
        <v>250</v>
      </c>
      <c r="G195" s="191"/>
      <c r="H195" s="195">
        <v>16.260000000000002</v>
      </c>
      <c r="I195" s="196"/>
      <c r="J195" s="191"/>
      <c r="K195" s="191"/>
      <c r="L195" s="197"/>
      <c r="M195" s="198"/>
      <c r="N195" s="199"/>
      <c r="O195" s="199"/>
      <c r="P195" s="199"/>
      <c r="Q195" s="199"/>
      <c r="R195" s="199"/>
      <c r="S195" s="199"/>
      <c r="T195" s="200"/>
      <c r="AT195" s="201" t="s">
        <v>147</v>
      </c>
      <c r="AU195" s="201" t="s">
        <v>92</v>
      </c>
      <c r="AV195" s="13" t="s">
        <v>92</v>
      </c>
      <c r="AW195" s="13" t="s">
        <v>43</v>
      </c>
      <c r="AX195" s="13" t="s">
        <v>83</v>
      </c>
      <c r="AY195" s="201" t="s">
        <v>135</v>
      </c>
    </row>
    <row r="196" spans="1:65" s="14" customFormat="1" ht="11.25">
      <c r="B196" s="202"/>
      <c r="C196" s="203"/>
      <c r="D196" s="192" t="s">
        <v>147</v>
      </c>
      <c r="E196" s="204" t="s">
        <v>45</v>
      </c>
      <c r="F196" s="205" t="s">
        <v>154</v>
      </c>
      <c r="G196" s="203"/>
      <c r="H196" s="206">
        <v>367.791</v>
      </c>
      <c r="I196" s="207"/>
      <c r="J196" s="203"/>
      <c r="K196" s="203"/>
      <c r="L196" s="208"/>
      <c r="M196" s="209"/>
      <c r="N196" s="210"/>
      <c r="O196" s="210"/>
      <c r="P196" s="210"/>
      <c r="Q196" s="210"/>
      <c r="R196" s="210"/>
      <c r="S196" s="210"/>
      <c r="T196" s="211"/>
      <c r="AT196" s="212" t="s">
        <v>147</v>
      </c>
      <c r="AU196" s="212" t="s">
        <v>92</v>
      </c>
      <c r="AV196" s="14" t="s">
        <v>143</v>
      </c>
      <c r="AW196" s="14" t="s">
        <v>43</v>
      </c>
      <c r="AX196" s="14" t="s">
        <v>90</v>
      </c>
      <c r="AY196" s="212" t="s">
        <v>135</v>
      </c>
    </row>
    <row r="197" spans="1:65" s="2" customFormat="1" ht="21.75" customHeight="1">
      <c r="A197" s="37"/>
      <c r="B197" s="38"/>
      <c r="C197" s="172" t="s">
        <v>251</v>
      </c>
      <c r="D197" s="172" t="s">
        <v>138</v>
      </c>
      <c r="E197" s="173" t="s">
        <v>252</v>
      </c>
      <c r="F197" s="174" t="s">
        <v>253</v>
      </c>
      <c r="G197" s="175" t="s">
        <v>162</v>
      </c>
      <c r="H197" s="176">
        <v>254.25</v>
      </c>
      <c r="I197" s="177"/>
      <c r="J197" s="178">
        <f>ROUND(I197*H197,2)</f>
        <v>0</v>
      </c>
      <c r="K197" s="174" t="s">
        <v>142</v>
      </c>
      <c r="L197" s="42"/>
      <c r="M197" s="179" t="s">
        <v>45</v>
      </c>
      <c r="N197" s="180" t="s">
        <v>54</v>
      </c>
      <c r="O197" s="67"/>
      <c r="P197" s="181">
        <f>O197*H197</f>
        <v>0</v>
      </c>
      <c r="Q197" s="181">
        <v>0.04</v>
      </c>
      <c r="R197" s="181">
        <f>Q197*H197</f>
        <v>10.17</v>
      </c>
      <c r="S197" s="181">
        <v>0</v>
      </c>
      <c r="T197" s="182">
        <f>S197*H197</f>
        <v>0</v>
      </c>
      <c r="U197" s="37"/>
      <c r="V197" s="37"/>
      <c r="W197" s="37"/>
      <c r="X197" s="37"/>
      <c r="Y197" s="37"/>
      <c r="Z197" s="37"/>
      <c r="AA197" s="37"/>
      <c r="AB197" s="37"/>
      <c r="AC197" s="37"/>
      <c r="AD197" s="37"/>
      <c r="AE197" s="37"/>
      <c r="AR197" s="183" t="s">
        <v>143</v>
      </c>
      <c r="AT197" s="183" t="s">
        <v>138</v>
      </c>
      <c r="AU197" s="183" t="s">
        <v>92</v>
      </c>
      <c r="AY197" s="19" t="s">
        <v>135</v>
      </c>
      <c r="BE197" s="184">
        <f>IF(N197="základní",J197,0)</f>
        <v>0</v>
      </c>
      <c r="BF197" s="184">
        <f>IF(N197="snížená",J197,0)</f>
        <v>0</v>
      </c>
      <c r="BG197" s="184">
        <f>IF(N197="zákl. přenesená",J197,0)</f>
        <v>0</v>
      </c>
      <c r="BH197" s="184">
        <f>IF(N197="sníž. přenesená",J197,0)</f>
        <v>0</v>
      </c>
      <c r="BI197" s="184">
        <f>IF(N197="nulová",J197,0)</f>
        <v>0</v>
      </c>
      <c r="BJ197" s="19" t="s">
        <v>90</v>
      </c>
      <c r="BK197" s="184">
        <f>ROUND(I197*H197,2)</f>
        <v>0</v>
      </c>
      <c r="BL197" s="19" t="s">
        <v>143</v>
      </c>
      <c r="BM197" s="183" t="s">
        <v>254</v>
      </c>
    </row>
    <row r="198" spans="1:65" s="2" customFormat="1" ht="11.25">
      <c r="A198" s="37"/>
      <c r="B198" s="38"/>
      <c r="C198" s="39"/>
      <c r="D198" s="185" t="s">
        <v>145</v>
      </c>
      <c r="E198" s="39"/>
      <c r="F198" s="186" t="s">
        <v>255</v>
      </c>
      <c r="G198" s="39"/>
      <c r="H198" s="39"/>
      <c r="I198" s="187"/>
      <c r="J198" s="39"/>
      <c r="K198" s="39"/>
      <c r="L198" s="42"/>
      <c r="M198" s="188"/>
      <c r="N198" s="189"/>
      <c r="O198" s="67"/>
      <c r="P198" s="67"/>
      <c r="Q198" s="67"/>
      <c r="R198" s="67"/>
      <c r="S198" s="67"/>
      <c r="T198" s="68"/>
      <c r="U198" s="37"/>
      <c r="V198" s="37"/>
      <c r="W198" s="37"/>
      <c r="X198" s="37"/>
      <c r="Y198" s="37"/>
      <c r="Z198" s="37"/>
      <c r="AA198" s="37"/>
      <c r="AB198" s="37"/>
      <c r="AC198" s="37"/>
      <c r="AD198" s="37"/>
      <c r="AE198" s="37"/>
      <c r="AT198" s="19" t="s">
        <v>145</v>
      </c>
      <c r="AU198" s="19" t="s">
        <v>92</v>
      </c>
    </row>
    <row r="199" spans="1:65" s="15" customFormat="1" ht="11.25">
      <c r="B199" s="213"/>
      <c r="C199" s="214"/>
      <c r="D199" s="192" t="s">
        <v>147</v>
      </c>
      <c r="E199" s="215" t="s">
        <v>45</v>
      </c>
      <c r="F199" s="216" t="s">
        <v>256</v>
      </c>
      <c r="G199" s="214"/>
      <c r="H199" s="215" t="s">
        <v>45</v>
      </c>
      <c r="I199" s="217"/>
      <c r="J199" s="214"/>
      <c r="K199" s="214"/>
      <c r="L199" s="218"/>
      <c r="M199" s="219"/>
      <c r="N199" s="220"/>
      <c r="O199" s="220"/>
      <c r="P199" s="220"/>
      <c r="Q199" s="220"/>
      <c r="R199" s="220"/>
      <c r="S199" s="220"/>
      <c r="T199" s="221"/>
      <c r="AT199" s="222" t="s">
        <v>147</v>
      </c>
      <c r="AU199" s="222" t="s">
        <v>92</v>
      </c>
      <c r="AV199" s="15" t="s">
        <v>90</v>
      </c>
      <c r="AW199" s="15" t="s">
        <v>43</v>
      </c>
      <c r="AX199" s="15" t="s">
        <v>83</v>
      </c>
      <c r="AY199" s="222" t="s">
        <v>135</v>
      </c>
    </row>
    <row r="200" spans="1:65" s="13" customFormat="1" ht="11.25">
      <c r="B200" s="190"/>
      <c r="C200" s="191"/>
      <c r="D200" s="192" t="s">
        <v>147</v>
      </c>
      <c r="E200" s="193" t="s">
        <v>45</v>
      </c>
      <c r="F200" s="194" t="s">
        <v>257</v>
      </c>
      <c r="G200" s="191"/>
      <c r="H200" s="195">
        <v>60</v>
      </c>
      <c r="I200" s="196"/>
      <c r="J200" s="191"/>
      <c r="K200" s="191"/>
      <c r="L200" s="197"/>
      <c r="M200" s="198"/>
      <c r="N200" s="199"/>
      <c r="O200" s="199"/>
      <c r="P200" s="199"/>
      <c r="Q200" s="199"/>
      <c r="R200" s="199"/>
      <c r="S200" s="199"/>
      <c r="T200" s="200"/>
      <c r="AT200" s="201" t="s">
        <v>147</v>
      </c>
      <c r="AU200" s="201" t="s">
        <v>92</v>
      </c>
      <c r="AV200" s="13" t="s">
        <v>92</v>
      </c>
      <c r="AW200" s="13" t="s">
        <v>43</v>
      </c>
      <c r="AX200" s="13" t="s">
        <v>83</v>
      </c>
      <c r="AY200" s="201" t="s">
        <v>135</v>
      </c>
    </row>
    <row r="201" spans="1:65" s="13" customFormat="1" ht="11.25">
      <c r="B201" s="190"/>
      <c r="C201" s="191"/>
      <c r="D201" s="192" t="s">
        <v>147</v>
      </c>
      <c r="E201" s="193" t="s">
        <v>45</v>
      </c>
      <c r="F201" s="194" t="s">
        <v>258</v>
      </c>
      <c r="G201" s="191"/>
      <c r="H201" s="195">
        <v>96</v>
      </c>
      <c r="I201" s="196"/>
      <c r="J201" s="191"/>
      <c r="K201" s="191"/>
      <c r="L201" s="197"/>
      <c r="M201" s="198"/>
      <c r="N201" s="199"/>
      <c r="O201" s="199"/>
      <c r="P201" s="199"/>
      <c r="Q201" s="199"/>
      <c r="R201" s="199"/>
      <c r="S201" s="199"/>
      <c r="T201" s="200"/>
      <c r="AT201" s="201" t="s">
        <v>147</v>
      </c>
      <c r="AU201" s="201" t="s">
        <v>92</v>
      </c>
      <c r="AV201" s="13" t="s">
        <v>92</v>
      </c>
      <c r="AW201" s="13" t="s">
        <v>43</v>
      </c>
      <c r="AX201" s="13" t="s">
        <v>83</v>
      </c>
      <c r="AY201" s="201" t="s">
        <v>135</v>
      </c>
    </row>
    <row r="202" spans="1:65" s="13" customFormat="1" ht="11.25">
      <c r="B202" s="190"/>
      <c r="C202" s="191"/>
      <c r="D202" s="192" t="s">
        <v>147</v>
      </c>
      <c r="E202" s="193" t="s">
        <v>45</v>
      </c>
      <c r="F202" s="194" t="s">
        <v>259</v>
      </c>
      <c r="G202" s="191"/>
      <c r="H202" s="195">
        <v>98.25</v>
      </c>
      <c r="I202" s="196"/>
      <c r="J202" s="191"/>
      <c r="K202" s="191"/>
      <c r="L202" s="197"/>
      <c r="M202" s="198"/>
      <c r="N202" s="199"/>
      <c r="O202" s="199"/>
      <c r="P202" s="199"/>
      <c r="Q202" s="199"/>
      <c r="R202" s="199"/>
      <c r="S202" s="199"/>
      <c r="T202" s="200"/>
      <c r="AT202" s="201" t="s">
        <v>147</v>
      </c>
      <c r="AU202" s="201" t="s">
        <v>92</v>
      </c>
      <c r="AV202" s="13" t="s">
        <v>92</v>
      </c>
      <c r="AW202" s="13" t="s">
        <v>43</v>
      </c>
      <c r="AX202" s="13" t="s">
        <v>83</v>
      </c>
      <c r="AY202" s="201" t="s">
        <v>135</v>
      </c>
    </row>
    <row r="203" spans="1:65" s="14" customFormat="1" ht="11.25">
      <c r="B203" s="202"/>
      <c r="C203" s="203"/>
      <c r="D203" s="192" t="s">
        <v>147</v>
      </c>
      <c r="E203" s="204" t="s">
        <v>45</v>
      </c>
      <c r="F203" s="205" t="s">
        <v>154</v>
      </c>
      <c r="G203" s="203"/>
      <c r="H203" s="206">
        <v>254.25</v>
      </c>
      <c r="I203" s="207"/>
      <c r="J203" s="203"/>
      <c r="K203" s="203"/>
      <c r="L203" s="208"/>
      <c r="M203" s="209"/>
      <c r="N203" s="210"/>
      <c r="O203" s="210"/>
      <c r="P203" s="210"/>
      <c r="Q203" s="210"/>
      <c r="R203" s="210"/>
      <c r="S203" s="210"/>
      <c r="T203" s="211"/>
      <c r="AT203" s="212" t="s">
        <v>147</v>
      </c>
      <c r="AU203" s="212" t="s">
        <v>92</v>
      </c>
      <c r="AV203" s="14" t="s">
        <v>143</v>
      </c>
      <c r="AW203" s="14" t="s">
        <v>43</v>
      </c>
      <c r="AX203" s="14" t="s">
        <v>90</v>
      </c>
      <c r="AY203" s="212" t="s">
        <v>135</v>
      </c>
    </row>
    <row r="204" spans="1:65" s="2" customFormat="1" ht="24.2" customHeight="1">
      <c r="A204" s="37"/>
      <c r="B204" s="38"/>
      <c r="C204" s="172" t="s">
        <v>260</v>
      </c>
      <c r="D204" s="172" t="s">
        <v>138</v>
      </c>
      <c r="E204" s="173" t="s">
        <v>261</v>
      </c>
      <c r="F204" s="174" t="s">
        <v>262</v>
      </c>
      <c r="G204" s="175" t="s">
        <v>162</v>
      </c>
      <c r="H204" s="176">
        <v>1888.424</v>
      </c>
      <c r="I204" s="177"/>
      <c r="J204" s="178">
        <f>ROUND(I204*H204,2)</f>
        <v>0</v>
      </c>
      <c r="K204" s="174" t="s">
        <v>142</v>
      </c>
      <c r="L204" s="42"/>
      <c r="M204" s="179" t="s">
        <v>45</v>
      </c>
      <c r="N204" s="180" t="s">
        <v>54</v>
      </c>
      <c r="O204" s="67"/>
      <c r="P204" s="181">
        <f>O204*H204</f>
        <v>0</v>
      </c>
      <c r="Q204" s="181">
        <v>4.0000000000000001E-3</v>
      </c>
      <c r="R204" s="181">
        <f>Q204*H204</f>
        <v>7.5536960000000004</v>
      </c>
      <c r="S204" s="181">
        <v>0</v>
      </c>
      <c r="T204" s="182">
        <f>S204*H204</f>
        <v>0</v>
      </c>
      <c r="U204" s="37"/>
      <c r="V204" s="37"/>
      <c r="W204" s="37"/>
      <c r="X204" s="37"/>
      <c r="Y204" s="37"/>
      <c r="Z204" s="37"/>
      <c r="AA204" s="37"/>
      <c r="AB204" s="37"/>
      <c r="AC204" s="37"/>
      <c r="AD204" s="37"/>
      <c r="AE204" s="37"/>
      <c r="AR204" s="183" t="s">
        <v>143</v>
      </c>
      <c r="AT204" s="183" t="s">
        <v>138</v>
      </c>
      <c r="AU204" s="183" t="s">
        <v>92</v>
      </c>
      <c r="AY204" s="19" t="s">
        <v>135</v>
      </c>
      <c r="BE204" s="184">
        <f>IF(N204="základní",J204,0)</f>
        <v>0</v>
      </c>
      <c r="BF204" s="184">
        <f>IF(N204="snížená",J204,0)</f>
        <v>0</v>
      </c>
      <c r="BG204" s="184">
        <f>IF(N204="zákl. přenesená",J204,0)</f>
        <v>0</v>
      </c>
      <c r="BH204" s="184">
        <f>IF(N204="sníž. přenesená",J204,0)</f>
        <v>0</v>
      </c>
      <c r="BI204" s="184">
        <f>IF(N204="nulová",J204,0)</f>
        <v>0</v>
      </c>
      <c r="BJ204" s="19" t="s">
        <v>90</v>
      </c>
      <c r="BK204" s="184">
        <f>ROUND(I204*H204,2)</f>
        <v>0</v>
      </c>
      <c r="BL204" s="19" t="s">
        <v>143</v>
      </c>
      <c r="BM204" s="183" t="s">
        <v>263</v>
      </c>
    </row>
    <row r="205" spans="1:65" s="2" customFormat="1" ht="11.25">
      <c r="A205" s="37"/>
      <c r="B205" s="38"/>
      <c r="C205" s="39"/>
      <c r="D205" s="185" t="s">
        <v>145</v>
      </c>
      <c r="E205" s="39"/>
      <c r="F205" s="186" t="s">
        <v>264</v>
      </c>
      <c r="G205" s="39"/>
      <c r="H205" s="39"/>
      <c r="I205" s="187"/>
      <c r="J205" s="39"/>
      <c r="K205" s="39"/>
      <c r="L205" s="42"/>
      <c r="M205" s="188"/>
      <c r="N205" s="189"/>
      <c r="O205" s="67"/>
      <c r="P205" s="67"/>
      <c r="Q205" s="67"/>
      <c r="R205" s="67"/>
      <c r="S205" s="67"/>
      <c r="T205" s="68"/>
      <c r="U205" s="37"/>
      <c r="V205" s="37"/>
      <c r="W205" s="37"/>
      <c r="X205" s="37"/>
      <c r="Y205" s="37"/>
      <c r="Z205" s="37"/>
      <c r="AA205" s="37"/>
      <c r="AB205" s="37"/>
      <c r="AC205" s="37"/>
      <c r="AD205" s="37"/>
      <c r="AE205" s="37"/>
      <c r="AT205" s="19" t="s">
        <v>145</v>
      </c>
      <c r="AU205" s="19" t="s">
        <v>92</v>
      </c>
    </row>
    <row r="206" spans="1:65" s="2" customFormat="1" ht="37.9" customHeight="1">
      <c r="A206" s="37"/>
      <c r="B206" s="38"/>
      <c r="C206" s="172" t="s">
        <v>265</v>
      </c>
      <c r="D206" s="172" t="s">
        <v>138</v>
      </c>
      <c r="E206" s="173" t="s">
        <v>266</v>
      </c>
      <c r="F206" s="174" t="s">
        <v>267</v>
      </c>
      <c r="G206" s="175" t="s">
        <v>162</v>
      </c>
      <c r="H206" s="176">
        <v>1416.431</v>
      </c>
      <c r="I206" s="177"/>
      <c r="J206" s="178">
        <f>ROUND(I206*H206,2)</f>
        <v>0</v>
      </c>
      <c r="K206" s="174" t="s">
        <v>142</v>
      </c>
      <c r="L206" s="42"/>
      <c r="M206" s="179" t="s">
        <v>45</v>
      </c>
      <c r="N206" s="180" t="s">
        <v>54</v>
      </c>
      <c r="O206" s="67"/>
      <c r="P206" s="181">
        <f>O206*H206</f>
        <v>0</v>
      </c>
      <c r="Q206" s="181">
        <v>5.1999999999999998E-3</v>
      </c>
      <c r="R206" s="181">
        <f>Q206*H206</f>
        <v>7.3654412000000002</v>
      </c>
      <c r="S206" s="181">
        <v>0</v>
      </c>
      <c r="T206" s="182">
        <f>S206*H206</f>
        <v>0</v>
      </c>
      <c r="U206" s="37"/>
      <c r="V206" s="37"/>
      <c r="W206" s="37"/>
      <c r="X206" s="37"/>
      <c r="Y206" s="37"/>
      <c r="Z206" s="37"/>
      <c r="AA206" s="37"/>
      <c r="AB206" s="37"/>
      <c r="AC206" s="37"/>
      <c r="AD206" s="37"/>
      <c r="AE206" s="37"/>
      <c r="AR206" s="183" t="s">
        <v>143</v>
      </c>
      <c r="AT206" s="183" t="s">
        <v>138</v>
      </c>
      <c r="AU206" s="183" t="s">
        <v>92</v>
      </c>
      <c r="AY206" s="19" t="s">
        <v>135</v>
      </c>
      <c r="BE206" s="184">
        <f>IF(N206="základní",J206,0)</f>
        <v>0</v>
      </c>
      <c r="BF206" s="184">
        <f>IF(N206="snížená",J206,0)</f>
        <v>0</v>
      </c>
      <c r="BG206" s="184">
        <f>IF(N206="zákl. přenesená",J206,0)</f>
        <v>0</v>
      </c>
      <c r="BH206" s="184">
        <f>IF(N206="sníž. přenesená",J206,0)</f>
        <v>0</v>
      </c>
      <c r="BI206" s="184">
        <f>IF(N206="nulová",J206,0)</f>
        <v>0</v>
      </c>
      <c r="BJ206" s="19" t="s">
        <v>90</v>
      </c>
      <c r="BK206" s="184">
        <f>ROUND(I206*H206,2)</f>
        <v>0</v>
      </c>
      <c r="BL206" s="19" t="s">
        <v>143</v>
      </c>
      <c r="BM206" s="183" t="s">
        <v>268</v>
      </c>
    </row>
    <row r="207" spans="1:65" s="2" customFormat="1" ht="11.25">
      <c r="A207" s="37"/>
      <c r="B207" s="38"/>
      <c r="C207" s="39"/>
      <c r="D207" s="185" t="s">
        <v>145</v>
      </c>
      <c r="E207" s="39"/>
      <c r="F207" s="186" t="s">
        <v>269</v>
      </c>
      <c r="G207" s="39"/>
      <c r="H207" s="39"/>
      <c r="I207" s="187"/>
      <c r="J207" s="39"/>
      <c r="K207" s="39"/>
      <c r="L207" s="42"/>
      <c r="M207" s="188"/>
      <c r="N207" s="189"/>
      <c r="O207" s="67"/>
      <c r="P207" s="67"/>
      <c r="Q207" s="67"/>
      <c r="R207" s="67"/>
      <c r="S207" s="67"/>
      <c r="T207" s="68"/>
      <c r="U207" s="37"/>
      <c r="V207" s="37"/>
      <c r="W207" s="37"/>
      <c r="X207" s="37"/>
      <c r="Y207" s="37"/>
      <c r="Z207" s="37"/>
      <c r="AA207" s="37"/>
      <c r="AB207" s="37"/>
      <c r="AC207" s="37"/>
      <c r="AD207" s="37"/>
      <c r="AE207" s="37"/>
      <c r="AT207" s="19" t="s">
        <v>145</v>
      </c>
      <c r="AU207" s="19" t="s">
        <v>92</v>
      </c>
    </row>
    <row r="208" spans="1:65" s="15" customFormat="1" ht="11.25">
      <c r="B208" s="213"/>
      <c r="C208" s="214"/>
      <c r="D208" s="192" t="s">
        <v>147</v>
      </c>
      <c r="E208" s="215" t="s">
        <v>45</v>
      </c>
      <c r="F208" s="216" t="s">
        <v>270</v>
      </c>
      <c r="G208" s="214"/>
      <c r="H208" s="215" t="s">
        <v>45</v>
      </c>
      <c r="I208" s="217"/>
      <c r="J208" s="214"/>
      <c r="K208" s="214"/>
      <c r="L208" s="218"/>
      <c r="M208" s="219"/>
      <c r="N208" s="220"/>
      <c r="O208" s="220"/>
      <c r="P208" s="220"/>
      <c r="Q208" s="220"/>
      <c r="R208" s="220"/>
      <c r="S208" s="220"/>
      <c r="T208" s="221"/>
      <c r="AT208" s="222" t="s">
        <v>147</v>
      </c>
      <c r="AU208" s="222" t="s">
        <v>92</v>
      </c>
      <c r="AV208" s="15" t="s">
        <v>90</v>
      </c>
      <c r="AW208" s="15" t="s">
        <v>43</v>
      </c>
      <c r="AX208" s="15" t="s">
        <v>83</v>
      </c>
      <c r="AY208" s="222" t="s">
        <v>135</v>
      </c>
    </row>
    <row r="209" spans="2:51" s="13" customFormat="1" ht="11.25">
      <c r="B209" s="190"/>
      <c r="C209" s="191"/>
      <c r="D209" s="192" t="s">
        <v>147</v>
      </c>
      <c r="E209" s="193" t="s">
        <v>45</v>
      </c>
      <c r="F209" s="194" t="s">
        <v>271</v>
      </c>
      <c r="G209" s="191"/>
      <c r="H209" s="195">
        <v>51.173999999999999</v>
      </c>
      <c r="I209" s="196"/>
      <c r="J209" s="191"/>
      <c r="K209" s="191"/>
      <c r="L209" s="197"/>
      <c r="M209" s="198"/>
      <c r="N209" s="199"/>
      <c r="O209" s="199"/>
      <c r="P209" s="199"/>
      <c r="Q209" s="199"/>
      <c r="R209" s="199"/>
      <c r="S209" s="199"/>
      <c r="T209" s="200"/>
      <c r="AT209" s="201" t="s">
        <v>147</v>
      </c>
      <c r="AU209" s="201" t="s">
        <v>92</v>
      </c>
      <c r="AV209" s="13" t="s">
        <v>92</v>
      </c>
      <c r="AW209" s="13" t="s">
        <v>43</v>
      </c>
      <c r="AX209" s="13" t="s">
        <v>83</v>
      </c>
      <c r="AY209" s="201" t="s">
        <v>135</v>
      </c>
    </row>
    <row r="210" spans="2:51" s="13" customFormat="1" ht="11.25">
      <c r="B210" s="190"/>
      <c r="C210" s="191"/>
      <c r="D210" s="192" t="s">
        <v>147</v>
      </c>
      <c r="E210" s="193" t="s">
        <v>45</v>
      </c>
      <c r="F210" s="194" t="s">
        <v>272</v>
      </c>
      <c r="G210" s="191"/>
      <c r="H210" s="195">
        <v>48.246000000000002</v>
      </c>
      <c r="I210" s="196"/>
      <c r="J210" s="191"/>
      <c r="K210" s="191"/>
      <c r="L210" s="197"/>
      <c r="M210" s="198"/>
      <c r="N210" s="199"/>
      <c r="O210" s="199"/>
      <c r="P210" s="199"/>
      <c r="Q210" s="199"/>
      <c r="R210" s="199"/>
      <c r="S210" s="199"/>
      <c r="T210" s="200"/>
      <c r="AT210" s="201" t="s">
        <v>147</v>
      </c>
      <c r="AU210" s="201" t="s">
        <v>92</v>
      </c>
      <c r="AV210" s="13" t="s">
        <v>92</v>
      </c>
      <c r="AW210" s="13" t="s">
        <v>43</v>
      </c>
      <c r="AX210" s="13" t="s">
        <v>83</v>
      </c>
      <c r="AY210" s="201" t="s">
        <v>135</v>
      </c>
    </row>
    <row r="211" spans="2:51" s="13" customFormat="1" ht="11.25">
      <c r="B211" s="190"/>
      <c r="C211" s="191"/>
      <c r="D211" s="192" t="s">
        <v>147</v>
      </c>
      <c r="E211" s="193" t="s">
        <v>45</v>
      </c>
      <c r="F211" s="194" t="s">
        <v>273</v>
      </c>
      <c r="G211" s="191"/>
      <c r="H211" s="195">
        <v>53.497</v>
      </c>
      <c r="I211" s="196"/>
      <c r="J211" s="191"/>
      <c r="K211" s="191"/>
      <c r="L211" s="197"/>
      <c r="M211" s="198"/>
      <c r="N211" s="199"/>
      <c r="O211" s="199"/>
      <c r="P211" s="199"/>
      <c r="Q211" s="199"/>
      <c r="R211" s="199"/>
      <c r="S211" s="199"/>
      <c r="T211" s="200"/>
      <c r="AT211" s="201" t="s">
        <v>147</v>
      </c>
      <c r="AU211" s="201" t="s">
        <v>92</v>
      </c>
      <c r="AV211" s="13" t="s">
        <v>92</v>
      </c>
      <c r="AW211" s="13" t="s">
        <v>43</v>
      </c>
      <c r="AX211" s="13" t="s">
        <v>83</v>
      </c>
      <c r="AY211" s="201" t="s">
        <v>135</v>
      </c>
    </row>
    <row r="212" spans="2:51" s="13" customFormat="1" ht="11.25">
      <c r="B212" s="190"/>
      <c r="C212" s="191"/>
      <c r="D212" s="192" t="s">
        <v>147</v>
      </c>
      <c r="E212" s="193" t="s">
        <v>45</v>
      </c>
      <c r="F212" s="194" t="s">
        <v>274</v>
      </c>
      <c r="G212" s="191"/>
      <c r="H212" s="195">
        <v>54.363999999999997</v>
      </c>
      <c r="I212" s="196"/>
      <c r="J212" s="191"/>
      <c r="K212" s="191"/>
      <c r="L212" s="197"/>
      <c r="M212" s="198"/>
      <c r="N212" s="199"/>
      <c r="O212" s="199"/>
      <c r="P212" s="199"/>
      <c r="Q212" s="199"/>
      <c r="R212" s="199"/>
      <c r="S212" s="199"/>
      <c r="T212" s="200"/>
      <c r="AT212" s="201" t="s">
        <v>147</v>
      </c>
      <c r="AU212" s="201" t="s">
        <v>92</v>
      </c>
      <c r="AV212" s="13" t="s">
        <v>92</v>
      </c>
      <c r="AW212" s="13" t="s">
        <v>43</v>
      </c>
      <c r="AX212" s="13" t="s">
        <v>83</v>
      </c>
      <c r="AY212" s="201" t="s">
        <v>135</v>
      </c>
    </row>
    <row r="213" spans="2:51" s="13" customFormat="1" ht="11.25">
      <c r="B213" s="190"/>
      <c r="C213" s="191"/>
      <c r="D213" s="192" t="s">
        <v>147</v>
      </c>
      <c r="E213" s="193" t="s">
        <v>45</v>
      </c>
      <c r="F213" s="194" t="s">
        <v>275</v>
      </c>
      <c r="G213" s="191"/>
      <c r="H213" s="195">
        <v>103.812</v>
      </c>
      <c r="I213" s="196"/>
      <c r="J213" s="191"/>
      <c r="K213" s="191"/>
      <c r="L213" s="197"/>
      <c r="M213" s="198"/>
      <c r="N213" s="199"/>
      <c r="O213" s="199"/>
      <c r="P213" s="199"/>
      <c r="Q213" s="199"/>
      <c r="R213" s="199"/>
      <c r="S213" s="199"/>
      <c r="T213" s="200"/>
      <c r="AT213" s="201" t="s">
        <v>147</v>
      </c>
      <c r="AU213" s="201" t="s">
        <v>92</v>
      </c>
      <c r="AV213" s="13" t="s">
        <v>92</v>
      </c>
      <c r="AW213" s="13" t="s">
        <v>43</v>
      </c>
      <c r="AX213" s="13" t="s">
        <v>83</v>
      </c>
      <c r="AY213" s="201" t="s">
        <v>135</v>
      </c>
    </row>
    <row r="214" spans="2:51" s="13" customFormat="1" ht="11.25">
      <c r="B214" s="190"/>
      <c r="C214" s="191"/>
      <c r="D214" s="192" t="s">
        <v>147</v>
      </c>
      <c r="E214" s="193" t="s">
        <v>45</v>
      </c>
      <c r="F214" s="194" t="s">
        <v>276</v>
      </c>
      <c r="G214" s="191"/>
      <c r="H214" s="195">
        <v>118.69199999999999</v>
      </c>
      <c r="I214" s="196"/>
      <c r="J214" s="191"/>
      <c r="K214" s="191"/>
      <c r="L214" s="197"/>
      <c r="M214" s="198"/>
      <c r="N214" s="199"/>
      <c r="O214" s="199"/>
      <c r="P214" s="199"/>
      <c r="Q214" s="199"/>
      <c r="R214" s="199"/>
      <c r="S214" s="199"/>
      <c r="T214" s="200"/>
      <c r="AT214" s="201" t="s">
        <v>147</v>
      </c>
      <c r="AU214" s="201" t="s">
        <v>92</v>
      </c>
      <c r="AV214" s="13" t="s">
        <v>92</v>
      </c>
      <c r="AW214" s="13" t="s">
        <v>43</v>
      </c>
      <c r="AX214" s="13" t="s">
        <v>83</v>
      </c>
      <c r="AY214" s="201" t="s">
        <v>135</v>
      </c>
    </row>
    <row r="215" spans="2:51" s="13" customFormat="1" ht="11.25">
      <c r="B215" s="190"/>
      <c r="C215" s="191"/>
      <c r="D215" s="192" t="s">
        <v>147</v>
      </c>
      <c r="E215" s="193" t="s">
        <v>45</v>
      </c>
      <c r="F215" s="194" t="s">
        <v>277</v>
      </c>
      <c r="G215" s="191"/>
      <c r="H215" s="195">
        <v>118.69199999999999</v>
      </c>
      <c r="I215" s="196"/>
      <c r="J215" s="191"/>
      <c r="K215" s="191"/>
      <c r="L215" s="197"/>
      <c r="M215" s="198"/>
      <c r="N215" s="199"/>
      <c r="O215" s="199"/>
      <c r="P215" s="199"/>
      <c r="Q215" s="199"/>
      <c r="R215" s="199"/>
      <c r="S215" s="199"/>
      <c r="T215" s="200"/>
      <c r="AT215" s="201" t="s">
        <v>147</v>
      </c>
      <c r="AU215" s="201" t="s">
        <v>92</v>
      </c>
      <c r="AV215" s="13" t="s">
        <v>92</v>
      </c>
      <c r="AW215" s="13" t="s">
        <v>43</v>
      </c>
      <c r="AX215" s="13" t="s">
        <v>83</v>
      </c>
      <c r="AY215" s="201" t="s">
        <v>135</v>
      </c>
    </row>
    <row r="216" spans="2:51" s="13" customFormat="1" ht="11.25">
      <c r="B216" s="190"/>
      <c r="C216" s="191"/>
      <c r="D216" s="192" t="s">
        <v>147</v>
      </c>
      <c r="E216" s="193" t="s">
        <v>45</v>
      </c>
      <c r="F216" s="194" t="s">
        <v>278</v>
      </c>
      <c r="G216" s="191"/>
      <c r="H216" s="195">
        <v>118.69199999999999</v>
      </c>
      <c r="I216" s="196"/>
      <c r="J216" s="191"/>
      <c r="K216" s="191"/>
      <c r="L216" s="197"/>
      <c r="M216" s="198"/>
      <c r="N216" s="199"/>
      <c r="O216" s="199"/>
      <c r="P216" s="199"/>
      <c r="Q216" s="199"/>
      <c r="R216" s="199"/>
      <c r="S216" s="199"/>
      <c r="T216" s="200"/>
      <c r="AT216" s="201" t="s">
        <v>147</v>
      </c>
      <c r="AU216" s="201" t="s">
        <v>92</v>
      </c>
      <c r="AV216" s="13" t="s">
        <v>92</v>
      </c>
      <c r="AW216" s="13" t="s">
        <v>43</v>
      </c>
      <c r="AX216" s="13" t="s">
        <v>83</v>
      </c>
      <c r="AY216" s="201" t="s">
        <v>135</v>
      </c>
    </row>
    <row r="217" spans="2:51" s="13" customFormat="1" ht="11.25">
      <c r="B217" s="190"/>
      <c r="C217" s="191"/>
      <c r="D217" s="192" t="s">
        <v>147</v>
      </c>
      <c r="E217" s="193" t="s">
        <v>45</v>
      </c>
      <c r="F217" s="194" t="s">
        <v>279</v>
      </c>
      <c r="G217" s="191"/>
      <c r="H217" s="195">
        <v>118.69199999999999</v>
      </c>
      <c r="I217" s="196"/>
      <c r="J217" s="191"/>
      <c r="K217" s="191"/>
      <c r="L217" s="197"/>
      <c r="M217" s="198"/>
      <c r="N217" s="199"/>
      <c r="O217" s="199"/>
      <c r="P217" s="199"/>
      <c r="Q217" s="199"/>
      <c r="R217" s="199"/>
      <c r="S217" s="199"/>
      <c r="T217" s="200"/>
      <c r="AT217" s="201" t="s">
        <v>147</v>
      </c>
      <c r="AU217" s="201" t="s">
        <v>92</v>
      </c>
      <c r="AV217" s="13" t="s">
        <v>92</v>
      </c>
      <c r="AW217" s="13" t="s">
        <v>43</v>
      </c>
      <c r="AX217" s="13" t="s">
        <v>83</v>
      </c>
      <c r="AY217" s="201" t="s">
        <v>135</v>
      </c>
    </row>
    <row r="218" spans="2:51" s="13" customFormat="1" ht="22.5">
      <c r="B218" s="190"/>
      <c r="C218" s="191"/>
      <c r="D218" s="192" t="s">
        <v>147</v>
      </c>
      <c r="E218" s="193" t="s">
        <v>45</v>
      </c>
      <c r="F218" s="194" t="s">
        <v>280</v>
      </c>
      <c r="G218" s="191"/>
      <c r="H218" s="195">
        <v>25.497</v>
      </c>
      <c r="I218" s="196"/>
      <c r="J218" s="191"/>
      <c r="K218" s="191"/>
      <c r="L218" s="197"/>
      <c r="M218" s="198"/>
      <c r="N218" s="199"/>
      <c r="O218" s="199"/>
      <c r="P218" s="199"/>
      <c r="Q218" s="199"/>
      <c r="R218" s="199"/>
      <c r="S218" s="199"/>
      <c r="T218" s="200"/>
      <c r="AT218" s="201" t="s">
        <v>147</v>
      </c>
      <c r="AU218" s="201" t="s">
        <v>92</v>
      </c>
      <c r="AV218" s="13" t="s">
        <v>92</v>
      </c>
      <c r="AW218" s="13" t="s">
        <v>43</v>
      </c>
      <c r="AX218" s="13" t="s">
        <v>83</v>
      </c>
      <c r="AY218" s="201" t="s">
        <v>135</v>
      </c>
    </row>
    <row r="219" spans="2:51" s="13" customFormat="1" ht="22.5">
      <c r="B219" s="190"/>
      <c r="C219" s="191"/>
      <c r="D219" s="192" t="s">
        <v>147</v>
      </c>
      <c r="E219" s="193" t="s">
        <v>45</v>
      </c>
      <c r="F219" s="194" t="s">
        <v>281</v>
      </c>
      <c r="G219" s="191"/>
      <c r="H219" s="195">
        <v>18.614999999999998</v>
      </c>
      <c r="I219" s="196"/>
      <c r="J219" s="191"/>
      <c r="K219" s="191"/>
      <c r="L219" s="197"/>
      <c r="M219" s="198"/>
      <c r="N219" s="199"/>
      <c r="O219" s="199"/>
      <c r="P219" s="199"/>
      <c r="Q219" s="199"/>
      <c r="R219" s="199"/>
      <c r="S219" s="199"/>
      <c r="T219" s="200"/>
      <c r="AT219" s="201" t="s">
        <v>147</v>
      </c>
      <c r="AU219" s="201" t="s">
        <v>92</v>
      </c>
      <c r="AV219" s="13" t="s">
        <v>92</v>
      </c>
      <c r="AW219" s="13" t="s">
        <v>43</v>
      </c>
      <c r="AX219" s="13" t="s">
        <v>83</v>
      </c>
      <c r="AY219" s="201" t="s">
        <v>135</v>
      </c>
    </row>
    <row r="220" spans="2:51" s="13" customFormat="1" ht="22.5">
      <c r="B220" s="190"/>
      <c r="C220" s="191"/>
      <c r="D220" s="192" t="s">
        <v>147</v>
      </c>
      <c r="E220" s="193" t="s">
        <v>45</v>
      </c>
      <c r="F220" s="194" t="s">
        <v>282</v>
      </c>
      <c r="G220" s="191"/>
      <c r="H220" s="195">
        <v>18.614999999999998</v>
      </c>
      <c r="I220" s="196"/>
      <c r="J220" s="191"/>
      <c r="K220" s="191"/>
      <c r="L220" s="197"/>
      <c r="M220" s="198"/>
      <c r="N220" s="199"/>
      <c r="O220" s="199"/>
      <c r="P220" s="199"/>
      <c r="Q220" s="199"/>
      <c r="R220" s="199"/>
      <c r="S220" s="199"/>
      <c r="T220" s="200"/>
      <c r="AT220" s="201" t="s">
        <v>147</v>
      </c>
      <c r="AU220" s="201" t="s">
        <v>92</v>
      </c>
      <c r="AV220" s="13" t="s">
        <v>92</v>
      </c>
      <c r="AW220" s="13" t="s">
        <v>43</v>
      </c>
      <c r="AX220" s="13" t="s">
        <v>83</v>
      </c>
      <c r="AY220" s="201" t="s">
        <v>135</v>
      </c>
    </row>
    <row r="221" spans="2:51" s="13" customFormat="1" ht="22.5">
      <c r="B221" s="190"/>
      <c r="C221" s="191"/>
      <c r="D221" s="192" t="s">
        <v>147</v>
      </c>
      <c r="E221" s="193" t="s">
        <v>45</v>
      </c>
      <c r="F221" s="194" t="s">
        <v>283</v>
      </c>
      <c r="G221" s="191"/>
      <c r="H221" s="195">
        <v>18.614999999999998</v>
      </c>
      <c r="I221" s="196"/>
      <c r="J221" s="191"/>
      <c r="K221" s="191"/>
      <c r="L221" s="197"/>
      <c r="M221" s="198"/>
      <c r="N221" s="199"/>
      <c r="O221" s="199"/>
      <c r="P221" s="199"/>
      <c r="Q221" s="199"/>
      <c r="R221" s="199"/>
      <c r="S221" s="199"/>
      <c r="T221" s="200"/>
      <c r="AT221" s="201" t="s">
        <v>147</v>
      </c>
      <c r="AU221" s="201" t="s">
        <v>92</v>
      </c>
      <c r="AV221" s="13" t="s">
        <v>92</v>
      </c>
      <c r="AW221" s="13" t="s">
        <v>43</v>
      </c>
      <c r="AX221" s="13" t="s">
        <v>83</v>
      </c>
      <c r="AY221" s="201" t="s">
        <v>135</v>
      </c>
    </row>
    <row r="222" spans="2:51" s="13" customFormat="1" ht="22.5">
      <c r="B222" s="190"/>
      <c r="C222" s="191"/>
      <c r="D222" s="192" t="s">
        <v>147</v>
      </c>
      <c r="E222" s="193" t="s">
        <v>45</v>
      </c>
      <c r="F222" s="194" t="s">
        <v>284</v>
      </c>
      <c r="G222" s="191"/>
      <c r="H222" s="195">
        <v>18.614999999999998</v>
      </c>
      <c r="I222" s="196"/>
      <c r="J222" s="191"/>
      <c r="K222" s="191"/>
      <c r="L222" s="197"/>
      <c r="M222" s="198"/>
      <c r="N222" s="199"/>
      <c r="O222" s="199"/>
      <c r="P222" s="199"/>
      <c r="Q222" s="199"/>
      <c r="R222" s="199"/>
      <c r="S222" s="199"/>
      <c r="T222" s="200"/>
      <c r="AT222" s="201" t="s">
        <v>147</v>
      </c>
      <c r="AU222" s="201" t="s">
        <v>92</v>
      </c>
      <c r="AV222" s="13" t="s">
        <v>92</v>
      </c>
      <c r="AW222" s="13" t="s">
        <v>43</v>
      </c>
      <c r="AX222" s="13" t="s">
        <v>83</v>
      </c>
      <c r="AY222" s="201" t="s">
        <v>135</v>
      </c>
    </row>
    <row r="223" spans="2:51" s="13" customFormat="1" ht="11.25">
      <c r="B223" s="190"/>
      <c r="C223" s="191"/>
      <c r="D223" s="192" t="s">
        <v>147</v>
      </c>
      <c r="E223" s="193" t="s">
        <v>45</v>
      </c>
      <c r="F223" s="194" t="s">
        <v>285</v>
      </c>
      <c r="G223" s="191"/>
      <c r="H223" s="195">
        <v>57.478999999999999</v>
      </c>
      <c r="I223" s="196"/>
      <c r="J223" s="191"/>
      <c r="K223" s="191"/>
      <c r="L223" s="197"/>
      <c r="M223" s="198"/>
      <c r="N223" s="199"/>
      <c r="O223" s="199"/>
      <c r="P223" s="199"/>
      <c r="Q223" s="199"/>
      <c r="R223" s="199"/>
      <c r="S223" s="199"/>
      <c r="T223" s="200"/>
      <c r="AT223" s="201" t="s">
        <v>147</v>
      </c>
      <c r="AU223" s="201" t="s">
        <v>92</v>
      </c>
      <c r="AV223" s="13" t="s">
        <v>92</v>
      </c>
      <c r="AW223" s="13" t="s">
        <v>43</v>
      </c>
      <c r="AX223" s="13" t="s">
        <v>83</v>
      </c>
      <c r="AY223" s="201" t="s">
        <v>135</v>
      </c>
    </row>
    <row r="224" spans="2:51" s="13" customFormat="1" ht="11.25">
      <c r="B224" s="190"/>
      <c r="C224" s="191"/>
      <c r="D224" s="192" t="s">
        <v>147</v>
      </c>
      <c r="E224" s="193" t="s">
        <v>45</v>
      </c>
      <c r="F224" s="194" t="s">
        <v>286</v>
      </c>
      <c r="G224" s="191"/>
      <c r="H224" s="195">
        <v>52.241</v>
      </c>
      <c r="I224" s="196"/>
      <c r="J224" s="191"/>
      <c r="K224" s="191"/>
      <c r="L224" s="197"/>
      <c r="M224" s="198"/>
      <c r="N224" s="199"/>
      <c r="O224" s="199"/>
      <c r="P224" s="199"/>
      <c r="Q224" s="199"/>
      <c r="R224" s="199"/>
      <c r="S224" s="199"/>
      <c r="T224" s="200"/>
      <c r="AT224" s="201" t="s">
        <v>147</v>
      </c>
      <c r="AU224" s="201" t="s">
        <v>92</v>
      </c>
      <c r="AV224" s="13" t="s">
        <v>92</v>
      </c>
      <c r="AW224" s="13" t="s">
        <v>43</v>
      </c>
      <c r="AX224" s="13" t="s">
        <v>83</v>
      </c>
      <c r="AY224" s="201" t="s">
        <v>135</v>
      </c>
    </row>
    <row r="225" spans="1:65" s="13" customFormat="1" ht="11.25">
      <c r="B225" s="190"/>
      <c r="C225" s="191"/>
      <c r="D225" s="192" t="s">
        <v>147</v>
      </c>
      <c r="E225" s="193" t="s">
        <v>45</v>
      </c>
      <c r="F225" s="194" t="s">
        <v>287</v>
      </c>
      <c r="G225" s="191"/>
      <c r="H225" s="195">
        <v>61.149000000000001</v>
      </c>
      <c r="I225" s="196"/>
      <c r="J225" s="191"/>
      <c r="K225" s="191"/>
      <c r="L225" s="197"/>
      <c r="M225" s="198"/>
      <c r="N225" s="199"/>
      <c r="O225" s="199"/>
      <c r="P225" s="199"/>
      <c r="Q225" s="199"/>
      <c r="R225" s="199"/>
      <c r="S225" s="199"/>
      <c r="T225" s="200"/>
      <c r="AT225" s="201" t="s">
        <v>147</v>
      </c>
      <c r="AU225" s="201" t="s">
        <v>92</v>
      </c>
      <c r="AV225" s="13" t="s">
        <v>92</v>
      </c>
      <c r="AW225" s="13" t="s">
        <v>43</v>
      </c>
      <c r="AX225" s="13" t="s">
        <v>83</v>
      </c>
      <c r="AY225" s="201" t="s">
        <v>135</v>
      </c>
    </row>
    <row r="226" spans="1:65" s="13" customFormat="1" ht="11.25">
      <c r="B226" s="190"/>
      <c r="C226" s="191"/>
      <c r="D226" s="192" t="s">
        <v>147</v>
      </c>
      <c r="E226" s="193" t="s">
        <v>45</v>
      </c>
      <c r="F226" s="194" t="s">
        <v>288</v>
      </c>
      <c r="G226" s="191"/>
      <c r="H226" s="195">
        <v>57.273000000000003</v>
      </c>
      <c r="I226" s="196"/>
      <c r="J226" s="191"/>
      <c r="K226" s="191"/>
      <c r="L226" s="197"/>
      <c r="M226" s="198"/>
      <c r="N226" s="199"/>
      <c r="O226" s="199"/>
      <c r="P226" s="199"/>
      <c r="Q226" s="199"/>
      <c r="R226" s="199"/>
      <c r="S226" s="199"/>
      <c r="T226" s="200"/>
      <c r="AT226" s="201" t="s">
        <v>147</v>
      </c>
      <c r="AU226" s="201" t="s">
        <v>92</v>
      </c>
      <c r="AV226" s="13" t="s">
        <v>92</v>
      </c>
      <c r="AW226" s="13" t="s">
        <v>43</v>
      </c>
      <c r="AX226" s="13" t="s">
        <v>83</v>
      </c>
      <c r="AY226" s="201" t="s">
        <v>135</v>
      </c>
    </row>
    <row r="227" spans="1:65" s="13" customFormat="1" ht="11.25">
      <c r="B227" s="190"/>
      <c r="C227" s="191"/>
      <c r="D227" s="192" t="s">
        <v>147</v>
      </c>
      <c r="E227" s="193" t="s">
        <v>45</v>
      </c>
      <c r="F227" s="194" t="s">
        <v>289</v>
      </c>
      <c r="G227" s="191"/>
      <c r="H227" s="195">
        <v>43.868000000000002</v>
      </c>
      <c r="I227" s="196"/>
      <c r="J227" s="191"/>
      <c r="K227" s="191"/>
      <c r="L227" s="197"/>
      <c r="M227" s="198"/>
      <c r="N227" s="199"/>
      <c r="O227" s="199"/>
      <c r="P227" s="199"/>
      <c r="Q227" s="199"/>
      <c r="R227" s="199"/>
      <c r="S227" s="199"/>
      <c r="T227" s="200"/>
      <c r="AT227" s="201" t="s">
        <v>147</v>
      </c>
      <c r="AU227" s="201" t="s">
        <v>92</v>
      </c>
      <c r="AV227" s="13" t="s">
        <v>92</v>
      </c>
      <c r="AW227" s="13" t="s">
        <v>43</v>
      </c>
      <c r="AX227" s="13" t="s">
        <v>83</v>
      </c>
      <c r="AY227" s="201" t="s">
        <v>135</v>
      </c>
    </row>
    <row r="228" spans="1:65" s="13" customFormat="1" ht="11.25">
      <c r="B228" s="190"/>
      <c r="C228" s="191"/>
      <c r="D228" s="192" t="s">
        <v>147</v>
      </c>
      <c r="E228" s="193" t="s">
        <v>45</v>
      </c>
      <c r="F228" s="194" t="s">
        <v>290</v>
      </c>
      <c r="G228" s="191"/>
      <c r="H228" s="195">
        <v>20.408000000000001</v>
      </c>
      <c r="I228" s="196"/>
      <c r="J228" s="191"/>
      <c r="K228" s="191"/>
      <c r="L228" s="197"/>
      <c r="M228" s="198"/>
      <c r="N228" s="199"/>
      <c r="O228" s="199"/>
      <c r="P228" s="199"/>
      <c r="Q228" s="199"/>
      <c r="R228" s="199"/>
      <c r="S228" s="199"/>
      <c r="T228" s="200"/>
      <c r="AT228" s="201" t="s">
        <v>147</v>
      </c>
      <c r="AU228" s="201" t="s">
        <v>92</v>
      </c>
      <c r="AV228" s="13" t="s">
        <v>92</v>
      </c>
      <c r="AW228" s="13" t="s">
        <v>43</v>
      </c>
      <c r="AX228" s="13" t="s">
        <v>83</v>
      </c>
      <c r="AY228" s="201" t="s">
        <v>135</v>
      </c>
    </row>
    <row r="229" spans="1:65" s="13" customFormat="1" ht="11.25">
      <c r="B229" s="190"/>
      <c r="C229" s="191"/>
      <c r="D229" s="192" t="s">
        <v>147</v>
      </c>
      <c r="E229" s="193" t="s">
        <v>45</v>
      </c>
      <c r="F229" s="194" t="s">
        <v>291</v>
      </c>
      <c r="G229" s="191"/>
      <c r="H229" s="195">
        <v>31.667000000000002</v>
      </c>
      <c r="I229" s="196"/>
      <c r="J229" s="191"/>
      <c r="K229" s="191"/>
      <c r="L229" s="197"/>
      <c r="M229" s="198"/>
      <c r="N229" s="199"/>
      <c r="O229" s="199"/>
      <c r="P229" s="199"/>
      <c r="Q229" s="199"/>
      <c r="R229" s="199"/>
      <c r="S229" s="199"/>
      <c r="T229" s="200"/>
      <c r="AT229" s="201" t="s">
        <v>147</v>
      </c>
      <c r="AU229" s="201" t="s">
        <v>92</v>
      </c>
      <c r="AV229" s="13" t="s">
        <v>92</v>
      </c>
      <c r="AW229" s="13" t="s">
        <v>43</v>
      </c>
      <c r="AX229" s="13" t="s">
        <v>83</v>
      </c>
      <c r="AY229" s="201" t="s">
        <v>135</v>
      </c>
    </row>
    <row r="230" spans="1:65" s="13" customFormat="1" ht="11.25">
      <c r="B230" s="190"/>
      <c r="C230" s="191"/>
      <c r="D230" s="192" t="s">
        <v>147</v>
      </c>
      <c r="E230" s="193" t="s">
        <v>45</v>
      </c>
      <c r="F230" s="194" t="s">
        <v>292</v>
      </c>
      <c r="G230" s="191"/>
      <c r="H230" s="195">
        <v>7.9210000000000003</v>
      </c>
      <c r="I230" s="196"/>
      <c r="J230" s="191"/>
      <c r="K230" s="191"/>
      <c r="L230" s="197"/>
      <c r="M230" s="198"/>
      <c r="N230" s="199"/>
      <c r="O230" s="199"/>
      <c r="P230" s="199"/>
      <c r="Q230" s="199"/>
      <c r="R230" s="199"/>
      <c r="S230" s="199"/>
      <c r="T230" s="200"/>
      <c r="AT230" s="201" t="s">
        <v>147</v>
      </c>
      <c r="AU230" s="201" t="s">
        <v>92</v>
      </c>
      <c r="AV230" s="13" t="s">
        <v>92</v>
      </c>
      <c r="AW230" s="13" t="s">
        <v>43</v>
      </c>
      <c r="AX230" s="13" t="s">
        <v>83</v>
      </c>
      <c r="AY230" s="201" t="s">
        <v>135</v>
      </c>
    </row>
    <row r="231" spans="1:65" s="13" customFormat="1" ht="33.75">
      <c r="B231" s="190"/>
      <c r="C231" s="191"/>
      <c r="D231" s="192" t="s">
        <v>147</v>
      </c>
      <c r="E231" s="193" t="s">
        <v>45</v>
      </c>
      <c r="F231" s="194" t="s">
        <v>293</v>
      </c>
      <c r="G231" s="191"/>
      <c r="H231" s="195">
        <v>302.14699999999999</v>
      </c>
      <c r="I231" s="196"/>
      <c r="J231" s="191"/>
      <c r="K231" s="191"/>
      <c r="L231" s="197"/>
      <c r="M231" s="198"/>
      <c r="N231" s="199"/>
      <c r="O231" s="199"/>
      <c r="P231" s="199"/>
      <c r="Q231" s="199"/>
      <c r="R231" s="199"/>
      <c r="S231" s="199"/>
      <c r="T231" s="200"/>
      <c r="AT231" s="201" t="s">
        <v>147</v>
      </c>
      <c r="AU231" s="201" t="s">
        <v>92</v>
      </c>
      <c r="AV231" s="13" t="s">
        <v>92</v>
      </c>
      <c r="AW231" s="13" t="s">
        <v>43</v>
      </c>
      <c r="AX231" s="13" t="s">
        <v>83</v>
      </c>
      <c r="AY231" s="201" t="s">
        <v>135</v>
      </c>
    </row>
    <row r="232" spans="1:65" s="15" customFormat="1" ht="11.25">
      <c r="B232" s="213"/>
      <c r="C232" s="214"/>
      <c r="D232" s="192" t="s">
        <v>147</v>
      </c>
      <c r="E232" s="215" t="s">
        <v>45</v>
      </c>
      <c r="F232" s="216" t="s">
        <v>294</v>
      </c>
      <c r="G232" s="214"/>
      <c r="H232" s="215" t="s">
        <v>45</v>
      </c>
      <c r="I232" s="217"/>
      <c r="J232" s="214"/>
      <c r="K232" s="214"/>
      <c r="L232" s="218"/>
      <c r="M232" s="219"/>
      <c r="N232" s="220"/>
      <c r="O232" s="220"/>
      <c r="P232" s="220"/>
      <c r="Q232" s="220"/>
      <c r="R232" s="220"/>
      <c r="S232" s="220"/>
      <c r="T232" s="221"/>
      <c r="AT232" s="222" t="s">
        <v>147</v>
      </c>
      <c r="AU232" s="222" t="s">
        <v>92</v>
      </c>
      <c r="AV232" s="15" t="s">
        <v>90</v>
      </c>
      <c r="AW232" s="15" t="s">
        <v>43</v>
      </c>
      <c r="AX232" s="15" t="s">
        <v>83</v>
      </c>
      <c r="AY232" s="222" t="s">
        <v>135</v>
      </c>
    </row>
    <row r="233" spans="1:65" s="13" customFormat="1" ht="11.25">
      <c r="B233" s="190"/>
      <c r="C233" s="191"/>
      <c r="D233" s="192" t="s">
        <v>147</v>
      </c>
      <c r="E233" s="193" t="s">
        <v>45</v>
      </c>
      <c r="F233" s="194" t="s">
        <v>295</v>
      </c>
      <c r="G233" s="191"/>
      <c r="H233" s="195">
        <v>-103.54</v>
      </c>
      <c r="I233" s="196"/>
      <c r="J233" s="191"/>
      <c r="K233" s="191"/>
      <c r="L233" s="197"/>
      <c r="M233" s="198"/>
      <c r="N233" s="199"/>
      <c r="O233" s="199"/>
      <c r="P233" s="199"/>
      <c r="Q233" s="199"/>
      <c r="R233" s="199"/>
      <c r="S233" s="199"/>
      <c r="T233" s="200"/>
      <c r="AT233" s="201" t="s">
        <v>147</v>
      </c>
      <c r="AU233" s="201" t="s">
        <v>92</v>
      </c>
      <c r="AV233" s="13" t="s">
        <v>92</v>
      </c>
      <c r="AW233" s="13" t="s">
        <v>43</v>
      </c>
      <c r="AX233" s="13" t="s">
        <v>83</v>
      </c>
      <c r="AY233" s="201" t="s">
        <v>135</v>
      </c>
    </row>
    <row r="234" spans="1:65" s="14" customFormat="1" ht="11.25">
      <c r="B234" s="202"/>
      <c r="C234" s="203"/>
      <c r="D234" s="192" t="s">
        <v>147</v>
      </c>
      <c r="E234" s="204" t="s">
        <v>45</v>
      </c>
      <c r="F234" s="205" t="s">
        <v>154</v>
      </c>
      <c r="G234" s="203"/>
      <c r="H234" s="206">
        <v>1416.431</v>
      </c>
      <c r="I234" s="207"/>
      <c r="J234" s="203"/>
      <c r="K234" s="203"/>
      <c r="L234" s="208"/>
      <c r="M234" s="209"/>
      <c r="N234" s="210"/>
      <c r="O234" s="210"/>
      <c r="P234" s="210"/>
      <c r="Q234" s="210"/>
      <c r="R234" s="210"/>
      <c r="S234" s="210"/>
      <c r="T234" s="211"/>
      <c r="AT234" s="212" t="s">
        <v>147</v>
      </c>
      <c r="AU234" s="212" t="s">
        <v>92</v>
      </c>
      <c r="AV234" s="14" t="s">
        <v>143</v>
      </c>
      <c r="AW234" s="14" t="s">
        <v>43</v>
      </c>
      <c r="AX234" s="14" t="s">
        <v>90</v>
      </c>
      <c r="AY234" s="212" t="s">
        <v>135</v>
      </c>
    </row>
    <row r="235" spans="1:65" s="2" customFormat="1" ht="37.9" customHeight="1">
      <c r="A235" s="37"/>
      <c r="B235" s="38"/>
      <c r="C235" s="172" t="s">
        <v>296</v>
      </c>
      <c r="D235" s="172" t="s">
        <v>138</v>
      </c>
      <c r="E235" s="173" t="s">
        <v>297</v>
      </c>
      <c r="F235" s="174" t="s">
        <v>298</v>
      </c>
      <c r="G235" s="175" t="s">
        <v>162</v>
      </c>
      <c r="H235" s="176">
        <v>471.99299999999999</v>
      </c>
      <c r="I235" s="177"/>
      <c r="J235" s="178">
        <f>ROUND(I235*H235,2)</f>
        <v>0</v>
      </c>
      <c r="K235" s="174" t="s">
        <v>142</v>
      </c>
      <c r="L235" s="42"/>
      <c r="M235" s="179" t="s">
        <v>45</v>
      </c>
      <c r="N235" s="180" t="s">
        <v>54</v>
      </c>
      <c r="O235" s="67"/>
      <c r="P235" s="181">
        <f>O235*H235</f>
        <v>0</v>
      </c>
      <c r="Q235" s="181">
        <v>2.1000000000000001E-2</v>
      </c>
      <c r="R235" s="181">
        <f>Q235*H235</f>
        <v>9.9118530000000007</v>
      </c>
      <c r="S235" s="181">
        <v>0</v>
      </c>
      <c r="T235" s="182">
        <f>S235*H235</f>
        <v>0</v>
      </c>
      <c r="U235" s="37"/>
      <c r="V235" s="37"/>
      <c r="W235" s="37"/>
      <c r="X235" s="37"/>
      <c r="Y235" s="37"/>
      <c r="Z235" s="37"/>
      <c r="AA235" s="37"/>
      <c r="AB235" s="37"/>
      <c r="AC235" s="37"/>
      <c r="AD235" s="37"/>
      <c r="AE235" s="37"/>
      <c r="AR235" s="183" t="s">
        <v>143</v>
      </c>
      <c r="AT235" s="183" t="s">
        <v>138</v>
      </c>
      <c r="AU235" s="183" t="s">
        <v>92</v>
      </c>
      <c r="AY235" s="19" t="s">
        <v>135</v>
      </c>
      <c r="BE235" s="184">
        <f>IF(N235="základní",J235,0)</f>
        <v>0</v>
      </c>
      <c r="BF235" s="184">
        <f>IF(N235="snížená",J235,0)</f>
        <v>0</v>
      </c>
      <c r="BG235" s="184">
        <f>IF(N235="zákl. přenesená",J235,0)</f>
        <v>0</v>
      </c>
      <c r="BH235" s="184">
        <f>IF(N235="sníž. přenesená",J235,0)</f>
        <v>0</v>
      </c>
      <c r="BI235" s="184">
        <f>IF(N235="nulová",J235,0)</f>
        <v>0</v>
      </c>
      <c r="BJ235" s="19" t="s">
        <v>90</v>
      </c>
      <c r="BK235" s="184">
        <f>ROUND(I235*H235,2)</f>
        <v>0</v>
      </c>
      <c r="BL235" s="19" t="s">
        <v>143</v>
      </c>
      <c r="BM235" s="183" t="s">
        <v>299</v>
      </c>
    </row>
    <row r="236" spans="1:65" s="2" customFormat="1" ht="11.25">
      <c r="A236" s="37"/>
      <c r="B236" s="38"/>
      <c r="C236" s="39"/>
      <c r="D236" s="185" t="s">
        <v>145</v>
      </c>
      <c r="E236" s="39"/>
      <c r="F236" s="186" t="s">
        <v>300</v>
      </c>
      <c r="G236" s="39"/>
      <c r="H236" s="39"/>
      <c r="I236" s="187"/>
      <c r="J236" s="39"/>
      <c r="K236" s="39"/>
      <c r="L236" s="42"/>
      <c r="M236" s="188"/>
      <c r="N236" s="189"/>
      <c r="O236" s="67"/>
      <c r="P236" s="67"/>
      <c r="Q236" s="67"/>
      <c r="R236" s="67"/>
      <c r="S236" s="67"/>
      <c r="T236" s="68"/>
      <c r="U236" s="37"/>
      <c r="V236" s="37"/>
      <c r="W236" s="37"/>
      <c r="X236" s="37"/>
      <c r="Y236" s="37"/>
      <c r="Z236" s="37"/>
      <c r="AA236" s="37"/>
      <c r="AB236" s="37"/>
      <c r="AC236" s="37"/>
      <c r="AD236" s="37"/>
      <c r="AE236" s="37"/>
      <c r="AT236" s="19" t="s">
        <v>145</v>
      </c>
      <c r="AU236" s="19" t="s">
        <v>92</v>
      </c>
    </row>
    <row r="237" spans="1:65" s="13" customFormat="1" ht="11.25">
      <c r="B237" s="190"/>
      <c r="C237" s="191"/>
      <c r="D237" s="192" t="s">
        <v>147</v>
      </c>
      <c r="E237" s="193" t="s">
        <v>45</v>
      </c>
      <c r="F237" s="194" t="s">
        <v>301</v>
      </c>
      <c r="G237" s="191"/>
      <c r="H237" s="195">
        <v>2.5</v>
      </c>
      <c r="I237" s="196"/>
      <c r="J237" s="191"/>
      <c r="K237" s="191"/>
      <c r="L237" s="197"/>
      <c r="M237" s="198"/>
      <c r="N237" s="199"/>
      <c r="O237" s="199"/>
      <c r="P237" s="199"/>
      <c r="Q237" s="199"/>
      <c r="R237" s="199"/>
      <c r="S237" s="199"/>
      <c r="T237" s="200"/>
      <c r="AT237" s="201" t="s">
        <v>147</v>
      </c>
      <c r="AU237" s="201" t="s">
        <v>92</v>
      </c>
      <c r="AV237" s="13" t="s">
        <v>92</v>
      </c>
      <c r="AW237" s="13" t="s">
        <v>43</v>
      </c>
      <c r="AX237" s="13" t="s">
        <v>83</v>
      </c>
      <c r="AY237" s="201" t="s">
        <v>135</v>
      </c>
    </row>
    <row r="238" spans="1:65" s="13" customFormat="1" ht="11.25">
      <c r="B238" s="190"/>
      <c r="C238" s="191"/>
      <c r="D238" s="192" t="s">
        <v>147</v>
      </c>
      <c r="E238" s="193" t="s">
        <v>45</v>
      </c>
      <c r="F238" s="194" t="s">
        <v>302</v>
      </c>
      <c r="G238" s="191"/>
      <c r="H238" s="195">
        <v>6.375</v>
      </c>
      <c r="I238" s="196"/>
      <c r="J238" s="191"/>
      <c r="K238" s="191"/>
      <c r="L238" s="197"/>
      <c r="M238" s="198"/>
      <c r="N238" s="199"/>
      <c r="O238" s="199"/>
      <c r="P238" s="199"/>
      <c r="Q238" s="199"/>
      <c r="R238" s="199"/>
      <c r="S238" s="199"/>
      <c r="T238" s="200"/>
      <c r="AT238" s="201" t="s">
        <v>147</v>
      </c>
      <c r="AU238" s="201" t="s">
        <v>92</v>
      </c>
      <c r="AV238" s="13" t="s">
        <v>92</v>
      </c>
      <c r="AW238" s="13" t="s">
        <v>43</v>
      </c>
      <c r="AX238" s="13" t="s">
        <v>83</v>
      </c>
      <c r="AY238" s="201" t="s">
        <v>135</v>
      </c>
    </row>
    <row r="239" spans="1:65" s="13" customFormat="1" ht="11.25">
      <c r="B239" s="190"/>
      <c r="C239" s="191"/>
      <c r="D239" s="192" t="s">
        <v>147</v>
      </c>
      <c r="E239" s="193" t="s">
        <v>45</v>
      </c>
      <c r="F239" s="194" t="s">
        <v>303</v>
      </c>
      <c r="G239" s="191"/>
      <c r="H239" s="195">
        <v>26.297999999999998</v>
      </c>
      <c r="I239" s="196"/>
      <c r="J239" s="191"/>
      <c r="K239" s="191"/>
      <c r="L239" s="197"/>
      <c r="M239" s="198"/>
      <c r="N239" s="199"/>
      <c r="O239" s="199"/>
      <c r="P239" s="199"/>
      <c r="Q239" s="199"/>
      <c r="R239" s="199"/>
      <c r="S239" s="199"/>
      <c r="T239" s="200"/>
      <c r="AT239" s="201" t="s">
        <v>147</v>
      </c>
      <c r="AU239" s="201" t="s">
        <v>92</v>
      </c>
      <c r="AV239" s="13" t="s">
        <v>92</v>
      </c>
      <c r="AW239" s="13" t="s">
        <v>43</v>
      </c>
      <c r="AX239" s="13" t="s">
        <v>83</v>
      </c>
      <c r="AY239" s="201" t="s">
        <v>135</v>
      </c>
    </row>
    <row r="240" spans="1:65" s="13" customFormat="1" ht="22.5">
      <c r="B240" s="190"/>
      <c r="C240" s="191"/>
      <c r="D240" s="192" t="s">
        <v>147</v>
      </c>
      <c r="E240" s="193" t="s">
        <v>45</v>
      </c>
      <c r="F240" s="194" t="s">
        <v>304</v>
      </c>
      <c r="G240" s="191"/>
      <c r="H240" s="195">
        <v>78.114000000000004</v>
      </c>
      <c r="I240" s="196"/>
      <c r="J240" s="191"/>
      <c r="K240" s="191"/>
      <c r="L240" s="197"/>
      <c r="M240" s="198"/>
      <c r="N240" s="199"/>
      <c r="O240" s="199"/>
      <c r="P240" s="199"/>
      <c r="Q240" s="199"/>
      <c r="R240" s="199"/>
      <c r="S240" s="199"/>
      <c r="T240" s="200"/>
      <c r="AT240" s="201" t="s">
        <v>147</v>
      </c>
      <c r="AU240" s="201" t="s">
        <v>92</v>
      </c>
      <c r="AV240" s="13" t="s">
        <v>92</v>
      </c>
      <c r="AW240" s="13" t="s">
        <v>43</v>
      </c>
      <c r="AX240" s="13" t="s">
        <v>83</v>
      </c>
      <c r="AY240" s="201" t="s">
        <v>135</v>
      </c>
    </row>
    <row r="241" spans="1:65" s="13" customFormat="1" ht="11.25">
      <c r="B241" s="190"/>
      <c r="C241" s="191"/>
      <c r="D241" s="192" t="s">
        <v>147</v>
      </c>
      <c r="E241" s="193" t="s">
        <v>45</v>
      </c>
      <c r="F241" s="194" t="s">
        <v>305</v>
      </c>
      <c r="G241" s="191"/>
      <c r="H241" s="195">
        <v>16.901</v>
      </c>
      <c r="I241" s="196"/>
      <c r="J241" s="191"/>
      <c r="K241" s="191"/>
      <c r="L241" s="197"/>
      <c r="M241" s="198"/>
      <c r="N241" s="199"/>
      <c r="O241" s="199"/>
      <c r="P241" s="199"/>
      <c r="Q241" s="199"/>
      <c r="R241" s="199"/>
      <c r="S241" s="199"/>
      <c r="T241" s="200"/>
      <c r="AT241" s="201" t="s">
        <v>147</v>
      </c>
      <c r="AU241" s="201" t="s">
        <v>92</v>
      </c>
      <c r="AV241" s="13" t="s">
        <v>92</v>
      </c>
      <c r="AW241" s="13" t="s">
        <v>43</v>
      </c>
      <c r="AX241" s="13" t="s">
        <v>83</v>
      </c>
      <c r="AY241" s="201" t="s">
        <v>135</v>
      </c>
    </row>
    <row r="242" spans="1:65" s="13" customFormat="1" ht="22.5">
      <c r="B242" s="190"/>
      <c r="C242" s="191"/>
      <c r="D242" s="192" t="s">
        <v>147</v>
      </c>
      <c r="E242" s="193" t="s">
        <v>45</v>
      </c>
      <c r="F242" s="194" t="s">
        <v>306</v>
      </c>
      <c r="G242" s="191"/>
      <c r="H242" s="195">
        <v>49.667999999999999</v>
      </c>
      <c r="I242" s="196"/>
      <c r="J242" s="191"/>
      <c r="K242" s="191"/>
      <c r="L242" s="197"/>
      <c r="M242" s="198"/>
      <c r="N242" s="199"/>
      <c r="O242" s="199"/>
      <c r="P242" s="199"/>
      <c r="Q242" s="199"/>
      <c r="R242" s="199"/>
      <c r="S242" s="199"/>
      <c r="T242" s="200"/>
      <c r="AT242" s="201" t="s">
        <v>147</v>
      </c>
      <c r="AU242" s="201" t="s">
        <v>92</v>
      </c>
      <c r="AV242" s="13" t="s">
        <v>92</v>
      </c>
      <c r="AW242" s="13" t="s">
        <v>43</v>
      </c>
      <c r="AX242" s="13" t="s">
        <v>83</v>
      </c>
      <c r="AY242" s="201" t="s">
        <v>135</v>
      </c>
    </row>
    <row r="243" spans="1:65" s="13" customFormat="1" ht="22.5">
      <c r="B243" s="190"/>
      <c r="C243" s="191"/>
      <c r="D243" s="192" t="s">
        <v>147</v>
      </c>
      <c r="E243" s="193" t="s">
        <v>45</v>
      </c>
      <c r="F243" s="194" t="s">
        <v>307</v>
      </c>
      <c r="G243" s="191"/>
      <c r="H243" s="195">
        <v>49.667999999999999</v>
      </c>
      <c r="I243" s="196"/>
      <c r="J243" s="191"/>
      <c r="K243" s="191"/>
      <c r="L243" s="197"/>
      <c r="M243" s="198"/>
      <c r="N243" s="199"/>
      <c r="O243" s="199"/>
      <c r="P243" s="199"/>
      <c r="Q243" s="199"/>
      <c r="R243" s="199"/>
      <c r="S243" s="199"/>
      <c r="T243" s="200"/>
      <c r="AT243" s="201" t="s">
        <v>147</v>
      </c>
      <c r="AU243" s="201" t="s">
        <v>92</v>
      </c>
      <c r="AV243" s="13" t="s">
        <v>92</v>
      </c>
      <c r="AW243" s="13" t="s">
        <v>43</v>
      </c>
      <c r="AX243" s="13" t="s">
        <v>83</v>
      </c>
      <c r="AY243" s="201" t="s">
        <v>135</v>
      </c>
    </row>
    <row r="244" spans="1:65" s="13" customFormat="1" ht="22.5">
      <c r="B244" s="190"/>
      <c r="C244" s="191"/>
      <c r="D244" s="192" t="s">
        <v>147</v>
      </c>
      <c r="E244" s="193" t="s">
        <v>45</v>
      </c>
      <c r="F244" s="194" t="s">
        <v>308</v>
      </c>
      <c r="G244" s="191"/>
      <c r="H244" s="195">
        <v>49.667999999999999</v>
      </c>
      <c r="I244" s="196"/>
      <c r="J244" s="191"/>
      <c r="K244" s="191"/>
      <c r="L244" s="197"/>
      <c r="M244" s="198"/>
      <c r="N244" s="199"/>
      <c r="O244" s="199"/>
      <c r="P244" s="199"/>
      <c r="Q244" s="199"/>
      <c r="R244" s="199"/>
      <c r="S244" s="199"/>
      <c r="T244" s="200"/>
      <c r="AT244" s="201" t="s">
        <v>147</v>
      </c>
      <c r="AU244" s="201" t="s">
        <v>92</v>
      </c>
      <c r="AV244" s="13" t="s">
        <v>92</v>
      </c>
      <c r="AW244" s="13" t="s">
        <v>43</v>
      </c>
      <c r="AX244" s="13" t="s">
        <v>83</v>
      </c>
      <c r="AY244" s="201" t="s">
        <v>135</v>
      </c>
    </row>
    <row r="245" spans="1:65" s="13" customFormat="1" ht="22.5">
      <c r="B245" s="190"/>
      <c r="C245" s="191"/>
      <c r="D245" s="192" t="s">
        <v>147</v>
      </c>
      <c r="E245" s="193" t="s">
        <v>45</v>
      </c>
      <c r="F245" s="194" t="s">
        <v>309</v>
      </c>
      <c r="G245" s="191"/>
      <c r="H245" s="195">
        <v>49.667999999999999</v>
      </c>
      <c r="I245" s="196"/>
      <c r="J245" s="191"/>
      <c r="K245" s="191"/>
      <c r="L245" s="197"/>
      <c r="M245" s="198"/>
      <c r="N245" s="199"/>
      <c r="O245" s="199"/>
      <c r="P245" s="199"/>
      <c r="Q245" s="199"/>
      <c r="R245" s="199"/>
      <c r="S245" s="199"/>
      <c r="T245" s="200"/>
      <c r="AT245" s="201" t="s">
        <v>147</v>
      </c>
      <c r="AU245" s="201" t="s">
        <v>92</v>
      </c>
      <c r="AV245" s="13" t="s">
        <v>92</v>
      </c>
      <c r="AW245" s="13" t="s">
        <v>43</v>
      </c>
      <c r="AX245" s="13" t="s">
        <v>83</v>
      </c>
      <c r="AY245" s="201" t="s">
        <v>135</v>
      </c>
    </row>
    <row r="246" spans="1:65" s="13" customFormat="1" ht="22.5">
      <c r="B246" s="190"/>
      <c r="C246" s="191"/>
      <c r="D246" s="192" t="s">
        <v>147</v>
      </c>
      <c r="E246" s="193" t="s">
        <v>45</v>
      </c>
      <c r="F246" s="194" t="s">
        <v>310</v>
      </c>
      <c r="G246" s="191"/>
      <c r="H246" s="195">
        <v>28.861999999999998</v>
      </c>
      <c r="I246" s="196"/>
      <c r="J246" s="191"/>
      <c r="K246" s="191"/>
      <c r="L246" s="197"/>
      <c r="M246" s="198"/>
      <c r="N246" s="199"/>
      <c r="O246" s="199"/>
      <c r="P246" s="199"/>
      <c r="Q246" s="199"/>
      <c r="R246" s="199"/>
      <c r="S246" s="199"/>
      <c r="T246" s="200"/>
      <c r="AT246" s="201" t="s">
        <v>147</v>
      </c>
      <c r="AU246" s="201" t="s">
        <v>92</v>
      </c>
      <c r="AV246" s="13" t="s">
        <v>92</v>
      </c>
      <c r="AW246" s="13" t="s">
        <v>43</v>
      </c>
      <c r="AX246" s="13" t="s">
        <v>83</v>
      </c>
      <c r="AY246" s="201" t="s">
        <v>135</v>
      </c>
    </row>
    <row r="247" spans="1:65" s="13" customFormat="1" ht="11.25">
      <c r="B247" s="190"/>
      <c r="C247" s="191"/>
      <c r="D247" s="192" t="s">
        <v>147</v>
      </c>
      <c r="E247" s="193" t="s">
        <v>45</v>
      </c>
      <c r="F247" s="194" t="s">
        <v>311</v>
      </c>
      <c r="G247" s="191"/>
      <c r="H247" s="195">
        <v>29.172000000000001</v>
      </c>
      <c r="I247" s="196"/>
      <c r="J247" s="191"/>
      <c r="K247" s="191"/>
      <c r="L247" s="197"/>
      <c r="M247" s="198"/>
      <c r="N247" s="199"/>
      <c r="O247" s="199"/>
      <c r="P247" s="199"/>
      <c r="Q247" s="199"/>
      <c r="R247" s="199"/>
      <c r="S247" s="199"/>
      <c r="T247" s="200"/>
      <c r="AT247" s="201" t="s">
        <v>147</v>
      </c>
      <c r="AU247" s="201" t="s">
        <v>92</v>
      </c>
      <c r="AV247" s="13" t="s">
        <v>92</v>
      </c>
      <c r="AW247" s="13" t="s">
        <v>43</v>
      </c>
      <c r="AX247" s="13" t="s">
        <v>83</v>
      </c>
      <c r="AY247" s="201" t="s">
        <v>135</v>
      </c>
    </row>
    <row r="248" spans="1:65" s="13" customFormat="1" ht="11.25">
      <c r="B248" s="190"/>
      <c r="C248" s="191"/>
      <c r="D248" s="192" t="s">
        <v>147</v>
      </c>
      <c r="E248" s="193" t="s">
        <v>45</v>
      </c>
      <c r="F248" s="194" t="s">
        <v>312</v>
      </c>
      <c r="G248" s="191"/>
      <c r="H248" s="195">
        <v>28.923999999999999</v>
      </c>
      <c r="I248" s="196"/>
      <c r="J248" s="191"/>
      <c r="K248" s="191"/>
      <c r="L248" s="197"/>
      <c r="M248" s="198"/>
      <c r="N248" s="199"/>
      <c r="O248" s="199"/>
      <c r="P248" s="199"/>
      <c r="Q248" s="199"/>
      <c r="R248" s="199"/>
      <c r="S248" s="199"/>
      <c r="T248" s="200"/>
      <c r="AT248" s="201" t="s">
        <v>147</v>
      </c>
      <c r="AU248" s="201" t="s">
        <v>92</v>
      </c>
      <c r="AV248" s="13" t="s">
        <v>92</v>
      </c>
      <c r="AW248" s="13" t="s">
        <v>43</v>
      </c>
      <c r="AX248" s="13" t="s">
        <v>83</v>
      </c>
      <c r="AY248" s="201" t="s">
        <v>135</v>
      </c>
    </row>
    <row r="249" spans="1:65" s="13" customFormat="1" ht="11.25">
      <c r="B249" s="190"/>
      <c r="C249" s="191"/>
      <c r="D249" s="192" t="s">
        <v>147</v>
      </c>
      <c r="E249" s="193" t="s">
        <v>45</v>
      </c>
      <c r="F249" s="194" t="s">
        <v>313</v>
      </c>
      <c r="G249" s="191"/>
      <c r="H249" s="195">
        <v>56.174999999999997</v>
      </c>
      <c r="I249" s="196"/>
      <c r="J249" s="191"/>
      <c r="K249" s="191"/>
      <c r="L249" s="197"/>
      <c r="M249" s="198"/>
      <c r="N249" s="199"/>
      <c r="O249" s="199"/>
      <c r="P249" s="199"/>
      <c r="Q249" s="199"/>
      <c r="R249" s="199"/>
      <c r="S249" s="199"/>
      <c r="T249" s="200"/>
      <c r="AT249" s="201" t="s">
        <v>147</v>
      </c>
      <c r="AU249" s="201" t="s">
        <v>92</v>
      </c>
      <c r="AV249" s="13" t="s">
        <v>92</v>
      </c>
      <c r="AW249" s="13" t="s">
        <v>43</v>
      </c>
      <c r="AX249" s="13" t="s">
        <v>83</v>
      </c>
      <c r="AY249" s="201" t="s">
        <v>135</v>
      </c>
    </row>
    <row r="250" spans="1:65" s="14" customFormat="1" ht="11.25">
      <c r="B250" s="202"/>
      <c r="C250" s="203"/>
      <c r="D250" s="192" t="s">
        <v>147</v>
      </c>
      <c r="E250" s="204" t="s">
        <v>45</v>
      </c>
      <c r="F250" s="205" t="s">
        <v>154</v>
      </c>
      <c r="G250" s="203"/>
      <c r="H250" s="206">
        <v>471.99299999999999</v>
      </c>
      <c r="I250" s="207"/>
      <c r="J250" s="203"/>
      <c r="K250" s="203"/>
      <c r="L250" s="208"/>
      <c r="M250" s="209"/>
      <c r="N250" s="210"/>
      <c r="O250" s="210"/>
      <c r="P250" s="210"/>
      <c r="Q250" s="210"/>
      <c r="R250" s="210"/>
      <c r="S250" s="210"/>
      <c r="T250" s="211"/>
      <c r="AT250" s="212" t="s">
        <v>147</v>
      </c>
      <c r="AU250" s="212" t="s">
        <v>92</v>
      </c>
      <c r="AV250" s="14" t="s">
        <v>143</v>
      </c>
      <c r="AW250" s="14" t="s">
        <v>43</v>
      </c>
      <c r="AX250" s="14" t="s">
        <v>90</v>
      </c>
      <c r="AY250" s="212" t="s">
        <v>135</v>
      </c>
    </row>
    <row r="251" spans="1:65" s="2" customFormat="1" ht="37.9" customHeight="1">
      <c r="A251" s="37"/>
      <c r="B251" s="38"/>
      <c r="C251" s="172" t="s">
        <v>314</v>
      </c>
      <c r="D251" s="172" t="s">
        <v>138</v>
      </c>
      <c r="E251" s="173" t="s">
        <v>315</v>
      </c>
      <c r="F251" s="174" t="s">
        <v>316</v>
      </c>
      <c r="G251" s="175" t="s">
        <v>162</v>
      </c>
      <c r="H251" s="176">
        <v>170.66</v>
      </c>
      <c r="I251" s="177"/>
      <c r="J251" s="178">
        <f>ROUND(I251*H251,2)</f>
        <v>0</v>
      </c>
      <c r="K251" s="174" t="s">
        <v>142</v>
      </c>
      <c r="L251" s="42"/>
      <c r="M251" s="179" t="s">
        <v>45</v>
      </c>
      <c r="N251" s="180" t="s">
        <v>54</v>
      </c>
      <c r="O251" s="67"/>
      <c r="P251" s="181">
        <f>O251*H251</f>
        <v>0</v>
      </c>
      <c r="Q251" s="181">
        <v>0</v>
      </c>
      <c r="R251" s="181">
        <f>Q251*H251</f>
        <v>0</v>
      </c>
      <c r="S251" s="181">
        <v>0</v>
      </c>
      <c r="T251" s="182">
        <f>S251*H251</f>
        <v>0</v>
      </c>
      <c r="U251" s="37"/>
      <c r="V251" s="37"/>
      <c r="W251" s="37"/>
      <c r="X251" s="37"/>
      <c r="Y251" s="37"/>
      <c r="Z251" s="37"/>
      <c r="AA251" s="37"/>
      <c r="AB251" s="37"/>
      <c r="AC251" s="37"/>
      <c r="AD251" s="37"/>
      <c r="AE251" s="37"/>
      <c r="AR251" s="183" t="s">
        <v>143</v>
      </c>
      <c r="AT251" s="183" t="s">
        <v>138</v>
      </c>
      <c r="AU251" s="183" t="s">
        <v>92</v>
      </c>
      <c r="AY251" s="19" t="s">
        <v>135</v>
      </c>
      <c r="BE251" s="184">
        <f>IF(N251="základní",J251,0)</f>
        <v>0</v>
      </c>
      <c r="BF251" s="184">
        <f>IF(N251="snížená",J251,0)</f>
        <v>0</v>
      </c>
      <c r="BG251" s="184">
        <f>IF(N251="zákl. přenesená",J251,0)</f>
        <v>0</v>
      </c>
      <c r="BH251" s="184">
        <f>IF(N251="sníž. přenesená",J251,0)</f>
        <v>0</v>
      </c>
      <c r="BI251" s="184">
        <f>IF(N251="nulová",J251,0)</f>
        <v>0</v>
      </c>
      <c r="BJ251" s="19" t="s">
        <v>90</v>
      </c>
      <c r="BK251" s="184">
        <f>ROUND(I251*H251,2)</f>
        <v>0</v>
      </c>
      <c r="BL251" s="19" t="s">
        <v>143</v>
      </c>
      <c r="BM251" s="183" t="s">
        <v>317</v>
      </c>
    </row>
    <row r="252" spans="1:65" s="2" customFormat="1" ht="11.25">
      <c r="A252" s="37"/>
      <c r="B252" s="38"/>
      <c r="C252" s="39"/>
      <c r="D252" s="185" t="s">
        <v>145</v>
      </c>
      <c r="E252" s="39"/>
      <c r="F252" s="186" t="s">
        <v>318</v>
      </c>
      <c r="G252" s="39"/>
      <c r="H252" s="39"/>
      <c r="I252" s="187"/>
      <c r="J252" s="39"/>
      <c r="K252" s="39"/>
      <c r="L252" s="42"/>
      <c r="M252" s="188"/>
      <c r="N252" s="189"/>
      <c r="O252" s="67"/>
      <c r="P252" s="67"/>
      <c r="Q252" s="67"/>
      <c r="R252" s="67"/>
      <c r="S252" s="67"/>
      <c r="T252" s="68"/>
      <c r="U252" s="37"/>
      <c r="V252" s="37"/>
      <c r="W252" s="37"/>
      <c r="X252" s="37"/>
      <c r="Y252" s="37"/>
      <c r="Z252" s="37"/>
      <c r="AA252" s="37"/>
      <c r="AB252" s="37"/>
      <c r="AC252" s="37"/>
      <c r="AD252" s="37"/>
      <c r="AE252" s="37"/>
      <c r="AT252" s="19" t="s">
        <v>145</v>
      </c>
      <c r="AU252" s="19" t="s">
        <v>92</v>
      </c>
    </row>
    <row r="253" spans="1:65" s="15" customFormat="1" ht="11.25">
      <c r="B253" s="213"/>
      <c r="C253" s="214"/>
      <c r="D253" s="192" t="s">
        <v>147</v>
      </c>
      <c r="E253" s="215" t="s">
        <v>45</v>
      </c>
      <c r="F253" s="216" t="s">
        <v>319</v>
      </c>
      <c r="G253" s="214"/>
      <c r="H253" s="215" t="s">
        <v>45</v>
      </c>
      <c r="I253" s="217"/>
      <c r="J253" s="214"/>
      <c r="K253" s="214"/>
      <c r="L253" s="218"/>
      <c r="M253" s="219"/>
      <c r="N253" s="220"/>
      <c r="O253" s="220"/>
      <c r="P253" s="220"/>
      <c r="Q253" s="220"/>
      <c r="R253" s="220"/>
      <c r="S253" s="220"/>
      <c r="T253" s="221"/>
      <c r="AT253" s="222" t="s">
        <v>147</v>
      </c>
      <c r="AU253" s="222" t="s">
        <v>92</v>
      </c>
      <c r="AV253" s="15" t="s">
        <v>90</v>
      </c>
      <c r="AW253" s="15" t="s">
        <v>43</v>
      </c>
      <c r="AX253" s="15" t="s">
        <v>83</v>
      </c>
      <c r="AY253" s="222" t="s">
        <v>135</v>
      </c>
    </row>
    <row r="254" spans="1:65" s="13" customFormat="1" ht="11.25">
      <c r="B254" s="190"/>
      <c r="C254" s="191"/>
      <c r="D254" s="192" t="s">
        <v>147</v>
      </c>
      <c r="E254" s="193" t="s">
        <v>45</v>
      </c>
      <c r="F254" s="194" t="s">
        <v>320</v>
      </c>
      <c r="G254" s="191"/>
      <c r="H254" s="195">
        <v>98.56</v>
      </c>
      <c r="I254" s="196"/>
      <c r="J254" s="191"/>
      <c r="K254" s="191"/>
      <c r="L254" s="197"/>
      <c r="M254" s="198"/>
      <c r="N254" s="199"/>
      <c r="O254" s="199"/>
      <c r="P254" s="199"/>
      <c r="Q254" s="199"/>
      <c r="R254" s="199"/>
      <c r="S254" s="199"/>
      <c r="T254" s="200"/>
      <c r="AT254" s="201" t="s">
        <v>147</v>
      </c>
      <c r="AU254" s="201" t="s">
        <v>92</v>
      </c>
      <c r="AV254" s="13" t="s">
        <v>92</v>
      </c>
      <c r="AW254" s="13" t="s">
        <v>43</v>
      </c>
      <c r="AX254" s="13" t="s">
        <v>83</v>
      </c>
      <c r="AY254" s="201" t="s">
        <v>135</v>
      </c>
    </row>
    <row r="255" spans="1:65" s="15" customFormat="1" ht="11.25">
      <c r="B255" s="213"/>
      <c r="C255" s="214"/>
      <c r="D255" s="192" t="s">
        <v>147</v>
      </c>
      <c r="E255" s="215" t="s">
        <v>45</v>
      </c>
      <c r="F255" s="216" t="s">
        <v>321</v>
      </c>
      <c r="G255" s="214"/>
      <c r="H255" s="215" t="s">
        <v>45</v>
      </c>
      <c r="I255" s="217"/>
      <c r="J255" s="214"/>
      <c r="K255" s="214"/>
      <c r="L255" s="218"/>
      <c r="M255" s="219"/>
      <c r="N255" s="220"/>
      <c r="O255" s="220"/>
      <c r="P255" s="220"/>
      <c r="Q255" s="220"/>
      <c r="R255" s="220"/>
      <c r="S255" s="220"/>
      <c r="T255" s="221"/>
      <c r="AT255" s="222" t="s">
        <v>147</v>
      </c>
      <c r="AU255" s="222" t="s">
        <v>92</v>
      </c>
      <c r="AV255" s="15" t="s">
        <v>90</v>
      </c>
      <c r="AW255" s="15" t="s">
        <v>43</v>
      </c>
      <c r="AX255" s="15" t="s">
        <v>83</v>
      </c>
      <c r="AY255" s="222" t="s">
        <v>135</v>
      </c>
    </row>
    <row r="256" spans="1:65" s="13" customFormat="1" ht="11.25">
      <c r="B256" s="190"/>
      <c r="C256" s="191"/>
      <c r="D256" s="192" t="s">
        <v>147</v>
      </c>
      <c r="E256" s="193" t="s">
        <v>45</v>
      </c>
      <c r="F256" s="194" t="s">
        <v>322</v>
      </c>
      <c r="G256" s="191"/>
      <c r="H256" s="195">
        <v>6.6</v>
      </c>
      <c r="I256" s="196"/>
      <c r="J256" s="191"/>
      <c r="K256" s="191"/>
      <c r="L256" s="197"/>
      <c r="M256" s="198"/>
      <c r="N256" s="199"/>
      <c r="O256" s="199"/>
      <c r="P256" s="199"/>
      <c r="Q256" s="199"/>
      <c r="R256" s="199"/>
      <c r="S256" s="199"/>
      <c r="T256" s="200"/>
      <c r="AT256" s="201" t="s">
        <v>147</v>
      </c>
      <c r="AU256" s="201" t="s">
        <v>92</v>
      </c>
      <c r="AV256" s="13" t="s">
        <v>92</v>
      </c>
      <c r="AW256" s="13" t="s">
        <v>43</v>
      </c>
      <c r="AX256" s="13" t="s">
        <v>83</v>
      </c>
      <c r="AY256" s="201" t="s">
        <v>135</v>
      </c>
    </row>
    <row r="257" spans="1:65" s="15" customFormat="1" ht="11.25">
      <c r="B257" s="213"/>
      <c r="C257" s="214"/>
      <c r="D257" s="192" t="s">
        <v>147</v>
      </c>
      <c r="E257" s="215" t="s">
        <v>45</v>
      </c>
      <c r="F257" s="216" t="s">
        <v>323</v>
      </c>
      <c r="G257" s="214"/>
      <c r="H257" s="215" t="s">
        <v>45</v>
      </c>
      <c r="I257" s="217"/>
      <c r="J257" s="214"/>
      <c r="K257" s="214"/>
      <c r="L257" s="218"/>
      <c r="M257" s="219"/>
      <c r="N257" s="220"/>
      <c r="O257" s="220"/>
      <c r="P257" s="220"/>
      <c r="Q257" s="220"/>
      <c r="R257" s="220"/>
      <c r="S257" s="220"/>
      <c r="T257" s="221"/>
      <c r="AT257" s="222" t="s">
        <v>147</v>
      </c>
      <c r="AU257" s="222" t="s">
        <v>92</v>
      </c>
      <c r="AV257" s="15" t="s">
        <v>90</v>
      </c>
      <c r="AW257" s="15" t="s">
        <v>43</v>
      </c>
      <c r="AX257" s="15" t="s">
        <v>83</v>
      </c>
      <c r="AY257" s="222" t="s">
        <v>135</v>
      </c>
    </row>
    <row r="258" spans="1:65" s="13" customFormat="1" ht="11.25">
      <c r="B258" s="190"/>
      <c r="C258" s="191"/>
      <c r="D258" s="192" t="s">
        <v>147</v>
      </c>
      <c r="E258" s="193" t="s">
        <v>45</v>
      </c>
      <c r="F258" s="194" t="s">
        <v>324</v>
      </c>
      <c r="G258" s="191"/>
      <c r="H258" s="195">
        <v>15.5</v>
      </c>
      <c r="I258" s="196"/>
      <c r="J258" s="191"/>
      <c r="K258" s="191"/>
      <c r="L258" s="197"/>
      <c r="M258" s="198"/>
      <c r="N258" s="199"/>
      <c r="O258" s="199"/>
      <c r="P258" s="199"/>
      <c r="Q258" s="199"/>
      <c r="R258" s="199"/>
      <c r="S258" s="199"/>
      <c r="T258" s="200"/>
      <c r="AT258" s="201" t="s">
        <v>147</v>
      </c>
      <c r="AU258" s="201" t="s">
        <v>92</v>
      </c>
      <c r="AV258" s="13" t="s">
        <v>92</v>
      </c>
      <c r="AW258" s="13" t="s">
        <v>43</v>
      </c>
      <c r="AX258" s="13" t="s">
        <v>83</v>
      </c>
      <c r="AY258" s="201" t="s">
        <v>135</v>
      </c>
    </row>
    <row r="259" spans="1:65" s="15" customFormat="1" ht="11.25">
      <c r="B259" s="213"/>
      <c r="C259" s="214"/>
      <c r="D259" s="192" t="s">
        <v>147</v>
      </c>
      <c r="E259" s="215" t="s">
        <v>45</v>
      </c>
      <c r="F259" s="216" t="s">
        <v>325</v>
      </c>
      <c r="G259" s="214"/>
      <c r="H259" s="215" t="s">
        <v>45</v>
      </c>
      <c r="I259" s="217"/>
      <c r="J259" s="214"/>
      <c r="K259" s="214"/>
      <c r="L259" s="218"/>
      <c r="M259" s="219"/>
      <c r="N259" s="220"/>
      <c r="O259" s="220"/>
      <c r="P259" s="220"/>
      <c r="Q259" s="220"/>
      <c r="R259" s="220"/>
      <c r="S259" s="220"/>
      <c r="T259" s="221"/>
      <c r="AT259" s="222" t="s">
        <v>147</v>
      </c>
      <c r="AU259" s="222" t="s">
        <v>92</v>
      </c>
      <c r="AV259" s="15" t="s">
        <v>90</v>
      </c>
      <c r="AW259" s="15" t="s">
        <v>43</v>
      </c>
      <c r="AX259" s="15" t="s">
        <v>83</v>
      </c>
      <c r="AY259" s="222" t="s">
        <v>135</v>
      </c>
    </row>
    <row r="260" spans="1:65" s="13" customFormat="1" ht="11.25">
      <c r="B260" s="190"/>
      <c r="C260" s="191"/>
      <c r="D260" s="192" t="s">
        <v>147</v>
      </c>
      <c r="E260" s="193" t="s">
        <v>45</v>
      </c>
      <c r="F260" s="194" t="s">
        <v>326</v>
      </c>
      <c r="G260" s="191"/>
      <c r="H260" s="195">
        <v>50</v>
      </c>
      <c r="I260" s="196"/>
      <c r="J260" s="191"/>
      <c r="K260" s="191"/>
      <c r="L260" s="197"/>
      <c r="M260" s="198"/>
      <c r="N260" s="199"/>
      <c r="O260" s="199"/>
      <c r="P260" s="199"/>
      <c r="Q260" s="199"/>
      <c r="R260" s="199"/>
      <c r="S260" s="199"/>
      <c r="T260" s="200"/>
      <c r="AT260" s="201" t="s">
        <v>147</v>
      </c>
      <c r="AU260" s="201" t="s">
        <v>92</v>
      </c>
      <c r="AV260" s="13" t="s">
        <v>92</v>
      </c>
      <c r="AW260" s="13" t="s">
        <v>43</v>
      </c>
      <c r="AX260" s="13" t="s">
        <v>83</v>
      </c>
      <c r="AY260" s="201" t="s">
        <v>135</v>
      </c>
    </row>
    <row r="261" spans="1:65" s="14" customFormat="1" ht="11.25">
      <c r="B261" s="202"/>
      <c r="C261" s="203"/>
      <c r="D261" s="192" t="s">
        <v>147</v>
      </c>
      <c r="E261" s="204" t="s">
        <v>45</v>
      </c>
      <c r="F261" s="205" t="s">
        <v>154</v>
      </c>
      <c r="G261" s="203"/>
      <c r="H261" s="206">
        <v>170.66</v>
      </c>
      <c r="I261" s="207"/>
      <c r="J261" s="203"/>
      <c r="K261" s="203"/>
      <c r="L261" s="208"/>
      <c r="M261" s="209"/>
      <c r="N261" s="210"/>
      <c r="O261" s="210"/>
      <c r="P261" s="210"/>
      <c r="Q261" s="210"/>
      <c r="R261" s="210"/>
      <c r="S261" s="210"/>
      <c r="T261" s="211"/>
      <c r="AT261" s="212" t="s">
        <v>147</v>
      </c>
      <c r="AU261" s="212" t="s">
        <v>92</v>
      </c>
      <c r="AV261" s="14" t="s">
        <v>143</v>
      </c>
      <c r="AW261" s="14" t="s">
        <v>43</v>
      </c>
      <c r="AX261" s="14" t="s">
        <v>90</v>
      </c>
      <c r="AY261" s="212" t="s">
        <v>135</v>
      </c>
    </row>
    <row r="262" spans="1:65" s="2" customFormat="1" ht="33" customHeight="1">
      <c r="A262" s="37"/>
      <c r="B262" s="38"/>
      <c r="C262" s="172" t="s">
        <v>327</v>
      </c>
      <c r="D262" s="172" t="s">
        <v>138</v>
      </c>
      <c r="E262" s="173" t="s">
        <v>328</v>
      </c>
      <c r="F262" s="174" t="s">
        <v>329</v>
      </c>
      <c r="G262" s="175" t="s">
        <v>330</v>
      </c>
      <c r="H262" s="176">
        <v>7.7009999999999996</v>
      </c>
      <c r="I262" s="177"/>
      <c r="J262" s="178">
        <f>ROUND(I262*H262,2)</f>
        <v>0</v>
      </c>
      <c r="K262" s="174" t="s">
        <v>142</v>
      </c>
      <c r="L262" s="42"/>
      <c r="M262" s="179" t="s">
        <v>45</v>
      </c>
      <c r="N262" s="180" t="s">
        <v>54</v>
      </c>
      <c r="O262" s="67"/>
      <c r="P262" s="181">
        <f>O262*H262</f>
        <v>0</v>
      </c>
      <c r="Q262" s="181">
        <v>2.5018699999999998</v>
      </c>
      <c r="R262" s="181">
        <f>Q262*H262</f>
        <v>19.266900869999997</v>
      </c>
      <c r="S262" s="181">
        <v>0</v>
      </c>
      <c r="T262" s="182">
        <f>S262*H262</f>
        <v>0</v>
      </c>
      <c r="U262" s="37"/>
      <c r="V262" s="37"/>
      <c r="W262" s="37"/>
      <c r="X262" s="37"/>
      <c r="Y262" s="37"/>
      <c r="Z262" s="37"/>
      <c r="AA262" s="37"/>
      <c r="AB262" s="37"/>
      <c r="AC262" s="37"/>
      <c r="AD262" s="37"/>
      <c r="AE262" s="37"/>
      <c r="AR262" s="183" t="s">
        <v>331</v>
      </c>
      <c r="AT262" s="183" t="s">
        <v>138</v>
      </c>
      <c r="AU262" s="183" t="s">
        <v>92</v>
      </c>
      <c r="AY262" s="19" t="s">
        <v>135</v>
      </c>
      <c r="BE262" s="184">
        <f>IF(N262="základní",J262,0)</f>
        <v>0</v>
      </c>
      <c r="BF262" s="184">
        <f>IF(N262="snížená",J262,0)</f>
        <v>0</v>
      </c>
      <c r="BG262" s="184">
        <f>IF(N262="zákl. přenesená",J262,0)</f>
        <v>0</v>
      </c>
      <c r="BH262" s="184">
        <f>IF(N262="sníž. přenesená",J262,0)</f>
        <v>0</v>
      </c>
      <c r="BI262" s="184">
        <f>IF(N262="nulová",J262,0)</f>
        <v>0</v>
      </c>
      <c r="BJ262" s="19" t="s">
        <v>90</v>
      </c>
      <c r="BK262" s="184">
        <f>ROUND(I262*H262,2)</f>
        <v>0</v>
      </c>
      <c r="BL262" s="19" t="s">
        <v>331</v>
      </c>
      <c r="BM262" s="183" t="s">
        <v>332</v>
      </c>
    </row>
    <row r="263" spans="1:65" s="2" customFormat="1" ht="11.25">
      <c r="A263" s="37"/>
      <c r="B263" s="38"/>
      <c r="C263" s="39"/>
      <c r="D263" s="185" t="s">
        <v>145</v>
      </c>
      <c r="E263" s="39"/>
      <c r="F263" s="186" t="s">
        <v>333</v>
      </c>
      <c r="G263" s="39"/>
      <c r="H263" s="39"/>
      <c r="I263" s="187"/>
      <c r="J263" s="39"/>
      <c r="K263" s="39"/>
      <c r="L263" s="42"/>
      <c r="M263" s="188"/>
      <c r="N263" s="189"/>
      <c r="O263" s="67"/>
      <c r="P263" s="67"/>
      <c r="Q263" s="67"/>
      <c r="R263" s="67"/>
      <c r="S263" s="67"/>
      <c r="T263" s="68"/>
      <c r="U263" s="37"/>
      <c r="V263" s="37"/>
      <c r="W263" s="37"/>
      <c r="X263" s="37"/>
      <c r="Y263" s="37"/>
      <c r="Z263" s="37"/>
      <c r="AA263" s="37"/>
      <c r="AB263" s="37"/>
      <c r="AC263" s="37"/>
      <c r="AD263" s="37"/>
      <c r="AE263" s="37"/>
      <c r="AT263" s="19" t="s">
        <v>145</v>
      </c>
      <c r="AU263" s="19" t="s">
        <v>92</v>
      </c>
    </row>
    <row r="264" spans="1:65" s="15" customFormat="1" ht="11.25">
      <c r="B264" s="213"/>
      <c r="C264" s="214"/>
      <c r="D264" s="192" t="s">
        <v>147</v>
      </c>
      <c r="E264" s="215" t="s">
        <v>45</v>
      </c>
      <c r="F264" s="216" t="s">
        <v>334</v>
      </c>
      <c r="G264" s="214"/>
      <c r="H264" s="215" t="s">
        <v>45</v>
      </c>
      <c r="I264" s="217"/>
      <c r="J264" s="214"/>
      <c r="K264" s="214"/>
      <c r="L264" s="218"/>
      <c r="M264" s="219"/>
      <c r="N264" s="220"/>
      <c r="O264" s="220"/>
      <c r="P264" s="220"/>
      <c r="Q264" s="220"/>
      <c r="R264" s="220"/>
      <c r="S264" s="220"/>
      <c r="T264" s="221"/>
      <c r="AT264" s="222" t="s">
        <v>147</v>
      </c>
      <c r="AU264" s="222" t="s">
        <v>92</v>
      </c>
      <c r="AV264" s="15" t="s">
        <v>90</v>
      </c>
      <c r="AW264" s="15" t="s">
        <v>43</v>
      </c>
      <c r="AX264" s="15" t="s">
        <v>83</v>
      </c>
      <c r="AY264" s="222" t="s">
        <v>135</v>
      </c>
    </row>
    <row r="265" spans="1:65" s="13" customFormat="1" ht="11.25">
      <c r="B265" s="190"/>
      <c r="C265" s="191"/>
      <c r="D265" s="192" t="s">
        <v>147</v>
      </c>
      <c r="E265" s="193" t="s">
        <v>45</v>
      </c>
      <c r="F265" s="194" t="s">
        <v>335</v>
      </c>
      <c r="G265" s="191"/>
      <c r="H265" s="195">
        <v>1.161</v>
      </c>
      <c r="I265" s="196"/>
      <c r="J265" s="191"/>
      <c r="K265" s="191"/>
      <c r="L265" s="197"/>
      <c r="M265" s="198"/>
      <c r="N265" s="199"/>
      <c r="O265" s="199"/>
      <c r="P265" s="199"/>
      <c r="Q265" s="199"/>
      <c r="R265" s="199"/>
      <c r="S265" s="199"/>
      <c r="T265" s="200"/>
      <c r="AT265" s="201" t="s">
        <v>147</v>
      </c>
      <c r="AU265" s="201" t="s">
        <v>92</v>
      </c>
      <c r="AV265" s="13" t="s">
        <v>92</v>
      </c>
      <c r="AW265" s="13" t="s">
        <v>43</v>
      </c>
      <c r="AX265" s="13" t="s">
        <v>83</v>
      </c>
      <c r="AY265" s="201" t="s">
        <v>135</v>
      </c>
    </row>
    <row r="266" spans="1:65" s="13" customFormat="1" ht="11.25">
      <c r="B266" s="190"/>
      <c r="C266" s="191"/>
      <c r="D266" s="192" t="s">
        <v>147</v>
      </c>
      <c r="E266" s="193" t="s">
        <v>45</v>
      </c>
      <c r="F266" s="194" t="s">
        <v>336</v>
      </c>
      <c r="G266" s="191"/>
      <c r="H266" s="195">
        <v>2.0790000000000002</v>
      </c>
      <c r="I266" s="196"/>
      <c r="J266" s="191"/>
      <c r="K266" s="191"/>
      <c r="L266" s="197"/>
      <c r="M266" s="198"/>
      <c r="N266" s="199"/>
      <c r="O266" s="199"/>
      <c r="P266" s="199"/>
      <c r="Q266" s="199"/>
      <c r="R266" s="199"/>
      <c r="S266" s="199"/>
      <c r="T266" s="200"/>
      <c r="AT266" s="201" t="s">
        <v>147</v>
      </c>
      <c r="AU266" s="201" t="s">
        <v>92</v>
      </c>
      <c r="AV266" s="13" t="s">
        <v>92</v>
      </c>
      <c r="AW266" s="13" t="s">
        <v>43</v>
      </c>
      <c r="AX266" s="13" t="s">
        <v>83</v>
      </c>
      <c r="AY266" s="201" t="s">
        <v>135</v>
      </c>
    </row>
    <row r="267" spans="1:65" s="13" customFormat="1" ht="11.25">
      <c r="B267" s="190"/>
      <c r="C267" s="191"/>
      <c r="D267" s="192" t="s">
        <v>147</v>
      </c>
      <c r="E267" s="193" t="s">
        <v>45</v>
      </c>
      <c r="F267" s="194" t="s">
        <v>337</v>
      </c>
      <c r="G267" s="191"/>
      <c r="H267" s="195">
        <v>1.3320000000000001</v>
      </c>
      <c r="I267" s="196"/>
      <c r="J267" s="191"/>
      <c r="K267" s="191"/>
      <c r="L267" s="197"/>
      <c r="M267" s="198"/>
      <c r="N267" s="199"/>
      <c r="O267" s="199"/>
      <c r="P267" s="199"/>
      <c r="Q267" s="199"/>
      <c r="R267" s="199"/>
      <c r="S267" s="199"/>
      <c r="T267" s="200"/>
      <c r="AT267" s="201" t="s">
        <v>147</v>
      </c>
      <c r="AU267" s="201" t="s">
        <v>92</v>
      </c>
      <c r="AV267" s="13" t="s">
        <v>92</v>
      </c>
      <c r="AW267" s="13" t="s">
        <v>43</v>
      </c>
      <c r="AX267" s="13" t="s">
        <v>83</v>
      </c>
      <c r="AY267" s="201" t="s">
        <v>135</v>
      </c>
    </row>
    <row r="268" spans="1:65" s="13" customFormat="1" ht="11.25">
      <c r="B268" s="190"/>
      <c r="C268" s="191"/>
      <c r="D268" s="192" t="s">
        <v>147</v>
      </c>
      <c r="E268" s="193" t="s">
        <v>45</v>
      </c>
      <c r="F268" s="194" t="s">
        <v>338</v>
      </c>
      <c r="G268" s="191"/>
      <c r="H268" s="195">
        <v>0.41199999999999998</v>
      </c>
      <c r="I268" s="196"/>
      <c r="J268" s="191"/>
      <c r="K268" s="191"/>
      <c r="L268" s="197"/>
      <c r="M268" s="198"/>
      <c r="N268" s="199"/>
      <c r="O268" s="199"/>
      <c r="P268" s="199"/>
      <c r="Q268" s="199"/>
      <c r="R268" s="199"/>
      <c r="S268" s="199"/>
      <c r="T268" s="200"/>
      <c r="AT268" s="201" t="s">
        <v>147</v>
      </c>
      <c r="AU268" s="201" t="s">
        <v>92</v>
      </c>
      <c r="AV268" s="13" t="s">
        <v>92</v>
      </c>
      <c r="AW268" s="13" t="s">
        <v>43</v>
      </c>
      <c r="AX268" s="13" t="s">
        <v>83</v>
      </c>
      <c r="AY268" s="201" t="s">
        <v>135</v>
      </c>
    </row>
    <row r="269" spans="1:65" s="13" customFormat="1" ht="11.25">
      <c r="B269" s="190"/>
      <c r="C269" s="191"/>
      <c r="D269" s="192" t="s">
        <v>147</v>
      </c>
      <c r="E269" s="193" t="s">
        <v>45</v>
      </c>
      <c r="F269" s="194" t="s">
        <v>339</v>
      </c>
      <c r="G269" s="191"/>
      <c r="H269" s="195">
        <v>0.33100000000000002</v>
      </c>
      <c r="I269" s="196"/>
      <c r="J269" s="191"/>
      <c r="K269" s="191"/>
      <c r="L269" s="197"/>
      <c r="M269" s="198"/>
      <c r="N269" s="199"/>
      <c r="O269" s="199"/>
      <c r="P269" s="199"/>
      <c r="Q269" s="199"/>
      <c r="R269" s="199"/>
      <c r="S269" s="199"/>
      <c r="T269" s="200"/>
      <c r="AT269" s="201" t="s">
        <v>147</v>
      </c>
      <c r="AU269" s="201" t="s">
        <v>92</v>
      </c>
      <c r="AV269" s="13" t="s">
        <v>92</v>
      </c>
      <c r="AW269" s="13" t="s">
        <v>43</v>
      </c>
      <c r="AX269" s="13" t="s">
        <v>83</v>
      </c>
      <c r="AY269" s="201" t="s">
        <v>135</v>
      </c>
    </row>
    <row r="270" spans="1:65" s="13" customFormat="1" ht="11.25">
      <c r="B270" s="190"/>
      <c r="C270" s="191"/>
      <c r="D270" s="192" t="s">
        <v>147</v>
      </c>
      <c r="E270" s="193" t="s">
        <v>45</v>
      </c>
      <c r="F270" s="194" t="s">
        <v>340</v>
      </c>
      <c r="G270" s="191"/>
      <c r="H270" s="195">
        <v>0.32600000000000001</v>
      </c>
      <c r="I270" s="196"/>
      <c r="J270" s="191"/>
      <c r="K270" s="191"/>
      <c r="L270" s="197"/>
      <c r="M270" s="198"/>
      <c r="N270" s="199"/>
      <c r="O270" s="199"/>
      <c r="P270" s="199"/>
      <c r="Q270" s="199"/>
      <c r="R270" s="199"/>
      <c r="S270" s="199"/>
      <c r="T270" s="200"/>
      <c r="AT270" s="201" t="s">
        <v>147</v>
      </c>
      <c r="AU270" s="201" t="s">
        <v>92</v>
      </c>
      <c r="AV270" s="13" t="s">
        <v>92</v>
      </c>
      <c r="AW270" s="13" t="s">
        <v>43</v>
      </c>
      <c r="AX270" s="13" t="s">
        <v>83</v>
      </c>
      <c r="AY270" s="201" t="s">
        <v>135</v>
      </c>
    </row>
    <row r="271" spans="1:65" s="13" customFormat="1" ht="11.25">
      <c r="B271" s="190"/>
      <c r="C271" s="191"/>
      <c r="D271" s="192" t="s">
        <v>147</v>
      </c>
      <c r="E271" s="193" t="s">
        <v>45</v>
      </c>
      <c r="F271" s="194" t="s">
        <v>341</v>
      </c>
      <c r="G271" s="191"/>
      <c r="H271" s="195">
        <v>2.06</v>
      </c>
      <c r="I271" s="196"/>
      <c r="J271" s="191"/>
      <c r="K271" s="191"/>
      <c r="L271" s="197"/>
      <c r="M271" s="198"/>
      <c r="N271" s="199"/>
      <c r="O271" s="199"/>
      <c r="P271" s="199"/>
      <c r="Q271" s="199"/>
      <c r="R271" s="199"/>
      <c r="S271" s="199"/>
      <c r="T271" s="200"/>
      <c r="AT271" s="201" t="s">
        <v>147</v>
      </c>
      <c r="AU271" s="201" t="s">
        <v>92</v>
      </c>
      <c r="AV271" s="13" t="s">
        <v>92</v>
      </c>
      <c r="AW271" s="13" t="s">
        <v>43</v>
      </c>
      <c r="AX271" s="13" t="s">
        <v>83</v>
      </c>
      <c r="AY271" s="201" t="s">
        <v>135</v>
      </c>
    </row>
    <row r="272" spans="1:65" s="14" customFormat="1" ht="11.25">
      <c r="B272" s="202"/>
      <c r="C272" s="203"/>
      <c r="D272" s="192" t="s">
        <v>147</v>
      </c>
      <c r="E272" s="204" t="s">
        <v>45</v>
      </c>
      <c r="F272" s="205" t="s">
        <v>154</v>
      </c>
      <c r="G272" s="203"/>
      <c r="H272" s="206">
        <v>7.7009999999999996</v>
      </c>
      <c r="I272" s="207"/>
      <c r="J272" s="203"/>
      <c r="K272" s="203"/>
      <c r="L272" s="208"/>
      <c r="M272" s="209"/>
      <c r="N272" s="210"/>
      <c r="O272" s="210"/>
      <c r="P272" s="210"/>
      <c r="Q272" s="210"/>
      <c r="R272" s="210"/>
      <c r="S272" s="210"/>
      <c r="T272" s="211"/>
      <c r="AT272" s="212" t="s">
        <v>147</v>
      </c>
      <c r="AU272" s="212" t="s">
        <v>92</v>
      </c>
      <c r="AV272" s="14" t="s">
        <v>143</v>
      </c>
      <c r="AW272" s="14" t="s">
        <v>43</v>
      </c>
      <c r="AX272" s="14" t="s">
        <v>90</v>
      </c>
      <c r="AY272" s="212" t="s">
        <v>135</v>
      </c>
    </row>
    <row r="273" spans="1:65" s="2" customFormat="1" ht="37.9" customHeight="1">
      <c r="A273" s="37"/>
      <c r="B273" s="38"/>
      <c r="C273" s="172" t="s">
        <v>342</v>
      </c>
      <c r="D273" s="172" t="s">
        <v>138</v>
      </c>
      <c r="E273" s="173" t="s">
        <v>343</v>
      </c>
      <c r="F273" s="174" t="s">
        <v>344</v>
      </c>
      <c r="G273" s="175" t="s">
        <v>330</v>
      </c>
      <c r="H273" s="176">
        <v>3.57</v>
      </c>
      <c r="I273" s="177"/>
      <c r="J273" s="178">
        <f>ROUND(I273*H273,2)</f>
        <v>0</v>
      </c>
      <c r="K273" s="174" t="s">
        <v>142</v>
      </c>
      <c r="L273" s="42"/>
      <c r="M273" s="179" t="s">
        <v>45</v>
      </c>
      <c r="N273" s="180" t="s">
        <v>54</v>
      </c>
      <c r="O273" s="67"/>
      <c r="P273" s="181">
        <f>O273*H273</f>
        <v>0</v>
      </c>
      <c r="Q273" s="181">
        <v>2.3010199999999998</v>
      </c>
      <c r="R273" s="181">
        <f>Q273*H273</f>
        <v>8.2146413999999996</v>
      </c>
      <c r="S273" s="181">
        <v>0</v>
      </c>
      <c r="T273" s="182">
        <f>S273*H273</f>
        <v>0</v>
      </c>
      <c r="U273" s="37"/>
      <c r="V273" s="37"/>
      <c r="W273" s="37"/>
      <c r="X273" s="37"/>
      <c r="Y273" s="37"/>
      <c r="Z273" s="37"/>
      <c r="AA273" s="37"/>
      <c r="AB273" s="37"/>
      <c r="AC273" s="37"/>
      <c r="AD273" s="37"/>
      <c r="AE273" s="37"/>
      <c r="AR273" s="183" t="s">
        <v>331</v>
      </c>
      <c r="AT273" s="183" t="s">
        <v>138</v>
      </c>
      <c r="AU273" s="183" t="s">
        <v>92</v>
      </c>
      <c r="AY273" s="19" t="s">
        <v>135</v>
      </c>
      <c r="BE273" s="184">
        <f>IF(N273="základní",J273,0)</f>
        <v>0</v>
      </c>
      <c r="BF273" s="184">
        <f>IF(N273="snížená",J273,0)</f>
        <v>0</v>
      </c>
      <c r="BG273" s="184">
        <f>IF(N273="zákl. přenesená",J273,0)</f>
        <v>0</v>
      </c>
      <c r="BH273" s="184">
        <f>IF(N273="sníž. přenesená",J273,0)</f>
        <v>0</v>
      </c>
      <c r="BI273" s="184">
        <f>IF(N273="nulová",J273,0)</f>
        <v>0</v>
      </c>
      <c r="BJ273" s="19" t="s">
        <v>90</v>
      </c>
      <c r="BK273" s="184">
        <f>ROUND(I273*H273,2)</f>
        <v>0</v>
      </c>
      <c r="BL273" s="19" t="s">
        <v>331</v>
      </c>
      <c r="BM273" s="183" t="s">
        <v>345</v>
      </c>
    </row>
    <row r="274" spans="1:65" s="2" customFormat="1" ht="11.25">
      <c r="A274" s="37"/>
      <c r="B274" s="38"/>
      <c r="C274" s="39"/>
      <c r="D274" s="185" t="s">
        <v>145</v>
      </c>
      <c r="E274" s="39"/>
      <c r="F274" s="186" t="s">
        <v>346</v>
      </c>
      <c r="G274" s="39"/>
      <c r="H274" s="39"/>
      <c r="I274" s="187"/>
      <c r="J274" s="39"/>
      <c r="K274" s="39"/>
      <c r="L274" s="42"/>
      <c r="M274" s="188"/>
      <c r="N274" s="189"/>
      <c r="O274" s="67"/>
      <c r="P274" s="67"/>
      <c r="Q274" s="67"/>
      <c r="R274" s="67"/>
      <c r="S274" s="67"/>
      <c r="T274" s="68"/>
      <c r="U274" s="37"/>
      <c r="V274" s="37"/>
      <c r="W274" s="37"/>
      <c r="X274" s="37"/>
      <c r="Y274" s="37"/>
      <c r="Z274" s="37"/>
      <c r="AA274" s="37"/>
      <c r="AB274" s="37"/>
      <c r="AC274" s="37"/>
      <c r="AD274" s="37"/>
      <c r="AE274" s="37"/>
      <c r="AT274" s="19" t="s">
        <v>145</v>
      </c>
      <c r="AU274" s="19" t="s">
        <v>92</v>
      </c>
    </row>
    <row r="275" spans="1:65" s="15" customFormat="1" ht="11.25">
      <c r="B275" s="213"/>
      <c r="C275" s="214"/>
      <c r="D275" s="192" t="s">
        <v>147</v>
      </c>
      <c r="E275" s="215" t="s">
        <v>45</v>
      </c>
      <c r="F275" s="216" t="s">
        <v>347</v>
      </c>
      <c r="G275" s="214"/>
      <c r="H275" s="215" t="s">
        <v>45</v>
      </c>
      <c r="I275" s="217"/>
      <c r="J275" s="214"/>
      <c r="K275" s="214"/>
      <c r="L275" s="218"/>
      <c r="M275" s="219"/>
      <c r="N275" s="220"/>
      <c r="O275" s="220"/>
      <c r="P275" s="220"/>
      <c r="Q275" s="220"/>
      <c r="R275" s="220"/>
      <c r="S275" s="220"/>
      <c r="T275" s="221"/>
      <c r="AT275" s="222" t="s">
        <v>147</v>
      </c>
      <c r="AU275" s="222" t="s">
        <v>92</v>
      </c>
      <c r="AV275" s="15" t="s">
        <v>90</v>
      </c>
      <c r="AW275" s="15" t="s">
        <v>43</v>
      </c>
      <c r="AX275" s="15" t="s">
        <v>83</v>
      </c>
      <c r="AY275" s="222" t="s">
        <v>135</v>
      </c>
    </row>
    <row r="276" spans="1:65" s="13" customFormat="1" ht="11.25">
      <c r="B276" s="190"/>
      <c r="C276" s="191"/>
      <c r="D276" s="192" t="s">
        <v>147</v>
      </c>
      <c r="E276" s="193" t="s">
        <v>45</v>
      </c>
      <c r="F276" s="194" t="s">
        <v>348</v>
      </c>
      <c r="G276" s="191"/>
      <c r="H276" s="195">
        <v>0.56999999999999995</v>
      </c>
      <c r="I276" s="196"/>
      <c r="J276" s="191"/>
      <c r="K276" s="191"/>
      <c r="L276" s="197"/>
      <c r="M276" s="198"/>
      <c r="N276" s="199"/>
      <c r="O276" s="199"/>
      <c r="P276" s="199"/>
      <c r="Q276" s="199"/>
      <c r="R276" s="199"/>
      <c r="S276" s="199"/>
      <c r="T276" s="200"/>
      <c r="AT276" s="201" t="s">
        <v>147</v>
      </c>
      <c r="AU276" s="201" t="s">
        <v>92</v>
      </c>
      <c r="AV276" s="13" t="s">
        <v>92</v>
      </c>
      <c r="AW276" s="13" t="s">
        <v>43</v>
      </c>
      <c r="AX276" s="13" t="s">
        <v>83</v>
      </c>
      <c r="AY276" s="201" t="s">
        <v>135</v>
      </c>
    </row>
    <row r="277" spans="1:65" s="13" customFormat="1" ht="11.25">
      <c r="B277" s="190"/>
      <c r="C277" s="191"/>
      <c r="D277" s="192" t="s">
        <v>147</v>
      </c>
      <c r="E277" s="193" t="s">
        <v>45</v>
      </c>
      <c r="F277" s="194" t="s">
        <v>349</v>
      </c>
      <c r="G277" s="191"/>
      <c r="H277" s="195">
        <v>3</v>
      </c>
      <c r="I277" s="196"/>
      <c r="J277" s="191"/>
      <c r="K277" s="191"/>
      <c r="L277" s="197"/>
      <c r="M277" s="198"/>
      <c r="N277" s="199"/>
      <c r="O277" s="199"/>
      <c r="P277" s="199"/>
      <c r="Q277" s="199"/>
      <c r="R277" s="199"/>
      <c r="S277" s="199"/>
      <c r="T277" s="200"/>
      <c r="AT277" s="201" t="s">
        <v>147</v>
      </c>
      <c r="AU277" s="201" t="s">
        <v>92</v>
      </c>
      <c r="AV277" s="13" t="s">
        <v>92</v>
      </c>
      <c r="AW277" s="13" t="s">
        <v>43</v>
      </c>
      <c r="AX277" s="13" t="s">
        <v>83</v>
      </c>
      <c r="AY277" s="201" t="s">
        <v>135</v>
      </c>
    </row>
    <row r="278" spans="1:65" s="14" customFormat="1" ht="11.25">
      <c r="B278" s="202"/>
      <c r="C278" s="203"/>
      <c r="D278" s="192" t="s">
        <v>147</v>
      </c>
      <c r="E278" s="204" t="s">
        <v>45</v>
      </c>
      <c r="F278" s="205" t="s">
        <v>154</v>
      </c>
      <c r="G278" s="203"/>
      <c r="H278" s="206">
        <v>3.57</v>
      </c>
      <c r="I278" s="207"/>
      <c r="J278" s="203"/>
      <c r="K278" s="203"/>
      <c r="L278" s="208"/>
      <c r="M278" s="209"/>
      <c r="N278" s="210"/>
      <c r="O278" s="210"/>
      <c r="P278" s="210"/>
      <c r="Q278" s="210"/>
      <c r="R278" s="210"/>
      <c r="S278" s="210"/>
      <c r="T278" s="211"/>
      <c r="AT278" s="212" t="s">
        <v>147</v>
      </c>
      <c r="AU278" s="212" t="s">
        <v>92</v>
      </c>
      <c r="AV278" s="14" t="s">
        <v>143</v>
      </c>
      <c r="AW278" s="14" t="s">
        <v>43</v>
      </c>
      <c r="AX278" s="14" t="s">
        <v>90</v>
      </c>
      <c r="AY278" s="212" t="s">
        <v>135</v>
      </c>
    </row>
    <row r="279" spans="1:65" s="2" customFormat="1" ht="21.75" customHeight="1">
      <c r="A279" s="37"/>
      <c r="B279" s="38"/>
      <c r="C279" s="172" t="s">
        <v>9</v>
      </c>
      <c r="D279" s="172" t="s">
        <v>138</v>
      </c>
      <c r="E279" s="173" t="s">
        <v>350</v>
      </c>
      <c r="F279" s="174" t="s">
        <v>351</v>
      </c>
      <c r="G279" s="175" t="s">
        <v>352</v>
      </c>
      <c r="H279" s="176">
        <v>5.6360000000000001</v>
      </c>
      <c r="I279" s="177"/>
      <c r="J279" s="178">
        <f>ROUND(I279*H279,2)</f>
        <v>0</v>
      </c>
      <c r="K279" s="174" t="s">
        <v>142</v>
      </c>
      <c r="L279" s="42"/>
      <c r="M279" s="179" t="s">
        <v>45</v>
      </c>
      <c r="N279" s="180" t="s">
        <v>54</v>
      </c>
      <c r="O279" s="67"/>
      <c r="P279" s="181">
        <f>O279*H279</f>
        <v>0</v>
      </c>
      <c r="Q279" s="181">
        <v>1.06277</v>
      </c>
      <c r="R279" s="181">
        <f>Q279*H279</f>
        <v>5.9897717200000002</v>
      </c>
      <c r="S279" s="181">
        <v>0</v>
      </c>
      <c r="T279" s="182">
        <f>S279*H279</f>
        <v>0</v>
      </c>
      <c r="U279" s="37"/>
      <c r="V279" s="37"/>
      <c r="W279" s="37"/>
      <c r="X279" s="37"/>
      <c r="Y279" s="37"/>
      <c r="Z279" s="37"/>
      <c r="AA279" s="37"/>
      <c r="AB279" s="37"/>
      <c r="AC279" s="37"/>
      <c r="AD279" s="37"/>
      <c r="AE279" s="37"/>
      <c r="AR279" s="183" t="s">
        <v>331</v>
      </c>
      <c r="AT279" s="183" t="s">
        <v>138</v>
      </c>
      <c r="AU279" s="183" t="s">
        <v>92</v>
      </c>
      <c r="AY279" s="19" t="s">
        <v>135</v>
      </c>
      <c r="BE279" s="184">
        <f>IF(N279="základní",J279,0)</f>
        <v>0</v>
      </c>
      <c r="BF279" s="184">
        <f>IF(N279="snížená",J279,0)</f>
        <v>0</v>
      </c>
      <c r="BG279" s="184">
        <f>IF(N279="zákl. přenesená",J279,0)</f>
        <v>0</v>
      </c>
      <c r="BH279" s="184">
        <f>IF(N279="sníž. přenesená",J279,0)</f>
        <v>0</v>
      </c>
      <c r="BI279" s="184">
        <f>IF(N279="nulová",J279,0)</f>
        <v>0</v>
      </c>
      <c r="BJ279" s="19" t="s">
        <v>90</v>
      </c>
      <c r="BK279" s="184">
        <f>ROUND(I279*H279,2)</f>
        <v>0</v>
      </c>
      <c r="BL279" s="19" t="s">
        <v>331</v>
      </c>
      <c r="BM279" s="183" t="s">
        <v>353</v>
      </c>
    </row>
    <row r="280" spans="1:65" s="2" customFormat="1" ht="11.25">
      <c r="A280" s="37"/>
      <c r="B280" s="38"/>
      <c r="C280" s="39"/>
      <c r="D280" s="185" t="s">
        <v>145</v>
      </c>
      <c r="E280" s="39"/>
      <c r="F280" s="186" t="s">
        <v>354</v>
      </c>
      <c r="G280" s="39"/>
      <c r="H280" s="39"/>
      <c r="I280" s="187"/>
      <c r="J280" s="39"/>
      <c r="K280" s="39"/>
      <c r="L280" s="42"/>
      <c r="M280" s="188"/>
      <c r="N280" s="189"/>
      <c r="O280" s="67"/>
      <c r="P280" s="67"/>
      <c r="Q280" s="67"/>
      <c r="R280" s="67"/>
      <c r="S280" s="67"/>
      <c r="T280" s="68"/>
      <c r="U280" s="37"/>
      <c r="V280" s="37"/>
      <c r="W280" s="37"/>
      <c r="X280" s="37"/>
      <c r="Y280" s="37"/>
      <c r="Z280" s="37"/>
      <c r="AA280" s="37"/>
      <c r="AB280" s="37"/>
      <c r="AC280" s="37"/>
      <c r="AD280" s="37"/>
      <c r="AE280" s="37"/>
      <c r="AT280" s="19" t="s">
        <v>145</v>
      </c>
      <c r="AU280" s="19" t="s">
        <v>92</v>
      </c>
    </row>
    <row r="281" spans="1:65" s="13" customFormat="1" ht="11.25">
      <c r="B281" s="190"/>
      <c r="C281" s="191"/>
      <c r="D281" s="192" t="s">
        <v>147</v>
      </c>
      <c r="E281" s="193" t="s">
        <v>45</v>
      </c>
      <c r="F281" s="194" t="s">
        <v>355</v>
      </c>
      <c r="G281" s="191"/>
      <c r="H281" s="195">
        <v>3.851</v>
      </c>
      <c r="I281" s="196"/>
      <c r="J281" s="191"/>
      <c r="K281" s="191"/>
      <c r="L281" s="197"/>
      <c r="M281" s="198"/>
      <c r="N281" s="199"/>
      <c r="O281" s="199"/>
      <c r="P281" s="199"/>
      <c r="Q281" s="199"/>
      <c r="R281" s="199"/>
      <c r="S281" s="199"/>
      <c r="T281" s="200"/>
      <c r="AT281" s="201" t="s">
        <v>147</v>
      </c>
      <c r="AU281" s="201" t="s">
        <v>92</v>
      </c>
      <c r="AV281" s="13" t="s">
        <v>92</v>
      </c>
      <c r="AW281" s="13" t="s">
        <v>43</v>
      </c>
      <c r="AX281" s="13" t="s">
        <v>83</v>
      </c>
      <c r="AY281" s="201" t="s">
        <v>135</v>
      </c>
    </row>
    <row r="282" spans="1:65" s="13" customFormat="1" ht="11.25">
      <c r="B282" s="190"/>
      <c r="C282" s="191"/>
      <c r="D282" s="192" t="s">
        <v>147</v>
      </c>
      <c r="E282" s="193" t="s">
        <v>45</v>
      </c>
      <c r="F282" s="194" t="s">
        <v>356</v>
      </c>
      <c r="G282" s="191"/>
      <c r="H282" s="195">
        <v>1.7849999999999999</v>
      </c>
      <c r="I282" s="196"/>
      <c r="J282" s="191"/>
      <c r="K282" s="191"/>
      <c r="L282" s="197"/>
      <c r="M282" s="198"/>
      <c r="N282" s="199"/>
      <c r="O282" s="199"/>
      <c r="P282" s="199"/>
      <c r="Q282" s="199"/>
      <c r="R282" s="199"/>
      <c r="S282" s="199"/>
      <c r="T282" s="200"/>
      <c r="AT282" s="201" t="s">
        <v>147</v>
      </c>
      <c r="AU282" s="201" t="s">
        <v>92</v>
      </c>
      <c r="AV282" s="13" t="s">
        <v>92</v>
      </c>
      <c r="AW282" s="13" t="s">
        <v>43</v>
      </c>
      <c r="AX282" s="13" t="s">
        <v>83</v>
      </c>
      <c r="AY282" s="201" t="s">
        <v>135</v>
      </c>
    </row>
    <row r="283" spans="1:65" s="14" customFormat="1" ht="11.25">
      <c r="B283" s="202"/>
      <c r="C283" s="203"/>
      <c r="D283" s="192" t="s">
        <v>147</v>
      </c>
      <c r="E283" s="204" t="s">
        <v>45</v>
      </c>
      <c r="F283" s="205" t="s">
        <v>154</v>
      </c>
      <c r="G283" s="203"/>
      <c r="H283" s="206">
        <v>5.6360000000000001</v>
      </c>
      <c r="I283" s="207"/>
      <c r="J283" s="203"/>
      <c r="K283" s="203"/>
      <c r="L283" s="208"/>
      <c r="M283" s="209"/>
      <c r="N283" s="210"/>
      <c r="O283" s="210"/>
      <c r="P283" s="210"/>
      <c r="Q283" s="210"/>
      <c r="R283" s="210"/>
      <c r="S283" s="210"/>
      <c r="T283" s="211"/>
      <c r="AT283" s="212" t="s">
        <v>147</v>
      </c>
      <c r="AU283" s="212" t="s">
        <v>92</v>
      </c>
      <c r="AV283" s="14" t="s">
        <v>143</v>
      </c>
      <c r="AW283" s="14" t="s">
        <v>43</v>
      </c>
      <c r="AX283" s="14" t="s">
        <v>90</v>
      </c>
      <c r="AY283" s="212" t="s">
        <v>135</v>
      </c>
    </row>
    <row r="284" spans="1:65" s="2" customFormat="1" ht="37.9" customHeight="1">
      <c r="A284" s="37"/>
      <c r="B284" s="38"/>
      <c r="C284" s="172" t="s">
        <v>331</v>
      </c>
      <c r="D284" s="172" t="s">
        <v>138</v>
      </c>
      <c r="E284" s="173" t="s">
        <v>357</v>
      </c>
      <c r="F284" s="174" t="s">
        <v>358</v>
      </c>
      <c r="G284" s="175" t="s">
        <v>141</v>
      </c>
      <c r="H284" s="176">
        <v>11</v>
      </c>
      <c r="I284" s="177"/>
      <c r="J284" s="178">
        <f>ROUND(I284*H284,2)</f>
        <v>0</v>
      </c>
      <c r="K284" s="174" t="s">
        <v>142</v>
      </c>
      <c r="L284" s="42"/>
      <c r="M284" s="179" t="s">
        <v>45</v>
      </c>
      <c r="N284" s="180" t="s">
        <v>54</v>
      </c>
      <c r="O284" s="67"/>
      <c r="P284" s="181">
        <f>O284*H284</f>
        <v>0</v>
      </c>
      <c r="Q284" s="181">
        <v>1.7770000000000001E-2</v>
      </c>
      <c r="R284" s="181">
        <f>Q284*H284</f>
        <v>0.19547</v>
      </c>
      <c r="S284" s="181">
        <v>0</v>
      </c>
      <c r="T284" s="182">
        <f>S284*H284</f>
        <v>0</v>
      </c>
      <c r="U284" s="37"/>
      <c r="V284" s="37"/>
      <c r="W284" s="37"/>
      <c r="X284" s="37"/>
      <c r="Y284" s="37"/>
      <c r="Z284" s="37"/>
      <c r="AA284" s="37"/>
      <c r="AB284" s="37"/>
      <c r="AC284" s="37"/>
      <c r="AD284" s="37"/>
      <c r="AE284" s="37"/>
      <c r="AR284" s="183" t="s">
        <v>143</v>
      </c>
      <c r="AT284" s="183" t="s">
        <v>138</v>
      </c>
      <c r="AU284" s="183" t="s">
        <v>92</v>
      </c>
      <c r="AY284" s="19" t="s">
        <v>135</v>
      </c>
      <c r="BE284" s="184">
        <f>IF(N284="základní",J284,0)</f>
        <v>0</v>
      </c>
      <c r="BF284" s="184">
        <f>IF(N284="snížená",J284,0)</f>
        <v>0</v>
      </c>
      <c r="BG284" s="184">
        <f>IF(N284="zákl. přenesená",J284,0)</f>
        <v>0</v>
      </c>
      <c r="BH284" s="184">
        <f>IF(N284="sníž. přenesená",J284,0)</f>
        <v>0</v>
      </c>
      <c r="BI284" s="184">
        <f>IF(N284="nulová",J284,0)</f>
        <v>0</v>
      </c>
      <c r="BJ284" s="19" t="s">
        <v>90</v>
      </c>
      <c r="BK284" s="184">
        <f>ROUND(I284*H284,2)</f>
        <v>0</v>
      </c>
      <c r="BL284" s="19" t="s">
        <v>143</v>
      </c>
      <c r="BM284" s="183" t="s">
        <v>359</v>
      </c>
    </row>
    <row r="285" spans="1:65" s="2" customFormat="1" ht="11.25">
      <c r="A285" s="37"/>
      <c r="B285" s="38"/>
      <c r="C285" s="39"/>
      <c r="D285" s="185" t="s">
        <v>145</v>
      </c>
      <c r="E285" s="39"/>
      <c r="F285" s="186" t="s">
        <v>360</v>
      </c>
      <c r="G285" s="39"/>
      <c r="H285" s="39"/>
      <c r="I285" s="187"/>
      <c r="J285" s="39"/>
      <c r="K285" s="39"/>
      <c r="L285" s="42"/>
      <c r="M285" s="188"/>
      <c r="N285" s="189"/>
      <c r="O285" s="67"/>
      <c r="P285" s="67"/>
      <c r="Q285" s="67"/>
      <c r="R285" s="67"/>
      <c r="S285" s="67"/>
      <c r="T285" s="68"/>
      <c r="U285" s="37"/>
      <c r="V285" s="37"/>
      <c r="W285" s="37"/>
      <c r="X285" s="37"/>
      <c r="Y285" s="37"/>
      <c r="Z285" s="37"/>
      <c r="AA285" s="37"/>
      <c r="AB285" s="37"/>
      <c r="AC285" s="37"/>
      <c r="AD285" s="37"/>
      <c r="AE285" s="37"/>
      <c r="AT285" s="19" t="s">
        <v>145</v>
      </c>
      <c r="AU285" s="19" t="s">
        <v>92</v>
      </c>
    </row>
    <row r="286" spans="1:65" s="2" customFormat="1" ht="24.2" customHeight="1">
      <c r="A286" s="37"/>
      <c r="B286" s="38"/>
      <c r="C286" s="223" t="s">
        <v>361</v>
      </c>
      <c r="D286" s="223" t="s">
        <v>362</v>
      </c>
      <c r="E286" s="224" t="s">
        <v>363</v>
      </c>
      <c r="F286" s="225" t="s">
        <v>364</v>
      </c>
      <c r="G286" s="226" t="s">
        <v>141</v>
      </c>
      <c r="H286" s="227">
        <v>2</v>
      </c>
      <c r="I286" s="228"/>
      <c r="J286" s="229">
        <f>ROUND(I286*H286,2)</f>
        <v>0</v>
      </c>
      <c r="K286" s="225" t="s">
        <v>142</v>
      </c>
      <c r="L286" s="230"/>
      <c r="M286" s="231" t="s">
        <v>45</v>
      </c>
      <c r="N286" s="232" t="s">
        <v>54</v>
      </c>
      <c r="O286" s="67"/>
      <c r="P286" s="181">
        <f>O286*H286</f>
        <v>0</v>
      </c>
      <c r="Q286" s="181">
        <v>1.489E-2</v>
      </c>
      <c r="R286" s="181">
        <f>Q286*H286</f>
        <v>2.9780000000000001E-2</v>
      </c>
      <c r="S286" s="181">
        <v>0</v>
      </c>
      <c r="T286" s="182">
        <f>S286*H286</f>
        <v>0</v>
      </c>
      <c r="U286" s="37"/>
      <c r="V286" s="37"/>
      <c r="W286" s="37"/>
      <c r="X286" s="37"/>
      <c r="Y286" s="37"/>
      <c r="Z286" s="37"/>
      <c r="AA286" s="37"/>
      <c r="AB286" s="37"/>
      <c r="AC286" s="37"/>
      <c r="AD286" s="37"/>
      <c r="AE286" s="37"/>
      <c r="AR286" s="183" t="s">
        <v>251</v>
      </c>
      <c r="AT286" s="183" t="s">
        <v>362</v>
      </c>
      <c r="AU286" s="183" t="s">
        <v>92</v>
      </c>
      <c r="AY286" s="19" t="s">
        <v>135</v>
      </c>
      <c r="BE286" s="184">
        <f>IF(N286="základní",J286,0)</f>
        <v>0</v>
      </c>
      <c r="BF286" s="184">
        <f>IF(N286="snížená",J286,0)</f>
        <v>0</v>
      </c>
      <c r="BG286" s="184">
        <f>IF(N286="zákl. přenesená",J286,0)</f>
        <v>0</v>
      </c>
      <c r="BH286" s="184">
        <f>IF(N286="sníž. přenesená",J286,0)</f>
        <v>0</v>
      </c>
      <c r="BI286" s="184">
        <f>IF(N286="nulová",J286,0)</f>
        <v>0</v>
      </c>
      <c r="BJ286" s="19" t="s">
        <v>90</v>
      </c>
      <c r="BK286" s="184">
        <f>ROUND(I286*H286,2)</f>
        <v>0</v>
      </c>
      <c r="BL286" s="19" t="s">
        <v>143</v>
      </c>
      <c r="BM286" s="183" t="s">
        <v>365</v>
      </c>
    </row>
    <row r="287" spans="1:65" s="2" customFormat="1" ht="19.5">
      <c r="A287" s="37"/>
      <c r="B287" s="38"/>
      <c r="C287" s="39"/>
      <c r="D287" s="192" t="s">
        <v>366</v>
      </c>
      <c r="E287" s="39"/>
      <c r="F287" s="233" t="s">
        <v>367</v>
      </c>
      <c r="G287" s="39"/>
      <c r="H287" s="39"/>
      <c r="I287" s="187"/>
      <c r="J287" s="39"/>
      <c r="K287" s="39"/>
      <c r="L287" s="42"/>
      <c r="M287" s="188"/>
      <c r="N287" s="189"/>
      <c r="O287" s="67"/>
      <c r="P287" s="67"/>
      <c r="Q287" s="67"/>
      <c r="R287" s="67"/>
      <c r="S287" s="67"/>
      <c r="T287" s="68"/>
      <c r="U287" s="37"/>
      <c r="V287" s="37"/>
      <c r="W287" s="37"/>
      <c r="X287" s="37"/>
      <c r="Y287" s="37"/>
      <c r="Z287" s="37"/>
      <c r="AA287" s="37"/>
      <c r="AB287" s="37"/>
      <c r="AC287" s="37"/>
      <c r="AD287" s="37"/>
      <c r="AE287" s="37"/>
      <c r="AT287" s="19" t="s">
        <v>366</v>
      </c>
      <c r="AU287" s="19" t="s">
        <v>92</v>
      </c>
    </row>
    <row r="288" spans="1:65" s="13" customFormat="1" ht="11.25">
      <c r="B288" s="190"/>
      <c r="C288" s="191"/>
      <c r="D288" s="192" t="s">
        <v>147</v>
      </c>
      <c r="E288" s="193" t="s">
        <v>45</v>
      </c>
      <c r="F288" s="194" t="s">
        <v>368</v>
      </c>
      <c r="G288" s="191"/>
      <c r="H288" s="195">
        <v>1</v>
      </c>
      <c r="I288" s="196"/>
      <c r="J288" s="191"/>
      <c r="K288" s="191"/>
      <c r="L288" s="197"/>
      <c r="M288" s="198"/>
      <c r="N288" s="199"/>
      <c r="O288" s="199"/>
      <c r="P288" s="199"/>
      <c r="Q288" s="199"/>
      <c r="R288" s="199"/>
      <c r="S288" s="199"/>
      <c r="T288" s="200"/>
      <c r="AT288" s="201" t="s">
        <v>147</v>
      </c>
      <c r="AU288" s="201" t="s">
        <v>92</v>
      </c>
      <c r="AV288" s="13" t="s">
        <v>92</v>
      </c>
      <c r="AW288" s="13" t="s">
        <v>43</v>
      </c>
      <c r="AX288" s="13" t="s">
        <v>83</v>
      </c>
      <c r="AY288" s="201" t="s">
        <v>135</v>
      </c>
    </row>
    <row r="289" spans="1:65" s="13" customFormat="1" ht="11.25">
      <c r="B289" s="190"/>
      <c r="C289" s="191"/>
      <c r="D289" s="192" t="s">
        <v>147</v>
      </c>
      <c r="E289" s="193" t="s">
        <v>45</v>
      </c>
      <c r="F289" s="194" t="s">
        <v>369</v>
      </c>
      <c r="G289" s="191"/>
      <c r="H289" s="195">
        <v>1</v>
      </c>
      <c r="I289" s="196"/>
      <c r="J289" s="191"/>
      <c r="K289" s="191"/>
      <c r="L289" s="197"/>
      <c r="M289" s="198"/>
      <c r="N289" s="199"/>
      <c r="O289" s="199"/>
      <c r="P289" s="199"/>
      <c r="Q289" s="199"/>
      <c r="R289" s="199"/>
      <c r="S289" s="199"/>
      <c r="T289" s="200"/>
      <c r="AT289" s="201" t="s">
        <v>147</v>
      </c>
      <c r="AU289" s="201" t="s">
        <v>92</v>
      </c>
      <c r="AV289" s="13" t="s">
        <v>92</v>
      </c>
      <c r="AW289" s="13" t="s">
        <v>43</v>
      </c>
      <c r="AX289" s="13" t="s">
        <v>83</v>
      </c>
      <c r="AY289" s="201" t="s">
        <v>135</v>
      </c>
    </row>
    <row r="290" spans="1:65" s="14" customFormat="1" ht="11.25">
      <c r="B290" s="202"/>
      <c r="C290" s="203"/>
      <c r="D290" s="192" t="s">
        <v>147</v>
      </c>
      <c r="E290" s="204" t="s">
        <v>45</v>
      </c>
      <c r="F290" s="205" t="s">
        <v>154</v>
      </c>
      <c r="G290" s="203"/>
      <c r="H290" s="206">
        <v>2</v>
      </c>
      <c r="I290" s="207"/>
      <c r="J290" s="203"/>
      <c r="K290" s="203"/>
      <c r="L290" s="208"/>
      <c r="M290" s="209"/>
      <c r="N290" s="210"/>
      <c r="O290" s="210"/>
      <c r="P290" s="210"/>
      <c r="Q290" s="210"/>
      <c r="R290" s="210"/>
      <c r="S290" s="210"/>
      <c r="T290" s="211"/>
      <c r="AT290" s="212" t="s">
        <v>147</v>
      </c>
      <c r="AU290" s="212" t="s">
        <v>92</v>
      </c>
      <c r="AV290" s="14" t="s">
        <v>143</v>
      </c>
      <c r="AW290" s="14" t="s">
        <v>43</v>
      </c>
      <c r="AX290" s="14" t="s">
        <v>90</v>
      </c>
      <c r="AY290" s="212" t="s">
        <v>135</v>
      </c>
    </row>
    <row r="291" spans="1:65" s="2" customFormat="1" ht="24.2" customHeight="1">
      <c r="A291" s="37"/>
      <c r="B291" s="38"/>
      <c r="C291" s="223" t="s">
        <v>370</v>
      </c>
      <c r="D291" s="223" t="s">
        <v>362</v>
      </c>
      <c r="E291" s="224" t="s">
        <v>371</v>
      </c>
      <c r="F291" s="225" t="s">
        <v>372</v>
      </c>
      <c r="G291" s="226" t="s">
        <v>141</v>
      </c>
      <c r="H291" s="227">
        <v>5</v>
      </c>
      <c r="I291" s="228"/>
      <c r="J291" s="229">
        <f>ROUND(I291*H291,2)</f>
        <v>0</v>
      </c>
      <c r="K291" s="225" t="s">
        <v>142</v>
      </c>
      <c r="L291" s="230"/>
      <c r="M291" s="231" t="s">
        <v>45</v>
      </c>
      <c r="N291" s="232" t="s">
        <v>54</v>
      </c>
      <c r="O291" s="67"/>
      <c r="P291" s="181">
        <f>O291*H291</f>
        <v>0</v>
      </c>
      <c r="Q291" s="181">
        <v>0</v>
      </c>
      <c r="R291" s="181">
        <f>Q291*H291</f>
        <v>0</v>
      </c>
      <c r="S291" s="181">
        <v>0</v>
      </c>
      <c r="T291" s="182">
        <f>S291*H291</f>
        <v>0</v>
      </c>
      <c r="U291" s="37"/>
      <c r="V291" s="37"/>
      <c r="W291" s="37"/>
      <c r="X291" s="37"/>
      <c r="Y291" s="37"/>
      <c r="Z291" s="37"/>
      <c r="AA291" s="37"/>
      <c r="AB291" s="37"/>
      <c r="AC291" s="37"/>
      <c r="AD291" s="37"/>
      <c r="AE291" s="37"/>
      <c r="AR291" s="183" t="s">
        <v>251</v>
      </c>
      <c r="AT291" s="183" t="s">
        <v>362</v>
      </c>
      <c r="AU291" s="183" t="s">
        <v>92</v>
      </c>
      <c r="AY291" s="19" t="s">
        <v>135</v>
      </c>
      <c r="BE291" s="184">
        <f>IF(N291="základní",J291,0)</f>
        <v>0</v>
      </c>
      <c r="BF291" s="184">
        <f>IF(N291="snížená",J291,0)</f>
        <v>0</v>
      </c>
      <c r="BG291" s="184">
        <f>IF(N291="zákl. přenesená",J291,0)</f>
        <v>0</v>
      </c>
      <c r="BH291" s="184">
        <f>IF(N291="sníž. přenesená",J291,0)</f>
        <v>0</v>
      </c>
      <c r="BI291" s="184">
        <f>IF(N291="nulová",J291,0)</f>
        <v>0</v>
      </c>
      <c r="BJ291" s="19" t="s">
        <v>90</v>
      </c>
      <c r="BK291" s="184">
        <f>ROUND(I291*H291,2)</f>
        <v>0</v>
      </c>
      <c r="BL291" s="19" t="s">
        <v>143</v>
      </c>
      <c r="BM291" s="183" t="s">
        <v>373</v>
      </c>
    </row>
    <row r="292" spans="1:65" s="2" customFormat="1" ht="19.5">
      <c r="A292" s="37"/>
      <c r="B292" s="38"/>
      <c r="C292" s="39"/>
      <c r="D292" s="192" t="s">
        <v>366</v>
      </c>
      <c r="E292" s="39"/>
      <c r="F292" s="233" t="s">
        <v>367</v>
      </c>
      <c r="G292" s="39"/>
      <c r="H292" s="39"/>
      <c r="I292" s="187"/>
      <c r="J292" s="39"/>
      <c r="K292" s="39"/>
      <c r="L292" s="42"/>
      <c r="M292" s="188"/>
      <c r="N292" s="189"/>
      <c r="O292" s="67"/>
      <c r="P292" s="67"/>
      <c r="Q292" s="67"/>
      <c r="R292" s="67"/>
      <c r="S292" s="67"/>
      <c r="T292" s="68"/>
      <c r="U292" s="37"/>
      <c r="V292" s="37"/>
      <c r="W292" s="37"/>
      <c r="X292" s="37"/>
      <c r="Y292" s="37"/>
      <c r="Z292" s="37"/>
      <c r="AA292" s="37"/>
      <c r="AB292" s="37"/>
      <c r="AC292" s="37"/>
      <c r="AD292" s="37"/>
      <c r="AE292" s="37"/>
      <c r="AT292" s="19" t="s">
        <v>366</v>
      </c>
      <c r="AU292" s="19" t="s">
        <v>92</v>
      </c>
    </row>
    <row r="293" spans="1:65" s="13" customFormat="1" ht="11.25">
      <c r="B293" s="190"/>
      <c r="C293" s="191"/>
      <c r="D293" s="192" t="s">
        <v>147</v>
      </c>
      <c r="E293" s="193" t="s">
        <v>45</v>
      </c>
      <c r="F293" s="194" t="s">
        <v>374</v>
      </c>
      <c r="G293" s="191"/>
      <c r="H293" s="195">
        <v>4</v>
      </c>
      <c r="I293" s="196"/>
      <c r="J293" s="191"/>
      <c r="K293" s="191"/>
      <c r="L293" s="197"/>
      <c r="M293" s="198"/>
      <c r="N293" s="199"/>
      <c r="O293" s="199"/>
      <c r="P293" s="199"/>
      <c r="Q293" s="199"/>
      <c r="R293" s="199"/>
      <c r="S293" s="199"/>
      <c r="T293" s="200"/>
      <c r="AT293" s="201" t="s">
        <v>147</v>
      </c>
      <c r="AU293" s="201" t="s">
        <v>92</v>
      </c>
      <c r="AV293" s="13" t="s">
        <v>92</v>
      </c>
      <c r="AW293" s="13" t="s">
        <v>43</v>
      </c>
      <c r="AX293" s="13" t="s">
        <v>83</v>
      </c>
      <c r="AY293" s="201" t="s">
        <v>135</v>
      </c>
    </row>
    <row r="294" spans="1:65" s="13" customFormat="1" ht="11.25">
      <c r="B294" s="190"/>
      <c r="C294" s="191"/>
      <c r="D294" s="192" t="s">
        <v>147</v>
      </c>
      <c r="E294" s="193" t="s">
        <v>45</v>
      </c>
      <c r="F294" s="194" t="s">
        <v>375</v>
      </c>
      <c r="G294" s="191"/>
      <c r="H294" s="195">
        <v>1</v>
      </c>
      <c r="I294" s="196"/>
      <c r="J294" s="191"/>
      <c r="K294" s="191"/>
      <c r="L294" s="197"/>
      <c r="M294" s="198"/>
      <c r="N294" s="199"/>
      <c r="O294" s="199"/>
      <c r="P294" s="199"/>
      <c r="Q294" s="199"/>
      <c r="R294" s="199"/>
      <c r="S294" s="199"/>
      <c r="T294" s="200"/>
      <c r="AT294" s="201" t="s">
        <v>147</v>
      </c>
      <c r="AU294" s="201" t="s">
        <v>92</v>
      </c>
      <c r="AV294" s="13" t="s">
        <v>92</v>
      </c>
      <c r="AW294" s="13" t="s">
        <v>43</v>
      </c>
      <c r="AX294" s="13" t="s">
        <v>83</v>
      </c>
      <c r="AY294" s="201" t="s">
        <v>135</v>
      </c>
    </row>
    <row r="295" spans="1:65" s="14" customFormat="1" ht="11.25">
      <c r="B295" s="202"/>
      <c r="C295" s="203"/>
      <c r="D295" s="192" t="s">
        <v>147</v>
      </c>
      <c r="E295" s="204" t="s">
        <v>45</v>
      </c>
      <c r="F295" s="205" t="s">
        <v>154</v>
      </c>
      <c r="G295" s="203"/>
      <c r="H295" s="206">
        <v>5</v>
      </c>
      <c r="I295" s="207"/>
      <c r="J295" s="203"/>
      <c r="K295" s="203"/>
      <c r="L295" s="208"/>
      <c r="M295" s="209"/>
      <c r="N295" s="210"/>
      <c r="O295" s="210"/>
      <c r="P295" s="210"/>
      <c r="Q295" s="210"/>
      <c r="R295" s="210"/>
      <c r="S295" s="210"/>
      <c r="T295" s="211"/>
      <c r="AT295" s="212" t="s">
        <v>147</v>
      </c>
      <c r="AU295" s="212" t="s">
        <v>92</v>
      </c>
      <c r="AV295" s="14" t="s">
        <v>143</v>
      </c>
      <c r="AW295" s="14" t="s">
        <v>43</v>
      </c>
      <c r="AX295" s="14" t="s">
        <v>90</v>
      </c>
      <c r="AY295" s="212" t="s">
        <v>135</v>
      </c>
    </row>
    <row r="296" spans="1:65" s="2" customFormat="1" ht="24.2" customHeight="1">
      <c r="A296" s="37"/>
      <c r="B296" s="38"/>
      <c r="C296" s="223" t="s">
        <v>376</v>
      </c>
      <c r="D296" s="223" t="s">
        <v>362</v>
      </c>
      <c r="E296" s="224" t="s">
        <v>377</v>
      </c>
      <c r="F296" s="225" t="s">
        <v>378</v>
      </c>
      <c r="G296" s="226" t="s">
        <v>141</v>
      </c>
      <c r="H296" s="227">
        <v>2</v>
      </c>
      <c r="I296" s="228"/>
      <c r="J296" s="229">
        <f>ROUND(I296*H296,2)</f>
        <v>0</v>
      </c>
      <c r="K296" s="225" t="s">
        <v>379</v>
      </c>
      <c r="L296" s="230"/>
      <c r="M296" s="231" t="s">
        <v>45</v>
      </c>
      <c r="N296" s="232" t="s">
        <v>54</v>
      </c>
      <c r="O296" s="67"/>
      <c r="P296" s="181">
        <f>O296*H296</f>
        <v>0</v>
      </c>
      <c r="Q296" s="181">
        <v>1.553E-2</v>
      </c>
      <c r="R296" s="181">
        <f>Q296*H296</f>
        <v>3.1060000000000001E-2</v>
      </c>
      <c r="S296" s="181">
        <v>0</v>
      </c>
      <c r="T296" s="182">
        <f>S296*H296</f>
        <v>0</v>
      </c>
      <c r="U296" s="37"/>
      <c r="V296" s="37"/>
      <c r="W296" s="37"/>
      <c r="X296" s="37"/>
      <c r="Y296" s="37"/>
      <c r="Z296" s="37"/>
      <c r="AA296" s="37"/>
      <c r="AB296" s="37"/>
      <c r="AC296" s="37"/>
      <c r="AD296" s="37"/>
      <c r="AE296" s="37"/>
      <c r="AR296" s="183" t="s">
        <v>380</v>
      </c>
      <c r="AT296" s="183" t="s">
        <v>362</v>
      </c>
      <c r="AU296" s="183" t="s">
        <v>92</v>
      </c>
      <c r="AY296" s="19" t="s">
        <v>135</v>
      </c>
      <c r="BE296" s="184">
        <f>IF(N296="základní",J296,0)</f>
        <v>0</v>
      </c>
      <c r="BF296" s="184">
        <f>IF(N296="snížená",J296,0)</f>
        <v>0</v>
      </c>
      <c r="BG296" s="184">
        <f>IF(N296="zákl. přenesená",J296,0)</f>
        <v>0</v>
      </c>
      <c r="BH296" s="184">
        <f>IF(N296="sníž. přenesená",J296,0)</f>
        <v>0</v>
      </c>
      <c r="BI296" s="184">
        <f>IF(N296="nulová",J296,0)</f>
        <v>0</v>
      </c>
      <c r="BJ296" s="19" t="s">
        <v>90</v>
      </c>
      <c r="BK296" s="184">
        <f>ROUND(I296*H296,2)</f>
        <v>0</v>
      </c>
      <c r="BL296" s="19" t="s">
        <v>380</v>
      </c>
      <c r="BM296" s="183" t="s">
        <v>381</v>
      </c>
    </row>
    <row r="297" spans="1:65" s="2" customFormat="1" ht="19.5">
      <c r="A297" s="37"/>
      <c r="B297" s="38"/>
      <c r="C297" s="39"/>
      <c r="D297" s="192" t="s">
        <v>366</v>
      </c>
      <c r="E297" s="39"/>
      <c r="F297" s="233" t="s">
        <v>367</v>
      </c>
      <c r="G297" s="39"/>
      <c r="H297" s="39"/>
      <c r="I297" s="187"/>
      <c r="J297" s="39"/>
      <c r="K297" s="39"/>
      <c r="L297" s="42"/>
      <c r="M297" s="188"/>
      <c r="N297" s="189"/>
      <c r="O297" s="67"/>
      <c r="P297" s="67"/>
      <c r="Q297" s="67"/>
      <c r="R297" s="67"/>
      <c r="S297" s="67"/>
      <c r="T297" s="68"/>
      <c r="U297" s="37"/>
      <c r="V297" s="37"/>
      <c r="W297" s="37"/>
      <c r="X297" s="37"/>
      <c r="Y297" s="37"/>
      <c r="Z297" s="37"/>
      <c r="AA297" s="37"/>
      <c r="AB297" s="37"/>
      <c r="AC297" s="37"/>
      <c r="AD297" s="37"/>
      <c r="AE297" s="37"/>
      <c r="AT297" s="19" t="s">
        <v>366</v>
      </c>
      <c r="AU297" s="19" t="s">
        <v>92</v>
      </c>
    </row>
    <row r="298" spans="1:65" s="13" customFormat="1" ht="11.25">
      <c r="B298" s="190"/>
      <c r="C298" s="191"/>
      <c r="D298" s="192" t="s">
        <v>147</v>
      </c>
      <c r="E298" s="193" t="s">
        <v>45</v>
      </c>
      <c r="F298" s="194" t="s">
        <v>382</v>
      </c>
      <c r="G298" s="191"/>
      <c r="H298" s="195">
        <v>1</v>
      </c>
      <c r="I298" s="196"/>
      <c r="J298" s="191"/>
      <c r="K298" s="191"/>
      <c r="L298" s="197"/>
      <c r="M298" s="198"/>
      <c r="N298" s="199"/>
      <c r="O298" s="199"/>
      <c r="P298" s="199"/>
      <c r="Q298" s="199"/>
      <c r="R298" s="199"/>
      <c r="S298" s="199"/>
      <c r="T298" s="200"/>
      <c r="AT298" s="201" t="s">
        <v>147</v>
      </c>
      <c r="AU298" s="201" t="s">
        <v>92</v>
      </c>
      <c r="AV298" s="13" t="s">
        <v>92</v>
      </c>
      <c r="AW298" s="13" t="s">
        <v>43</v>
      </c>
      <c r="AX298" s="13" t="s">
        <v>83</v>
      </c>
      <c r="AY298" s="201" t="s">
        <v>135</v>
      </c>
    </row>
    <row r="299" spans="1:65" s="13" customFormat="1" ht="11.25">
      <c r="B299" s="190"/>
      <c r="C299" s="191"/>
      <c r="D299" s="192" t="s">
        <v>147</v>
      </c>
      <c r="E299" s="193" t="s">
        <v>45</v>
      </c>
      <c r="F299" s="194" t="s">
        <v>383</v>
      </c>
      <c r="G299" s="191"/>
      <c r="H299" s="195">
        <v>1</v>
      </c>
      <c r="I299" s="196"/>
      <c r="J299" s="191"/>
      <c r="K299" s="191"/>
      <c r="L299" s="197"/>
      <c r="M299" s="198"/>
      <c r="N299" s="199"/>
      <c r="O299" s="199"/>
      <c r="P299" s="199"/>
      <c r="Q299" s="199"/>
      <c r="R299" s="199"/>
      <c r="S299" s="199"/>
      <c r="T299" s="200"/>
      <c r="AT299" s="201" t="s">
        <v>147</v>
      </c>
      <c r="AU299" s="201" t="s">
        <v>92</v>
      </c>
      <c r="AV299" s="13" t="s">
        <v>92</v>
      </c>
      <c r="AW299" s="13" t="s">
        <v>43</v>
      </c>
      <c r="AX299" s="13" t="s">
        <v>83</v>
      </c>
      <c r="AY299" s="201" t="s">
        <v>135</v>
      </c>
    </row>
    <row r="300" spans="1:65" s="14" customFormat="1" ht="11.25">
      <c r="B300" s="202"/>
      <c r="C300" s="203"/>
      <c r="D300" s="192" t="s">
        <v>147</v>
      </c>
      <c r="E300" s="204" t="s">
        <v>45</v>
      </c>
      <c r="F300" s="205" t="s">
        <v>154</v>
      </c>
      <c r="G300" s="203"/>
      <c r="H300" s="206">
        <v>2</v>
      </c>
      <c r="I300" s="207"/>
      <c r="J300" s="203"/>
      <c r="K300" s="203"/>
      <c r="L300" s="208"/>
      <c r="M300" s="209"/>
      <c r="N300" s="210"/>
      <c r="O300" s="210"/>
      <c r="P300" s="210"/>
      <c r="Q300" s="210"/>
      <c r="R300" s="210"/>
      <c r="S300" s="210"/>
      <c r="T300" s="211"/>
      <c r="AT300" s="212" t="s">
        <v>147</v>
      </c>
      <c r="AU300" s="212" t="s">
        <v>92</v>
      </c>
      <c r="AV300" s="14" t="s">
        <v>143</v>
      </c>
      <c r="AW300" s="14" t="s">
        <v>43</v>
      </c>
      <c r="AX300" s="14" t="s">
        <v>90</v>
      </c>
      <c r="AY300" s="212" t="s">
        <v>135</v>
      </c>
    </row>
    <row r="301" spans="1:65" s="2" customFormat="1" ht="24.2" customHeight="1">
      <c r="A301" s="37"/>
      <c r="B301" s="38"/>
      <c r="C301" s="223" t="s">
        <v>384</v>
      </c>
      <c r="D301" s="223" t="s">
        <v>362</v>
      </c>
      <c r="E301" s="224" t="s">
        <v>385</v>
      </c>
      <c r="F301" s="225" t="s">
        <v>386</v>
      </c>
      <c r="G301" s="226" t="s">
        <v>141</v>
      </c>
      <c r="H301" s="227">
        <v>4</v>
      </c>
      <c r="I301" s="228"/>
      <c r="J301" s="229">
        <f>ROUND(I301*H301,2)</f>
        <v>0</v>
      </c>
      <c r="K301" s="225" t="s">
        <v>142</v>
      </c>
      <c r="L301" s="230"/>
      <c r="M301" s="231" t="s">
        <v>45</v>
      </c>
      <c r="N301" s="232" t="s">
        <v>54</v>
      </c>
      <c r="O301" s="67"/>
      <c r="P301" s="181">
        <f>O301*H301</f>
        <v>0</v>
      </c>
      <c r="Q301" s="181">
        <v>1.6240000000000001E-2</v>
      </c>
      <c r="R301" s="181">
        <f>Q301*H301</f>
        <v>6.4960000000000004E-2</v>
      </c>
      <c r="S301" s="181">
        <v>0</v>
      </c>
      <c r="T301" s="182">
        <f>S301*H301</f>
        <v>0</v>
      </c>
      <c r="U301" s="37"/>
      <c r="V301" s="37"/>
      <c r="W301" s="37"/>
      <c r="X301" s="37"/>
      <c r="Y301" s="37"/>
      <c r="Z301" s="37"/>
      <c r="AA301" s="37"/>
      <c r="AB301" s="37"/>
      <c r="AC301" s="37"/>
      <c r="AD301" s="37"/>
      <c r="AE301" s="37"/>
      <c r="AR301" s="183" t="s">
        <v>251</v>
      </c>
      <c r="AT301" s="183" t="s">
        <v>362</v>
      </c>
      <c r="AU301" s="183" t="s">
        <v>92</v>
      </c>
      <c r="AY301" s="19" t="s">
        <v>135</v>
      </c>
      <c r="BE301" s="184">
        <f>IF(N301="základní",J301,0)</f>
        <v>0</v>
      </c>
      <c r="BF301" s="184">
        <f>IF(N301="snížená",J301,0)</f>
        <v>0</v>
      </c>
      <c r="BG301" s="184">
        <f>IF(N301="zákl. přenesená",J301,0)</f>
        <v>0</v>
      </c>
      <c r="BH301" s="184">
        <f>IF(N301="sníž. přenesená",J301,0)</f>
        <v>0</v>
      </c>
      <c r="BI301" s="184">
        <f>IF(N301="nulová",J301,0)</f>
        <v>0</v>
      </c>
      <c r="BJ301" s="19" t="s">
        <v>90</v>
      </c>
      <c r="BK301" s="184">
        <f>ROUND(I301*H301,2)</f>
        <v>0</v>
      </c>
      <c r="BL301" s="19" t="s">
        <v>143</v>
      </c>
      <c r="BM301" s="183" t="s">
        <v>387</v>
      </c>
    </row>
    <row r="302" spans="1:65" s="2" customFormat="1" ht="19.5">
      <c r="A302" s="37"/>
      <c r="B302" s="38"/>
      <c r="C302" s="39"/>
      <c r="D302" s="192" t="s">
        <v>366</v>
      </c>
      <c r="E302" s="39"/>
      <c r="F302" s="233" t="s">
        <v>367</v>
      </c>
      <c r="G302" s="39"/>
      <c r="H302" s="39"/>
      <c r="I302" s="187"/>
      <c r="J302" s="39"/>
      <c r="K302" s="39"/>
      <c r="L302" s="42"/>
      <c r="M302" s="188"/>
      <c r="N302" s="189"/>
      <c r="O302" s="67"/>
      <c r="P302" s="67"/>
      <c r="Q302" s="67"/>
      <c r="R302" s="67"/>
      <c r="S302" s="67"/>
      <c r="T302" s="68"/>
      <c r="U302" s="37"/>
      <c r="V302" s="37"/>
      <c r="W302" s="37"/>
      <c r="X302" s="37"/>
      <c r="Y302" s="37"/>
      <c r="Z302" s="37"/>
      <c r="AA302" s="37"/>
      <c r="AB302" s="37"/>
      <c r="AC302" s="37"/>
      <c r="AD302" s="37"/>
      <c r="AE302" s="37"/>
      <c r="AT302" s="19" t="s">
        <v>366</v>
      </c>
      <c r="AU302" s="19" t="s">
        <v>92</v>
      </c>
    </row>
    <row r="303" spans="1:65" s="13" customFormat="1" ht="11.25">
      <c r="B303" s="190"/>
      <c r="C303" s="191"/>
      <c r="D303" s="192" t="s">
        <v>147</v>
      </c>
      <c r="E303" s="193" t="s">
        <v>45</v>
      </c>
      <c r="F303" s="194" t="s">
        <v>388</v>
      </c>
      <c r="G303" s="191"/>
      <c r="H303" s="195">
        <v>1</v>
      </c>
      <c r="I303" s="196"/>
      <c r="J303" s="191"/>
      <c r="K303" s="191"/>
      <c r="L303" s="197"/>
      <c r="M303" s="198"/>
      <c r="N303" s="199"/>
      <c r="O303" s="199"/>
      <c r="P303" s="199"/>
      <c r="Q303" s="199"/>
      <c r="R303" s="199"/>
      <c r="S303" s="199"/>
      <c r="T303" s="200"/>
      <c r="AT303" s="201" t="s">
        <v>147</v>
      </c>
      <c r="AU303" s="201" t="s">
        <v>92</v>
      </c>
      <c r="AV303" s="13" t="s">
        <v>92</v>
      </c>
      <c r="AW303" s="13" t="s">
        <v>43</v>
      </c>
      <c r="AX303" s="13" t="s">
        <v>83</v>
      </c>
      <c r="AY303" s="201" t="s">
        <v>135</v>
      </c>
    </row>
    <row r="304" spans="1:65" s="13" customFormat="1" ht="11.25">
      <c r="B304" s="190"/>
      <c r="C304" s="191"/>
      <c r="D304" s="192" t="s">
        <v>147</v>
      </c>
      <c r="E304" s="193" t="s">
        <v>45</v>
      </c>
      <c r="F304" s="194" t="s">
        <v>389</v>
      </c>
      <c r="G304" s="191"/>
      <c r="H304" s="195">
        <v>1</v>
      </c>
      <c r="I304" s="196"/>
      <c r="J304" s="191"/>
      <c r="K304" s="191"/>
      <c r="L304" s="197"/>
      <c r="M304" s="198"/>
      <c r="N304" s="199"/>
      <c r="O304" s="199"/>
      <c r="P304" s="199"/>
      <c r="Q304" s="199"/>
      <c r="R304" s="199"/>
      <c r="S304" s="199"/>
      <c r="T304" s="200"/>
      <c r="AT304" s="201" t="s">
        <v>147</v>
      </c>
      <c r="AU304" s="201" t="s">
        <v>92</v>
      </c>
      <c r="AV304" s="13" t="s">
        <v>92</v>
      </c>
      <c r="AW304" s="13" t="s">
        <v>43</v>
      </c>
      <c r="AX304" s="13" t="s">
        <v>83</v>
      </c>
      <c r="AY304" s="201" t="s">
        <v>135</v>
      </c>
    </row>
    <row r="305" spans="1:65" s="13" customFormat="1" ht="11.25">
      <c r="B305" s="190"/>
      <c r="C305" s="191"/>
      <c r="D305" s="192" t="s">
        <v>147</v>
      </c>
      <c r="E305" s="193" t="s">
        <v>45</v>
      </c>
      <c r="F305" s="194" t="s">
        <v>390</v>
      </c>
      <c r="G305" s="191"/>
      <c r="H305" s="195">
        <v>1</v>
      </c>
      <c r="I305" s="196"/>
      <c r="J305" s="191"/>
      <c r="K305" s="191"/>
      <c r="L305" s="197"/>
      <c r="M305" s="198"/>
      <c r="N305" s="199"/>
      <c r="O305" s="199"/>
      <c r="P305" s="199"/>
      <c r="Q305" s="199"/>
      <c r="R305" s="199"/>
      <c r="S305" s="199"/>
      <c r="T305" s="200"/>
      <c r="AT305" s="201" t="s">
        <v>147</v>
      </c>
      <c r="AU305" s="201" t="s">
        <v>92</v>
      </c>
      <c r="AV305" s="13" t="s">
        <v>92</v>
      </c>
      <c r="AW305" s="13" t="s">
        <v>43</v>
      </c>
      <c r="AX305" s="13" t="s">
        <v>83</v>
      </c>
      <c r="AY305" s="201" t="s">
        <v>135</v>
      </c>
    </row>
    <row r="306" spans="1:65" s="13" customFormat="1" ht="11.25">
      <c r="B306" s="190"/>
      <c r="C306" s="191"/>
      <c r="D306" s="192" t="s">
        <v>147</v>
      </c>
      <c r="E306" s="193" t="s">
        <v>45</v>
      </c>
      <c r="F306" s="194" t="s">
        <v>391</v>
      </c>
      <c r="G306" s="191"/>
      <c r="H306" s="195">
        <v>1</v>
      </c>
      <c r="I306" s="196"/>
      <c r="J306" s="191"/>
      <c r="K306" s="191"/>
      <c r="L306" s="197"/>
      <c r="M306" s="198"/>
      <c r="N306" s="199"/>
      <c r="O306" s="199"/>
      <c r="P306" s="199"/>
      <c r="Q306" s="199"/>
      <c r="R306" s="199"/>
      <c r="S306" s="199"/>
      <c r="T306" s="200"/>
      <c r="AT306" s="201" t="s">
        <v>147</v>
      </c>
      <c r="AU306" s="201" t="s">
        <v>92</v>
      </c>
      <c r="AV306" s="13" t="s">
        <v>92</v>
      </c>
      <c r="AW306" s="13" t="s">
        <v>43</v>
      </c>
      <c r="AX306" s="13" t="s">
        <v>83</v>
      </c>
      <c r="AY306" s="201" t="s">
        <v>135</v>
      </c>
    </row>
    <row r="307" spans="1:65" s="14" customFormat="1" ht="11.25">
      <c r="B307" s="202"/>
      <c r="C307" s="203"/>
      <c r="D307" s="192" t="s">
        <v>147</v>
      </c>
      <c r="E307" s="204" t="s">
        <v>45</v>
      </c>
      <c r="F307" s="205" t="s">
        <v>154</v>
      </c>
      <c r="G307" s="203"/>
      <c r="H307" s="206">
        <v>4</v>
      </c>
      <c r="I307" s="207"/>
      <c r="J307" s="203"/>
      <c r="K307" s="203"/>
      <c r="L307" s="208"/>
      <c r="M307" s="209"/>
      <c r="N307" s="210"/>
      <c r="O307" s="210"/>
      <c r="P307" s="210"/>
      <c r="Q307" s="210"/>
      <c r="R307" s="210"/>
      <c r="S307" s="210"/>
      <c r="T307" s="211"/>
      <c r="AT307" s="212" t="s">
        <v>147</v>
      </c>
      <c r="AU307" s="212" t="s">
        <v>92</v>
      </c>
      <c r="AV307" s="14" t="s">
        <v>143</v>
      </c>
      <c r="AW307" s="14" t="s">
        <v>43</v>
      </c>
      <c r="AX307" s="14" t="s">
        <v>90</v>
      </c>
      <c r="AY307" s="212" t="s">
        <v>135</v>
      </c>
    </row>
    <row r="308" spans="1:65" s="2" customFormat="1" ht="37.9" customHeight="1">
      <c r="A308" s="37"/>
      <c r="B308" s="38"/>
      <c r="C308" s="172" t="s">
        <v>392</v>
      </c>
      <c r="D308" s="172" t="s">
        <v>138</v>
      </c>
      <c r="E308" s="173" t="s">
        <v>393</v>
      </c>
      <c r="F308" s="174" t="s">
        <v>394</v>
      </c>
      <c r="G308" s="175" t="s">
        <v>141</v>
      </c>
      <c r="H308" s="176">
        <v>19</v>
      </c>
      <c r="I308" s="177"/>
      <c r="J308" s="178">
        <f>ROUND(I308*H308,2)</f>
        <v>0</v>
      </c>
      <c r="K308" s="174" t="s">
        <v>142</v>
      </c>
      <c r="L308" s="42"/>
      <c r="M308" s="179" t="s">
        <v>45</v>
      </c>
      <c r="N308" s="180" t="s">
        <v>54</v>
      </c>
      <c r="O308" s="67"/>
      <c r="P308" s="181">
        <f>O308*H308</f>
        <v>0</v>
      </c>
      <c r="Q308" s="181">
        <v>4.4000000000000002E-4</v>
      </c>
      <c r="R308" s="181">
        <f>Q308*H308</f>
        <v>8.3600000000000011E-3</v>
      </c>
      <c r="S308" s="181">
        <v>0</v>
      </c>
      <c r="T308" s="182">
        <f>S308*H308</f>
        <v>0</v>
      </c>
      <c r="U308" s="37"/>
      <c r="V308" s="37"/>
      <c r="W308" s="37"/>
      <c r="X308" s="37"/>
      <c r="Y308" s="37"/>
      <c r="Z308" s="37"/>
      <c r="AA308" s="37"/>
      <c r="AB308" s="37"/>
      <c r="AC308" s="37"/>
      <c r="AD308" s="37"/>
      <c r="AE308" s="37"/>
      <c r="AR308" s="183" t="s">
        <v>331</v>
      </c>
      <c r="AT308" s="183" t="s">
        <v>138</v>
      </c>
      <c r="AU308" s="183" t="s">
        <v>92</v>
      </c>
      <c r="AY308" s="19" t="s">
        <v>135</v>
      </c>
      <c r="BE308" s="184">
        <f>IF(N308="základní",J308,0)</f>
        <v>0</v>
      </c>
      <c r="BF308" s="184">
        <f>IF(N308="snížená",J308,0)</f>
        <v>0</v>
      </c>
      <c r="BG308" s="184">
        <f>IF(N308="zákl. přenesená",J308,0)</f>
        <v>0</v>
      </c>
      <c r="BH308" s="184">
        <f>IF(N308="sníž. přenesená",J308,0)</f>
        <v>0</v>
      </c>
      <c r="BI308" s="184">
        <f>IF(N308="nulová",J308,0)</f>
        <v>0</v>
      </c>
      <c r="BJ308" s="19" t="s">
        <v>90</v>
      </c>
      <c r="BK308" s="184">
        <f>ROUND(I308*H308,2)</f>
        <v>0</v>
      </c>
      <c r="BL308" s="19" t="s">
        <v>331</v>
      </c>
      <c r="BM308" s="183" t="s">
        <v>395</v>
      </c>
    </row>
    <row r="309" spans="1:65" s="2" customFormat="1" ht="11.25">
      <c r="A309" s="37"/>
      <c r="B309" s="38"/>
      <c r="C309" s="39"/>
      <c r="D309" s="185" t="s">
        <v>145</v>
      </c>
      <c r="E309" s="39"/>
      <c r="F309" s="186" t="s">
        <v>396</v>
      </c>
      <c r="G309" s="39"/>
      <c r="H309" s="39"/>
      <c r="I309" s="187"/>
      <c r="J309" s="39"/>
      <c r="K309" s="39"/>
      <c r="L309" s="42"/>
      <c r="M309" s="188"/>
      <c r="N309" s="189"/>
      <c r="O309" s="67"/>
      <c r="P309" s="67"/>
      <c r="Q309" s="67"/>
      <c r="R309" s="67"/>
      <c r="S309" s="67"/>
      <c r="T309" s="68"/>
      <c r="U309" s="37"/>
      <c r="V309" s="37"/>
      <c r="W309" s="37"/>
      <c r="X309" s="37"/>
      <c r="Y309" s="37"/>
      <c r="Z309" s="37"/>
      <c r="AA309" s="37"/>
      <c r="AB309" s="37"/>
      <c r="AC309" s="37"/>
      <c r="AD309" s="37"/>
      <c r="AE309" s="37"/>
      <c r="AT309" s="19" t="s">
        <v>145</v>
      </c>
      <c r="AU309" s="19" t="s">
        <v>92</v>
      </c>
    </row>
    <row r="310" spans="1:65" s="13" customFormat="1" ht="11.25">
      <c r="B310" s="190"/>
      <c r="C310" s="191"/>
      <c r="D310" s="192" t="s">
        <v>147</v>
      </c>
      <c r="E310" s="193" t="s">
        <v>45</v>
      </c>
      <c r="F310" s="194" t="s">
        <v>397</v>
      </c>
      <c r="G310" s="191"/>
      <c r="H310" s="195">
        <v>2</v>
      </c>
      <c r="I310" s="196"/>
      <c r="J310" s="191"/>
      <c r="K310" s="191"/>
      <c r="L310" s="197"/>
      <c r="M310" s="198"/>
      <c r="N310" s="199"/>
      <c r="O310" s="199"/>
      <c r="P310" s="199"/>
      <c r="Q310" s="199"/>
      <c r="R310" s="199"/>
      <c r="S310" s="199"/>
      <c r="T310" s="200"/>
      <c r="AT310" s="201" t="s">
        <v>147</v>
      </c>
      <c r="AU310" s="201" t="s">
        <v>92</v>
      </c>
      <c r="AV310" s="13" t="s">
        <v>92</v>
      </c>
      <c r="AW310" s="13" t="s">
        <v>43</v>
      </c>
      <c r="AX310" s="13" t="s">
        <v>83</v>
      </c>
      <c r="AY310" s="201" t="s">
        <v>135</v>
      </c>
    </row>
    <row r="311" spans="1:65" s="13" customFormat="1" ht="11.25">
      <c r="B311" s="190"/>
      <c r="C311" s="191"/>
      <c r="D311" s="192" t="s">
        <v>147</v>
      </c>
      <c r="E311" s="193" t="s">
        <v>45</v>
      </c>
      <c r="F311" s="194" t="s">
        <v>398</v>
      </c>
      <c r="G311" s="191"/>
      <c r="H311" s="195">
        <v>2</v>
      </c>
      <c r="I311" s="196"/>
      <c r="J311" s="191"/>
      <c r="K311" s="191"/>
      <c r="L311" s="197"/>
      <c r="M311" s="198"/>
      <c r="N311" s="199"/>
      <c r="O311" s="199"/>
      <c r="P311" s="199"/>
      <c r="Q311" s="199"/>
      <c r="R311" s="199"/>
      <c r="S311" s="199"/>
      <c r="T311" s="200"/>
      <c r="AT311" s="201" t="s">
        <v>147</v>
      </c>
      <c r="AU311" s="201" t="s">
        <v>92</v>
      </c>
      <c r="AV311" s="13" t="s">
        <v>92</v>
      </c>
      <c r="AW311" s="13" t="s">
        <v>43</v>
      </c>
      <c r="AX311" s="13" t="s">
        <v>83</v>
      </c>
      <c r="AY311" s="201" t="s">
        <v>135</v>
      </c>
    </row>
    <row r="312" spans="1:65" s="13" customFormat="1" ht="11.25">
      <c r="B312" s="190"/>
      <c r="C312" s="191"/>
      <c r="D312" s="192" t="s">
        <v>147</v>
      </c>
      <c r="E312" s="193" t="s">
        <v>45</v>
      </c>
      <c r="F312" s="194" t="s">
        <v>399</v>
      </c>
      <c r="G312" s="191"/>
      <c r="H312" s="195">
        <v>5</v>
      </c>
      <c r="I312" s="196"/>
      <c r="J312" s="191"/>
      <c r="K312" s="191"/>
      <c r="L312" s="197"/>
      <c r="M312" s="198"/>
      <c r="N312" s="199"/>
      <c r="O312" s="199"/>
      <c r="P312" s="199"/>
      <c r="Q312" s="199"/>
      <c r="R312" s="199"/>
      <c r="S312" s="199"/>
      <c r="T312" s="200"/>
      <c r="AT312" s="201" t="s">
        <v>147</v>
      </c>
      <c r="AU312" s="201" t="s">
        <v>92</v>
      </c>
      <c r="AV312" s="13" t="s">
        <v>92</v>
      </c>
      <c r="AW312" s="13" t="s">
        <v>43</v>
      </c>
      <c r="AX312" s="13" t="s">
        <v>83</v>
      </c>
      <c r="AY312" s="201" t="s">
        <v>135</v>
      </c>
    </row>
    <row r="313" spans="1:65" s="13" customFormat="1" ht="11.25">
      <c r="B313" s="190"/>
      <c r="C313" s="191"/>
      <c r="D313" s="192" t="s">
        <v>147</v>
      </c>
      <c r="E313" s="193" t="s">
        <v>45</v>
      </c>
      <c r="F313" s="194" t="s">
        <v>195</v>
      </c>
      <c r="G313" s="191"/>
      <c r="H313" s="195">
        <v>1</v>
      </c>
      <c r="I313" s="196"/>
      <c r="J313" s="191"/>
      <c r="K313" s="191"/>
      <c r="L313" s="197"/>
      <c r="M313" s="198"/>
      <c r="N313" s="199"/>
      <c r="O313" s="199"/>
      <c r="P313" s="199"/>
      <c r="Q313" s="199"/>
      <c r="R313" s="199"/>
      <c r="S313" s="199"/>
      <c r="T313" s="200"/>
      <c r="AT313" s="201" t="s">
        <v>147</v>
      </c>
      <c r="AU313" s="201" t="s">
        <v>92</v>
      </c>
      <c r="AV313" s="13" t="s">
        <v>92</v>
      </c>
      <c r="AW313" s="13" t="s">
        <v>43</v>
      </c>
      <c r="AX313" s="13" t="s">
        <v>83</v>
      </c>
      <c r="AY313" s="201" t="s">
        <v>135</v>
      </c>
    </row>
    <row r="314" spans="1:65" s="13" customFormat="1" ht="11.25">
      <c r="B314" s="190"/>
      <c r="C314" s="191"/>
      <c r="D314" s="192" t="s">
        <v>147</v>
      </c>
      <c r="E314" s="193" t="s">
        <v>45</v>
      </c>
      <c r="F314" s="194" t="s">
        <v>196</v>
      </c>
      <c r="G314" s="191"/>
      <c r="H314" s="195">
        <v>1</v>
      </c>
      <c r="I314" s="196"/>
      <c r="J314" s="191"/>
      <c r="K314" s="191"/>
      <c r="L314" s="197"/>
      <c r="M314" s="198"/>
      <c r="N314" s="199"/>
      <c r="O314" s="199"/>
      <c r="P314" s="199"/>
      <c r="Q314" s="199"/>
      <c r="R314" s="199"/>
      <c r="S314" s="199"/>
      <c r="T314" s="200"/>
      <c r="AT314" s="201" t="s">
        <v>147</v>
      </c>
      <c r="AU314" s="201" t="s">
        <v>92</v>
      </c>
      <c r="AV314" s="13" t="s">
        <v>92</v>
      </c>
      <c r="AW314" s="13" t="s">
        <v>43</v>
      </c>
      <c r="AX314" s="13" t="s">
        <v>83</v>
      </c>
      <c r="AY314" s="201" t="s">
        <v>135</v>
      </c>
    </row>
    <row r="315" spans="1:65" s="13" customFormat="1" ht="11.25">
      <c r="B315" s="190"/>
      <c r="C315" s="191"/>
      <c r="D315" s="192" t="s">
        <v>147</v>
      </c>
      <c r="E315" s="193" t="s">
        <v>45</v>
      </c>
      <c r="F315" s="194" t="s">
        <v>400</v>
      </c>
      <c r="G315" s="191"/>
      <c r="H315" s="195">
        <v>2</v>
      </c>
      <c r="I315" s="196"/>
      <c r="J315" s="191"/>
      <c r="K315" s="191"/>
      <c r="L315" s="197"/>
      <c r="M315" s="198"/>
      <c r="N315" s="199"/>
      <c r="O315" s="199"/>
      <c r="P315" s="199"/>
      <c r="Q315" s="199"/>
      <c r="R315" s="199"/>
      <c r="S315" s="199"/>
      <c r="T315" s="200"/>
      <c r="AT315" s="201" t="s">
        <v>147</v>
      </c>
      <c r="AU315" s="201" t="s">
        <v>92</v>
      </c>
      <c r="AV315" s="13" t="s">
        <v>92</v>
      </c>
      <c r="AW315" s="13" t="s">
        <v>43</v>
      </c>
      <c r="AX315" s="13" t="s">
        <v>83</v>
      </c>
      <c r="AY315" s="201" t="s">
        <v>135</v>
      </c>
    </row>
    <row r="316" spans="1:65" s="13" customFormat="1" ht="11.25">
      <c r="B316" s="190"/>
      <c r="C316" s="191"/>
      <c r="D316" s="192" t="s">
        <v>147</v>
      </c>
      <c r="E316" s="193" t="s">
        <v>45</v>
      </c>
      <c r="F316" s="194" t="s">
        <v>401</v>
      </c>
      <c r="G316" s="191"/>
      <c r="H316" s="195">
        <v>3</v>
      </c>
      <c r="I316" s="196"/>
      <c r="J316" s="191"/>
      <c r="K316" s="191"/>
      <c r="L316" s="197"/>
      <c r="M316" s="198"/>
      <c r="N316" s="199"/>
      <c r="O316" s="199"/>
      <c r="P316" s="199"/>
      <c r="Q316" s="199"/>
      <c r="R316" s="199"/>
      <c r="S316" s="199"/>
      <c r="T316" s="200"/>
      <c r="AT316" s="201" t="s">
        <v>147</v>
      </c>
      <c r="AU316" s="201" t="s">
        <v>92</v>
      </c>
      <c r="AV316" s="13" t="s">
        <v>92</v>
      </c>
      <c r="AW316" s="13" t="s">
        <v>43</v>
      </c>
      <c r="AX316" s="13" t="s">
        <v>83</v>
      </c>
      <c r="AY316" s="201" t="s">
        <v>135</v>
      </c>
    </row>
    <row r="317" spans="1:65" s="13" customFormat="1" ht="11.25">
      <c r="B317" s="190"/>
      <c r="C317" s="191"/>
      <c r="D317" s="192" t="s">
        <v>147</v>
      </c>
      <c r="E317" s="193" t="s">
        <v>45</v>
      </c>
      <c r="F317" s="194" t="s">
        <v>402</v>
      </c>
      <c r="G317" s="191"/>
      <c r="H317" s="195">
        <v>3</v>
      </c>
      <c r="I317" s="196"/>
      <c r="J317" s="191"/>
      <c r="K317" s="191"/>
      <c r="L317" s="197"/>
      <c r="M317" s="198"/>
      <c r="N317" s="199"/>
      <c r="O317" s="199"/>
      <c r="P317" s="199"/>
      <c r="Q317" s="199"/>
      <c r="R317" s="199"/>
      <c r="S317" s="199"/>
      <c r="T317" s="200"/>
      <c r="AT317" s="201" t="s">
        <v>147</v>
      </c>
      <c r="AU317" s="201" t="s">
        <v>92</v>
      </c>
      <c r="AV317" s="13" t="s">
        <v>92</v>
      </c>
      <c r="AW317" s="13" t="s">
        <v>43</v>
      </c>
      <c r="AX317" s="13" t="s">
        <v>83</v>
      </c>
      <c r="AY317" s="201" t="s">
        <v>135</v>
      </c>
    </row>
    <row r="318" spans="1:65" s="14" customFormat="1" ht="11.25">
      <c r="B318" s="202"/>
      <c r="C318" s="203"/>
      <c r="D318" s="192" t="s">
        <v>147</v>
      </c>
      <c r="E318" s="204" t="s">
        <v>45</v>
      </c>
      <c r="F318" s="205" t="s">
        <v>154</v>
      </c>
      <c r="G318" s="203"/>
      <c r="H318" s="206">
        <v>19</v>
      </c>
      <c r="I318" s="207"/>
      <c r="J318" s="203"/>
      <c r="K318" s="203"/>
      <c r="L318" s="208"/>
      <c r="M318" s="209"/>
      <c r="N318" s="210"/>
      <c r="O318" s="210"/>
      <c r="P318" s="210"/>
      <c r="Q318" s="210"/>
      <c r="R318" s="210"/>
      <c r="S318" s="210"/>
      <c r="T318" s="211"/>
      <c r="AT318" s="212" t="s">
        <v>147</v>
      </c>
      <c r="AU318" s="212" t="s">
        <v>92</v>
      </c>
      <c r="AV318" s="14" t="s">
        <v>143</v>
      </c>
      <c r="AW318" s="14" t="s">
        <v>43</v>
      </c>
      <c r="AX318" s="14" t="s">
        <v>90</v>
      </c>
      <c r="AY318" s="212" t="s">
        <v>135</v>
      </c>
    </row>
    <row r="319" spans="1:65" s="2" customFormat="1" ht="24.2" customHeight="1">
      <c r="A319" s="37"/>
      <c r="B319" s="38"/>
      <c r="C319" s="223" t="s">
        <v>7</v>
      </c>
      <c r="D319" s="223" t="s">
        <v>362</v>
      </c>
      <c r="E319" s="224" t="s">
        <v>403</v>
      </c>
      <c r="F319" s="225" t="s">
        <v>404</v>
      </c>
      <c r="G319" s="226" t="s">
        <v>141</v>
      </c>
      <c r="H319" s="227">
        <v>19</v>
      </c>
      <c r="I319" s="228"/>
      <c r="J319" s="229">
        <f>ROUND(I319*H319,2)</f>
        <v>0</v>
      </c>
      <c r="K319" s="225" t="s">
        <v>142</v>
      </c>
      <c r="L319" s="230"/>
      <c r="M319" s="231" t="s">
        <v>45</v>
      </c>
      <c r="N319" s="232" t="s">
        <v>54</v>
      </c>
      <c r="O319" s="67"/>
      <c r="P319" s="181">
        <f>O319*H319</f>
        <v>0</v>
      </c>
      <c r="Q319" s="181">
        <v>6.1999999999999998E-3</v>
      </c>
      <c r="R319" s="181">
        <f>Q319*H319</f>
        <v>0.1178</v>
      </c>
      <c r="S319" s="181">
        <v>0</v>
      </c>
      <c r="T319" s="182">
        <f>S319*H319</f>
        <v>0</v>
      </c>
      <c r="U319" s="37"/>
      <c r="V319" s="37"/>
      <c r="W319" s="37"/>
      <c r="X319" s="37"/>
      <c r="Y319" s="37"/>
      <c r="Z319" s="37"/>
      <c r="AA319" s="37"/>
      <c r="AB319" s="37"/>
      <c r="AC319" s="37"/>
      <c r="AD319" s="37"/>
      <c r="AE319" s="37"/>
      <c r="AR319" s="183" t="s">
        <v>405</v>
      </c>
      <c r="AT319" s="183" t="s">
        <v>362</v>
      </c>
      <c r="AU319" s="183" t="s">
        <v>92</v>
      </c>
      <c r="AY319" s="19" t="s">
        <v>135</v>
      </c>
      <c r="BE319" s="184">
        <f>IF(N319="základní",J319,0)</f>
        <v>0</v>
      </c>
      <c r="BF319" s="184">
        <f>IF(N319="snížená",J319,0)</f>
        <v>0</v>
      </c>
      <c r="BG319" s="184">
        <f>IF(N319="zákl. přenesená",J319,0)</f>
        <v>0</v>
      </c>
      <c r="BH319" s="184">
        <f>IF(N319="sníž. přenesená",J319,0)</f>
        <v>0</v>
      </c>
      <c r="BI319" s="184">
        <f>IF(N319="nulová",J319,0)</f>
        <v>0</v>
      </c>
      <c r="BJ319" s="19" t="s">
        <v>90</v>
      </c>
      <c r="BK319" s="184">
        <f>ROUND(I319*H319,2)</f>
        <v>0</v>
      </c>
      <c r="BL319" s="19" t="s">
        <v>331</v>
      </c>
      <c r="BM319" s="183" t="s">
        <v>406</v>
      </c>
    </row>
    <row r="320" spans="1:65" s="12" customFormat="1" ht="22.9" customHeight="1">
      <c r="B320" s="156"/>
      <c r="C320" s="157"/>
      <c r="D320" s="158" t="s">
        <v>82</v>
      </c>
      <c r="E320" s="170" t="s">
        <v>260</v>
      </c>
      <c r="F320" s="170" t="s">
        <v>407</v>
      </c>
      <c r="G320" s="157"/>
      <c r="H320" s="157"/>
      <c r="I320" s="160"/>
      <c r="J320" s="171">
        <f>BK320</f>
        <v>0</v>
      </c>
      <c r="K320" s="157"/>
      <c r="L320" s="162"/>
      <c r="M320" s="163"/>
      <c r="N320" s="164"/>
      <c r="O320" s="164"/>
      <c r="P320" s="165">
        <f>SUM(P321:P403)</f>
        <v>0</v>
      </c>
      <c r="Q320" s="164"/>
      <c r="R320" s="165">
        <f>SUM(R321:R403)</f>
        <v>0.13216</v>
      </c>
      <c r="S320" s="164"/>
      <c r="T320" s="166">
        <f>SUM(T321:T403)</f>
        <v>56.948964999999994</v>
      </c>
      <c r="AR320" s="167" t="s">
        <v>90</v>
      </c>
      <c r="AT320" s="168" t="s">
        <v>82</v>
      </c>
      <c r="AU320" s="168" t="s">
        <v>90</v>
      </c>
      <c r="AY320" s="167" t="s">
        <v>135</v>
      </c>
      <c r="BK320" s="169">
        <f>SUM(BK321:BK403)</f>
        <v>0</v>
      </c>
    </row>
    <row r="321" spans="1:65" s="2" customFormat="1" ht="16.5" customHeight="1">
      <c r="A321" s="37"/>
      <c r="B321" s="38"/>
      <c r="C321" s="172" t="s">
        <v>408</v>
      </c>
      <c r="D321" s="172" t="s">
        <v>138</v>
      </c>
      <c r="E321" s="173" t="s">
        <v>409</v>
      </c>
      <c r="F321" s="174" t="s">
        <v>410</v>
      </c>
      <c r="G321" s="175" t="s">
        <v>411</v>
      </c>
      <c r="H321" s="176">
        <v>57</v>
      </c>
      <c r="I321" s="177"/>
      <c r="J321" s="178">
        <f>ROUND(I321*H321,2)</f>
        <v>0</v>
      </c>
      <c r="K321" s="174" t="s">
        <v>45</v>
      </c>
      <c r="L321" s="42"/>
      <c r="M321" s="179" t="s">
        <v>45</v>
      </c>
      <c r="N321" s="180" t="s">
        <v>54</v>
      </c>
      <c r="O321" s="67"/>
      <c r="P321" s="181">
        <f>O321*H321</f>
        <v>0</v>
      </c>
      <c r="Q321" s="181">
        <v>0</v>
      </c>
      <c r="R321" s="181">
        <f>Q321*H321</f>
        <v>0</v>
      </c>
      <c r="S321" s="181">
        <v>0</v>
      </c>
      <c r="T321" s="182">
        <f>S321*H321</f>
        <v>0</v>
      </c>
      <c r="U321" s="37"/>
      <c r="V321" s="37"/>
      <c r="W321" s="37"/>
      <c r="X321" s="37"/>
      <c r="Y321" s="37"/>
      <c r="Z321" s="37"/>
      <c r="AA321" s="37"/>
      <c r="AB321" s="37"/>
      <c r="AC321" s="37"/>
      <c r="AD321" s="37"/>
      <c r="AE321" s="37"/>
      <c r="AR321" s="183" t="s">
        <v>143</v>
      </c>
      <c r="AT321" s="183" t="s">
        <v>138</v>
      </c>
      <c r="AU321" s="183" t="s">
        <v>92</v>
      </c>
      <c r="AY321" s="19" t="s">
        <v>135</v>
      </c>
      <c r="BE321" s="184">
        <f>IF(N321="základní",J321,0)</f>
        <v>0</v>
      </c>
      <c r="BF321" s="184">
        <f>IF(N321="snížená",J321,0)</f>
        <v>0</v>
      </c>
      <c r="BG321" s="184">
        <f>IF(N321="zákl. přenesená",J321,0)</f>
        <v>0</v>
      </c>
      <c r="BH321" s="184">
        <f>IF(N321="sníž. přenesená",J321,0)</f>
        <v>0</v>
      </c>
      <c r="BI321" s="184">
        <f>IF(N321="nulová",J321,0)</f>
        <v>0</v>
      </c>
      <c r="BJ321" s="19" t="s">
        <v>90</v>
      </c>
      <c r="BK321" s="184">
        <f>ROUND(I321*H321,2)</f>
        <v>0</v>
      </c>
      <c r="BL321" s="19" t="s">
        <v>143</v>
      </c>
      <c r="BM321" s="183" t="s">
        <v>412</v>
      </c>
    </row>
    <row r="322" spans="1:65" s="13" customFormat="1" ht="11.25">
      <c r="B322" s="190"/>
      <c r="C322" s="191"/>
      <c r="D322" s="192" t="s">
        <v>147</v>
      </c>
      <c r="E322" s="193" t="s">
        <v>45</v>
      </c>
      <c r="F322" s="194" t="s">
        <v>413</v>
      </c>
      <c r="G322" s="191"/>
      <c r="H322" s="195">
        <v>30</v>
      </c>
      <c r="I322" s="196"/>
      <c r="J322" s="191"/>
      <c r="K322" s="191"/>
      <c r="L322" s="197"/>
      <c r="M322" s="198"/>
      <c r="N322" s="199"/>
      <c r="O322" s="199"/>
      <c r="P322" s="199"/>
      <c r="Q322" s="199"/>
      <c r="R322" s="199"/>
      <c r="S322" s="199"/>
      <c r="T322" s="200"/>
      <c r="AT322" s="201" t="s">
        <v>147</v>
      </c>
      <c r="AU322" s="201" t="s">
        <v>92</v>
      </c>
      <c r="AV322" s="13" t="s">
        <v>92</v>
      </c>
      <c r="AW322" s="13" t="s">
        <v>43</v>
      </c>
      <c r="AX322" s="13" t="s">
        <v>83</v>
      </c>
      <c r="AY322" s="201" t="s">
        <v>135</v>
      </c>
    </row>
    <row r="323" spans="1:65" s="13" customFormat="1" ht="11.25">
      <c r="B323" s="190"/>
      <c r="C323" s="191"/>
      <c r="D323" s="192" t="s">
        <v>147</v>
      </c>
      <c r="E323" s="193" t="s">
        <v>45</v>
      </c>
      <c r="F323" s="194" t="s">
        <v>414</v>
      </c>
      <c r="G323" s="191"/>
      <c r="H323" s="195">
        <v>27</v>
      </c>
      <c r="I323" s="196"/>
      <c r="J323" s="191"/>
      <c r="K323" s="191"/>
      <c r="L323" s="197"/>
      <c r="M323" s="198"/>
      <c r="N323" s="199"/>
      <c r="O323" s="199"/>
      <c r="P323" s="199"/>
      <c r="Q323" s="199"/>
      <c r="R323" s="199"/>
      <c r="S323" s="199"/>
      <c r="T323" s="200"/>
      <c r="AT323" s="201" t="s">
        <v>147</v>
      </c>
      <c r="AU323" s="201" t="s">
        <v>92</v>
      </c>
      <c r="AV323" s="13" t="s">
        <v>92</v>
      </c>
      <c r="AW323" s="13" t="s">
        <v>43</v>
      </c>
      <c r="AX323" s="13" t="s">
        <v>83</v>
      </c>
      <c r="AY323" s="201" t="s">
        <v>135</v>
      </c>
    </row>
    <row r="324" spans="1:65" s="14" customFormat="1" ht="11.25">
      <c r="B324" s="202"/>
      <c r="C324" s="203"/>
      <c r="D324" s="192" t="s">
        <v>147</v>
      </c>
      <c r="E324" s="204" t="s">
        <v>45</v>
      </c>
      <c r="F324" s="205" t="s">
        <v>154</v>
      </c>
      <c r="G324" s="203"/>
      <c r="H324" s="206">
        <v>57</v>
      </c>
      <c r="I324" s="207"/>
      <c r="J324" s="203"/>
      <c r="K324" s="203"/>
      <c r="L324" s="208"/>
      <c r="M324" s="209"/>
      <c r="N324" s="210"/>
      <c r="O324" s="210"/>
      <c r="P324" s="210"/>
      <c r="Q324" s="210"/>
      <c r="R324" s="210"/>
      <c r="S324" s="210"/>
      <c r="T324" s="211"/>
      <c r="AT324" s="212" t="s">
        <v>147</v>
      </c>
      <c r="AU324" s="212" t="s">
        <v>92</v>
      </c>
      <c r="AV324" s="14" t="s">
        <v>143</v>
      </c>
      <c r="AW324" s="14" t="s">
        <v>43</v>
      </c>
      <c r="AX324" s="14" t="s">
        <v>90</v>
      </c>
      <c r="AY324" s="212" t="s">
        <v>135</v>
      </c>
    </row>
    <row r="325" spans="1:65" s="2" customFormat="1" ht="37.9" customHeight="1">
      <c r="A325" s="37"/>
      <c r="B325" s="38"/>
      <c r="C325" s="172" t="s">
        <v>415</v>
      </c>
      <c r="D325" s="172" t="s">
        <v>138</v>
      </c>
      <c r="E325" s="173" t="s">
        <v>416</v>
      </c>
      <c r="F325" s="174" t="s">
        <v>417</v>
      </c>
      <c r="G325" s="175" t="s">
        <v>162</v>
      </c>
      <c r="H325" s="176">
        <v>700</v>
      </c>
      <c r="I325" s="177"/>
      <c r="J325" s="178">
        <f>ROUND(I325*H325,2)</f>
        <v>0</v>
      </c>
      <c r="K325" s="174" t="s">
        <v>142</v>
      </c>
      <c r="L325" s="42"/>
      <c r="M325" s="179" t="s">
        <v>45</v>
      </c>
      <c r="N325" s="180" t="s">
        <v>54</v>
      </c>
      <c r="O325" s="67"/>
      <c r="P325" s="181">
        <f>O325*H325</f>
        <v>0</v>
      </c>
      <c r="Q325" s="181">
        <v>4.0000000000000003E-5</v>
      </c>
      <c r="R325" s="181">
        <f>Q325*H325</f>
        <v>2.8000000000000001E-2</v>
      </c>
      <c r="S325" s="181">
        <v>0</v>
      </c>
      <c r="T325" s="182">
        <f>S325*H325</f>
        <v>0</v>
      </c>
      <c r="U325" s="37"/>
      <c r="V325" s="37"/>
      <c r="W325" s="37"/>
      <c r="X325" s="37"/>
      <c r="Y325" s="37"/>
      <c r="Z325" s="37"/>
      <c r="AA325" s="37"/>
      <c r="AB325" s="37"/>
      <c r="AC325" s="37"/>
      <c r="AD325" s="37"/>
      <c r="AE325" s="37"/>
      <c r="AR325" s="183" t="s">
        <v>143</v>
      </c>
      <c r="AT325" s="183" t="s">
        <v>138</v>
      </c>
      <c r="AU325" s="183" t="s">
        <v>92</v>
      </c>
      <c r="AY325" s="19" t="s">
        <v>135</v>
      </c>
      <c r="BE325" s="184">
        <f>IF(N325="základní",J325,0)</f>
        <v>0</v>
      </c>
      <c r="BF325" s="184">
        <f>IF(N325="snížená",J325,0)</f>
        <v>0</v>
      </c>
      <c r="BG325" s="184">
        <f>IF(N325="zákl. přenesená",J325,0)</f>
        <v>0</v>
      </c>
      <c r="BH325" s="184">
        <f>IF(N325="sníž. přenesená",J325,0)</f>
        <v>0</v>
      </c>
      <c r="BI325" s="184">
        <f>IF(N325="nulová",J325,0)</f>
        <v>0</v>
      </c>
      <c r="BJ325" s="19" t="s">
        <v>90</v>
      </c>
      <c r="BK325" s="184">
        <f>ROUND(I325*H325,2)</f>
        <v>0</v>
      </c>
      <c r="BL325" s="19" t="s">
        <v>143</v>
      </c>
      <c r="BM325" s="183" t="s">
        <v>418</v>
      </c>
    </row>
    <row r="326" spans="1:65" s="2" customFormat="1" ht="11.25">
      <c r="A326" s="37"/>
      <c r="B326" s="38"/>
      <c r="C326" s="39"/>
      <c r="D326" s="185" t="s">
        <v>145</v>
      </c>
      <c r="E326" s="39"/>
      <c r="F326" s="186" t="s">
        <v>419</v>
      </c>
      <c r="G326" s="39"/>
      <c r="H326" s="39"/>
      <c r="I326" s="187"/>
      <c r="J326" s="39"/>
      <c r="K326" s="39"/>
      <c r="L326" s="42"/>
      <c r="M326" s="188"/>
      <c r="N326" s="189"/>
      <c r="O326" s="67"/>
      <c r="P326" s="67"/>
      <c r="Q326" s="67"/>
      <c r="R326" s="67"/>
      <c r="S326" s="67"/>
      <c r="T326" s="68"/>
      <c r="U326" s="37"/>
      <c r="V326" s="37"/>
      <c r="W326" s="37"/>
      <c r="X326" s="37"/>
      <c r="Y326" s="37"/>
      <c r="Z326" s="37"/>
      <c r="AA326" s="37"/>
      <c r="AB326" s="37"/>
      <c r="AC326" s="37"/>
      <c r="AD326" s="37"/>
      <c r="AE326" s="37"/>
      <c r="AT326" s="19" t="s">
        <v>145</v>
      </c>
      <c r="AU326" s="19" t="s">
        <v>92</v>
      </c>
    </row>
    <row r="327" spans="1:65" s="13" customFormat="1" ht="11.25">
      <c r="B327" s="190"/>
      <c r="C327" s="191"/>
      <c r="D327" s="192" t="s">
        <v>147</v>
      </c>
      <c r="E327" s="193" t="s">
        <v>45</v>
      </c>
      <c r="F327" s="194" t="s">
        <v>420</v>
      </c>
      <c r="G327" s="191"/>
      <c r="H327" s="195">
        <v>700</v>
      </c>
      <c r="I327" s="196"/>
      <c r="J327" s="191"/>
      <c r="K327" s="191"/>
      <c r="L327" s="197"/>
      <c r="M327" s="198"/>
      <c r="N327" s="199"/>
      <c r="O327" s="199"/>
      <c r="P327" s="199"/>
      <c r="Q327" s="199"/>
      <c r="R327" s="199"/>
      <c r="S327" s="199"/>
      <c r="T327" s="200"/>
      <c r="AT327" s="201" t="s">
        <v>147</v>
      </c>
      <c r="AU327" s="201" t="s">
        <v>92</v>
      </c>
      <c r="AV327" s="13" t="s">
        <v>92</v>
      </c>
      <c r="AW327" s="13" t="s">
        <v>43</v>
      </c>
      <c r="AX327" s="13" t="s">
        <v>90</v>
      </c>
      <c r="AY327" s="201" t="s">
        <v>135</v>
      </c>
    </row>
    <row r="328" spans="1:65" s="2" customFormat="1" ht="37.9" customHeight="1">
      <c r="A328" s="37"/>
      <c r="B328" s="38"/>
      <c r="C328" s="172" t="s">
        <v>421</v>
      </c>
      <c r="D328" s="172" t="s">
        <v>138</v>
      </c>
      <c r="E328" s="173" t="s">
        <v>422</v>
      </c>
      <c r="F328" s="174" t="s">
        <v>423</v>
      </c>
      <c r="G328" s="175" t="s">
        <v>141</v>
      </c>
      <c r="H328" s="176">
        <v>12</v>
      </c>
      <c r="I328" s="177"/>
      <c r="J328" s="178">
        <f>ROUND(I328*H328,2)</f>
        <v>0</v>
      </c>
      <c r="K328" s="174" t="s">
        <v>142</v>
      </c>
      <c r="L328" s="42"/>
      <c r="M328" s="179" t="s">
        <v>45</v>
      </c>
      <c r="N328" s="180" t="s">
        <v>54</v>
      </c>
      <c r="O328" s="67"/>
      <c r="P328" s="181">
        <f>O328*H328</f>
        <v>0</v>
      </c>
      <c r="Q328" s="181">
        <v>4.6800000000000001E-3</v>
      </c>
      <c r="R328" s="181">
        <f>Q328*H328</f>
        <v>5.6160000000000002E-2</v>
      </c>
      <c r="S328" s="181">
        <v>0</v>
      </c>
      <c r="T328" s="182">
        <f>S328*H328</f>
        <v>0</v>
      </c>
      <c r="U328" s="37"/>
      <c r="V328" s="37"/>
      <c r="W328" s="37"/>
      <c r="X328" s="37"/>
      <c r="Y328" s="37"/>
      <c r="Z328" s="37"/>
      <c r="AA328" s="37"/>
      <c r="AB328" s="37"/>
      <c r="AC328" s="37"/>
      <c r="AD328" s="37"/>
      <c r="AE328" s="37"/>
      <c r="AR328" s="183" t="s">
        <v>143</v>
      </c>
      <c r="AT328" s="183" t="s">
        <v>138</v>
      </c>
      <c r="AU328" s="183" t="s">
        <v>92</v>
      </c>
      <c r="AY328" s="19" t="s">
        <v>135</v>
      </c>
      <c r="BE328" s="184">
        <f>IF(N328="základní",J328,0)</f>
        <v>0</v>
      </c>
      <c r="BF328" s="184">
        <f>IF(N328="snížená",J328,0)</f>
        <v>0</v>
      </c>
      <c r="BG328" s="184">
        <f>IF(N328="zákl. přenesená",J328,0)</f>
        <v>0</v>
      </c>
      <c r="BH328" s="184">
        <f>IF(N328="sníž. přenesená",J328,0)</f>
        <v>0</v>
      </c>
      <c r="BI328" s="184">
        <f>IF(N328="nulová",J328,0)</f>
        <v>0</v>
      </c>
      <c r="BJ328" s="19" t="s">
        <v>90</v>
      </c>
      <c r="BK328" s="184">
        <f>ROUND(I328*H328,2)</f>
        <v>0</v>
      </c>
      <c r="BL328" s="19" t="s">
        <v>143</v>
      </c>
      <c r="BM328" s="183" t="s">
        <v>424</v>
      </c>
    </row>
    <row r="329" spans="1:65" s="2" customFormat="1" ht="11.25">
      <c r="A329" s="37"/>
      <c r="B329" s="38"/>
      <c r="C329" s="39"/>
      <c r="D329" s="185" t="s">
        <v>145</v>
      </c>
      <c r="E329" s="39"/>
      <c r="F329" s="186" t="s">
        <v>425</v>
      </c>
      <c r="G329" s="39"/>
      <c r="H329" s="39"/>
      <c r="I329" s="187"/>
      <c r="J329" s="39"/>
      <c r="K329" s="39"/>
      <c r="L329" s="42"/>
      <c r="M329" s="188"/>
      <c r="N329" s="189"/>
      <c r="O329" s="67"/>
      <c r="P329" s="67"/>
      <c r="Q329" s="67"/>
      <c r="R329" s="67"/>
      <c r="S329" s="67"/>
      <c r="T329" s="68"/>
      <c r="U329" s="37"/>
      <c r="V329" s="37"/>
      <c r="W329" s="37"/>
      <c r="X329" s="37"/>
      <c r="Y329" s="37"/>
      <c r="Z329" s="37"/>
      <c r="AA329" s="37"/>
      <c r="AB329" s="37"/>
      <c r="AC329" s="37"/>
      <c r="AD329" s="37"/>
      <c r="AE329" s="37"/>
      <c r="AT329" s="19" t="s">
        <v>145</v>
      </c>
      <c r="AU329" s="19" t="s">
        <v>92</v>
      </c>
    </row>
    <row r="330" spans="1:65" s="13" customFormat="1" ht="11.25">
      <c r="B330" s="190"/>
      <c r="C330" s="191"/>
      <c r="D330" s="192" t="s">
        <v>147</v>
      </c>
      <c r="E330" s="193" t="s">
        <v>45</v>
      </c>
      <c r="F330" s="194" t="s">
        <v>426</v>
      </c>
      <c r="G330" s="191"/>
      <c r="H330" s="195">
        <v>12</v>
      </c>
      <c r="I330" s="196"/>
      <c r="J330" s="191"/>
      <c r="K330" s="191"/>
      <c r="L330" s="197"/>
      <c r="M330" s="198"/>
      <c r="N330" s="199"/>
      <c r="O330" s="199"/>
      <c r="P330" s="199"/>
      <c r="Q330" s="199"/>
      <c r="R330" s="199"/>
      <c r="S330" s="199"/>
      <c r="T330" s="200"/>
      <c r="AT330" s="201" t="s">
        <v>147</v>
      </c>
      <c r="AU330" s="201" t="s">
        <v>92</v>
      </c>
      <c r="AV330" s="13" t="s">
        <v>92</v>
      </c>
      <c r="AW330" s="13" t="s">
        <v>43</v>
      </c>
      <c r="AX330" s="13" t="s">
        <v>90</v>
      </c>
      <c r="AY330" s="201" t="s">
        <v>135</v>
      </c>
    </row>
    <row r="331" spans="1:65" s="2" customFormat="1" ht="21.75" customHeight="1">
      <c r="A331" s="37"/>
      <c r="B331" s="38"/>
      <c r="C331" s="223" t="s">
        <v>427</v>
      </c>
      <c r="D331" s="223" t="s">
        <v>362</v>
      </c>
      <c r="E331" s="224" t="s">
        <v>428</v>
      </c>
      <c r="F331" s="225" t="s">
        <v>429</v>
      </c>
      <c r="G331" s="226" t="s">
        <v>141</v>
      </c>
      <c r="H331" s="227">
        <v>12</v>
      </c>
      <c r="I331" s="228"/>
      <c r="J331" s="229">
        <f>ROUND(I331*H331,2)</f>
        <v>0</v>
      </c>
      <c r="K331" s="225" t="s">
        <v>45</v>
      </c>
      <c r="L331" s="230"/>
      <c r="M331" s="231" t="s">
        <v>45</v>
      </c>
      <c r="N331" s="232" t="s">
        <v>54</v>
      </c>
      <c r="O331" s="67"/>
      <c r="P331" s="181">
        <f>O331*H331</f>
        <v>0</v>
      </c>
      <c r="Q331" s="181">
        <v>4.0000000000000001E-3</v>
      </c>
      <c r="R331" s="181">
        <f>Q331*H331</f>
        <v>4.8000000000000001E-2</v>
      </c>
      <c r="S331" s="181">
        <v>0</v>
      </c>
      <c r="T331" s="182">
        <f>S331*H331</f>
        <v>0</v>
      </c>
      <c r="U331" s="37"/>
      <c r="V331" s="37"/>
      <c r="W331" s="37"/>
      <c r="X331" s="37"/>
      <c r="Y331" s="37"/>
      <c r="Z331" s="37"/>
      <c r="AA331" s="37"/>
      <c r="AB331" s="37"/>
      <c r="AC331" s="37"/>
      <c r="AD331" s="37"/>
      <c r="AE331" s="37"/>
      <c r="AR331" s="183" t="s">
        <v>251</v>
      </c>
      <c r="AT331" s="183" t="s">
        <v>362</v>
      </c>
      <c r="AU331" s="183" t="s">
        <v>92</v>
      </c>
      <c r="AY331" s="19" t="s">
        <v>135</v>
      </c>
      <c r="BE331" s="184">
        <f>IF(N331="základní",J331,0)</f>
        <v>0</v>
      </c>
      <c r="BF331" s="184">
        <f>IF(N331="snížená",J331,0)</f>
        <v>0</v>
      </c>
      <c r="BG331" s="184">
        <f>IF(N331="zákl. přenesená",J331,0)</f>
        <v>0</v>
      </c>
      <c r="BH331" s="184">
        <f>IF(N331="sníž. přenesená",J331,0)</f>
        <v>0</v>
      </c>
      <c r="BI331" s="184">
        <f>IF(N331="nulová",J331,0)</f>
        <v>0</v>
      </c>
      <c r="BJ331" s="19" t="s">
        <v>90</v>
      </c>
      <c r="BK331" s="184">
        <f>ROUND(I331*H331,2)</f>
        <v>0</v>
      </c>
      <c r="BL331" s="19" t="s">
        <v>143</v>
      </c>
      <c r="BM331" s="183" t="s">
        <v>430</v>
      </c>
    </row>
    <row r="332" spans="1:65" s="2" customFormat="1" ht="44.25" customHeight="1">
      <c r="A332" s="37"/>
      <c r="B332" s="38"/>
      <c r="C332" s="172" t="s">
        <v>431</v>
      </c>
      <c r="D332" s="172" t="s">
        <v>138</v>
      </c>
      <c r="E332" s="173" t="s">
        <v>432</v>
      </c>
      <c r="F332" s="174" t="s">
        <v>433</v>
      </c>
      <c r="G332" s="175" t="s">
        <v>162</v>
      </c>
      <c r="H332" s="176">
        <v>101.465</v>
      </c>
      <c r="I332" s="177"/>
      <c r="J332" s="178">
        <f>ROUND(I332*H332,2)</f>
        <v>0</v>
      </c>
      <c r="K332" s="174" t="s">
        <v>142</v>
      </c>
      <c r="L332" s="42"/>
      <c r="M332" s="179" t="s">
        <v>45</v>
      </c>
      <c r="N332" s="180" t="s">
        <v>54</v>
      </c>
      <c r="O332" s="67"/>
      <c r="P332" s="181">
        <f>O332*H332</f>
        <v>0</v>
      </c>
      <c r="Q332" s="181">
        <v>0</v>
      </c>
      <c r="R332" s="181">
        <f>Q332*H332</f>
        <v>0</v>
      </c>
      <c r="S332" s="181">
        <v>0.26100000000000001</v>
      </c>
      <c r="T332" s="182">
        <f>S332*H332</f>
        <v>26.482365000000001</v>
      </c>
      <c r="U332" s="37"/>
      <c r="V332" s="37"/>
      <c r="W332" s="37"/>
      <c r="X332" s="37"/>
      <c r="Y332" s="37"/>
      <c r="Z332" s="37"/>
      <c r="AA332" s="37"/>
      <c r="AB332" s="37"/>
      <c r="AC332" s="37"/>
      <c r="AD332" s="37"/>
      <c r="AE332" s="37"/>
      <c r="AR332" s="183" t="s">
        <v>143</v>
      </c>
      <c r="AT332" s="183" t="s">
        <v>138</v>
      </c>
      <c r="AU332" s="183" t="s">
        <v>92</v>
      </c>
      <c r="AY332" s="19" t="s">
        <v>135</v>
      </c>
      <c r="BE332" s="184">
        <f>IF(N332="základní",J332,0)</f>
        <v>0</v>
      </c>
      <c r="BF332" s="184">
        <f>IF(N332="snížená",J332,0)</f>
        <v>0</v>
      </c>
      <c r="BG332" s="184">
        <f>IF(N332="zákl. přenesená",J332,0)</f>
        <v>0</v>
      </c>
      <c r="BH332" s="184">
        <f>IF(N332="sníž. přenesená",J332,0)</f>
        <v>0</v>
      </c>
      <c r="BI332" s="184">
        <f>IF(N332="nulová",J332,0)</f>
        <v>0</v>
      </c>
      <c r="BJ332" s="19" t="s">
        <v>90</v>
      </c>
      <c r="BK332" s="184">
        <f>ROUND(I332*H332,2)</f>
        <v>0</v>
      </c>
      <c r="BL332" s="19" t="s">
        <v>143</v>
      </c>
      <c r="BM332" s="183" t="s">
        <v>434</v>
      </c>
    </row>
    <row r="333" spans="1:65" s="2" customFormat="1" ht="11.25">
      <c r="A333" s="37"/>
      <c r="B333" s="38"/>
      <c r="C333" s="39"/>
      <c r="D333" s="185" t="s">
        <v>145</v>
      </c>
      <c r="E333" s="39"/>
      <c r="F333" s="186" t="s">
        <v>435</v>
      </c>
      <c r="G333" s="39"/>
      <c r="H333" s="39"/>
      <c r="I333" s="187"/>
      <c r="J333" s="39"/>
      <c r="K333" s="39"/>
      <c r="L333" s="42"/>
      <c r="M333" s="188"/>
      <c r="N333" s="189"/>
      <c r="O333" s="67"/>
      <c r="P333" s="67"/>
      <c r="Q333" s="67"/>
      <c r="R333" s="67"/>
      <c r="S333" s="67"/>
      <c r="T333" s="68"/>
      <c r="U333" s="37"/>
      <c r="V333" s="37"/>
      <c r="W333" s="37"/>
      <c r="X333" s="37"/>
      <c r="Y333" s="37"/>
      <c r="Z333" s="37"/>
      <c r="AA333" s="37"/>
      <c r="AB333" s="37"/>
      <c r="AC333" s="37"/>
      <c r="AD333" s="37"/>
      <c r="AE333" s="37"/>
      <c r="AT333" s="19" t="s">
        <v>145</v>
      </c>
      <c r="AU333" s="19" t="s">
        <v>92</v>
      </c>
    </row>
    <row r="334" spans="1:65" s="13" customFormat="1" ht="11.25">
      <c r="B334" s="190"/>
      <c r="C334" s="191"/>
      <c r="D334" s="192" t="s">
        <v>147</v>
      </c>
      <c r="E334" s="193" t="s">
        <v>45</v>
      </c>
      <c r="F334" s="194" t="s">
        <v>436</v>
      </c>
      <c r="G334" s="191"/>
      <c r="H334" s="195">
        <v>20.588000000000001</v>
      </c>
      <c r="I334" s="196"/>
      <c r="J334" s="191"/>
      <c r="K334" s="191"/>
      <c r="L334" s="197"/>
      <c r="M334" s="198"/>
      <c r="N334" s="199"/>
      <c r="O334" s="199"/>
      <c r="P334" s="199"/>
      <c r="Q334" s="199"/>
      <c r="R334" s="199"/>
      <c r="S334" s="199"/>
      <c r="T334" s="200"/>
      <c r="AT334" s="201" t="s">
        <v>147</v>
      </c>
      <c r="AU334" s="201" t="s">
        <v>92</v>
      </c>
      <c r="AV334" s="13" t="s">
        <v>92</v>
      </c>
      <c r="AW334" s="13" t="s">
        <v>43</v>
      </c>
      <c r="AX334" s="13" t="s">
        <v>83</v>
      </c>
      <c r="AY334" s="201" t="s">
        <v>135</v>
      </c>
    </row>
    <row r="335" spans="1:65" s="13" customFormat="1" ht="11.25">
      <c r="B335" s="190"/>
      <c r="C335" s="191"/>
      <c r="D335" s="192" t="s">
        <v>147</v>
      </c>
      <c r="E335" s="193" t="s">
        <v>45</v>
      </c>
      <c r="F335" s="194" t="s">
        <v>437</v>
      </c>
      <c r="G335" s="191"/>
      <c r="H335" s="195">
        <v>21.146000000000001</v>
      </c>
      <c r="I335" s="196"/>
      <c r="J335" s="191"/>
      <c r="K335" s="191"/>
      <c r="L335" s="197"/>
      <c r="M335" s="198"/>
      <c r="N335" s="199"/>
      <c r="O335" s="199"/>
      <c r="P335" s="199"/>
      <c r="Q335" s="199"/>
      <c r="R335" s="199"/>
      <c r="S335" s="199"/>
      <c r="T335" s="200"/>
      <c r="AT335" s="201" t="s">
        <v>147</v>
      </c>
      <c r="AU335" s="201" t="s">
        <v>92</v>
      </c>
      <c r="AV335" s="13" t="s">
        <v>92</v>
      </c>
      <c r="AW335" s="13" t="s">
        <v>43</v>
      </c>
      <c r="AX335" s="13" t="s">
        <v>83</v>
      </c>
      <c r="AY335" s="201" t="s">
        <v>135</v>
      </c>
    </row>
    <row r="336" spans="1:65" s="13" customFormat="1" ht="22.5">
      <c r="B336" s="190"/>
      <c r="C336" s="191"/>
      <c r="D336" s="192" t="s">
        <v>147</v>
      </c>
      <c r="E336" s="193" t="s">
        <v>45</v>
      </c>
      <c r="F336" s="194" t="s">
        <v>438</v>
      </c>
      <c r="G336" s="191"/>
      <c r="H336" s="195">
        <v>33.006999999999998</v>
      </c>
      <c r="I336" s="196"/>
      <c r="J336" s="191"/>
      <c r="K336" s="191"/>
      <c r="L336" s="197"/>
      <c r="M336" s="198"/>
      <c r="N336" s="199"/>
      <c r="O336" s="199"/>
      <c r="P336" s="199"/>
      <c r="Q336" s="199"/>
      <c r="R336" s="199"/>
      <c r="S336" s="199"/>
      <c r="T336" s="200"/>
      <c r="AT336" s="201" t="s">
        <v>147</v>
      </c>
      <c r="AU336" s="201" t="s">
        <v>92</v>
      </c>
      <c r="AV336" s="13" t="s">
        <v>92</v>
      </c>
      <c r="AW336" s="13" t="s">
        <v>43</v>
      </c>
      <c r="AX336" s="13" t="s">
        <v>83</v>
      </c>
      <c r="AY336" s="201" t="s">
        <v>135</v>
      </c>
    </row>
    <row r="337" spans="1:65" s="13" customFormat="1" ht="11.25">
      <c r="B337" s="190"/>
      <c r="C337" s="191"/>
      <c r="D337" s="192" t="s">
        <v>147</v>
      </c>
      <c r="E337" s="193" t="s">
        <v>45</v>
      </c>
      <c r="F337" s="194" t="s">
        <v>439</v>
      </c>
      <c r="G337" s="191"/>
      <c r="H337" s="195">
        <v>23.623999999999999</v>
      </c>
      <c r="I337" s="196"/>
      <c r="J337" s="191"/>
      <c r="K337" s="191"/>
      <c r="L337" s="197"/>
      <c r="M337" s="198"/>
      <c r="N337" s="199"/>
      <c r="O337" s="199"/>
      <c r="P337" s="199"/>
      <c r="Q337" s="199"/>
      <c r="R337" s="199"/>
      <c r="S337" s="199"/>
      <c r="T337" s="200"/>
      <c r="AT337" s="201" t="s">
        <v>147</v>
      </c>
      <c r="AU337" s="201" t="s">
        <v>92</v>
      </c>
      <c r="AV337" s="13" t="s">
        <v>92</v>
      </c>
      <c r="AW337" s="13" t="s">
        <v>43</v>
      </c>
      <c r="AX337" s="13" t="s">
        <v>83</v>
      </c>
      <c r="AY337" s="201" t="s">
        <v>135</v>
      </c>
    </row>
    <row r="338" spans="1:65" s="13" customFormat="1" ht="11.25">
      <c r="B338" s="190"/>
      <c r="C338" s="191"/>
      <c r="D338" s="192" t="s">
        <v>147</v>
      </c>
      <c r="E338" s="193" t="s">
        <v>45</v>
      </c>
      <c r="F338" s="194" t="s">
        <v>440</v>
      </c>
      <c r="G338" s="191"/>
      <c r="H338" s="195">
        <v>3.1</v>
      </c>
      <c r="I338" s="196"/>
      <c r="J338" s="191"/>
      <c r="K338" s="191"/>
      <c r="L338" s="197"/>
      <c r="M338" s="198"/>
      <c r="N338" s="199"/>
      <c r="O338" s="199"/>
      <c r="P338" s="199"/>
      <c r="Q338" s="199"/>
      <c r="R338" s="199"/>
      <c r="S338" s="199"/>
      <c r="T338" s="200"/>
      <c r="AT338" s="201" t="s">
        <v>147</v>
      </c>
      <c r="AU338" s="201" t="s">
        <v>92</v>
      </c>
      <c r="AV338" s="13" t="s">
        <v>92</v>
      </c>
      <c r="AW338" s="13" t="s">
        <v>43</v>
      </c>
      <c r="AX338" s="13" t="s">
        <v>83</v>
      </c>
      <c r="AY338" s="201" t="s">
        <v>135</v>
      </c>
    </row>
    <row r="339" spans="1:65" s="14" customFormat="1" ht="11.25">
      <c r="B339" s="202"/>
      <c r="C339" s="203"/>
      <c r="D339" s="192" t="s">
        <v>147</v>
      </c>
      <c r="E339" s="204" t="s">
        <v>45</v>
      </c>
      <c r="F339" s="205" t="s">
        <v>154</v>
      </c>
      <c r="G339" s="203"/>
      <c r="H339" s="206">
        <v>101.465</v>
      </c>
      <c r="I339" s="207"/>
      <c r="J339" s="203"/>
      <c r="K339" s="203"/>
      <c r="L339" s="208"/>
      <c r="M339" s="209"/>
      <c r="N339" s="210"/>
      <c r="O339" s="210"/>
      <c r="P339" s="210"/>
      <c r="Q339" s="210"/>
      <c r="R339" s="210"/>
      <c r="S339" s="210"/>
      <c r="T339" s="211"/>
      <c r="AT339" s="212" t="s">
        <v>147</v>
      </c>
      <c r="AU339" s="212" t="s">
        <v>92</v>
      </c>
      <c r="AV339" s="14" t="s">
        <v>143</v>
      </c>
      <c r="AW339" s="14" t="s">
        <v>43</v>
      </c>
      <c r="AX339" s="14" t="s">
        <v>90</v>
      </c>
      <c r="AY339" s="212" t="s">
        <v>135</v>
      </c>
    </row>
    <row r="340" spans="1:65" s="2" customFormat="1" ht="24.2" customHeight="1">
      <c r="A340" s="37"/>
      <c r="B340" s="38"/>
      <c r="C340" s="172" t="s">
        <v>441</v>
      </c>
      <c r="D340" s="172" t="s">
        <v>138</v>
      </c>
      <c r="E340" s="173" t="s">
        <v>442</v>
      </c>
      <c r="F340" s="174" t="s">
        <v>443</v>
      </c>
      <c r="G340" s="175" t="s">
        <v>330</v>
      </c>
      <c r="H340" s="176">
        <v>7.7009999999999996</v>
      </c>
      <c r="I340" s="177"/>
      <c r="J340" s="178">
        <f>ROUND(I340*H340,2)</f>
        <v>0</v>
      </c>
      <c r="K340" s="174" t="s">
        <v>142</v>
      </c>
      <c r="L340" s="42"/>
      <c r="M340" s="179" t="s">
        <v>45</v>
      </c>
      <c r="N340" s="180" t="s">
        <v>54</v>
      </c>
      <c r="O340" s="67"/>
      <c r="P340" s="181">
        <f>O340*H340</f>
        <v>0</v>
      </c>
      <c r="Q340" s="181">
        <v>0</v>
      </c>
      <c r="R340" s="181">
        <f>Q340*H340</f>
        <v>0</v>
      </c>
      <c r="S340" s="181">
        <v>2.2000000000000002</v>
      </c>
      <c r="T340" s="182">
        <f>S340*H340</f>
        <v>16.9422</v>
      </c>
      <c r="U340" s="37"/>
      <c r="V340" s="37"/>
      <c r="W340" s="37"/>
      <c r="X340" s="37"/>
      <c r="Y340" s="37"/>
      <c r="Z340" s="37"/>
      <c r="AA340" s="37"/>
      <c r="AB340" s="37"/>
      <c r="AC340" s="37"/>
      <c r="AD340" s="37"/>
      <c r="AE340" s="37"/>
      <c r="AR340" s="183" t="s">
        <v>143</v>
      </c>
      <c r="AT340" s="183" t="s">
        <v>138</v>
      </c>
      <c r="AU340" s="183" t="s">
        <v>92</v>
      </c>
      <c r="AY340" s="19" t="s">
        <v>135</v>
      </c>
      <c r="BE340" s="184">
        <f>IF(N340="základní",J340,0)</f>
        <v>0</v>
      </c>
      <c r="BF340" s="184">
        <f>IF(N340="snížená",J340,0)</f>
        <v>0</v>
      </c>
      <c r="BG340" s="184">
        <f>IF(N340="zákl. přenesená",J340,0)</f>
        <v>0</v>
      </c>
      <c r="BH340" s="184">
        <f>IF(N340="sníž. přenesená",J340,0)</f>
        <v>0</v>
      </c>
      <c r="BI340" s="184">
        <f>IF(N340="nulová",J340,0)</f>
        <v>0</v>
      </c>
      <c r="BJ340" s="19" t="s">
        <v>90</v>
      </c>
      <c r="BK340" s="184">
        <f>ROUND(I340*H340,2)</f>
        <v>0</v>
      </c>
      <c r="BL340" s="19" t="s">
        <v>143</v>
      </c>
      <c r="BM340" s="183" t="s">
        <v>444</v>
      </c>
    </row>
    <row r="341" spans="1:65" s="2" customFormat="1" ht="11.25">
      <c r="A341" s="37"/>
      <c r="B341" s="38"/>
      <c r="C341" s="39"/>
      <c r="D341" s="185" t="s">
        <v>145</v>
      </c>
      <c r="E341" s="39"/>
      <c r="F341" s="186" t="s">
        <v>445</v>
      </c>
      <c r="G341" s="39"/>
      <c r="H341" s="39"/>
      <c r="I341" s="187"/>
      <c r="J341" s="39"/>
      <c r="K341" s="39"/>
      <c r="L341" s="42"/>
      <c r="M341" s="188"/>
      <c r="N341" s="189"/>
      <c r="O341" s="67"/>
      <c r="P341" s="67"/>
      <c r="Q341" s="67"/>
      <c r="R341" s="67"/>
      <c r="S341" s="67"/>
      <c r="T341" s="68"/>
      <c r="U341" s="37"/>
      <c r="V341" s="37"/>
      <c r="W341" s="37"/>
      <c r="X341" s="37"/>
      <c r="Y341" s="37"/>
      <c r="Z341" s="37"/>
      <c r="AA341" s="37"/>
      <c r="AB341" s="37"/>
      <c r="AC341" s="37"/>
      <c r="AD341" s="37"/>
      <c r="AE341" s="37"/>
      <c r="AT341" s="19" t="s">
        <v>145</v>
      </c>
      <c r="AU341" s="19" t="s">
        <v>92</v>
      </c>
    </row>
    <row r="342" spans="1:65" s="15" customFormat="1" ht="11.25">
      <c r="B342" s="213"/>
      <c r="C342" s="214"/>
      <c r="D342" s="192" t="s">
        <v>147</v>
      </c>
      <c r="E342" s="215" t="s">
        <v>45</v>
      </c>
      <c r="F342" s="216" t="s">
        <v>334</v>
      </c>
      <c r="G342" s="214"/>
      <c r="H342" s="215" t="s">
        <v>45</v>
      </c>
      <c r="I342" s="217"/>
      <c r="J342" s="214"/>
      <c r="K342" s="214"/>
      <c r="L342" s="218"/>
      <c r="M342" s="219"/>
      <c r="N342" s="220"/>
      <c r="O342" s="220"/>
      <c r="P342" s="220"/>
      <c r="Q342" s="220"/>
      <c r="R342" s="220"/>
      <c r="S342" s="220"/>
      <c r="T342" s="221"/>
      <c r="AT342" s="222" t="s">
        <v>147</v>
      </c>
      <c r="AU342" s="222" t="s">
        <v>92</v>
      </c>
      <c r="AV342" s="15" t="s">
        <v>90</v>
      </c>
      <c r="AW342" s="15" t="s">
        <v>43</v>
      </c>
      <c r="AX342" s="15" t="s">
        <v>83</v>
      </c>
      <c r="AY342" s="222" t="s">
        <v>135</v>
      </c>
    </row>
    <row r="343" spans="1:65" s="13" customFormat="1" ht="11.25">
      <c r="B343" s="190"/>
      <c r="C343" s="191"/>
      <c r="D343" s="192" t="s">
        <v>147</v>
      </c>
      <c r="E343" s="193" t="s">
        <v>45</v>
      </c>
      <c r="F343" s="194" t="s">
        <v>335</v>
      </c>
      <c r="G343" s="191"/>
      <c r="H343" s="195">
        <v>1.161</v>
      </c>
      <c r="I343" s="196"/>
      <c r="J343" s="191"/>
      <c r="K343" s="191"/>
      <c r="L343" s="197"/>
      <c r="M343" s="198"/>
      <c r="N343" s="199"/>
      <c r="O343" s="199"/>
      <c r="P343" s="199"/>
      <c r="Q343" s="199"/>
      <c r="R343" s="199"/>
      <c r="S343" s="199"/>
      <c r="T343" s="200"/>
      <c r="AT343" s="201" t="s">
        <v>147</v>
      </c>
      <c r="AU343" s="201" t="s">
        <v>92</v>
      </c>
      <c r="AV343" s="13" t="s">
        <v>92</v>
      </c>
      <c r="AW343" s="13" t="s">
        <v>43</v>
      </c>
      <c r="AX343" s="13" t="s">
        <v>83</v>
      </c>
      <c r="AY343" s="201" t="s">
        <v>135</v>
      </c>
    </row>
    <row r="344" spans="1:65" s="13" customFormat="1" ht="11.25">
      <c r="B344" s="190"/>
      <c r="C344" s="191"/>
      <c r="D344" s="192" t="s">
        <v>147</v>
      </c>
      <c r="E344" s="193" t="s">
        <v>45</v>
      </c>
      <c r="F344" s="194" t="s">
        <v>336</v>
      </c>
      <c r="G344" s="191"/>
      <c r="H344" s="195">
        <v>2.0790000000000002</v>
      </c>
      <c r="I344" s="196"/>
      <c r="J344" s="191"/>
      <c r="K344" s="191"/>
      <c r="L344" s="197"/>
      <c r="M344" s="198"/>
      <c r="N344" s="199"/>
      <c r="O344" s="199"/>
      <c r="P344" s="199"/>
      <c r="Q344" s="199"/>
      <c r="R344" s="199"/>
      <c r="S344" s="199"/>
      <c r="T344" s="200"/>
      <c r="AT344" s="201" t="s">
        <v>147</v>
      </c>
      <c r="AU344" s="201" t="s">
        <v>92</v>
      </c>
      <c r="AV344" s="13" t="s">
        <v>92</v>
      </c>
      <c r="AW344" s="13" t="s">
        <v>43</v>
      </c>
      <c r="AX344" s="13" t="s">
        <v>83</v>
      </c>
      <c r="AY344" s="201" t="s">
        <v>135</v>
      </c>
    </row>
    <row r="345" spans="1:65" s="13" customFormat="1" ht="11.25">
      <c r="B345" s="190"/>
      <c r="C345" s="191"/>
      <c r="D345" s="192" t="s">
        <v>147</v>
      </c>
      <c r="E345" s="193" t="s">
        <v>45</v>
      </c>
      <c r="F345" s="194" t="s">
        <v>337</v>
      </c>
      <c r="G345" s="191"/>
      <c r="H345" s="195">
        <v>1.3320000000000001</v>
      </c>
      <c r="I345" s="196"/>
      <c r="J345" s="191"/>
      <c r="K345" s="191"/>
      <c r="L345" s="197"/>
      <c r="M345" s="198"/>
      <c r="N345" s="199"/>
      <c r="O345" s="199"/>
      <c r="P345" s="199"/>
      <c r="Q345" s="199"/>
      <c r="R345" s="199"/>
      <c r="S345" s="199"/>
      <c r="T345" s="200"/>
      <c r="AT345" s="201" t="s">
        <v>147</v>
      </c>
      <c r="AU345" s="201" t="s">
        <v>92</v>
      </c>
      <c r="AV345" s="13" t="s">
        <v>92</v>
      </c>
      <c r="AW345" s="13" t="s">
        <v>43</v>
      </c>
      <c r="AX345" s="13" t="s">
        <v>83</v>
      </c>
      <c r="AY345" s="201" t="s">
        <v>135</v>
      </c>
    </row>
    <row r="346" spans="1:65" s="13" customFormat="1" ht="11.25">
      <c r="B346" s="190"/>
      <c r="C346" s="191"/>
      <c r="D346" s="192" t="s">
        <v>147</v>
      </c>
      <c r="E346" s="193" t="s">
        <v>45</v>
      </c>
      <c r="F346" s="194" t="s">
        <v>338</v>
      </c>
      <c r="G346" s="191"/>
      <c r="H346" s="195">
        <v>0.41199999999999998</v>
      </c>
      <c r="I346" s="196"/>
      <c r="J346" s="191"/>
      <c r="K346" s="191"/>
      <c r="L346" s="197"/>
      <c r="M346" s="198"/>
      <c r="N346" s="199"/>
      <c r="O346" s="199"/>
      <c r="P346" s="199"/>
      <c r="Q346" s="199"/>
      <c r="R346" s="199"/>
      <c r="S346" s="199"/>
      <c r="T346" s="200"/>
      <c r="AT346" s="201" t="s">
        <v>147</v>
      </c>
      <c r="AU346" s="201" t="s">
        <v>92</v>
      </c>
      <c r="AV346" s="13" t="s">
        <v>92</v>
      </c>
      <c r="AW346" s="13" t="s">
        <v>43</v>
      </c>
      <c r="AX346" s="13" t="s">
        <v>83</v>
      </c>
      <c r="AY346" s="201" t="s">
        <v>135</v>
      </c>
    </row>
    <row r="347" spans="1:65" s="13" customFormat="1" ht="11.25">
      <c r="B347" s="190"/>
      <c r="C347" s="191"/>
      <c r="D347" s="192" t="s">
        <v>147</v>
      </c>
      <c r="E347" s="193" t="s">
        <v>45</v>
      </c>
      <c r="F347" s="194" t="s">
        <v>339</v>
      </c>
      <c r="G347" s="191"/>
      <c r="H347" s="195">
        <v>0.33100000000000002</v>
      </c>
      <c r="I347" s="196"/>
      <c r="J347" s="191"/>
      <c r="K347" s="191"/>
      <c r="L347" s="197"/>
      <c r="M347" s="198"/>
      <c r="N347" s="199"/>
      <c r="O347" s="199"/>
      <c r="P347" s="199"/>
      <c r="Q347" s="199"/>
      <c r="R347" s="199"/>
      <c r="S347" s="199"/>
      <c r="T347" s="200"/>
      <c r="AT347" s="201" t="s">
        <v>147</v>
      </c>
      <c r="AU347" s="201" t="s">
        <v>92</v>
      </c>
      <c r="AV347" s="13" t="s">
        <v>92</v>
      </c>
      <c r="AW347" s="13" t="s">
        <v>43</v>
      </c>
      <c r="AX347" s="13" t="s">
        <v>83</v>
      </c>
      <c r="AY347" s="201" t="s">
        <v>135</v>
      </c>
    </row>
    <row r="348" spans="1:65" s="13" customFormat="1" ht="11.25">
      <c r="B348" s="190"/>
      <c r="C348" s="191"/>
      <c r="D348" s="192" t="s">
        <v>147</v>
      </c>
      <c r="E348" s="193" t="s">
        <v>45</v>
      </c>
      <c r="F348" s="194" t="s">
        <v>340</v>
      </c>
      <c r="G348" s="191"/>
      <c r="H348" s="195">
        <v>0.32600000000000001</v>
      </c>
      <c r="I348" s="196"/>
      <c r="J348" s="191"/>
      <c r="K348" s="191"/>
      <c r="L348" s="197"/>
      <c r="M348" s="198"/>
      <c r="N348" s="199"/>
      <c r="O348" s="199"/>
      <c r="P348" s="199"/>
      <c r="Q348" s="199"/>
      <c r="R348" s="199"/>
      <c r="S348" s="199"/>
      <c r="T348" s="200"/>
      <c r="AT348" s="201" t="s">
        <v>147</v>
      </c>
      <c r="AU348" s="201" t="s">
        <v>92</v>
      </c>
      <c r="AV348" s="13" t="s">
        <v>92</v>
      </c>
      <c r="AW348" s="13" t="s">
        <v>43</v>
      </c>
      <c r="AX348" s="13" t="s">
        <v>83</v>
      </c>
      <c r="AY348" s="201" t="s">
        <v>135</v>
      </c>
    </row>
    <row r="349" spans="1:65" s="13" customFormat="1" ht="11.25">
      <c r="B349" s="190"/>
      <c r="C349" s="191"/>
      <c r="D349" s="192" t="s">
        <v>147</v>
      </c>
      <c r="E349" s="193" t="s">
        <v>45</v>
      </c>
      <c r="F349" s="194" t="s">
        <v>341</v>
      </c>
      <c r="G349" s="191"/>
      <c r="H349" s="195">
        <v>2.06</v>
      </c>
      <c r="I349" s="196"/>
      <c r="J349" s="191"/>
      <c r="K349" s="191"/>
      <c r="L349" s="197"/>
      <c r="M349" s="198"/>
      <c r="N349" s="199"/>
      <c r="O349" s="199"/>
      <c r="P349" s="199"/>
      <c r="Q349" s="199"/>
      <c r="R349" s="199"/>
      <c r="S349" s="199"/>
      <c r="T349" s="200"/>
      <c r="AT349" s="201" t="s">
        <v>147</v>
      </c>
      <c r="AU349" s="201" t="s">
        <v>92</v>
      </c>
      <c r="AV349" s="13" t="s">
        <v>92</v>
      </c>
      <c r="AW349" s="13" t="s">
        <v>43</v>
      </c>
      <c r="AX349" s="13" t="s">
        <v>83</v>
      </c>
      <c r="AY349" s="201" t="s">
        <v>135</v>
      </c>
    </row>
    <row r="350" spans="1:65" s="14" customFormat="1" ht="11.25">
      <c r="B350" s="202"/>
      <c r="C350" s="203"/>
      <c r="D350" s="192" t="s">
        <v>147</v>
      </c>
      <c r="E350" s="204" t="s">
        <v>45</v>
      </c>
      <c r="F350" s="205" t="s">
        <v>154</v>
      </c>
      <c r="G350" s="203"/>
      <c r="H350" s="206">
        <v>7.7009999999999996</v>
      </c>
      <c r="I350" s="207"/>
      <c r="J350" s="203"/>
      <c r="K350" s="203"/>
      <c r="L350" s="208"/>
      <c r="M350" s="209"/>
      <c r="N350" s="210"/>
      <c r="O350" s="210"/>
      <c r="P350" s="210"/>
      <c r="Q350" s="210"/>
      <c r="R350" s="210"/>
      <c r="S350" s="210"/>
      <c r="T350" s="211"/>
      <c r="AT350" s="212" t="s">
        <v>147</v>
      </c>
      <c r="AU350" s="212" t="s">
        <v>92</v>
      </c>
      <c r="AV350" s="14" t="s">
        <v>143</v>
      </c>
      <c r="AW350" s="14" t="s">
        <v>43</v>
      </c>
      <c r="AX350" s="14" t="s">
        <v>90</v>
      </c>
      <c r="AY350" s="212" t="s">
        <v>135</v>
      </c>
    </row>
    <row r="351" spans="1:65" s="2" customFormat="1" ht="37.9" customHeight="1">
      <c r="A351" s="37"/>
      <c r="B351" s="38"/>
      <c r="C351" s="172" t="s">
        <v>446</v>
      </c>
      <c r="D351" s="172" t="s">
        <v>138</v>
      </c>
      <c r="E351" s="173" t="s">
        <v>447</v>
      </c>
      <c r="F351" s="174" t="s">
        <v>448</v>
      </c>
      <c r="G351" s="175" t="s">
        <v>162</v>
      </c>
      <c r="H351" s="176">
        <v>28.762</v>
      </c>
      <c r="I351" s="177"/>
      <c r="J351" s="178">
        <f>ROUND(I351*H351,2)</f>
        <v>0</v>
      </c>
      <c r="K351" s="174" t="s">
        <v>142</v>
      </c>
      <c r="L351" s="42"/>
      <c r="M351" s="179" t="s">
        <v>45</v>
      </c>
      <c r="N351" s="180" t="s">
        <v>54</v>
      </c>
      <c r="O351" s="67"/>
      <c r="P351" s="181">
        <f>O351*H351</f>
        <v>0</v>
      </c>
      <c r="Q351" s="181">
        <v>0</v>
      </c>
      <c r="R351" s="181">
        <f>Q351*H351</f>
        <v>0</v>
      </c>
      <c r="S351" s="181">
        <v>7.5999999999999998E-2</v>
      </c>
      <c r="T351" s="182">
        <f>S351*H351</f>
        <v>2.1859120000000001</v>
      </c>
      <c r="U351" s="37"/>
      <c r="V351" s="37"/>
      <c r="W351" s="37"/>
      <c r="X351" s="37"/>
      <c r="Y351" s="37"/>
      <c r="Z351" s="37"/>
      <c r="AA351" s="37"/>
      <c r="AB351" s="37"/>
      <c r="AC351" s="37"/>
      <c r="AD351" s="37"/>
      <c r="AE351" s="37"/>
      <c r="AR351" s="183" t="s">
        <v>143</v>
      </c>
      <c r="AT351" s="183" t="s">
        <v>138</v>
      </c>
      <c r="AU351" s="183" t="s">
        <v>92</v>
      </c>
      <c r="AY351" s="19" t="s">
        <v>135</v>
      </c>
      <c r="BE351" s="184">
        <f>IF(N351="základní",J351,0)</f>
        <v>0</v>
      </c>
      <c r="BF351" s="184">
        <f>IF(N351="snížená",J351,0)</f>
        <v>0</v>
      </c>
      <c r="BG351" s="184">
        <f>IF(N351="zákl. přenesená",J351,0)</f>
        <v>0</v>
      </c>
      <c r="BH351" s="184">
        <f>IF(N351="sníž. přenesená",J351,0)</f>
        <v>0</v>
      </c>
      <c r="BI351" s="184">
        <f>IF(N351="nulová",J351,0)</f>
        <v>0</v>
      </c>
      <c r="BJ351" s="19" t="s">
        <v>90</v>
      </c>
      <c r="BK351" s="184">
        <f>ROUND(I351*H351,2)</f>
        <v>0</v>
      </c>
      <c r="BL351" s="19" t="s">
        <v>143</v>
      </c>
      <c r="BM351" s="183" t="s">
        <v>449</v>
      </c>
    </row>
    <row r="352" spans="1:65" s="2" customFormat="1" ht="11.25">
      <c r="A352" s="37"/>
      <c r="B352" s="38"/>
      <c r="C352" s="39"/>
      <c r="D352" s="185" t="s">
        <v>145</v>
      </c>
      <c r="E352" s="39"/>
      <c r="F352" s="186" t="s">
        <v>450</v>
      </c>
      <c r="G352" s="39"/>
      <c r="H352" s="39"/>
      <c r="I352" s="187"/>
      <c r="J352" s="39"/>
      <c r="K352" s="39"/>
      <c r="L352" s="42"/>
      <c r="M352" s="188"/>
      <c r="N352" s="189"/>
      <c r="O352" s="67"/>
      <c r="P352" s="67"/>
      <c r="Q352" s="67"/>
      <c r="R352" s="67"/>
      <c r="S352" s="67"/>
      <c r="T352" s="68"/>
      <c r="U352" s="37"/>
      <c r="V352" s="37"/>
      <c r="W352" s="37"/>
      <c r="X352" s="37"/>
      <c r="Y352" s="37"/>
      <c r="Z352" s="37"/>
      <c r="AA352" s="37"/>
      <c r="AB352" s="37"/>
      <c r="AC352" s="37"/>
      <c r="AD352" s="37"/>
      <c r="AE352" s="37"/>
      <c r="AT352" s="19" t="s">
        <v>145</v>
      </c>
      <c r="AU352" s="19" t="s">
        <v>92</v>
      </c>
    </row>
    <row r="353" spans="1:65" s="13" customFormat="1" ht="11.25">
      <c r="B353" s="190"/>
      <c r="C353" s="191"/>
      <c r="D353" s="192" t="s">
        <v>147</v>
      </c>
      <c r="E353" s="193" t="s">
        <v>45</v>
      </c>
      <c r="F353" s="194" t="s">
        <v>451</v>
      </c>
      <c r="G353" s="191"/>
      <c r="H353" s="195">
        <v>1.5760000000000001</v>
      </c>
      <c r="I353" s="196"/>
      <c r="J353" s="191"/>
      <c r="K353" s="191"/>
      <c r="L353" s="197"/>
      <c r="M353" s="198"/>
      <c r="N353" s="199"/>
      <c r="O353" s="199"/>
      <c r="P353" s="199"/>
      <c r="Q353" s="199"/>
      <c r="R353" s="199"/>
      <c r="S353" s="199"/>
      <c r="T353" s="200"/>
      <c r="AT353" s="201" t="s">
        <v>147</v>
      </c>
      <c r="AU353" s="201" t="s">
        <v>92</v>
      </c>
      <c r="AV353" s="13" t="s">
        <v>92</v>
      </c>
      <c r="AW353" s="13" t="s">
        <v>43</v>
      </c>
      <c r="AX353" s="13" t="s">
        <v>83</v>
      </c>
      <c r="AY353" s="201" t="s">
        <v>135</v>
      </c>
    </row>
    <row r="354" spans="1:65" s="13" customFormat="1" ht="11.25">
      <c r="B354" s="190"/>
      <c r="C354" s="191"/>
      <c r="D354" s="192" t="s">
        <v>147</v>
      </c>
      <c r="E354" s="193" t="s">
        <v>45</v>
      </c>
      <c r="F354" s="194" t="s">
        <v>452</v>
      </c>
      <c r="G354" s="191"/>
      <c r="H354" s="195">
        <v>9.85</v>
      </c>
      <c r="I354" s="196"/>
      <c r="J354" s="191"/>
      <c r="K354" s="191"/>
      <c r="L354" s="197"/>
      <c r="M354" s="198"/>
      <c r="N354" s="199"/>
      <c r="O354" s="199"/>
      <c r="P354" s="199"/>
      <c r="Q354" s="199"/>
      <c r="R354" s="199"/>
      <c r="S354" s="199"/>
      <c r="T354" s="200"/>
      <c r="AT354" s="201" t="s">
        <v>147</v>
      </c>
      <c r="AU354" s="201" t="s">
        <v>92</v>
      </c>
      <c r="AV354" s="13" t="s">
        <v>92</v>
      </c>
      <c r="AW354" s="13" t="s">
        <v>43</v>
      </c>
      <c r="AX354" s="13" t="s">
        <v>83</v>
      </c>
      <c r="AY354" s="201" t="s">
        <v>135</v>
      </c>
    </row>
    <row r="355" spans="1:65" s="13" customFormat="1" ht="11.25">
      <c r="B355" s="190"/>
      <c r="C355" s="191"/>
      <c r="D355" s="192" t="s">
        <v>147</v>
      </c>
      <c r="E355" s="193" t="s">
        <v>45</v>
      </c>
      <c r="F355" s="194" t="s">
        <v>453</v>
      </c>
      <c r="G355" s="191"/>
      <c r="H355" s="195">
        <v>8.4710000000000001</v>
      </c>
      <c r="I355" s="196"/>
      <c r="J355" s="191"/>
      <c r="K355" s="191"/>
      <c r="L355" s="197"/>
      <c r="M355" s="198"/>
      <c r="N355" s="199"/>
      <c r="O355" s="199"/>
      <c r="P355" s="199"/>
      <c r="Q355" s="199"/>
      <c r="R355" s="199"/>
      <c r="S355" s="199"/>
      <c r="T355" s="200"/>
      <c r="AT355" s="201" t="s">
        <v>147</v>
      </c>
      <c r="AU355" s="201" t="s">
        <v>92</v>
      </c>
      <c r="AV355" s="13" t="s">
        <v>92</v>
      </c>
      <c r="AW355" s="13" t="s">
        <v>43</v>
      </c>
      <c r="AX355" s="13" t="s">
        <v>83</v>
      </c>
      <c r="AY355" s="201" t="s">
        <v>135</v>
      </c>
    </row>
    <row r="356" spans="1:65" s="13" customFormat="1" ht="11.25">
      <c r="B356" s="190"/>
      <c r="C356" s="191"/>
      <c r="D356" s="192" t="s">
        <v>147</v>
      </c>
      <c r="E356" s="193" t="s">
        <v>45</v>
      </c>
      <c r="F356" s="194" t="s">
        <v>454</v>
      </c>
      <c r="G356" s="191"/>
      <c r="H356" s="195">
        <v>5.516</v>
      </c>
      <c r="I356" s="196"/>
      <c r="J356" s="191"/>
      <c r="K356" s="191"/>
      <c r="L356" s="197"/>
      <c r="M356" s="198"/>
      <c r="N356" s="199"/>
      <c r="O356" s="199"/>
      <c r="P356" s="199"/>
      <c r="Q356" s="199"/>
      <c r="R356" s="199"/>
      <c r="S356" s="199"/>
      <c r="T356" s="200"/>
      <c r="AT356" s="201" t="s">
        <v>147</v>
      </c>
      <c r="AU356" s="201" t="s">
        <v>92</v>
      </c>
      <c r="AV356" s="13" t="s">
        <v>92</v>
      </c>
      <c r="AW356" s="13" t="s">
        <v>43</v>
      </c>
      <c r="AX356" s="13" t="s">
        <v>83</v>
      </c>
      <c r="AY356" s="201" t="s">
        <v>135</v>
      </c>
    </row>
    <row r="357" spans="1:65" s="13" customFormat="1" ht="11.25">
      <c r="B357" s="190"/>
      <c r="C357" s="191"/>
      <c r="D357" s="192" t="s">
        <v>147</v>
      </c>
      <c r="E357" s="193" t="s">
        <v>45</v>
      </c>
      <c r="F357" s="194" t="s">
        <v>455</v>
      </c>
      <c r="G357" s="191"/>
      <c r="H357" s="195">
        <v>1.7729999999999999</v>
      </c>
      <c r="I357" s="196"/>
      <c r="J357" s="191"/>
      <c r="K357" s="191"/>
      <c r="L357" s="197"/>
      <c r="M357" s="198"/>
      <c r="N357" s="199"/>
      <c r="O357" s="199"/>
      <c r="P357" s="199"/>
      <c r="Q357" s="199"/>
      <c r="R357" s="199"/>
      <c r="S357" s="199"/>
      <c r="T357" s="200"/>
      <c r="AT357" s="201" t="s">
        <v>147</v>
      </c>
      <c r="AU357" s="201" t="s">
        <v>92</v>
      </c>
      <c r="AV357" s="13" t="s">
        <v>92</v>
      </c>
      <c r="AW357" s="13" t="s">
        <v>43</v>
      </c>
      <c r="AX357" s="13" t="s">
        <v>83</v>
      </c>
      <c r="AY357" s="201" t="s">
        <v>135</v>
      </c>
    </row>
    <row r="358" spans="1:65" s="13" customFormat="1" ht="11.25">
      <c r="B358" s="190"/>
      <c r="C358" s="191"/>
      <c r="D358" s="192" t="s">
        <v>147</v>
      </c>
      <c r="E358" s="193" t="s">
        <v>45</v>
      </c>
      <c r="F358" s="194" t="s">
        <v>456</v>
      </c>
      <c r="G358" s="191"/>
      <c r="H358" s="195">
        <v>1.5760000000000001</v>
      </c>
      <c r="I358" s="196"/>
      <c r="J358" s="191"/>
      <c r="K358" s="191"/>
      <c r="L358" s="197"/>
      <c r="M358" s="198"/>
      <c r="N358" s="199"/>
      <c r="O358" s="199"/>
      <c r="P358" s="199"/>
      <c r="Q358" s="199"/>
      <c r="R358" s="199"/>
      <c r="S358" s="199"/>
      <c r="T358" s="200"/>
      <c r="AT358" s="201" t="s">
        <v>147</v>
      </c>
      <c r="AU358" s="201" t="s">
        <v>92</v>
      </c>
      <c r="AV358" s="13" t="s">
        <v>92</v>
      </c>
      <c r="AW358" s="13" t="s">
        <v>43</v>
      </c>
      <c r="AX358" s="13" t="s">
        <v>83</v>
      </c>
      <c r="AY358" s="201" t="s">
        <v>135</v>
      </c>
    </row>
    <row r="359" spans="1:65" s="14" customFormat="1" ht="11.25">
      <c r="B359" s="202"/>
      <c r="C359" s="203"/>
      <c r="D359" s="192" t="s">
        <v>147</v>
      </c>
      <c r="E359" s="204" t="s">
        <v>45</v>
      </c>
      <c r="F359" s="205" t="s">
        <v>154</v>
      </c>
      <c r="G359" s="203"/>
      <c r="H359" s="206">
        <v>28.762</v>
      </c>
      <c r="I359" s="207"/>
      <c r="J359" s="203"/>
      <c r="K359" s="203"/>
      <c r="L359" s="208"/>
      <c r="M359" s="209"/>
      <c r="N359" s="210"/>
      <c r="O359" s="210"/>
      <c r="P359" s="210"/>
      <c r="Q359" s="210"/>
      <c r="R359" s="210"/>
      <c r="S359" s="210"/>
      <c r="T359" s="211"/>
      <c r="AT359" s="212" t="s">
        <v>147</v>
      </c>
      <c r="AU359" s="212" t="s">
        <v>92</v>
      </c>
      <c r="AV359" s="14" t="s">
        <v>143</v>
      </c>
      <c r="AW359" s="14" t="s">
        <v>43</v>
      </c>
      <c r="AX359" s="14" t="s">
        <v>90</v>
      </c>
      <c r="AY359" s="212" t="s">
        <v>135</v>
      </c>
    </row>
    <row r="360" spans="1:65" s="2" customFormat="1" ht="55.5" customHeight="1">
      <c r="A360" s="37"/>
      <c r="B360" s="38"/>
      <c r="C360" s="172" t="s">
        <v>457</v>
      </c>
      <c r="D360" s="172" t="s">
        <v>138</v>
      </c>
      <c r="E360" s="173" t="s">
        <v>458</v>
      </c>
      <c r="F360" s="174" t="s">
        <v>459</v>
      </c>
      <c r="G360" s="175" t="s">
        <v>141</v>
      </c>
      <c r="H360" s="176">
        <v>22</v>
      </c>
      <c r="I360" s="177"/>
      <c r="J360" s="178">
        <f>ROUND(I360*H360,2)</f>
        <v>0</v>
      </c>
      <c r="K360" s="174" t="s">
        <v>142</v>
      </c>
      <c r="L360" s="42"/>
      <c r="M360" s="179" t="s">
        <v>45</v>
      </c>
      <c r="N360" s="180" t="s">
        <v>54</v>
      </c>
      <c r="O360" s="67"/>
      <c r="P360" s="181">
        <f>O360*H360</f>
        <v>0</v>
      </c>
      <c r="Q360" s="181">
        <v>0</v>
      </c>
      <c r="R360" s="181">
        <f>Q360*H360</f>
        <v>0</v>
      </c>
      <c r="S360" s="181">
        <v>2.5000000000000001E-2</v>
      </c>
      <c r="T360" s="182">
        <f>S360*H360</f>
        <v>0.55000000000000004</v>
      </c>
      <c r="U360" s="37"/>
      <c r="V360" s="37"/>
      <c r="W360" s="37"/>
      <c r="X360" s="37"/>
      <c r="Y360" s="37"/>
      <c r="Z360" s="37"/>
      <c r="AA360" s="37"/>
      <c r="AB360" s="37"/>
      <c r="AC360" s="37"/>
      <c r="AD360" s="37"/>
      <c r="AE360" s="37"/>
      <c r="AR360" s="183" t="s">
        <v>143</v>
      </c>
      <c r="AT360" s="183" t="s">
        <v>138</v>
      </c>
      <c r="AU360" s="183" t="s">
        <v>92</v>
      </c>
      <c r="AY360" s="19" t="s">
        <v>135</v>
      </c>
      <c r="BE360" s="184">
        <f>IF(N360="základní",J360,0)</f>
        <v>0</v>
      </c>
      <c r="BF360" s="184">
        <f>IF(N360="snížená",J360,0)</f>
        <v>0</v>
      </c>
      <c r="BG360" s="184">
        <f>IF(N360="zákl. přenesená",J360,0)</f>
        <v>0</v>
      </c>
      <c r="BH360" s="184">
        <f>IF(N360="sníž. přenesená",J360,0)</f>
        <v>0</v>
      </c>
      <c r="BI360" s="184">
        <f>IF(N360="nulová",J360,0)</f>
        <v>0</v>
      </c>
      <c r="BJ360" s="19" t="s">
        <v>90</v>
      </c>
      <c r="BK360" s="184">
        <f>ROUND(I360*H360,2)</f>
        <v>0</v>
      </c>
      <c r="BL360" s="19" t="s">
        <v>143</v>
      </c>
      <c r="BM360" s="183" t="s">
        <v>460</v>
      </c>
    </row>
    <row r="361" spans="1:65" s="2" customFormat="1" ht="11.25">
      <c r="A361" s="37"/>
      <c r="B361" s="38"/>
      <c r="C361" s="39"/>
      <c r="D361" s="185" t="s">
        <v>145</v>
      </c>
      <c r="E361" s="39"/>
      <c r="F361" s="186" t="s">
        <v>461</v>
      </c>
      <c r="G361" s="39"/>
      <c r="H361" s="39"/>
      <c r="I361" s="187"/>
      <c r="J361" s="39"/>
      <c r="K361" s="39"/>
      <c r="L361" s="42"/>
      <c r="M361" s="188"/>
      <c r="N361" s="189"/>
      <c r="O361" s="67"/>
      <c r="P361" s="67"/>
      <c r="Q361" s="67"/>
      <c r="R361" s="67"/>
      <c r="S361" s="67"/>
      <c r="T361" s="68"/>
      <c r="U361" s="37"/>
      <c r="V361" s="37"/>
      <c r="W361" s="37"/>
      <c r="X361" s="37"/>
      <c r="Y361" s="37"/>
      <c r="Z361" s="37"/>
      <c r="AA361" s="37"/>
      <c r="AB361" s="37"/>
      <c r="AC361" s="37"/>
      <c r="AD361" s="37"/>
      <c r="AE361" s="37"/>
      <c r="AT361" s="19" t="s">
        <v>145</v>
      </c>
      <c r="AU361" s="19" t="s">
        <v>92</v>
      </c>
    </row>
    <row r="362" spans="1:65" s="13" customFormat="1" ht="11.25">
      <c r="B362" s="190"/>
      <c r="C362" s="191"/>
      <c r="D362" s="192" t="s">
        <v>147</v>
      </c>
      <c r="E362" s="193" t="s">
        <v>45</v>
      </c>
      <c r="F362" s="194" t="s">
        <v>462</v>
      </c>
      <c r="G362" s="191"/>
      <c r="H362" s="195">
        <v>22</v>
      </c>
      <c r="I362" s="196"/>
      <c r="J362" s="191"/>
      <c r="K362" s="191"/>
      <c r="L362" s="197"/>
      <c r="M362" s="198"/>
      <c r="N362" s="199"/>
      <c r="O362" s="199"/>
      <c r="P362" s="199"/>
      <c r="Q362" s="199"/>
      <c r="R362" s="199"/>
      <c r="S362" s="199"/>
      <c r="T362" s="200"/>
      <c r="AT362" s="201" t="s">
        <v>147</v>
      </c>
      <c r="AU362" s="201" t="s">
        <v>92</v>
      </c>
      <c r="AV362" s="13" t="s">
        <v>92</v>
      </c>
      <c r="AW362" s="13" t="s">
        <v>43</v>
      </c>
      <c r="AX362" s="13" t="s">
        <v>90</v>
      </c>
      <c r="AY362" s="201" t="s">
        <v>135</v>
      </c>
    </row>
    <row r="363" spans="1:65" s="2" customFormat="1" ht="55.5" customHeight="1">
      <c r="A363" s="37"/>
      <c r="B363" s="38"/>
      <c r="C363" s="172" t="s">
        <v>463</v>
      </c>
      <c r="D363" s="172" t="s">
        <v>138</v>
      </c>
      <c r="E363" s="173" t="s">
        <v>464</v>
      </c>
      <c r="F363" s="174" t="s">
        <v>465</v>
      </c>
      <c r="G363" s="175" t="s">
        <v>162</v>
      </c>
      <c r="H363" s="176">
        <v>11.08</v>
      </c>
      <c r="I363" s="177"/>
      <c r="J363" s="178">
        <f>ROUND(I363*H363,2)</f>
        <v>0</v>
      </c>
      <c r="K363" s="174" t="s">
        <v>142</v>
      </c>
      <c r="L363" s="42"/>
      <c r="M363" s="179" t="s">
        <v>45</v>
      </c>
      <c r="N363" s="180" t="s">
        <v>54</v>
      </c>
      <c r="O363" s="67"/>
      <c r="P363" s="181">
        <f>O363*H363</f>
        <v>0</v>
      </c>
      <c r="Q363" s="181">
        <v>0</v>
      </c>
      <c r="R363" s="181">
        <f>Q363*H363</f>
        <v>0</v>
      </c>
      <c r="S363" s="181">
        <v>0.27</v>
      </c>
      <c r="T363" s="182">
        <f>S363*H363</f>
        <v>2.9916</v>
      </c>
      <c r="U363" s="37"/>
      <c r="V363" s="37"/>
      <c r="W363" s="37"/>
      <c r="X363" s="37"/>
      <c r="Y363" s="37"/>
      <c r="Z363" s="37"/>
      <c r="AA363" s="37"/>
      <c r="AB363" s="37"/>
      <c r="AC363" s="37"/>
      <c r="AD363" s="37"/>
      <c r="AE363" s="37"/>
      <c r="AR363" s="183" t="s">
        <v>143</v>
      </c>
      <c r="AT363" s="183" t="s">
        <v>138</v>
      </c>
      <c r="AU363" s="183" t="s">
        <v>92</v>
      </c>
      <c r="AY363" s="19" t="s">
        <v>135</v>
      </c>
      <c r="BE363" s="184">
        <f>IF(N363="základní",J363,0)</f>
        <v>0</v>
      </c>
      <c r="BF363" s="184">
        <f>IF(N363="snížená",J363,0)</f>
        <v>0</v>
      </c>
      <c r="BG363" s="184">
        <f>IF(N363="zákl. přenesená",J363,0)</f>
        <v>0</v>
      </c>
      <c r="BH363" s="184">
        <f>IF(N363="sníž. přenesená",J363,0)</f>
        <v>0</v>
      </c>
      <c r="BI363" s="184">
        <f>IF(N363="nulová",J363,0)</f>
        <v>0</v>
      </c>
      <c r="BJ363" s="19" t="s">
        <v>90</v>
      </c>
      <c r="BK363" s="184">
        <f>ROUND(I363*H363,2)</f>
        <v>0</v>
      </c>
      <c r="BL363" s="19" t="s">
        <v>143</v>
      </c>
      <c r="BM363" s="183" t="s">
        <v>466</v>
      </c>
    </row>
    <row r="364" spans="1:65" s="2" customFormat="1" ht="11.25">
      <c r="A364" s="37"/>
      <c r="B364" s="38"/>
      <c r="C364" s="39"/>
      <c r="D364" s="185" t="s">
        <v>145</v>
      </c>
      <c r="E364" s="39"/>
      <c r="F364" s="186" t="s">
        <v>467</v>
      </c>
      <c r="G364" s="39"/>
      <c r="H364" s="39"/>
      <c r="I364" s="187"/>
      <c r="J364" s="39"/>
      <c r="K364" s="39"/>
      <c r="L364" s="42"/>
      <c r="M364" s="188"/>
      <c r="N364" s="189"/>
      <c r="O364" s="67"/>
      <c r="P364" s="67"/>
      <c r="Q364" s="67"/>
      <c r="R364" s="67"/>
      <c r="S364" s="67"/>
      <c r="T364" s="68"/>
      <c r="U364" s="37"/>
      <c r="V364" s="37"/>
      <c r="W364" s="37"/>
      <c r="X364" s="37"/>
      <c r="Y364" s="37"/>
      <c r="Z364" s="37"/>
      <c r="AA364" s="37"/>
      <c r="AB364" s="37"/>
      <c r="AC364" s="37"/>
      <c r="AD364" s="37"/>
      <c r="AE364" s="37"/>
      <c r="AT364" s="19" t="s">
        <v>145</v>
      </c>
      <c r="AU364" s="19" t="s">
        <v>92</v>
      </c>
    </row>
    <row r="365" spans="1:65" s="15" customFormat="1" ht="11.25">
      <c r="B365" s="213"/>
      <c r="C365" s="214"/>
      <c r="D365" s="192" t="s">
        <v>147</v>
      </c>
      <c r="E365" s="215" t="s">
        <v>45</v>
      </c>
      <c r="F365" s="216" t="s">
        <v>165</v>
      </c>
      <c r="G365" s="214"/>
      <c r="H365" s="215" t="s">
        <v>45</v>
      </c>
      <c r="I365" s="217"/>
      <c r="J365" s="214"/>
      <c r="K365" s="214"/>
      <c r="L365" s="218"/>
      <c r="M365" s="219"/>
      <c r="N365" s="220"/>
      <c r="O365" s="220"/>
      <c r="P365" s="220"/>
      <c r="Q365" s="220"/>
      <c r="R365" s="220"/>
      <c r="S365" s="220"/>
      <c r="T365" s="221"/>
      <c r="AT365" s="222" t="s">
        <v>147</v>
      </c>
      <c r="AU365" s="222" t="s">
        <v>92</v>
      </c>
      <c r="AV365" s="15" t="s">
        <v>90</v>
      </c>
      <c r="AW365" s="15" t="s">
        <v>43</v>
      </c>
      <c r="AX365" s="15" t="s">
        <v>83</v>
      </c>
      <c r="AY365" s="222" t="s">
        <v>135</v>
      </c>
    </row>
    <row r="366" spans="1:65" s="13" customFormat="1" ht="11.25">
      <c r="B366" s="190"/>
      <c r="C366" s="191"/>
      <c r="D366" s="192" t="s">
        <v>147</v>
      </c>
      <c r="E366" s="193" t="s">
        <v>45</v>
      </c>
      <c r="F366" s="194" t="s">
        <v>468</v>
      </c>
      <c r="G366" s="191"/>
      <c r="H366" s="195">
        <v>0.24</v>
      </c>
      <c r="I366" s="196"/>
      <c r="J366" s="191"/>
      <c r="K366" s="191"/>
      <c r="L366" s="197"/>
      <c r="M366" s="198"/>
      <c r="N366" s="199"/>
      <c r="O366" s="199"/>
      <c r="P366" s="199"/>
      <c r="Q366" s="199"/>
      <c r="R366" s="199"/>
      <c r="S366" s="199"/>
      <c r="T366" s="200"/>
      <c r="AT366" s="201" t="s">
        <v>147</v>
      </c>
      <c r="AU366" s="201" t="s">
        <v>92</v>
      </c>
      <c r="AV366" s="13" t="s">
        <v>92</v>
      </c>
      <c r="AW366" s="13" t="s">
        <v>43</v>
      </c>
      <c r="AX366" s="13" t="s">
        <v>83</v>
      </c>
      <c r="AY366" s="201" t="s">
        <v>135</v>
      </c>
    </row>
    <row r="367" spans="1:65" s="13" customFormat="1" ht="11.25">
      <c r="B367" s="190"/>
      <c r="C367" s="191"/>
      <c r="D367" s="192" t="s">
        <v>147</v>
      </c>
      <c r="E367" s="193" t="s">
        <v>45</v>
      </c>
      <c r="F367" s="194" t="s">
        <v>167</v>
      </c>
      <c r="G367" s="191"/>
      <c r="H367" s="195">
        <v>0.24</v>
      </c>
      <c r="I367" s="196"/>
      <c r="J367" s="191"/>
      <c r="K367" s="191"/>
      <c r="L367" s="197"/>
      <c r="M367" s="198"/>
      <c r="N367" s="199"/>
      <c r="O367" s="199"/>
      <c r="P367" s="199"/>
      <c r="Q367" s="199"/>
      <c r="R367" s="199"/>
      <c r="S367" s="199"/>
      <c r="T367" s="200"/>
      <c r="AT367" s="201" t="s">
        <v>147</v>
      </c>
      <c r="AU367" s="201" t="s">
        <v>92</v>
      </c>
      <c r="AV367" s="13" t="s">
        <v>92</v>
      </c>
      <c r="AW367" s="13" t="s">
        <v>43</v>
      </c>
      <c r="AX367" s="13" t="s">
        <v>83</v>
      </c>
      <c r="AY367" s="201" t="s">
        <v>135</v>
      </c>
    </row>
    <row r="368" spans="1:65" s="13" customFormat="1" ht="11.25">
      <c r="B368" s="190"/>
      <c r="C368" s="191"/>
      <c r="D368" s="192" t="s">
        <v>147</v>
      </c>
      <c r="E368" s="193" t="s">
        <v>45</v>
      </c>
      <c r="F368" s="194" t="s">
        <v>168</v>
      </c>
      <c r="G368" s="191"/>
      <c r="H368" s="195">
        <v>0.96</v>
      </c>
      <c r="I368" s="196"/>
      <c r="J368" s="191"/>
      <c r="K368" s="191"/>
      <c r="L368" s="197"/>
      <c r="M368" s="198"/>
      <c r="N368" s="199"/>
      <c r="O368" s="199"/>
      <c r="P368" s="199"/>
      <c r="Q368" s="199"/>
      <c r="R368" s="199"/>
      <c r="S368" s="199"/>
      <c r="T368" s="200"/>
      <c r="AT368" s="201" t="s">
        <v>147</v>
      </c>
      <c r="AU368" s="201" t="s">
        <v>92</v>
      </c>
      <c r="AV368" s="13" t="s">
        <v>92</v>
      </c>
      <c r="AW368" s="13" t="s">
        <v>43</v>
      </c>
      <c r="AX368" s="13" t="s">
        <v>83</v>
      </c>
      <c r="AY368" s="201" t="s">
        <v>135</v>
      </c>
    </row>
    <row r="369" spans="1:65" s="13" customFormat="1" ht="11.25">
      <c r="B369" s="190"/>
      <c r="C369" s="191"/>
      <c r="D369" s="192" t="s">
        <v>147</v>
      </c>
      <c r="E369" s="193" t="s">
        <v>45</v>
      </c>
      <c r="F369" s="194" t="s">
        <v>169</v>
      </c>
      <c r="G369" s="191"/>
      <c r="H369" s="195">
        <v>0.96</v>
      </c>
      <c r="I369" s="196"/>
      <c r="J369" s="191"/>
      <c r="K369" s="191"/>
      <c r="L369" s="197"/>
      <c r="M369" s="198"/>
      <c r="N369" s="199"/>
      <c r="O369" s="199"/>
      <c r="P369" s="199"/>
      <c r="Q369" s="199"/>
      <c r="R369" s="199"/>
      <c r="S369" s="199"/>
      <c r="T369" s="200"/>
      <c r="AT369" s="201" t="s">
        <v>147</v>
      </c>
      <c r="AU369" s="201" t="s">
        <v>92</v>
      </c>
      <c r="AV369" s="13" t="s">
        <v>92</v>
      </c>
      <c r="AW369" s="13" t="s">
        <v>43</v>
      </c>
      <c r="AX369" s="13" t="s">
        <v>83</v>
      </c>
      <c r="AY369" s="201" t="s">
        <v>135</v>
      </c>
    </row>
    <row r="370" spans="1:65" s="13" customFormat="1" ht="11.25">
      <c r="B370" s="190"/>
      <c r="C370" s="191"/>
      <c r="D370" s="192" t="s">
        <v>147</v>
      </c>
      <c r="E370" s="193" t="s">
        <v>45</v>
      </c>
      <c r="F370" s="194" t="s">
        <v>170</v>
      </c>
      <c r="G370" s="191"/>
      <c r="H370" s="195">
        <v>0.96</v>
      </c>
      <c r="I370" s="196"/>
      <c r="J370" s="191"/>
      <c r="K370" s="191"/>
      <c r="L370" s="197"/>
      <c r="M370" s="198"/>
      <c r="N370" s="199"/>
      <c r="O370" s="199"/>
      <c r="P370" s="199"/>
      <c r="Q370" s="199"/>
      <c r="R370" s="199"/>
      <c r="S370" s="199"/>
      <c r="T370" s="200"/>
      <c r="AT370" s="201" t="s">
        <v>147</v>
      </c>
      <c r="AU370" s="201" t="s">
        <v>92</v>
      </c>
      <c r="AV370" s="13" t="s">
        <v>92</v>
      </c>
      <c r="AW370" s="13" t="s">
        <v>43</v>
      </c>
      <c r="AX370" s="13" t="s">
        <v>83</v>
      </c>
      <c r="AY370" s="201" t="s">
        <v>135</v>
      </c>
    </row>
    <row r="371" spans="1:65" s="13" customFormat="1" ht="11.25">
      <c r="B371" s="190"/>
      <c r="C371" s="191"/>
      <c r="D371" s="192" t="s">
        <v>147</v>
      </c>
      <c r="E371" s="193" t="s">
        <v>45</v>
      </c>
      <c r="F371" s="194" t="s">
        <v>171</v>
      </c>
      <c r="G371" s="191"/>
      <c r="H371" s="195">
        <v>0.96</v>
      </c>
      <c r="I371" s="196"/>
      <c r="J371" s="191"/>
      <c r="K371" s="191"/>
      <c r="L371" s="197"/>
      <c r="M371" s="198"/>
      <c r="N371" s="199"/>
      <c r="O371" s="199"/>
      <c r="P371" s="199"/>
      <c r="Q371" s="199"/>
      <c r="R371" s="199"/>
      <c r="S371" s="199"/>
      <c r="T371" s="200"/>
      <c r="AT371" s="201" t="s">
        <v>147</v>
      </c>
      <c r="AU371" s="201" t="s">
        <v>92</v>
      </c>
      <c r="AV371" s="13" t="s">
        <v>92</v>
      </c>
      <c r="AW371" s="13" t="s">
        <v>43</v>
      </c>
      <c r="AX371" s="13" t="s">
        <v>83</v>
      </c>
      <c r="AY371" s="201" t="s">
        <v>135</v>
      </c>
    </row>
    <row r="372" spans="1:65" s="13" customFormat="1" ht="11.25">
      <c r="B372" s="190"/>
      <c r="C372" s="191"/>
      <c r="D372" s="192" t="s">
        <v>147</v>
      </c>
      <c r="E372" s="193" t="s">
        <v>45</v>
      </c>
      <c r="F372" s="194" t="s">
        <v>172</v>
      </c>
      <c r="G372" s="191"/>
      <c r="H372" s="195">
        <v>0.96</v>
      </c>
      <c r="I372" s="196"/>
      <c r="J372" s="191"/>
      <c r="K372" s="191"/>
      <c r="L372" s="197"/>
      <c r="M372" s="198"/>
      <c r="N372" s="199"/>
      <c r="O372" s="199"/>
      <c r="P372" s="199"/>
      <c r="Q372" s="199"/>
      <c r="R372" s="199"/>
      <c r="S372" s="199"/>
      <c r="T372" s="200"/>
      <c r="AT372" s="201" t="s">
        <v>147</v>
      </c>
      <c r="AU372" s="201" t="s">
        <v>92</v>
      </c>
      <c r="AV372" s="13" t="s">
        <v>92</v>
      </c>
      <c r="AW372" s="13" t="s">
        <v>43</v>
      </c>
      <c r="AX372" s="13" t="s">
        <v>83</v>
      </c>
      <c r="AY372" s="201" t="s">
        <v>135</v>
      </c>
    </row>
    <row r="373" spans="1:65" s="13" customFormat="1" ht="11.25">
      <c r="B373" s="190"/>
      <c r="C373" s="191"/>
      <c r="D373" s="192" t="s">
        <v>147</v>
      </c>
      <c r="E373" s="193" t="s">
        <v>45</v>
      </c>
      <c r="F373" s="194" t="s">
        <v>173</v>
      </c>
      <c r="G373" s="191"/>
      <c r="H373" s="195">
        <v>0.96</v>
      </c>
      <c r="I373" s="196"/>
      <c r="J373" s="191"/>
      <c r="K373" s="191"/>
      <c r="L373" s="197"/>
      <c r="M373" s="198"/>
      <c r="N373" s="199"/>
      <c r="O373" s="199"/>
      <c r="P373" s="199"/>
      <c r="Q373" s="199"/>
      <c r="R373" s="199"/>
      <c r="S373" s="199"/>
      <c r="T373" s="200"/>
      <c r="AT373" s="201" t="s">
        <v>147</v>
      </c>
      <c r="AU373" s="201" t="s">
        <v>92</v>
      </c>
      <c r="AV373" s="13" t="s">
        <v>92</v>
      </c>
      <c r="AW373" s="13" t="s">
        <v>43</v>
      </c>
      <c r="AX373" s="13" t="s">
        <v>83</v>
      </c>
      <c r="AY373" s="201" t="s">
        <v>135</v>
      </c>
    </row>
    <row r="374" spans="1:65" s="13" customFormat="1" ht="11.25">
      <c r="B374" s="190"/>
      <c r="C374" s="191"/>
      <c r="D374" s="192" t="s">
        <v>147</v>
      </c>
      <c r="E374" s="193" t="s">
        <v>45</v>
      </c>
      <c r="F374" s="194" t="s">
        <v>175</v>
      </c>
      <c r="G374" s="191"/>
      <c r="H374" s="195">
        <v>0.24</v>
      </c>
      <c r="I374" s="196"/>
      <c r="J374" s="191"/>
      <c r="K374" s="191"/>
      <c r="L374" s="197"/>
      <c r="M374" s="198"/>
      <c r="N374" s="199"/>
      <c r="O374" s="199"/>
      <c r="P374" s="199"/>
      <c r="Q374" s="199"/>
      <c r="R374" s="199"/>
      <c r="S374" s="199"/>
      <c r="T374" s="200"/>
      <c r="AT374" s="201" t="s">
        <v>147</v>
      </c>
      <c r="AU374" s="201" t="s">
        <v>92</v>
      </c>
      <c r="AV374" s="13" t="s">
        <v>92</v>
      </c>
      <c r="AW374" s="13" t="s">
        <v>43</v>
      </c>
      <c r="AX374" s="13" t="s">
        <v>83</v>
      </c>
      <c r="AY374" s="201" t="s">
        <v>135</v>
      </c>
    </row>
    <row r="375" spans="1:65" s="13" customFormat="1" ht="11.25">
      <c r="B375" s="190"/>
      <c r="C375" s="191"/>
      <c r="D375" s="192" t="s">
        <v>147</v>
      </c>
      <c r="E375" s="193" t="s">
        <v>45</v>
      </c>
      <c r="F375" s="194" t="s">
        <v>176</v>
      </c>
      <c r="G375" s="191"/>
      <c r="H375" s="195">
        <v>0.24</v>
      </c>
      <c r="I375" s="196"/>
      <c r="J375" s="191"/>
      <c r="K375" s="191"/>
      <c r="L375" s="197"/>
      <c r="M375" s="198"/>
      <c r="N375" s="199"/>
      <c r="O375" s="199"/>
      <c r="P375" s="199"/>
      <c r="Q375" s="199"/>
      <c r="R375" s="199"/>
      <c r="S375" s="199"/>
      <c r="T375" s="200"/>
      <c r="AT375" s="201" t="s">
        <v>147</v>
      </c>
      <c r="AU375" s="201" t="s">
        <v>92</v>
      </c>
      <c r="AV375" s="13" t="s">
        <v>92</v>
      </c>
      <c r="AW375" s="13" t="s">
        <v>43</v>
      </c>
      <c r="AX375" s="13" t="s">
        <v>83</v>
      </c>
      <c r="AY375" s="201" t="s">
        <v>135</v>
      </c>
    </row>
    <row r="376" spans="1:65" s="13" customFormat="1" ht="11.25">
      <c r="B376" s="190"/>
      <c r="C376" s="191"/>
      <c r="D376" s="192" t="s">
        <v>147</v>
      </c>
      <c r="E376" s="193" t="s">
        <v>45</v>
      </c>
      <c r="F376" s="194" t="s">
        <v>177</v>
      </c>
      <c r="G376" s="191"/>
      <c r="H376" s="195">
        <v>2.44</v>
      </c>
      <c r="I376" s="196"/>
      <c r="J376" s="191"/>
      <c r="K376" s="191"/>
      <c r="L376" s="197"/>
      <c r="M376" s="198"/>
      <c r="N376" s="199"/>
      <c r="O376" s="199"/>
      <c r="P376" s="199"/>
      <c r="Q376" s="199"/>
      <c r="R376" s="199"/>
      <c r="S376" s="199"/>
      <c r="T376" s="200"/>
      <c r="AT376" s="201" t="s">
        <v>147</v>
      </c>
      <c r="AU376" s="201" t="s">
        <v>92</v>
      </c>
      <c r="AV376" s="13" t="s">
        <v>92</v>
      </c>
      <c r="AW376" s="13" t="s">
        <v>43</v>
      </c>
      <c r="AX376" s="13" t="s">
        <v>83</v>
      </c>
      <c r="AY376" s="201" t="s">
        <v>135</v>
      </c>
    </row>
    <row r="377" spans="1:65" s="13" customFormat="1" ht="11.25">
      <c r="B377" s="190"/>
      <c r="C377" s="191"/>
      <c r="D377" s="192" t="s">
        <v>147</v>
      </c>
      <c r="E377" s="193" t="s">
        <v>45</v>
      </c>
      <c r="F377" s="194" t="s">
        <v>178</v>
      </c>
      <c r="G377" s="191"/>
      <c r="H377" s="195">
        <v>0.24</v>
      </c>
      <c r="I377" s="196"/>
      <c r="J377" s="191"/>
      <c r="K377" s="191"/>
      <c r="L377" s="197"/>
      <c r="M377" s="198"/>
      <c r="N377" s="199"/>
      <c r="O377" s="199"/>
      <c r="P377" s="199"/>
      <c r="Q377" s="199"/>
      <c r="R377" s="199"/>
      <c r="S377" s="199"/>
      <c r="T377" s="200"/>
      <c r="AT377" s="201" t="s">
        <v>147</v>
      </c>
      <c r="AU377" s="201" t="s">
        <v>92</v>
      </c>
      <c r="AV377" s="13" t="s">
        <v>92</v>
      </c>
      <c r="AW377" s="13" t="s">
        <v>43</v>
      </c>
      <c r="AX377" s="13" t="s">
        <v>83</v>
      </c>
      <c r="AY377" s="201" t="s">
        <v>135</v>
      </c>
    </row>
    <row r="378" spans="1:65" s="13" customFormat="1" ht="11.25">
      <c r="B378" s="190"/>
      <c r="C378" s="191"/>
      <c r="D378" s="192" t="s">
        <v>147</v>
      </c>
      <c r="E378" s="193" t="s">
        <v>45</v>
      </c>
      <c r="F378" s="194" t="s">
        <v>179</v>
      </c>
      <c r="G378" s="191"/>
      <c r="H378" s="195">
        <v>0.48</v>
      </c>
      <c r="I378" s="196"/>
      <c r="J378" s="191"/>
      <c r="K378" s="191"/>
      <c r="L378" s="197"/>
      <c r="M378" s="198"/>
      <c r="N378" s="199"/>
      <c r="O378" s="199"/>
      <c r="P378" s="199"/>
      <c r="Q378" s="199"/>
      <c r="R378" s="199"/>
      <c r="S378" s="199"/>
      <c r="T378" s="200"/>
      <c r="AT378" s="201" t="s">
        <v>147</v>
      </c>
      <c r="AU378" s="201" t="s">
        <v>92</v>
      </c>
      <c r="AV378" s="13" t="s">
        <v>92</v>
      </c>
      <c r="AW378" s="13" t="s">
        <v>43</v>
      </c>
      <c r="AX378" s="13" t="s">
        <v>83</v>
      </c>
      <c r="AY378" s="201" t="s">
        <v>135</v>
      </c>
    </row>
    <row r="379" spans="1:65" s="13" customFormat="1" ht="11.25">
      <c r="B379" s="190"/>
      <c r="C379" s="191"/>
      <c r="D379" s="192" t="s">
        <v>147</v>
      </c>
      <c r="E379" s="193" t="s">
        <v>45</v>
      </c>
      <c r="F379" s="194" t="s">
        <v>180</v>
      </c>
      <c r="G379" s="191"/>
      <c r="H379" s="195">
        <v>0.48</v>
      </c>
      <c r="I379" s="196"/>
      <c r="J379" s="191"/>
      <c r="K379" s="191"/>
      <c r="L379" s="197"/>
      <c r="M379" s="198"/>
      <c r="N379" s="199"/>
      <c r="O379" s="199"/>
      <c r="P379" s="199"/>
      <c r="Q379" s="199"/>
      <c r="R379" s="199"/>
      <c r="S379" s="199"/>
      <c r="T379" s="200"/>
      <c r="AT379" s="201" t="s">
        <v>147</v>
      </c>
      <c r="AU379" s="201" t="s">
        <v>92</v>
      </c>
      <c r="AV379" s="13" t="s">
        <v>92</v>
      </c>
      <c r="AW379" s="13" t="s">
        <v>43</v>
      </c>
      <c r="AX379" s="13" t="s">
        <v>83</v>
      </c>
      <c r="AY379" s="201" t="s">
        <v>135</v>
      </c>
    </row>
    <row r="380" spans="1:65" s="13" customFormat="1" ht="11.25">
      <c r="B380" s="190"/>
      <c r="C380" s="191"/>
      <c r="D380" s="192" t="s">
        <v>147</v>
      </c>
      <c r="E380" s="193" t="s">
        <v>45</v>
      </c>
      <c r="F380" s="194" t="s">
        <v>469</v>
      </c>
      <c r="G380" s="191"/>
      <c r="H380" s="195">
        <v>0.48</v>
      </c>
      <c r="I380" s="196"/>
      <c r="J380" s="191"/>
      <c r="K380" s="191"/>
      <c r="L380" s="197"/>
      <c r="M380" s="198"/>
      <c r="N380" s="199"/>
      <c r="O380" s="199"/>
      <c r="P380" s="199"/>
      <c r="Q380" s="199"/>
      <c r="R380" s="199"/>
      <c r="S380" s="199"/>
      <c r="T380" s="200"/>
      <c r="AT380" s="201" t="s">
        <v>147</v>
      </c>
      <c r="AU380" s="201" t="s">
        <v>92</v>
      </c>
      <c r="AV380" s="13" t="s">
        <v>92</v>
      </c>
      <c r="AW380" s="13" t="s">
        <v>43</v>
      </c>
      <c r="AX380" s="13" t="s">
        <v>83</v>
      </c>
      <c r="AY380" s="201" t="s">
        <v>135</v>
      </c>
    </row>
    <row r="381" spans="1:65" s="13" customFormat="1" ht="11.25">
      <c r="B381" s="190"/>
      <c r="C381" s="191"/>
      <c r="D381" s="192" t="s">
        <v>147</v>
      </c>
      <c r="E381" s="193" t="s">
        <v>45</v>
      </c>
      <c r="F381" s="194" t="s">
        <v>174</v>
      </c>
      <c r="G381" s="191"/>
      <c r="H381" s="195">
        <v>0.24</v>
      </c>
      <c r="I381" s="196"/>
      <c r="J381" s="191"/>
      <c r="K381" s="191"/>
      <c r="L381" s="197"/>
      <c r="M381" s="198"/>
      <c r="N381" s="199"/>
      <c r="O381" s="199"/>
      <c r="P381" s="199"/>
      <c r="Q381" s="199"/>
      <c r="R381" s="199"/>
      <c r="S381" s="199"/>
      <c r="T381" s="200"/>
      <c r="AT381" s="201" t="s">
        <v>147</v>
      </c>
      <c r="AU381" s="201" t="s">
        <v>92</v>
      </c>
      <c r="AV381" s="13" t="s">
        <v>92</v>
      </c>
      <c r="AW381" s="13" t="s">
        <v>43</v>
      </c>
      <c r="AX381" s="13" t="s">
        <v>83</v>
      </c>
      <c r="AY381" s="201" t="s">
        <v>135</v>
      </c>
    </row>
    <row r="382" spans="1:65" s="14" customFormat="1" ht="11.25">
      <c r="B382" s="202"/>
      <c r="C382" s="203"/>
      <c r="D382" s="192" t="s">
        <v>147</v>
      </c>
      <c r="E382" s="204" t="s">
        <v>45</v>
      </c>
      <c r="F382" s="205" t="s">
        <v>154</v>
      </c>
      <c r="G382" s="203"/>
      <c r="H382" s="206">
        <v>11.08</v>
      </c>
      <c r="I382" s="207"/>
      <c r="J382" s="203"/>
      <c r="K382" s="203"/>
      <c r="L382" s="208"/>
      <c r="M382" s="209"/>
      <c r="N382" s="210"/>
      <c r="O382" s="210"/>
      <c r="P382" s="210"/>
      <c r="Q382" s="210"/>
      <c r="R382" s="210"/>
      <c r="S382" s="210"/>
      <c r="T382" s="211"/>
      <c r="AT382" s="212" t="s">
        <v>147</v>
      </c>
      <c r="AU382" s="212" t="s">
        <v>92</v>
      </c>
      <c r="AV382" s="14" t="s">
        <v>143</v>
      </c>
      <c r="AW382" s="14" t="s">
        <v>43</v>
      </c>
      <c r="AX382" s="14" t="s">
        <v>90</v>
      </c>
      <c r="AY382" s="212" t="s">
        <v>135</v>
      </c>
    </row>
    <row r="383" spans="1:65" s="2" customFormat="1" ht="37.9" customHeight="1">
      <c r="A383" s="37"/>
      <c r="B383" s="38"/>
      <c r="C383" s="172" t="s">
        <v>470</v>
      </c>
      <c r="D383" s="172" t="s">
        <v>138</v>
      </c>
      <c r="E383" s="173" t="s">
        <v>471</v>
      </c>
      <c r="F383" s="174" t="s">
        <v>472</v>
      </c>
      <c r="G383" s="175" t="s">
        <v>473</v>
      </c>
      <c r="H383" s="176">
        <v>60</v>
      </c>
      <c r="I383" s="177"/>
      <c r="J383" s="178">
        <f>ROUND(I383*H383,2)</f>
        <v>0</v>
      </c>
      <c r="K383" s="174" t="s">
        <v>142</v>
      </c>
      <c r="L383" s="42"/>
      <c r="M383" s="179" t="s">
        <v>45</v>
      </c>
      <c r="N383" s="180" t="s">
        <v>54</v>
      </c>
      <c r="O383" s="67"/>
      <c r="P383" s="181">
        <f>O383*H383</f>
        <v>0</v>
      </c>
      <c r="Q383" s="181">
        <v>0</v>
      </c>
      <c r="R383" s="181">
        <f>Q383*H383</f>
        <v>0</v>
      </c>
      <c r="S383" s="181">
        <v>1.0999999999999999E-2</v>
      </c>
      <c r="T383" s="182">
        <f>S383*H383</f>
        <v>0.65999999999999992</v>
      </c>
      <c r="U383" s="37"/>
      <c r="V383" s="37"/>
      <c r="W383" s="37"/>
      <c r="X383" s="37"/>
      <c r="Y383" s="37"/>
      <c r="Z383" s="37"/>
      <c r="AA383" s="37"/>
      <c r="AB383" s="37"/>
      <c r="AC383" s="37"/>
      <c r="AD383" s="37"/>
      <c r="AE383" s="37"/>
      <c r="AR383" s="183" t="s">
        <v>143</v>
      </c>
      <c r="AT383" s="183" t="s">
        <v>138</v>
      </c>
      <c r="AU383" s="183" t="s">
        <v>92</v>
      </c>
      <c r="AY383" s="19" t="s">
        <v>135</v>
      </c>
      <c r="BE383" s="184">
        <f>IF(N383="základní",J383,0)</f>
        <v>0</v>
      </c>
      <c r="BF383" s="184">
        <f>IF(N383="snížená",J383,0)</f>
        <v>0</v>
      </c>
      <c r="BG383" s="184">
        <f>IF(N383="zákl. přenesená",J383,0)</f>
        <v>0</v>
      </c>
      <c r="BH383" s="184">
        <f>IF(N383="sníž. přenesená",J383,0)</f>
        <v>0</v>
      </c>
      <c r="BI383" s="184">
        <f>IF(N383="nulová",J383,0)</f>
        <v>0</v>
      </c>
      <c r="BJ383" s="19" t="s">
        <v>90</v>
      </c>
      <c r="BK383" s="184">
        <f>ROUND(I383*H383,2)</f>
        <v>0</v>
      </c>
      <c r="BL383" s="19" t="s">
        <v>143</v>
      </c>
      <c r="BM383" s="183" t="s">
        <v>474</v>
      </c>
    </row>
    <row r="384" spans="1:65" s="2" customFormat="1" ht="11.25">
      <c r="A384" s="37"/>
      <c r="B384" s="38"/>
      <c r="C384" s="39"/>
      <c r="D384" s="185" t="s">
        <v>145</v>
      </c>
      <c r="E384" s="39"/>
      <c r="F384" s="186" t="s">
        <v>475</v>
      </c>
      <c r="G384" s="39"/>
      <c r="H384" s="39"/>
      <c r="I384" s="187"/>
      <c r="J384" s="39"/>
      <c r="K384" s="39"/>
      <c r="L384" s="42"/>
      <c r="M384" s="188"/>
      <c r="N384" s="189"/>
      <c r="O384" s="67"/>
      <c r="P384" s="67"/>
      <c r="Q384" s="67"/>
      <c r="R384" s="67"/>
      <c r="S384" s="67"/>
      <c r="T384" s="68"/>
      <c r="U384" s="37"/>
      <c r="V384" s="37"/>
      <c r="W384" s="37"/>
      <c r="X384" s="37"/>
      <c r="Y384" s="37"/>
      <c r="Z384" s="37"/>
      <c r="AA384" s="37"/>
      <c r="AB384" s="37"/>
      <c r="AC384" s="37"/>
      <c r="AD384" s="37"/>
      <c r="AE384" s="37"/>
      <c r="AT384" s="19" t="s">
        <v>145</v>
      </c>
      <c r="AU384" s="19" t="s">
        <v>92</v>
      </c>
    </row>
    <row r="385" spans="1:65" s="15" customFormat="1" ht="11.25">
      <c r="B385" s="213"/>
      <c r="C385" s="214"/>
      <c r="D385" s="192" t="s">
        <v>147</v>
      </c>
      <c r="E385" s="215" t="s">
        <v>45</v>
      </c>
      <c r="F385" s="216" t="s">
        <v>347</v>
      </c>
      <c r="G385" s="214"/>
      <c r="H385" s="215" t="s">
        <v>45</v>
      </c>
      <c r="I385" s="217"/>
      <c r="J385" s="214"/>
      <c r="K385" s="214"/>
      <c r="L385" s="218"/>
      <c r="M385" s="219"/>
      <c r="N385" s="220"/>
      <c r="O385" s="220"/>
      <c r="P385" s="220"/>
      <c r="Q385" s="220"/>
      <c r="R385" s="220"/>
      <c r="S385" s="220"/>
      <c r="T385" s="221"/>
      <c r="AT385" s="222" t="s">
        <v>147</v>
      </c>
      <c r="AU385" s="222" t="s">
        <v>92</v>
      </c>
      <c r="AV385" s="15" t="s">
        <v>90</v>
      </c>
      <c r="AW385" s="15" t="s">
        <v>43</v>
      </c>
      <c r="AX385" s="15" t="s">
        <v>83</v>
      </c>
      <c r="AY385" s="222" t="s">
        <v>135</v>
      </c>
    </row>
    <row r="386" spans="1:65" s="13" customFormat="1" ht="11.25">
      <c r="B386" s="190"/>
      <c r="C386" s="191"/>
      <c r="D386" s="192" t="s">
        <v>147</v>
      </c>
      <c r="E386" s="193" t="s">
        <v>45</v>
      </c>
      <c r="F386" s="194" t="s">
        <v>476</v>
      </c>
      <c r="G386" s="191"/>
      <c r="H386" s="195">
        <v>57</v>
      </c>
      <c r="I386" s="196"/>
      <c r="J386" s="191"/>
      <c r="K386" s="191"/>
      <c r="L386" s="197"/>
      <c r="M386" s="198"/>
      <c r="N386" s="199"/>
      <c r="O386" s="199"/>
      <c r="P386" s="199"/>
      <c r="Q386" s="199"/>
      <c r="R386" s="199"/>
      <c r="S386" s="199"/>
      <c r="T386" s="200"/>
      <c r="AT386" s="201" t="s">
        <v>147</v>
      </c>
      <c r="AU386" s="201" t="s">
        <v>92</v>
      </c>
      <c r="AV386" s="13" t="s">
        <v>92</v>
      </c>
      <c r="AW386" s="13" t="s">
        <v>43</v>
      </c>
      <c r="AX386" s="13" t="s">
        <v>83</v>
      </c>
      <c r="AY386" s="201" t="s">
        <v>135</v>
      </c>
    </row>
    <row r="387" spans="1:65" s="13" customFormat="1" ht="11.25">
      <c r="B387" s="190"/>
      <c r="C387" s="191"/>
      <c r="D387" s="192" t="s">
        <v>147</v>
      </c>
      <c r="E387" s="193" t="s">
        <v>45</v>
      </c>
      <c r="F387" s="194" t="s">
        <v>349</v>
      </c>
      <c r="G387" s="191"/>
      <c r="H387" s="195">
        <v>3</v>
      </c>
      <c r="I387" s="196"/>
      <c r="J387" s="191"/>
      <c r="K387" s="191"/>
      <c r="L387" s="197"/>
      <c r="M387" s="198"/>
      <c r="N387" s="199"/>
      <c r="O387" s="199"/>
      <c r="P387" s="199"/>
      <c r="Q387" s="199"/>
      <c r="R387" s="199"/>
      <c r="S387" s="199"/>
      <c r="T387" s="200"/>
      <c r="AT387" s="201" t="s">
        <v>147</v>
      </c>
      <c r="AU387" s="201" t="s">
        <v>92</v>
      </c>
      <c r="AV387" s="13" t="s">
        <v>92</v>
      </c>
      <c r="AW387" s="13" t="s">
        <v>43</v>
      </c>
      <c r="AX387" s="13" t="s">
        <v>83</v>
      </c>
      <c r="AY387" s="201" t="s">
        <v>135</v>
      </c>
    </row>
    <row r="388" spans="1:65" s="14" customFormat="1" ht="11.25">
      <c r="B388" s="202"/>
      <c r="C388" s="203"/>
      <c r="D388" s="192" t="s">
        <v>147</v>
      </c>
      <c r="E388" s="204" t="s">
        <v>45</v>
      </c>
      <c r="F388" s="205" t="s">
        <v>154</v>
      </c>
      <c r="G388" s="203"/>
      <c r="H388" s="206">
        <v>60</v>
      </c>
      <c r="I388" s="207"/>
      <c r="J388" s="203"/>
      <c r="K388" s="203"/>
      <c r="L388" s="208"/>
      <c r="M388" s="209"/>
      <c r="N388" s="210"/>
      <c r="O388" s="210"/>
      <c r="P388" s="210"/>
      <c r="Q388" s="210"/>
      <c r="R388" s="210"/>
      <c r="S388" s="210"/>
      <c r="T388" s="211"/>
      <c r="AT388" s="212" t="s">
        <v>147</v>
      </c>
      <c r="AU388" s="212" t="s">
        <v>92</v>
      </c>
      <c r="AV388" s="14" t="s">
        <v>143</v>
      </c>
      <c r="AW388" s="14" t="s">
        <v>43</v>
      </c>
      <c r="AX388" s="14" t="s">
        <v>90</v>
      </c>
      <c r="AY388" s="212" t="s">
        <v>135</v>
      </c>
    </row>
    <row r="389" spans="1:65" s="2" customFormat="1" ht="24.2" customHeight="1">
      <c r="A389" s="37"/>
      <c r="B389" s="38"/>
      <c r="C389" s="172" t="s">
        <v>477</v>
      </c>
      <c r="D389" s="172" t="s">
        <v>138</v>
      </c>
      <c r="E389" s="173" t="s">
        <v>478</v>
      </c>
      <c r="F389" s="174" t="s">
        <v>479</v>
      </c>
      <c r="G389" s="175" t="s">
        <v>473</v>
      </c>
      <c r="H389" s="176">
        <v>24.3</v>
      </c>
      <c r="I389" s="177"/>
      <c r="J389" s="178">
        <f>ROUND(I389*H389,2)</f>
        <v>0</v>
      </c>
      <c r="K389" s="174" t="s">
        <v>142</v>
      </c>
      <c r="L389" s="42"/>
      <c r="M389" s="179" t="s">
        <v>45</v>
      </c>
      <c r="N389" s="180" t="s">
        <v>54</v>
      </c>
      <c r="O389" s="67"/>
      <c r="P389" s="181">
        <f>O389*H389</f>
        <v>0</v>
      </c>
      <c r="Q389" s="181">
        <v>0</v>
      </c>
      <c r="R389" s="181">
        <f>Q389*H389</f>
        <v>0</v>
      </c>
      <c r="S389" s="181">
        <v>0</v>
      </c>
      <c r="T389" s="182">
        <f>S389*H389</f>
        <v>0</v>
      </c>
      <c r="U389" s="37"/>
      <c r="V389" s="37"/>
      <c r="W389" s="37"/>
      <c r="X389" s="37"/>
      <c r="Y389" s="37"/>
      <c r="Z389" s="37"/>
      <c r="AA389" s="37"/>
      <c r="AB389" s="37"/>
      <c r="AC389" s="37"/>
      <c r="AD389" s="37"/>
      <c r="AE389" s="37"/>
      <c r="AR389" s="183" t="s">
        <v>143</v>
      </c>
      <c r="AT389" s="183" t="s">
        <v>138</v>
      </c>
      <c r="AU389" s="183" t="s">
        <v>92</v>
      </c>
      <c r="AY389" s="19" t="s">
        <v>135</v>
      </c>
      <c r="BE389" s="184">
        <f>IF(N389="základní",J389,0)</f>
        <v>0</v>
      </c>
      <c r="BF389" s="184">
        <f>IF(N389="snížená",J389,0)</f>
        <v>0</v>
      </c>
      <c r="BG389" s="184">
        <f>IF(N389="zákl. přenesená",J389,0)</f>
        <v>0</v>
      </c>
      <c r="BH389" s="184">
        <f>IF(N389="sníž. přenesená",J389,0)</f>
        <v>0</v>
      </c>
      <c r="BI389" s="184">
        <f>IF(N389="nulová",J389,0)</f>
        <v>0</v>
      </c>
      <c r="BJ389" s="19" t="s">
        <v>90</v>
      </c>
      <c r="BK389" s="184">
        <f>ROUND(I389*H389,2)</f>
        <v>0</v>
      </c>
      <c r="BL389" s="19" t="s">
        <v>143</v>
      </c>
      <c r="BM389" s="183" t="s">
        <v>480</v>
      </c>
    </row>
    <row r="390" spans="1:65" s="2" customFormat="1" ht="11.25">
      <c r="A390" s="37"/>
      <c r="B390" s="38"/>
      <c r="C390" s="39"/>
      <c r="D390" s="185" t="s">
        <v>145</v>
      </c>
      <c r="E390" s="39"/>
      <c r="F390" s="186" t="s">
        <v>481</v>
      </c>
      <c r="G390" s="39"/>
      <c r="H390" s="39"/>
      <c r="I390" s="187"/>
      <c r="J390" s="39"/>
      <c r="K390" s="39"/>
      <c r="L390" s="42"/>
      <c r="M390" s="188"/>
      <c r="N390" s="189"/>
      <c r="O390" s="67"/>
      <c r="P390" s="67"/>
      <c r="Q390" s="67"/>
      <c r="R390" s="67"/>
      <c r="S390" s="67"/>
      <c r="T390" s="68"/>
      <c r="U390" s="37"/>
      <c r="V390" s="37"/>
      <c r="W390" s="37"/>
      <c r="X390" s="37"/>
      <c r="Y390" s="37"/>
      <c r="Z390" s="37"/>
      <c r="AA390" s="37"/>
      <c r="AB390" s="37"/>
      <c r="AC390" s="37"/>
      <c r="AD390" s="37"/>
      <c r="AE390" s="37"/>
      <c r="AT390" s="19" t="s">
        <v>145</v>
      </c>
      <c r="AU390" s="19" t="s">
        <v>92</v>
      </c>
    </row>
    <row r="391" spans="1:65" s="13" customFormat="1" ht="11.25">
      <c r="B391" s="190"/>
      <c r="C391" s="191"/>
      <c r="D391" s="192" t="s">
        <v>147</v>
      </c>
      <c r="E391" s="193" t="s">
        <v>45</v>
      </c>
      <c r="F391" s="194" t="s">
        <v>482</v>
      </c>
      <c r="G391" s="191"/>
      <c r="H391" s="195">
        <v>6.3</v>
      </c>
      <c r="I391" s="196"/>
      <c r="J391" s="191"/>
      <c r="K391" s="191"/>
      <c r="L391" s="197"/>
      <c r="M391" s="198"/>
      <c r="N391" s="199"/>
      <c r="O391" s="199"/>
      <c r="P391" s="199"/>
      <c r="Q391" s="199"/>
      <c r="R391" s="199"/>
      <c r="S391" s="199"/>
      <c r="T391" s="200"/>
      <c r="AT391" s="201" t="s">
        <v>147</v>
      </c>
      <c r="AU391" s="201" t="s">
        <v>92</v>
      </c>
      <c r="AV391" s="13" t="s">
        <v>92</v>
      </c>
      <c r="AW391" s="13" t="s">
        <v>43</v>
      </c>
      <c r="AX391" s="13" t="s">
        <v>83</v>
      </c>
      <c r="AY391" s="201" t="s">
        <v>135</v>
      </c>
    </row>
    <row r="392" spans="1:65" s="13" customFormat="1" ht="11.25">
      <c r="B392" s="190"/>
      <c r="C392" s="191"/>
      <c r="D392" s="192" t="s">
        <v>147</v>
      </c>
      <c r="E392" s="193" t="s">
        <v>45</v>
      </c>
      <c r="F392" s="194" t="s">
        <v>483</v>
      </c>
      <c r="G392" s="191"/>
      <c r="H392" s="195">
        <v>6.85</v>
      </c>
      <c r="I392" s="196"/>
      <c r="J392" s="191"/>
      <c r="K392" s="191"/>
      <c r="L392" s="197"/>
      <c r="M392" s="198"/>
      <c r="N392" s="199"/>
      <c r="O392" s="199"/>
      <c r="P392" s="199"/>
      <c r="Q392" s="199"/>
      <c r="R392" s="199"/>
      <c r="S392" s="199"/>
      <c r="T392" s="200"/>
      <c r="AT392" s="201" t="s">
        <v>147</v>
      </c>
      <c r="AU392" s="201" t="s">
        <v>92</v>
      </c>
      <c r="AV392" s="13" t="s">
        <v>92</v>
      </c>
      <c r="AW392" s="13" t="s">
        <v>43</v>
      </c>
      <c r="AX392" s="13" t="s">
        <v>83</v>
      </c>
      <c r="AY392" s="201" t="s">
        <v>135</v>
      </c>
    </row>
    <row r="393" spans="1:65" s="13" customFormat="1" ht="11.25">
      <c r="B393" s="190"/>
      <c r="C393" s="191"/>
      <c r="D393" s="192" t="s">
        <v>147</v>
      </c>
      <c r="E393" s="193" t="s">
        <v>45</v>
      </c>
      <c r="F393" s="194" t="s">
        <v>484</v>
      </c>
      <c r="G393" s="191"/>
      <c r="H393" s="195">
        <v>4.4000000000000004</v>
      </c>
      <c r="I393" s="196"/>
      <c r="J393" s="191"/>
      <c r="K393" s="191"/>
      <c r="L393" s="197"/>
      <c r="M393" s="198"/>
      <c r="N393" s="199"/>
      <c r="O393" s="199"/>
      <c r="P393" s="199"/>
      <c r="Q393" s="199"/>
      <c r="R393" s="199"/>
      <c r="S393" s="199"/>
      <c r="T393" s="200"/>
      <c r="AT393" s="201" t="s">
        <v>147</v>
      </c>
      <c r="AU393" s="201" t="s">
        <v>92</v>
      </c>
      <c r="AV393" s="13" t="s">
        <v>92</v>
      </c>
      <c r="AW393" s="13" t="s">
        <v>43</v>
      </c>
      <c r="AX393" s="13" t="s">
        <v>83</v>
      </c>
      <c r="AY393" s="201" t="s">
        <v>135</v>
      </c>
    </row>
    <row r="394" spans="1:65" s="13" customFormat="1" ht="11.25">
      <c r="B394" s="190"/>
      <c r="C394" s="191"/>
      <c r="D394" s="192" t="s">
        <v>147</v>
      </c>
      <c r="E394" s="193" t="s">
        <v>45</v>
      </c>
      <c r="F394" s="194" t="s">
        <v>485</v>
      </c>
      <c r="G394" s="191"/>
      <c r="H394" s="195">
        <v>6.75</v>
      </c>
      <c r="I394" s="196"/>
      <c r="J394" s="191"/>
      <c r="K394" s="191"/>
      <c r="L394" s="197"/>
      <c r="M394" s="198"/>
      <c r="N394" s="199"/>
      <c r="O394" s="199"/>
      <c r="P394" s="199"/>
      <c r="Q394" s="199"/>
      <c r="R394" s="199"/>
      <c r="S394" s="199"/>
      <c r="T394" s="200"/>
      <c r="AT394" s="201" t="s">
        <v>147</v>
      </c>
      <c r="AU394" s="201" t="s">
        <v>92</v>
      </c>
      <c r="AV394" s="13" t="s">
        <v>92</v>
      </c>
      <c r="AW394" s="13" t="s">
        <v>43</v>
      </c>
      <c r="AX394" s="13" t="s">
        <v>83</v>
      </c>
      <c r="AY394" s="201" t="s">
        <v>135</v>
      </c>
    </row>
    <row r="395" spans="1:65" s="14" customFormat="1" ht="11.25">
      <c r="B395" s="202"/>
      <c r="C395" s="203"/>
      <c r="D395" s="192" t="s">
        <v>147</v>
      </c>
      <c r="E395" s="204" t="s">
        <v>45</v>
      </c>
      <c r="F395" s="205" t="s">
        <v>154</v>
      </c>
      <c r="G395" s="203"/>
      <c r="H395" s="206">
        <v>24.3</v>
      </c>
      <c r="I395" s="207"/>
      <c r="J395" s="203"/>
      <c r="K395" s="203"/>
      <c r="L395" s="208"/>
      <c r="M395" s="209"/>
      <c r="N395" s="210"/>
      <c r="O395" s="210"/>
      <c r="P395" s="210"/>
      <c r="Q395" s="210"/>
      <c r="R395" s="210"/>
      <c r="S395" s="210"/>
      <c r="T395" s="211"/>
      <c r="AT395" s="212" t="s">
        <v>147</v>
      </c>
      <c r="AU395" s="212" t="s">
        <v>92</v>
      </c>
      <c r="AV395" s="14" t="s">
        <v>143</v>
      </c>
      <c r="AW395" s="14" t="s">
        <v>43</v>
      </c>
      <c r="AX395" s="14" t="s">
        <v>90</v>
      </c>
      <c r="AY395" s="212" t="s">
        <v>135</v>
      </c>
    </row>
    <row r="396" spans="1:65" s="2" customFormat="1" ht="33" customHeight="1">
      <c r="A396" s="37"/>
      <c r="B396" s="38"/>
      <c r="C396" s="172" t="s">
        <v>486</v>
      </c>
      <c r="D396" s="172" t="s">
        <v>138</v>
      </c>
      <c r="E396" s="173" t="s">
        <v>487</v>
      </c>
      <c r="F396" s="174" t="s">
        <v>488</v>
      </c>
      <c r="G396" s="175" t="s">
        <v>162</v>
      </c>
      <c r="H396" s="176">
        <v>367.791</v>
      </c>
      <c r="I396" s="177"/>
      <c r="J396" s="178">
        <f>ROUND(I396*H396,2)</f>
        <v>0</v>
      </c>
      <c r="K396" s="174" t="s">
        <v>142</v>
      </c>
      <c r="L396" s="42"/>
      <c r="M396" s="179" t="s">
        <v>45</v>
      </c>
      <c r="N396" s="180" t="s">
        <v>54</v>
      </c>
      <c r="O396" s="67"/>
      <c r="P396" s="181">
        <f>O396*H396</f>
        <v>0</v>
      </c>
      <c r="Q396" s="181">
        <v>0</v>
      </c>
      <c r="R396" s="181">
        <f>Q396*H396</f>
        <v>0</v>
      </c>
      <c r="S396" s="181">
        <v>4.0000000000000001E-3</v>
      </c>
      <c r="T396" s="182">
        <f>S396*H396</f>
        <v>1.4711639999999999</v>
      </c>
      <c r="U396" s="37"/>
      <c r="V396" s="37"/>
      <c r="W396" s="37"/>
      <c r="X396" s="37"/>
      <c r="Y396" s="37"/>
      <c r="Z396" s="37"/>
      <c r="AA396" s="37"/>
      <c r="AB396" s="37"/>
      <c r="AC396" s="37"/>
      <c r="AD396" s="37"/>
      <c r="AE396" s="37"/>
      <c r="AR396" s="183" t="s">
        <v>143</v>
      </c>
      <c r="AT396" s="183" t="s">
        <v>138</v>
      </c>
      <c r="AU396" s="183" t="s">
        <v>92</v>
      </c>
      <c r="AY396" s="19" t="s">
        <v>135</v>
      </c>
      <c r="BE396" s="184">
        <f>IF(N396="základní",J396,0)</f>
        <v>0</v>
      </c>
      <c r="BF396" s="184">
        <f>IF(N396="snížená",J396,0)</f>
        <v>0</v>
      </c>
      <c r="BG396" s="184">
        <f>IF(N396="zákl. přenesená",J396,0)</f>
        <v>0</v>
      </c>
      <c r="BH396" s="184">
        <f>IF(N396="sníž. přenesená",J396,0)</f>
        <v>0</v>
      </c>
      <c r="BI396" s="184">
        <f>IF(N396="nulová",J396,0)</f>
        <v>0</v>
      </c>
      <c r="BJ396" s="19" t="s">
        <v>90</v>
      </c>
      <c r="BK396" s="184">
        <f>ROUND(I396*H396,2)</f>
        <v>0</v>
      </c>
      <c r="BL396" s="19" t="s">
        <v>143</v>
      </c>
      <c r="BM396" s="183" t="s">
        <v>489</v>
      </c>
    </row>
    <row r="397" spans="1:65" s="2" customFormat="1" ht="11.25">
      <c r="A397" s="37"/>
      <c r="B397" s="38"/>
      <c r="C397" s="39"/>
      <c r="D397" s="185" t="s">
        <v>145</v>
      </c>
      <c r="E397" s="39"/>
      <c r="F397" s="186" t="s">
        <v>490</v>
      </c>
      <c r="G397" s="39"/>
      <c r="H397" s="39"/>
      <c r="I397" s="187"/>
      <c r="J397" s="39"/>
      <c r="K397" s="39"/>
      <c r="L397" s="42"/>
      <c r="M397" s="188"/>
      <c r="N397" s="189"/>
      <c r="O397" s="67"/>
      <c r="P397" s="67"/>
      <c r="Q397" s="67"/>
      <c r="R397" s="67"/>
      <c r="S397" s="67"/>
      <c r="T397" s="68"/>
      <c r="U397" s="37"/>
      <c r="V397" s="37"/>
      <c r="W397" s="37"/>
      <c r="X397" s="37"/>
      <c r="Y397" s="37"/>
      <c r="Z397" s="37"/>
      <c r="AA397" s="37"/>
      <c r="AB397" s="37"/>
      <c r="AC397" s="37"/>
      <c r="AD397" s="37"/>
      <c r="AE397" s="37"/>
      <c r="AT397" s="19" t="s">
        <v>145</v>
      </c>
      <c r="AU397" s="19" t="s">
        <v>92</v>
      </c>
    </row>
    <row r="398" spans="1:65" s="15" customFormat="1" ht="11.25">
      <c r="B398" s="213"/>
      <c r="C398" s="214"/>
      <c r="D398" s="192" t="s">
        <v>147</v>
      </c>
      <c r="E398" s="215" t="s">
        <v>45</v>
      </c>
      <c r="F398" s="216" t="s">
        <v>491</v>
      </c>
      <c r="G398" s="214"/>
      <c r="H398" s="215" t="s">
        <v>45</v>
      </c>
      <c r="I398" s="217"/>
      <c r="J398" s="214"/>
      <c r="K398" s="214"/>
      <c r="L398" s="218"/>
      <c r="M398" s="219"/>
      <c r="N398" s="220"/>
      <c r="O398" s="220"/>
      <c r="P398" s="220"/>
      <c r="Q398" s="220"/>
      <c r="R398" s="220"/>
      <c r="S398" s="220"/>
      <c r="T398" s="221"/>
      <c r="AT398" s="222" t="s">
        <v>147</v>
      </c>
      <c r="AU398" s="222" t="s">
        <v>92</v>
      </c>
      <c r="AV398" s="15" t="s">
        <v>90</v>
      </c>
      <c r="AW398" s="15" t="s">
        <v>43</v>
      </c>
      <c r="AX398" s="15" t="s">
        <v>83</v>
      </c>
      <c r="AY398" s="222" t="s">
        <v>135</v>
      </c>
    </row>
    <row r="399" spans="1:65" s="13" customFormat="1" ht="11.25">
      <c r="B399" s="190"/>
      <c r="C399" s="191"/>
      <c r="D399" s="192" t="s">
        <v>147</v>
      </c>
      <c r="E399" s="193" t="s">
        <v>45</v>
      </c>
      <c r="F399" s="194" t="s">
        <v>492</v>
      </c>
      <c r="G399" s="191"/>
      <c r="H399" s="195">
        <v>367.791</v>
      </c>
      <c r="I399" s="196"/>
      <c r="J399" s="191"/>
      <c r="K399" s="191"/>
      <c r="L399" s="197"/>
      <c r="M399" s="198"/>
      <c r="N399" s="199"/>
      <c r="O399" s="199"/>
      <c r="P399" s="199"/>
      <c r="Q399" s="199"/>
      <c r="R399" s="199"/>
      <c r="S399" s="199"/>
      <c r="T399" s="200"/>
      <c r="AT399" s="201" t="s">
        <v>147</v>
      </c>
      <c r="AU399" s="201" t="s">
        <v>92</v>
      </c>
      <c r="AV399" s="13" t="s">
        <v>92</v>
      </c>
      <c r="AW399" s="13" t="s">
        <v>43</v>
      </c>
      <c r="AX399" s="13" t="s">
        <v>90</v>
      </c>
      <c r="AY399" s="201" t="s">
        <v>135</v>
      </c>
    </row>
    <row r="400" spans="1:65" s="2" customFormat="1" ht="37.9" customHeight="1">
      <c r="A400" s="37"/>
      <c r="B400" s="38"/>
      <c r="C400" s="172" t="s">
        <v>493</v>
      </c>
      <c r="D400" s="172" t="s">
        <v>138</v>
      </c>
      <c r="E400" s="173" t="s">
        <v>494</v>
      </c>
      <c r="F400" s="174" t="s">
        <v>495</v>
      </c>
      <c r="G400" s="175" t="s">
        <v>162</v>
      </c>
      <c r="H400" s="176">
        <v>1416.431</v>
      </c>
      <c r="I400" s="177"/>
      <c r="J400" s="178">
        <f>ROUND(I400*H400,2)</f>
        <v>0</v>
      </c>
      <c r="K400" s="174" t="s">
        <v>142</v>
      </c>
      <c r="L400" s="42"/>
      <c r="M400" s="179" t="s">
        <v>45</v>
      </c>
      <c r="N400" s="180" t="s">
        <v>54</v>
      </c>
      <c r="O400" s="67"/>
      <c r="P400" s="181">
        <f>O400*H400</f>
        <v>0</v>
      </c>
      <c r="Q400" s="181">
        <v>0</v>
      </c>
      <c r="R400" s="181">
        <f>Q400*H400</f>
        <v>0</v>
      </c>
      <c r="S400" s="181">
        <v>4.0000000000000001E-3</v>
      </c>
      <c r="T400" s="182">
        <f>S400*H400</f>
        <v>5.665724</v>
      </c>
      <c r="U400" s="37"/>
      <c r="V400" s="37"/>
      <c r="W400" s="37"/>
      <c r="X400" s="37"/>
      <c r="Y400" s="37"/>
      <c r="Z400" s="37"/>
      <c r="AA400" s="37"/>
      <c r="AB400" s="37"/>
      <c r="AC400" s="37"/>
      <c r="AD400" s="37"/>
      <c r="AE400" s="37"/>
      <c r="AR400" s="183" t="s">
        <v>143</v>
      </c>
      <c r="AT400" s="183" t="s">
        <v>138</v>
      </c>
      <c r="AU400" s="183" t="s">
        <v>92</v>
      </c>
      <c r="AY400" s="19" t="s">
        <v>135</v>
      </c>
      <c r="BE400" s="184">
        <f>IF(N400="základní",J400,0)</f>
        <v>0</v>
      </c>
      <c r="BF400" s="184">
        <f>IF(N400="snížená",J400,0)</f>
        <v>0</v>
      </c>
      <c r="BG400" s="184">
        <f>IF(N400="zákl. přenesená",J400,0)</f>
        <v>0</v>
      </c>
      <c r="BH400" s="184">
        <f>IF(N400="sníž. přenesená",J400,0)</f>
        <v>0</v>
      </c>
      <c r="BI400" s="184">
        <f>IF(N400="nulová",J400,0)</f>
        <v>0</v>
      </c>
      <c r="BJ400" s="19" t="s">
        <v>90</v>
      </c>
      <c r="BK400" s="184">
        <f>ROUND(I400*H400,2)</f>
        <v>0</v>
      </c>
      <c r="BL400" s="19" t="s">
        <v>143</v>
      </c>
      <c r="BM400" s="183" t="s">
        <v>496</v>
      </c>
    </row>
    <row r="401" spans="1:65" s="2" customFormat="1" ht="11.25">
      <c r="A401" s="37"/>
      <c r="B401" s="38"/>
      <c r="C401" s="39"/>
      <c r="D401" s="185" t="s">
        <v>145</v>
      </c>
      <c r="E401" s="39"/>
      <c r="F401" s="186" t="s">
        <v>497</v>
      </c>
      <c r="G401" s="39"/>
      <c r="H401" s="39"/>
      <c r="I401" s="187"/>
      <c r="J401" s="39"/>
      <c r="K401" s="39"/>
      <c r="L401" s="42"/>
      <c r="M401" s="188"/>
      <c r="N401" s="189"/>
      <c r="O401" s="67"/>
      <c r="P401" s="67"/>
      <c r="Q401" s="67"/>
      <c r="R401" s="67"/>
      <c r="S401" s="67"/>
      <c r="T401" s="68"/>
      <c r="U401" s="37"/>
      <c r="V401" s="37"/>
      <c r="W401" s="37"/>
      <c r="X401" s="37"/>
      <c r="Y401" s="37"/>
      <c r="Z401" s="37"/>
      <c r="AA401" s="37"/>
      <c r="AB401" s="37"/>
      <c r="AC401" s="37"/>
      <c r="AD401" s="37"/>
      <c r="AE401" s="37"/>
      <c r="AT401" s="19" t="s">
        <v>145</v>
      </c>
      <c r="AU401" s="19" t="s">
        <v>92</v>
      </c>
    </row>
    <row r="402" spans="1:65" s="15" customFormat="1" ht="11.25">
      <c r="B402" s="213"/>
      <c r="C402" s="214"/>
      <c r="D402" s="192" t="s">
        <v>147</v>
      </c>
      <c r="E402" s="215" t="s">
        <v>45</v>
      </c>
      <c r="F402" s="216" t="s">
        <v>498</v>
      </c>
      <c r="G402" s="214"/>
      <c r="H402" s="215" t="s">
        <v>45</v>
      </c>
      <c r="I402" s="217"/>
      <c r="J402" s="214"/>
      <c r="K402" s="214"/>
      <c r="L402" s="218"/>
      <c r="M402" s="219"/>
      <c r="N402" s="220"/>
      <c r="O402" s="220"/>
      <c r="P402" s="220"/>
      <c r="Q402" s="220"/>
      <c r="R402" s="220"/>
      <c r="S402" s="220"/>
      <c r="T402" s="221"/>
      <c r="AT402" s="222" t="s">
        <v>147</v>
      </c>
      <c r="AU402" s="222" t="s">
        <v>92</v>
      </c>
      <c r="AV402" s="15" t="s">
        <v>90</v>
      </c>
      <c r="AW402" s="15" t="s">
        <v>43</v>
      </c>
      <c r="AX402" s="15" t="s">
        <v>83</v>
      </c>
      <c r="AY402" s="222" t="s">
        <v>135</v>
      </c>
    </row>
    <row r="403" spans="1:65" s="13" customFormat="1" ht="11.25">
      <c r="B403" s="190"/>
      <c r="C403" s="191"/>
      <c r="D403" s="192" t="s">
        <v>147</v>
      </c>
      <c r="E403" s="193" t="s">
        <v>45</v>
      </c>
      <c r="F403" s="194" t="s">
        <v>499</v>
      </c>
      <c r="G403" s="191"/>
      <c r="H403" s="195">
        <v>1416.431</v>
      </c>
      <c r="I403" s="196"/>
      <c r="J403" s="191"/>
      <c r="K403" s="191"/>
      <c r="L403" s="197"/>
      <c r="M403" s="198"/>
      <c r="N403" s="199"/>
      <c r="O403" s="199"/>
      <c r="P403" s="199"/>
      <c r="Q403" s="199"/>
      <c r="R403" s="199"/>
      <c r="S403" s="199"/>
      <c r="T403" s="200"/>
      <c r="AT403" s="201" t="s">
        <v>147</v>
      </c>
      <c r="AU403" s="201" t="s">
        <v>92</v>
      </c>
      <c r="AV403" s="13" t="s">
        <v>92</v>
      </c>
      <c r="AW403" s="13" t="s">
        <v>43</v>
      </c>
      <c r="AX403" s="13" t="s">
        <v>90</v>
      </c>
      <c r="AY403" s="201" t="s">
        <v>135</v>
      </c>
    </row>
    <row r="404" spans="1:65" s="12" customFormat="1" ht="22.9" customHeight="1">
      <c r="B404" s="156"/>
      <c r="C404" s="157"/>
      <c r="D404" s="158" t="s">
        <v>82</v>
      </c>
      <c r="E404" s="170" t="s">
        <v>500</v>
      </c>
      <c r="F404" s="170" t="s">
        <v>501</v>
      </c>
      <c r="G404" s="157"/>
      <c r="H404" s="157"/>
      <c r="I404" s="160"/>
      <c r="J404" s="171">
        <f>BK404</f>
        <v>0</v>
      </c>
      <c r="K404" s="157"/>
      <c r="L404" s="162"/>
      <c r="M404" s="163"/>
      <c r="N404" s="164"/>
      <c r="O404" s="164"/>
      <c r="P404" s="165">
        <f>SUM(P405:P413)</f>
        <v>0</v>
      </c>
      <c r="Q404" s="164"/>
      <c r="R404" s="165">
        <f>SUM(R405:R413)</f>
        <v>0</v>
      </c>
      <c r="S404" s="164"/>
      <c r="T404" s="166">
        <f>SUM(T405:T413)</f>
        <v>0</v>
      </c>
      <c r="AR404" s="167" t="s">
        <v>90</v>
      </c>
      <c r="AT404" s="168" t="s">
        <v>82</v>
      </c>
      <c r="AU404" s="168" t="s">
        <v>90</v>
      </c>
      <c r="AY404" s="167" t="s">
        <v>135</v>
      </c>
      <c r="BK404" s="169">
        <f>SUM(BK405:BK413)</f>
        <v>0</v>
      </c>
    </row>
    <row r="405" spans="1:65" s="2" customFormat="1" ht="44.25" customHeight="1">
      <c r="A405" s="37"/>
      <c r="B405" s="38"/>
      <c r="C405" s="172" t="s">
        <v>502</v>
      </c>
      <c r="D405" s="172" t="s">
        <v>138</v>
      </c>
      <c r="E405" s="173" t="s">
        <v>503</v>
      </c>
      <c r="F405" s="174" t="s">
        <v>504</v>
      </c>
      <c r="G405" s="175" t="s">
        <v>352</v>
      </c>
      <c r="H405" s="176">
        <v>104.381</v>
      </c>
      <c r="I405" s="177"/>
      <c r="J405" s="178">
        <f>ROUND(I405*H405,2)</f>
        <v>0</v>
      </c>
      <c r="K405" s="174" t="s">
        <v>142</v>
      </c>
      <c r="L405" s="42"/>
      <c r="M405" s="179" t="s">
        <v>45</v>
      </c>
      <c r="N405" s="180" t="s">
        <v>54</v>
      </c>
      <c r="O405" s="67"/>
      <c r="P405" s="181">
        <f>O405*H405</f>
        <v>0</v>
      </c>
      <c r="Q405" s="181">
        <v>0</v>
      </c>
      <c r="R405" s="181">
        <f>Q405*H405</f>
        <v>0</v>
      </c>
      <c r="S405" s="181">
        <v>0</v>
      </c>
      <c r="T405" s="182">
        <f>S405*H405</f>
        <v>0</v>
      </c>
      <c r="U405" s="37"/>
      <c r="V405" s="37"/>
      <c r="W405" s="37"/>
      <c r="X405" s="37"/>
      <c r="Y405" s="37"/>
      <c r="Z405" s="37"/>
      <c r="AA405" s="37"/>
      <c r="AB405" s="37"/>
      <c r="AC405" s="37"/>
      <c r="AD405" s="37"/>
      <c r="AE405" s="37"/>
      <c r="AR405" s="183" t="s">
        <v>143</v>
      </c>
      <c r="AT405" s="183" t="s">
        <v>138</v>
      </c>
      <c r="AU405" s="183" t="s">
        <v>92</v>
      </c>
      <c r="AY405" s="19" t="s">
        <v>135</v>
      </c>
      <c r="BE405" s="184">
        <f>IF(N405="základní",J405,0)</f>
        <v>0</v>
      </c>
      <c r="BF405" s="184">
        <f>IF(N405="snížená",J405,0)</f>
        <v>0</v>
      </c>
      <c r="BG405" s="184">
        <f>IF(N405="zákl. přenesená",J405,0)</f>
        <v>0</v>
      </c>
      <c r="BH405" s="184">
        <f>IF(N405="sníž. přenesená",J405,0)</f>
        <v>0</v>
      </c>
      <c r="BI405" s="184">
        <f>IF(N405="nulová",J405,0)</f>
        <v>0</v>
      </c>
      <c r="BJ405" s="19" t="s">
        <v>90</v>
      </c>
      <c r="BK405" s="184">
        <f>ROUND(I405*H405,2)</f>
        <v>0</v>
      </c>
      <c r="BL405" s="19" t="s">
        <v>143</v>
      </c>
      <c r="BM405" s="183" t="s">
        <v>505</v>
      </c>
    </row>
    <row r="406" spans="1:65" s="2" customFormat="1" ht="11.25">
      <c r="A406" s="37"/>
      <c r="B406" s="38"/>
      <c r="C406" s="39"/>
      <c r="D406" s="185" t="s">
        <v>145</v>
      </c>
      <c r="E406" s="39"/>
      <c r="F406" s="186" t="s">
        <v>506</v>
      </c>
      <c r="G406" s="39"/>
      <c r="H406" s="39"/>
      <c r="I406" s="187"/>
      <c r="J406" s="39"/>
      <c r="K406" s="39"/>
      <c r="L406" s="42"/>
      <c r="M406" s="188"/>
      <c r="N406" s="189"/>
      <c r="O406" s="67"/>
      <c r="P406" s="67"/>
      <c r="Q406" s="67"/>
      <c r="R406" s="67"/>
      <c r="S406" s="67"/>
      <c r="T406" s="68"/>
      <c r="U406" s="37"/>
      <c r="V406" s="37"/>
      <c r="W406" s="37"/>
      <c r="X406" s="37"/>
      <c r="Y406" s="37"/>
      <c r="Z406" s="37"/>
      <c r="AA406" s="37"/>
      <c r="AB406" s="37"/>
      <c r="AC406" s="37"/>
      <c r="AD406" s="37"/>
      <c r="AE406" s="37"/>
      <c r="AT406" s="19" t="s">
        <v>145</v>
      </c>
      <c r="AU406" s="19" t="s">
        <v>92</v>
      </c>
    </row>
    <row r="407" spans="1:65" s="2" customFormat="1" ht="33" customHeight="1">
      <c r="A407" s="37"/>
      <c r="B407" s="38"/>
      <c r="C407" s="172" t="s">
        <v>507</v>
      </c>
      <c r="D407" s="172" t="s">
        <v>138</v>
      </c>
      <c r="E407" s="173" t="s">
        <v>508</v>
      </c>
      <c r="F407" s="174" t="s">
        <v>509</v>
      </c>
      <c r="G407" s="175" t="s">
        <v>352</v>
      </c>
      <c r="H407" s="176">
        <v>104.381</v>
      </c>
      <c r="I407" s="177"/>
      <c r="J407" s="178">
        <f>ROUND(I407*H407,2)</f>
        <v>0</v>
      </c>
      <c r="K407" s="174" t="s">
        <v>142</v>
      </c>
      <c r="L407" s="42"/>
      <c r="M407" s="179" t="s">
        <v>45</v>
      </c>
      <c r="N407" s="180" t="s">
        <v>54</v>
      </c>
      <c r="O407" s="67"/>
      <c r="P407" s="181">
        <f>O407*H407</f>
        <v>0</v>
      </c>
      <c r="Q407" s="181">
        <v>0</v>
      </c>
      <c r="R407" s="181">
        <f>Q407*H407</f>
        <v>0</v>
      </c>
      <c r="S407" s="181">
        <v>0</v>
      </c>
      <c r="T407" s="182">
        <f>S407*H407</f>
        <v>0</v>
      </c>
      <c r="U407" s="37"/>
      <c r="V407" s="37"/>
      <c r="W407" s="37"/>
      <c r="X407" s="37"/>
      <c r="Y407" s="37"/>
      <c r="Z407" s="37"/>
      <c r="AA407" s="37"/>
      <c r="AB407" s="37"/>
      <c r="AC407" s="37"/>
      <c r="AD407" s="37"/>
      <c r="AE407" s="37"/>
      <c r="AR407" s="183" t="s">
        <v>143</v>
      </c>
      <c r="AT407" s="183" t="s">
        <v>138</v>
      </c>
      <c r="AU407" s="183" t="s">
        <v>92</v>
      </c>
      <c r="AY407" s="19" t="s">
        <v>135</v>
      </c>
      <c r="BE407" s="184">
        <f>IF(N407="základní",J407,0)</f>
        <v>0</v>
      </c>
      <c r="BF407" s="184">
        <f>IF(N407="snížená",J407,0)</f>
        <v>0</v>
      </c>
      <c r="BG407" s="184">
        <f>IF(N407="zákl. přenesená",J407,0)</f>
        <v>0</v>
      </c>
      <c r="BH407" s="184">
        <f>IF(N407="sníž. přenesená",J407,0)</f>
        <v>0</v>
      </c>
      <c r="BI407" s="184">
        <f>IF(N407="nulová",J407,0)</f>
        <v>0</v>
      </c>
      <c r="BJ407" s="19" t="s">
        <v>90</v>
      </c>
      <c r="BK407" s="184">
        <f>ROUND(I407*H407,2)</f>
        <v>0</v>
      </c>
      <c r="BL407" s="19" t="s">
        <v>143</v>
      </c>
      <c r="BM407" s="183" t="s">
        <v>510</v>
      </c>
    </row>
    <row r="408" spans="1:65" s="2" customFormat="1" ht="11.25">
      <c r="A408" s="37"/>
      <c r="B408" s="38"/>
      <c r="C408" s="39"/>
      <c r="D408" s="185" t="s">
        <v>145</v>
      </c>
      <c r="E408" s="39"/>
      <c r="F408" s="186" t="s">
        <v>511</v>
      </c>
      <c r="G408" s="39"/>
      <c r="H408" s="39"/>
      <c r="I408" s="187"/>
      <c r="J408" s="39"/>
      <c r="K408" s="39"/>
      <c r="L408" s="42"/>
      <c r="M408" s="188"/>
      <c r="N408" s="189"/>
      <c r="O408" s="67"/>
      <c r="P408" s="67"/>
      <c r="Q408" s="67"/>
      <c r="R408" s="67"/>
      <c r="S408" s="67"/>
      <c r="T408" s="68"/>
      <c r="U408" s="37"/>
      <c r="V408" s="37"/>
      <c r="W408" s="37"/>
      <c r="X408" s="37"/>
      <c r="Y408" s="37"/>
      <c r="Z408" s="37"/>
      <c r="AA408" s="37"/>
      <c r="AB408" s="37"/>
      <c r="AC408" s="37"/>
      <c r="AD408" s="37"/>
      <c r="AE408" s="37"/>
      <c r="AT408" s="19" t="s">
        <v>145</v>
      </c>
      <c r="AU408" s="19" t="s">
        <v>92</v>
      </c>
    </row>
    <row r="409" spans="1:65" s="2" customFormat="1" ht="44.25" customHeight="1">
      <c r="A409" s="37"/>
      <c r="B409" s="38"/>
      <c r="C409" s="172" t="s">
        <v>512</v>
      </c>
      <c r="D409" s="172" t="s">
        <v>138</v>
      </c>
      <c r="E409" s="173" t="s">
        <v>513</v>
      </c>
      <c r="F409" s="174" t="s">
        <v>514</v>
      </c>
      <c r="G409" s="175" t="s">
        <v>352</v>
      </c>
      <c r="H409" s="176">
        <v>1043.81</v>
      </c>
      <c r="I409" s="177"/>
      <c r="J409" s="178">
        <f>ROUND(I409*H409,2)</f>
        <v>0</v>
      </c>
      <c r="K409" s="174" t="s">
        <v>142</v>
      </c>
      <c r="L409" s="42"/>
      <c r="M409" s="179" t="s">
        <v>45</v>
      </c>
      <c r="N409" s="180" t="s">
        <v>54</v>
      </c>
      <c r="O409" s="67"/>
      <c r="P409" s="181">
        <f>O409*H409</f>
        <v>0</v>
      </c>
      <c r="Q409" s="181">
        <v>0</v>
      </c>
      <c r="R409" s="181">
        <f>Q409*H409</f>
        <v>0</v>
      </c>
      <c r="S409" s="181">
        <v>0</v>
      </c>
      <c r="T409" s="182">
        <f>S409*H409</f>
        <v>0</v>
      </c>
      <c r="U409" s="37"/>
      <c r="V409" s="37"/>
      <c r="W409" s="37"/>
      <c r="X409" s="37"/>
      <c r="Y409" s="37"/>
      <c r="Z409" s="37"/>
      <c r="AA409" s="37"/>
      <c r="AB409" s="37"/>
      <c r="AC409" s="37"/>
      <c r="AD409" s="37"/>
      <c r="AE409" s="37"/>
      <c r="AR409" s="183" t="s">
        <v>143</v>
      </c>
      <c r="AT409" s="183" t="s">
        <v>138</v>
      </c>
      <c r="AU409" s="183" t="s">
        <v>92</v>
      </c>
      <c r="AY409" s="19" t="s">
        <v>135</v>
      </c>
      <c r="BE409" s="184">
        <f>IF(N409="základní",J409,0)</f>
        <v>0</v>
      </c>
      <c r="BF409" s="184">
        <f>IF(N409="snížená",J409,0)</f>
        <v>0</v>
      </c>
      <c r="BG409" s="184">
        <f>IF(N409="zákl. přenesená",J409,0)</f>
        <v>0</v>
      </c>
      <c r="BH409" s="184">
        <f>IF(N409="sníž. přenesená",J409,0)</f>
        <v>0</v>
      </c>
      <c r="BI409" s="184">
        <f>IF(N409="nulová",J409,0)</f>
        <v>0</v>
      </c>
      <c r="BJ409" s="19" t="s">
        <v>90</v>
      </c>
      <c r="BK409" s="184">
        <f>ROUND(I409*H409,2)</f>
        <v>0</v>
      </c>
      <c r="BL409" s="19" t="s">
        <v>143</v>
      </c>
      <c r="BM409" s="183" t="s">
        <v>515</v>
      </c>
    </row>
    <row r="410" spans="1:65" s="2" customFormat="1" ht="11.25">
      <c r="A410" s="37"/>
      <c r="B410" s="38"/>
      <c r="C410" s="39"/>
      <c r="D410" s="185" t="s">
        <v>145</v>
      </c>
      <c r="E410" s="39"/>
      <c r="F410" s="186" t="s">
        <v>516</v>
      </c>
      <c r="G410" s="39"/>
      <c r="H410" s="39"/>
      <c r="I410" s="187"/>
      <c r="J410" s="39"/>
      <c r="K410" s="39"/>
      <c r="L410" s="42"/>
      <c r="M410" s="188"/>
      <c r="N410" s="189"/>
      <c r="O410" s="67"/>
      <c r="P410" s="67"/>
      <c r="Q410" s="67"/>
      <c r="R410" s="67"/>
      <c r="S410" s="67"/>
      <c r="T410" s="68"/>
      <c r="U410" s="37"/>
      <c r="V410" s="37"/>
      <c r="W410" s="37"/>
      <c r="X410" s="37"/>
      <c r="Y410" s="37"/>
      <c r="Z410" s="37"/>
      <c r="AA410" s="37"/>
      <c r="AB410" s="37"/>
      <c r="AC410" s="37"/>
      <c r="AD410" s="37"/>
      <c r="AE410" s="37"/>
      <c r="AT410" s="19" t="s">
        <v>145</v>
      </c>
      <c r="AU410" s="19" t="s">
        <v>92</v>
      </c>
    </row>
    <row r="411" spans="1:65" s="13" customFormat="1" ht="11.25">
      <c r="B411" s="190"/>
      <c r="C411" s="191"/>
      <c r="D411" s="192" t="s">
        <v>147</v>
      </c>
      <c r="E411" s="191"/>
      <c r="F411" s="194" t="s">
        <v>517</v>
      </c>
      <c r="G411" s="191"/>
      <c r="H411" s="195">
        <v>1043.81</v>
      </c>
      <c r="I411" s="196"/>
      <c r="J411" s="191"/>
      <c r="K411" s="191"/>
      <c r="L411" s="197"/>
      <c r="M411" s="198"/>
      <c r="N411" s="199"/>
      <c r="O411" s="199"/>
      <c r="P411" s="199"/>
      <c r="Q411" s="199"/>
      <c r="R411" s="199"/>
      <c r="S411" s="199"/>
      <c r="T411" s="200"/>
      <c r="AT411" s="201" t="s">
        <v>147</v>
      </c>
      <c r="AU411" s="201" t="s">
        <v>92</v>
      </c>
      <c r="AV411" s="13" t="s">
        <v>92</v>
      </c>
      <c r="AW411" s="13" t="s">
        <v>4</v>
      </c>
      <c r="AX411" s="13" t="s">
        <v>90</v>
      </c>
      <c r="AY411" s="201" t="s">
        <v>135</v>
      </c>
    </row>
    <row r="412" spans="1:65" s="2" customFormat="1" ht="44.25" customHeight="1">
      <c r="A412" s="37"/>
      <c r="B412" s="38"/>
      <c r="C412" s="172" t="s">
        <v>518</v>
      </c>
      <c r="D412" s="172" t="s">
        <v>138</v>
      </c>
      <c r="E412" s="173" t="s">
        <v>519</v>
      </c>
      <c r="F412" s="174" t="s">
        <v>520</v>
      </c>
      <c r="G412" s="175" t="s">
        <v>352</v>
      </c>
      <c r="H412" s="176">
        <v>104.381</v>
      </c>
      <c r="I412" s="177"/>
      <c r="J412" s="178">
        <f>ROUND(I412*H412,2)</f>
        <v>0</v>
      </c>
      <c r="K412" s="174" t="s">
        <v>142</v>
      </c>
      <c r="L412" s="42"/>
      <c r="M412" s="179" t="s">
        <v>45</v>
      </c>
      <c r="N412" s="180" t="s">
        <v>54</v>
      </c>
      <c r="O412" s="67"/>
      <c r="P412" s="181">
        <f>O412*H412</f>
        <v>0</v>
      </c>
      <c r="Q412" s="181">
        <v>0</v>
      </c>
      <c r="R412" s="181">
        <f>Q412*H412</f>
        <v>0</v>
      </c>
      <c r="S412" s="181">
        <v>0</v>
      </c>
      <c r="T412" s="182">
        <f>S412*H412</f>
        <v>0</v>
      </c>
      <c r="U412" s="37"/>
      <c r="V412" s="37"/>
      <c r="W412" s="37"/>
      <c r="X412" s="37"/>
      <c r="Y412" s="37"/>
      <c r="Z412" s="37"/>
      <c r="AA412" s="37"/>
      <c r="AB412" s="37"/>
      <c r="AC412" s="37"/>
      <c r="AD412" s="37"/>
      <c r="AE412" s="37"/>
      <c r="AR412" s="183" t="s">
        <v>143</v>
      </c>
      <c r="AT412" s="183" t="s">
        <v>138</v>
      </c>
      <c r="AU412" s="183" t="s">
        <v>92</v>
      </c>
      <c r="AY412" s="19" t="s">
        <v>135</v>
      </c>
      <c r="BE412" s="184">
        <f>IF(N412="základní",J412,0)</f>
        <v>0</v>
      </c>
      <c r="BF412" s="184">
        <f>IF(N412="snížená",J412,0)</f>
        <v>0</v>
      </c>
      <c r="BG412" s="184">
        <f>IF(N412="zákl. přenesená",J412,0)</f>
        <v>0</v>
      </c>
      <c r="BH412" s="184">
        <f>IF(N412="sníž. přenesená",J412,0)</f>
        <v>0</v>
      </c>
      <c r="BI412" s="184">
        <f>IF(N412="nulová",J412,0)</f>
        <v>0</v>
      </c>
      <c r="BJ412" s="19" t="s">
        <v>90</v>
      </c>
      <c r="BK412" s="184">
        <f>ROUND(I412*H412,2)</f>
        <v>0</v>
      </c>
      <c r="BL412" s="19" t="s">
        <v>143</v>
      </c>
      <c r="BM412" s="183" t="s">
        <v>521</v>
      </c>
    </row>
    <row r="413" spans="1:65" s="2" customFormat="1" ht="11.25">
      <c r="A413" s="37"/>
      <c r="B413" s="38"/>
      <c r="C413" s="39"/>
      <c r="D413" s="185" t="s">
        <v>145</v>
      </c>
      <c r="E413" s="39"/>
      <c r="F413" s="186" t="s">
        <v>522</v>
      </c>
      <c r="G413" s="39"/>
      <c r="H413" s="39"/>
      <c r="I413" s="187"/>
      <c r="J413" s="39"/>
      <c r="K413" s="39"/>
      <c r="L413" s="42"/>
      <c r="M413" s="188"/>
      <c r="N413" s="189"/>
      <c r="O413" s="67"/>
      <c r="P413" s="67"/>
      <c r="Q413" s="67"/>
      <c r="R413" s="67"/>
      <c r="S413" s="67"/>
      <c r="T413" s="68"/>
      <c r="U413" s="37"/>
      <c r="V413" s="37"/>
      <c r="W413" s="37"/>
      <c r="X413" s="37"/>
      <c r="Y413" s="37"/>
      <c r="Z413" s="37"/>
      <c r="AA413" s="37"/>
      <c r="AB413" s="37"/>
      <c r="AC413" s="37"/>
      <c r="AD413" s="37"/>
      <c r="AE413" s="37"/>
      <c r="AT413" s="19" t="s">
        <v>145</v>
      </c>
      <c r="AU413" s="19" t="s">
        <v>92</v>
      </c>
    </row>
    <row r="414" spans="1:65" s="12" customFormat="1" ht="22.9" customHeight="1">
      <c r="B414" s="156"/>
      <c r="C414" s="157"/>
      <c r="D414" s="158" t="s">
        <v>82</v>
      </c>
      <c r="E414" s="170" t="s">
        <v>523</v>
      </c>
      <c r="F414" s="170" t="s">
        <v>524</v>
      </c>
      <c r="G414" s="157"/>
      <c r="H414" s="157"/>
      <c r="I414" s="160"/>
      <c r="J414" s="171">
        <f>BK414</f>
        <v>0</v>
      </c>
      <c r="K414" s="157"/>
      <c r="L414" s="162"/>
      <c r="M414" s="163"/>
      <c r="N414" s="164"/>
      <c r="O414" s="164"/>
      <c r="P414" s="165">
        <f>SUM(P415:P416)</f>
        <v>0</v>
      </c>
      <c r="Q414" s="164"/>
      <c r="R414" s="165">
        <f>SUM(R415:R416)</f>
        <v>0</v>
      </c>
      <c r="S414" s="164"/>
      <c r="T414" s="166">
        <f>SUM(T415:T416)</f>
        <v>0</v>
      </c>
      <c r="AR414" s="167" t="s">
        <v>90</v>
      </c>
      <c r="AT414" s="168" t="s">
        <v>82</v>
      </c>
      <c r="AU414" s="168" t="s">
        <v>90</v>
      </c>
      <c r="AY414" s="167" t="s">
        <v>135</v>
      </c>
      <c r="BK414" s="169">
        <f>SUM(BK415:BK416)</f>
        <v>0</v>
      </c>
    </row>
    <row r="415" spans="1:65" s="2" customFormat="1" ht="55.5" customHeight="1">
      <c r="A415" s="37"/>
      <c r="B415" s="38"/>
      <c r="C415" s="172" t="s">
        <v>525</v>
      </c>
      <c r="D415" s="172" t="s">
        <v>138</v>
      </c>
      <c r="E415" s="173" t="s">
        <v>526</v>
      </c>
      <c r="F415" s="174" t="s">
        <v>527</v>
      </c>
      <c r="G415" s="175" t="s">
        <v>352</v>
      </c>
      <c r="H415" s="176">
        <v>51.052999999999997</v>
      </c>
      <c r="I415" s="177"/>
      <c r="J415" s="178">
        <f>ROUND(I415*H415,2)</f>
        <v>0</v>
      </c>
      <c r="K415" s="174" t="s">
        <v>142</v>
      </c>
      <c r="L415" s="42"/>
      <c r="M415" s="179" t="s">
        <v>45</v>
      </c>
      <c r="N415" s="180" t="s">
        <v>54</v>
      </c>
      <c r="O415" s="67"/>
      <c r="P415" s="181">
        <f>O415*H415</f>
        <v>0</v>
      </c>
      <c r="Q415" s="181">
        <v>0</v>
      </c>
      <c r="R415" s="181">
        <f>Q415*H415</f>
        <v>0</v>
      </c>
      <c r="S415" s="181">
        <v>0</v>
      </c>
      <c r="T415" s="182">
        <f>S415*H415</f>
        <v>0</v>
      </c>
      <c r="U415" s="37"/>
      <c r="V415" s="37"/>
      <c r="W415" s="37"/>
      <c r="X415" s="37"/>
      <c r="Y415" s="37"/>
      <c r="Z415" s="37"/>
      <c r="AA415" s="37"/>
      <c r="AB415" s="37"/>
      <c r="AC415" s="37"/>
      <c r="AD415" s="37"/>
      <c r="AE415" s="37"/>
      <c r="AR415" s="183" t="s">
        <v>143</v>
      </c>
      <c r="AT415" s="183" t="s">
        <v>138</v>
      </c>
      <c r="AU415" s="183" t="s">
        <v>92</v>
      </c>
      <c r="AY415" s="19" t="s">
        <v>135</v>
      </c>
      <c r="BE415" s="184">
        <f>IF(N415="základní",J415,0)</f>
        <v>0</v>
      </c>
      <c r="BF415" s="184">
        <f>IF(N415="snížená",J415,0)</f>
        <v>0</v>
      </c>
      <c r="BG415" s="184">
        <f>IF(N415="zákl. přenesená",J415,0)</f>
        <v>0</v>
      </c>
      <c r="BH415" s="184">
        <f>IF(N415="sníž. přenesená",J415,0)</f>
        <v>0</v>
      </c>
      <c r="BI415" s="184">
        <f>IF(N415="nulová",J415,0)</f>
        <v>0</v>
      </c>
      <c r="BJ415" s="19" t="s">
        <v>90</v>
      </c>
      <c r="BK415" s="184">
        <f>ROUND(I415*H415,2)</f>
        <v>0</v>
      </c>
      <c r="BL415" s="19" t="s">
        <v>143</v>
      </c>
      <c r="BM415" s="183" t="s">
        <v>528</v>
      </c>
    </row>
    <row r="416" spans="1:65" s="2" customFormat="1" ht="11.25">
      <c r="A416" s="37"/>
      <c r="B416" s="38"/>
      <c r="C416" s="39"/>
      <c r="D416" s="185" t="s">
        <v>145</v>
      </c>
      <c r="E416" s="39"/>
      <c r="F416" s="186" t="s">
        <v>529</v>
      </c>
      <c r="G416" s="39"/>
      <c r="H416" s="39"/>
      <c r="I416" s="187"/>
      <c r="J416" s="39"/>
      <c r="K416" s="39"/>
      <c r="L416" s="42"/>
      <c r="M416" s="188"/>
      <c r="N416" s="189"/>
      <c r="O416" s="67"/>
      <c r="P416" s="67"/>
      <c r="Q416" s="67"/>
      <c r="R416" s="67"/>
      <c r="S416" s="67"/>
      <c r="T416" s="68"/>
      <c r="U416" s="37"/>
      <c r="V416" s="37"/>
      <c r="W416" s="37"/>
      <c r="X416" s="37"/>
      <c r="Y416" s="37"/>
      <c r="Z416" s="37"/>
      <c r="AA416" s="37"/>
      <c r="AB416" s="37"/>
      <c r="AC416" s="37"/>
      <c r="AD416" s="37"/>
      <c r="AE416" s="37"/>
      <c r="AT416" s="19" t="s">
        <v>145</v>
      </c>
      <c r="AU416" s="19" t="s">
        <v>92</v>
      </c>
    </row>
    <row r="417" spans="1:65" s="12" customFormat="1" ht="25.9" customHeight="1">
      <c r="B417" s="156"/>
      <c r="C417" s="157"/>
      <c r="D417" s="158" t="s">
        <v>82</v>
      </c>
      <c r="E417" s="159" t="s">
        <v>530</v>
      </c>
      <c r="F417" s="159" t="s">
        <v>531</v>
      </c>
      <c r="G417" s="157"/>
      <c r="H417" s="157"/>
      <c r="I417" s="160"/>
      <c r="J417" s="161">
        <f>BK417</f>
        <v>0</v>
      </c>
      <c r="K417" s="157"/>
      <c r="L417" s="162"/>
      <c r="M417" s="163"/>
      <c r="N417" s="164"/>
      <c r="O417" s="164"/>
      <c r="P417" s="165">
        <f>P418+P499+P557+P614+P685+P765+P778+P832+P904+P962+P989+P1040</f>
        <v>0</v>
      </c>
      <c r="Q417" s="164"/>
      <c r="R417" s="165">
        <f>R418+R499+R557+R614+R685+R765+R778+R832+R904+R962+R989+R1040</f>
        <v>24.739657600000001</v>
      </c>
      <c r="S417" s="164"/>
      <c r="T417" s="166">
        <f>T418+T499+T557+T614+T685+T765+T778+T832+T904+T962+T989+T1040</f>
        <v>47.432003650000006</v>
      </c>
      <c r="AR417" s="167" t="s">
        <v>92</v>
      </c>
      <c r="AT417" s="168" t="s">
        <v>82</v>
      </c>
      <c r="AU417" s="168" t="s">
        <v>83</v>
      </c>
      <c r="AY417" s="167" t="s">
        <v>135</v>
      </c>
      <c r="BK417" s="169">
        <f>BK418+BK499+BK557+BK614+BK685+BK765+BK778+BK832+BK904+BK962+BK989+BK1040</f>
        <v>0</v>
      </c>
    </row>
    <row r="418" spans="1:65" s="12" customFormat="1" ht="22.9" customHeight="1">
      <c r="B418" s="156"/>
      <c r="C418" s="157"/>
      <c r="D418" s="158" t="s">
        <v>82</v>
      </c>
      <c r="E418" s="170" t="s">
        <v>532</v>
      </c>
      <c r="F418" s="170" t="s">
        <v>533</v>
      </c>
      <c r="G418" s="157"/>
      <c r="H418" s="157"/>
      <c r="I418" s="160"/>
      <c r="J418" s="171">
        <f>BK418</f>
        <v>0</v>
      </c>
      <c r="K418" s="157"/>
      <c r="L418" s="162"/>
      <c r="M418" s="163"/>
      <c r="N418" s="164"/>
      <c r="O418" s="164"/>
      <c r="P418" s="165">
        <f>SUM(P419:P498)</f>
        <v>0</v>
      </c>
      <c r="Q418" s="164"/>
      <c r="R418" s="165">
        <f>SUM(R419:R498)</f>
        <v>0.14376</v>
      </c>
      <c r="S418" s="164"/>
      <c r="T418" s="166">
        <f>SUM(T419:T498)</f>
        <v>0.84209000000000012</v>
      </c>
      <c r="AR418" s="167" t="s">
        <v>92</v>
      </c>
      <c r="AT418" s="168" t="s">
        <v>82</v>
      </c>
      <c r="AU418" s="168" t="s">
        <v>90</v>
      </c>
      <c r="AY418" s="167" t="s">
        <v>135</v>
      </c>
      <c r="BK418" s="169">
        <f>SUM(BK419:BK498)</f>
        <v>0</v>
      </c>
    </row>
    <row r="419" spans="1:65" s="2" customFormat="1" ht="16.5" customHeight="1">
      <c r="A419" s="37"/>
      <c r="B419" s="38"/>
      <c r="C419" s="172" t="s">
        <v>534</v>
      </c>
      <c r="D419" s="172" t="s">
        <v>138</v>
      </c>
      <c r="E419" s="173" t="s">
        <v>535</v>
      </c>
      <c r="F419" s="174" t="s">
        <v>536</v>
      </c>
      <c r="G419" s="175" t="s">
        <v>141</v>
      </c>
      <c r="H419" s="176">
        <v>9</v>
      </c>
      <c r="I419" s="177"/>
      <c r="J419" s="178">
        <f>ROUND(I419*H419,2)</f>
        <v>0</v>
      </c>
      <c r="K419" s="174" t="s">
        <v>379</v>
      </c>
      <c r="L419" s="42"/>
      <c r="M419" s="179" t="s">
        <v>45</v>
      </c>
      <c r="N419" s="180" t="s">
        <v>54</v>
      </c>
      <c r="O419" s="67"/>
      <c r="P419" s="181">
        <f>O419*H419</f>
        <v>0</v>
      </c>
      <c r="Q419" s="181">
        <v>0</v>
      </c>
      <c r="R419" s="181">
        <f>Q419*H419</f>
        <v>0</v>
      </c>
      <c r="S419" s="181">
        <v>1.933E-2</v>
      </c>
      <c r="T419" s="182">
        <f>S419*H419</f>
        <v>0.17397000000000001</v>
      </c>
      <c r="U419" s="37"/>
      <c r="V419" s="37"/>
      <c r="W419" s="37"/>
      <c r="X419" s="37"/>
      <c r="Y419" s="37"/>
      <c r="Z419" s="37"/>
      <c r="AA419" s="37"/>
      <c r="AB419" s="37"/>
      <c r="AC419" s="37"/>
      <c r="AD419" s="37"/>
      <c r="AE419" s="37"/>
      <c r="AR419" s="183" t="s">
        <v>331</v>
      </c>
      <c r="AT419" s="183" t="s">
        <v>138</v>
      </c>
      <c r="AU419" s="183" t="s">
        <v>92</v>
      </c>
      <c r="AY419" s="19" t="s">
        <v>135</v>
      </c>
      <c r="BE419" s="184">
        <f>IF(N419="základní",J419,0)</f>
        <v>0</v>
      </c>
      <c r="BF419" s="184">
        <f>IF(N419="snížená",J419,0)</f>
        <v>0</v>
      </c>
      <c r="BG419" s="184">
        <f>IF(N419="zákl. přenesená",J419,0)</f>
        <v>0</v>
      </c>
      <c r="BH419" s="184">
        <f>IF(N419="sníž. přenesená",J419,0)</f>
        <v>0</v>
      </c>
      <c r="BI419" s="184">
        <f>IF(N419="nulová",J419,0)</f>
        <v>0</v>
      </c>
      <c r="BJ419" s="19" t="s">
        <v>90</v>
      </c>
      <c r="BK419" s="184">
        <f>ROUND(I419*H419,2)</f>
        <v>0</v>
      </c>
      <c r="BL419" s="19" t="s">
        <v>331</v>
      </c>
      <c r="BM419" s="183" t="s">
        <v>537</v>
      </c>
    </row>
    <row r="420" spans="1:65" s="2" customFormat="1" ht="11.25">
      <c r="A420" s="37"/>
      <c r="B420" s="38"/>
      <c r="C420" s="39"/>
      <c r="D420" s="185" t="s">
        <v>145</v>
      </c>
      <c r="E420" s="39"/>
      <c r="F420" s="186" t="s">
        <v>538</v>
      </c>
      <c r="G420" s="39"/>
      <c r="H420" s="39"/>
      <c r="I420" s="187"/>
      <c r="J420" s="39"/>
      <c r="K420" s="39"/>
      <c r="L420" s="42"/>
      <c r="M420" s="188"/>
      <c r="N420" s="189"/>
      <c r="O420" s="67"/>
      <c r="P420" s="67"/>
      <c r="Q420" s="67"/>
      <c r="R420" s="67"/>
      <c r="S420" s="67"/>
      <c r="T420" s="68"/>
      <c r="U420" s="37"/>
      <c r="V420" s="37"/>
      <c r="W420" s="37"/>
      <c r="X420" s="37"/>
      <c r="Y420" s="37"/>
      <c r="Z420" s="37"/>
      <c r="AA420" s="37"/>
      <c r="AB420" s="37"/>
      <c r="AC420" s="37"/>
      <c r="AD420" s="37"/>
      <c r="AE420" s="37"/>
      <c r="AT420" s="19" t="s">
        <v>145</v>
      </c>
      <c r="AU420" s="19" t="s">
        <v>92</v>
      </c>
    </row>
    <row r="421" spans="1:65" s="13" customFormat="1" ht="11.25">
      <c r="B421" s="190"/>
      <c r="C421" s="191"/>
      <c r="D421" s="192" t="s">
        <v>147</v>
      </c>
      <c r="E421" s="193" t="s">
        <v>45</v>
      </c>
      <c r="F421" s="194" t="s">
        <v>398</v>
      </c>
      <c r="G421" s="191"/>
      <c r="H421" s="195">
        <v>2</v>
      </c>
      <c r="I421" s="196"/>
      <c r="J421" s="191"/>
      <c r="K421" s="191"/>
      <c r="L421" s="197"/>
      <c r="M421" s="198"/>
      <c r="N421" s="199"/>
      <c r="O421" s="199"/>
      <c r="P421" s="199"/>
      <c r="Q421" s="199"/>
      <c r="R421" s="199"/>
      <c r="S421" s="199"/>
      <c r="T421" s="200"/>
      <c r="AT421" s="201" t="s">
        <v>147</v>
      </c>
      <c r="AU421" s="201" t="s">
        <v>92</v>
      </c>
      <c r="AV421" s="13" t="s">
        <v>92</v>
      </c>
      <c r="AW421" s="13" t="s">
        <v>43</v>
      </c>
      <c r="AX421" s="13" t="s">
        <v>83</v>
      </c>
      <c r="AY421" s="201" t="s">
        <v>135</v>
      </c>
    </row>
    <row r="422" spans="1:65" s="13" customFormat="1" ht="11.25">
      <c r="B422" s="190"/>
      <c r="C422" s="191"/>
      <c r="D422" s="192" t="s">
        <v>147</v>
      </c>
      <c r="E422" s="193" t="s">
        <v>45</v>
      </c>
      <c r="F422" s="194" t="s">
        <v>399</v>
      </c>
      <c r="G422" s="191"/>
      <c r="H422" s="195">
        <v>5</v>
      </c>
      <c r="I422" s="196"/>
      <c r="J422" s="191"/>
      <c r="K422" s="191"/>
      <c r="L422" s="197"/>
      <c r="M422" s="198"/>
      <c r="N422" s="199"/>
      <c r="O422" s="199"/>
      <c r="P422" s="199"/>
      <c r="Q422" s="199"/>
      <c r="R422" s="199"/>
      <c r="S422" s="199"/>
      <c r="T422" s="200"/>
      <c r="AT422" s="201" t="s">
        <v>147</v>
      </c>
      <c r="AU422" s="201" t="s">
        <v>92</v>
      </c>
      <c r="AV422" s="13" t="s">
        <v>92</v>
      </c>
      <c r="AW422" s="13" t="s">
        <v>43</v>
      </c>
      <c r="AX422" s="13" t="s">
        <v>83</v>
      </c>
      <c r="AY422" s="201" t="s">
        <v>135</v>
      </c>
    </row>
    <row r="423" spans="1:65" s="13" customFormat="1" ht="11.25">
      <c r="B423" s="190"/>
      <c r="C423" s="191"/>
      <c r="D423" s="192" t="s">
        <v>147</v>
      </c>
      <c r="E423" s="193" t="s">
        <v>45</v>
      </c>
      <c r="F423" s="194" t="s">
        <v>539</v>
      </c>
      <c r="G423" s="191"/>
      <c r="H423" s="195">
        <v>1</v>
      </c>
      <c r="I423" s="196"/>
      <c r="J423" s="191"/>
      <c r="K423" s="191"/>
      <c r="L423" s="197"/>
      <c r="M423" s="198"/>
      <c r="N423" s="199"/>
      <c r="O423" s="199"/>
      <c r="P423" s="199"/>
      <c r="Q423" s="199"/>
      <c r="R423" s="199"/>
      <c r="S423" s="199"/>
      <c r="T423" s="200"/>
      <c r="AT423" s="201" t="s">
        <v>147</v>
      </c>
      <c r="AU423" s="201" t="s">
        <v>92</v>
      </c>
      <c r="AV423" s="13" t="s">
        <v>92</v>
      </c>
      <c r="AW423" s="13" t="s">
        <v>43</v>
      </c>
      <c r="AX423" s="13" t="s">
        <v>83</v>
      </c>
      <c r="AY423" s="201" t="s">
        <v>135</v>
      </c>
    </row>
    <row r="424" spans="1:65" s="13" customFormat="1" ht="11.25">
      <c r="B424" s="190"/>
      <c r="C424" s="191"/>
      <c r="D424" s="192" t="s">
        <v>147</v>
      </c>
      <c r="E424" s="193" t="s">
        <v>45</v>
      </c>
      <c r="F424" s="194" t="s">
        <v>540</v>
      </c>
      <c r="G424" s="191"/>
      <c r="H424" s="195">
        <v>1</v>
      </c>
      <c r="I424" s="196"/>
      <c r="J424" s="191"/>
      <c r="K424" s="191"/>
      <c r="L424" s="197"/>
      <c r="M424" s="198"/>
      <c r="N424" s="199"/>
      <c r="O424" s="199"/>
      <c r="P424" s="199"/>
      <c r="Q424" s="199"/>
      <c r="R424" s="199"/>
      <c r="S424" s="199"/>
      <c r="T424" s="200"/>
      <c r="AT424" s="201" t="s">
        <v>147</v>
      </c>
      <c r="AU424" s="201" t="s">
        <v>92</v>
      </c>
      <c r="AV424" s="13" t="s">
        <v>92</v>
      </c>
      <c r="AW424" s="13" t="s">
        <v>43</v>
      </c>
      <c r="AX424" s="13" t="s">
        <v>83</v>
      </c>
      <c r="AY424" s="201" t="s">
        <v>135</v>
      </c>
    </row>
    <row r="425" spans="1:65" s="14" customFormat="1" ht="11.25">
      <c r="B425" s="202"/>
      <c r="C425" s="203"/>
      <c r="D425" s="192" t="s">
        <v>147</v>
      </c>
      <c r="E425" s="204" t="s">
        <v>45</v>
      </c>
      <c r="F425" s="205" t="s">
        <v>154</v>
      </c>
      <c r="G425" s="203"/>
      <c r="H425" s="206">
        <v>9</v>
      </c>
      <c r="I425" s="207"/>
      <c r="J425" s="203"/>
      <c r="K425" s="203"/>
      <c r="L425" s="208"/>
      <c r="M425" s="209"/>
      <c r="N425" s="210"/>
      <c r="O425" s="210"/>
      <c r="P425" s="210"/>
      <c r="Q425" s="210"/>
      <c r="R425" s="210"/>
      <c r="S425" s="210"/>
      <c r="T425" s="211"/>
      <c r="AT425" s="212" t="s">
        <v>147</v>
      </c>
      <c r="AU425" s="212" t="s">
        <v>92</v>
      </c>
      <c r="AV425" s="14" t="s">
        <v>143</v>
      </c>
      <c r="AW425" s="14" t="s">
        <v>43</v>
      </c>
      <c r="AX425" s="14" t="s">
        <v>90</v>
      </c>
      <c r="AY425" s="212" t="s">
        <v>135</v>
      </c>
    </row>
    <row r="426" spans="1:65" s="2" customFormat="1" ht="21.75" customHeight="1">
      <c r="A426" s="37"/>
      <c r="B426" s="38"/>
      <c r="C426" s="172" t="s">
        <v>541</v>
      </c>
      <c r="D426" s="172" t="s">
        <v>138</v>
      </c>
      <c r="E426" s="173" t="s">
        <v>542</v>
      </c>
      <c r="F426" s="174" t="s">
        <v>543</v>
      </c>
      <c r="G426" s="175" t="s">
        <v>544</v>
      </c>
      <c r="H426" s="176">
        <v>17</v>
      </c>
      <c r="I426" s="177"/>
      <c r="J426" s="178">
        <f>ROUND(I426*H426,2)</f>
        <v>0</v>
      </c>
      <c r="K426" s="174" t="s">
        <v>142</v>
      </c>
      <c r="L426" s="42"/>
      <c r="M426" s="179" t="s">
        <v>45</v>
      </c>
      <c r="N426" s="180" t="s">
        <v>54</v>
      </c>
      <c r="O426" s="67"/>
      <c r="P426" s="181">
        <f>O426*H426</f>
        <v>0</v>
      </c>
      <c r="Q426" s="181">
        <v>0</v>
      </c>
      <c r="R426" s="181">
        <f>Q426*H426</f>
        <v>0</v>
      </c>
      <c r="S426" s="181">
        <v>1.9460000000000002E-2</v>
      </c>
      <c r="T426" s="182">
        <f>S426*H426</f>
        <v>0.33082</v>
      </c>
      <c r="U426" s="37"/>
      <c r="V426" s="37"/>
      <c r="W426" s="37"/>
      <c r="X426" s="37"/>
      <c r="Y426" s="37"/>
      <c r="Z426" s="37"/>
      <c r="AA426" s="37"/>
      <c r="AB426" s="37"/>
      <c r="AC426" s="37"/>
      <c r="AD426" s="37"/>
      <c r="AE426" s="37"/>
      <c r="AR426" s="183" t="s">
        <v>331</v>
      </c>
      <c r="AT426" s="183" t="s">
        <v>138</v>
      </c>
      <c r="AU426" s="183" t="s">
        <v>92</v>
      </c>
      <c r="AY426" s="19" t="s">
        <v>135</v>
      </c>
      <c r="BE426" s="184">
        <f>IF(N426="základní",J426,0)</f>
        <v>0</v>
      </c>
      <c r="BF426" s="184">
        <f>IF(N426="snížená",J426,0)</f>
        <v>0</v>
      </c>
      <c r="BG426" s="184">
        <f>IF(N426="zákl. přenesená",J426,0)</f>
        <v>0</v>
      </c>
      <c r="BH426" s="184">
        <f>IF(N426="sníž. přenesená",J426,0)</f>
        <v>0</v>
      </c>
      <c r="BI426" s="184">
        <f>IF(N426="nulová",J426,0)</f>
        <v>0</v>
      </c>
      <c r="BJ426" s="19" t="s">
        <v>90</v>
      </c>
      <c r="BK426" s="184">
        <f>ROUND(I426*H426,2)</f>
        <v>0</v>
      </c>
      <c r="BL426" s="19" t="s">
        <v>331</v>
      </c>
      <c r="BM426" s="183" t="s">
        <v>545</v>
      </c>
    </row>
    <row r="427" spans="1:65" s="2" customFormat="1" ht="11.25">
      <c r="A427" s="37"/>
      <c r="B427" s="38"/>
      <c r="C427" s="39"/>
      <c r="D427" s="185" t="s">
        <v>145</v>
      </c>
      <c r="E427" s="39"/>
      <c r="F427" s="186" t="s">
        <v>546</v>
      </c>
      <c r="G427" s="39"/>
      <c r="H427" s="39"/>
      <c r="I427" s="187"/>
      <c r="J427" s="39"/>
      <c r="K427" s="39"/>
      <c r="L427" s="42"/>
      <c r="M427" s="188"/>
      <c r="N427" s="189"/>
      <c r="O427" s="67"/>
      <c r="P427" s="67"/>
      <c r="Q427" s="67"/>
      <c r="R427" s="67"/>
      <c r="S427" s="67"/>
      <c r="T427" s="68"/>
      <c r="U427" s="37"/>
      <c r="V427" s="37"/>
      <c r="W427" s="37"/>
      <c r="X427" s="37"/>
      <c r="Y427" s="37"/>
      <c r="Z427" s="37"/>
      <c r="AA427" s="37"/>
      <c r="AB427" s="37"/>
      <c r="AC427" s="37"/>
      <c r="AD427" s="37"/>
      <c r="AE427" s="37"/>
      <c r="AT427" s="19" t="s">
        <v>145</v>
      </c>
      <c r="AU427" s="19" t="s">
        <v>92</v>
      </c>
    </row>
    <row r="428" spans="1:65" s="13" customFormat="1" ht="11.25">
      <c r="B428" s="190"/>
      <c r="C428" s="191"/>
      <c r="D428" s="192" t="s">
        <v>147</v>
      </c>
      <c r="E428" s="193" t="s">
        <v>45</v>
      </c>
      <c r="F428" s="194" t="s">
        <v>397</v>
      </c>
      <c r="G428" s="191"/>
      <c r="H428" s="195">
        <v>2</v>
      </c>
      <c r="I428" s="196"/>
      <c r="J428" s="191"/>
      <c r="K428" s="191"/>
      <c r="L428" s="197"/>
      <c r="M428" s="198"/>
      <c r="N428" s="199"/>
      <c r="O428" s="199"/>
      <c r="P428" s="199"/>
      <c r="Q428" s="199"/>
      <c r="R428" s="199"/>
      <c r="S428" s="199"/>
      <c r="T428" s="200"/>
      <c r="AT428" s="201" t="s">
        <v>147</v>
      </c>
      <c r="AU428" s="201" t="s">
        <v>92</v>
      </c>
      <c r="AV428" s="13" t="s">
        <v>92</v>
      </c>
      <c r="AW428" s="13" t="s">
        <v>43</v>
      </c>
      <c r="AX428" s="13" t="s">
        <v>83</v>
      </c>
      <c r="AY428" s="201" t="s">
        <v>135</v>
      </c>
    </row>
    <row r="429" spans="1:65" s="13" customFormat="1" ht="11.25">
      <c r="B429" s="190"/>
      <c r="C429" s="191"/>
      <c r="D429" s="192" t="s">
        <v>147</v>
      </c>
      <c r="E429" s="193" t="s">
        <v>45</v>
      </c>
      <c r="F429" s="194" t="s">
        <v>398</v>
      </c>
      <c r="G429" s="191"/>
      <c r="H429" s="195">
        <v>2</v>
      </c>
      <c r="I429" s="196"/>
      <c r="J429" s="191"/>
      <c r="K429" s="191"/>
      <c r="L429" s="197"/>
      <c r="M429" s="198"/>
      <c r="N429" s="199"/>
      <c r="O429" s="199"/>
      <c r="P429" s="199"/>
      <c r="Q429" s="199"/>
      <c r="R429" s="199"/>
      <c r="S429" s="199"/>
      <c r="T429" s="200"/>
      <c r="AT429" s="201" t="s">
        <v>147</v>
      </c>
      <c r="AU429" s="201" t="s">
        <v>92</v>
      </c>
      <c r="AV429" s="13" t="s">
        <v>92</v>
      </c>
      <c r="AW429" s="13" t="s">
        <v>43</v>
      </c>
      <c r="AX429" s="13" t="s">
        <v>83</v>
      </c>
      <c r="AY429" s="201" t="s">
        <v>135</v>
      </c>
    </row>
    <row r="430" spans="1:65" s="13" customFormat="1" ht="11.25">
      <c r="B430" s="190"/>
      <c r="C430" s="191"/>
      <c r="D430" s="192" t="s">
        <v>147</v>
      </c>
      <c r="E430" s="193" t="s">
        <v>45</v>
      </c>
      <c r="F430" s="194" t="s">
        <v>547</v>
      </c>
      <c r="G430" s="191"/>
      <c r="H430" s="195">
        <v>10</v>
      </c>
      <c r="I430" s="196"/>
      <c r="J430" s="191"/>
      <c r="K430" s="191"/>
      <c r="L430" s="197"/>
      <c r="M430" s="198"/>
      <c r="N430" s="199"/>
      <c r="O430" s="199"/>
      <c r="P430" s="199"/>
      <c r="Q430" s="199"/>
      <c r="R430" s="199"/>
      <c r="S430" s="199"/>
      <c r="T430" s="200"/>
      <c r="AT430" s="201" t="s">
        <v>147</v>
      </c>
      <c r="AU430" s="201" t="s">
        <v>92</v>
      </c>
      <c r="AV430" s="13" t="s">
        <v>92</v>
      </c>
      <c r="AW430" s="13" t="s">
        <v>43</v>
      </c>
      <c r="AX430" s="13" t="s">
        <v>83</v>
      </c>
      <c r="AY430" s="201" t="s">
        <v>135</v>
      </c>
    </row>
    <row r="431" spans="1:65" s="13" customFormat="1" ht="11.25">
      <c r="B431" s="190"/>
      <c r="C431" s="191"/>
      <c r="D431" s="192" t="s">
        <v>147</v>
      </c>
      <c r="E431" s="193" t="s">
        <v>45</v>
      </c>
      <c r="F431" s="194" t="s">
        <v>539</v>
      </c>
      <c r="G431" s="191"/>
      <c r="H431" s="195">
        <v>1</v>
      </c>
      <c r="I431" s="196"/>
      <c r="J431" s="191"/>
      <c r="K431" s="191"/>
      <c r="L431" s="197"/>
      <c r="M431" s="198"/>
      <c r="N431" s="199"/>
      <c r="O431" s="199"/>
      <c r="P431" s="199"/>
      <c r="Q431" s="199"/>
      <c r="R431" s="199"/>
      <c r="S431" s="199"/>
      <c r="T431" s="200"/>
      <c r="AT431" s="201" t="s">
        <v>147</v>
      </c>
      <c r="AU431" s="201" t="s">
        <v>92</v>
      </c>
      <c r="AV431" s="13" t="s">
        <v>92</v>
      </c>
      <c r="AW431" s="13" t="s">
        <v>43</v>
      </c>
      <c r="AX431" s="13" t="s">
        <v>83</v>
      </c>
      <c r="AY431" s="201" t="s">
        <v>135</v>
      </c>
    </row>
    <row r="432" spans="1:65" s="13" customFormat="1" ht="11.25">
      <c r="B432" s="190"/>
      <c r="C432" s="191"/>
      <c r="D432" s="192" t="s">
        <v>147</v>
      </c>
      <c r="E432" s="193" t="s">
        <v>45</v>
      </c>
      <c r="F432" s="194" t="s">
        <v>540</v>
      </c>
      <c r="G432" s="191"/>
      <c r="H432" s="195">
        <v>1</v>
      </c>
      <c r="I432" s="196"/>
      <c r="J432" s="191"/>
      <c r="K432" s="191"/>
      <c r="L432" s="197"/>
      <c r="M432" s="198"/>
      <c r="N432" s="199"/>
      <c r="O432" s="199"/>
      <c r="P432" s="199"/>
      <c r="Q432" s="199"/>
      <c r="R432" s="199"/>
      <c r="S432" s="199"/>
      <c r="T432" s="200"/>
      <c r="AT432" s="201" t="s">
        <v>147</v>
      </c>
      <c r="AU432" s="201" t="s">
        <v>92</v>
      </c>
      <c r="AV432" s="13" t="s">
        <v>92</v>
      </c>
      <c r="AW432" s="13" t="s">
        <v>43</v>
      </c>
      <c r="AX432" s="13" t="s">
        <v>83</v>
      </c>
      <c r="AY432" s="201" t="s">
        <v>135</v>
      </c>
    </row>
    <row r="433" spans="1:65" s="13" customFormat="1" ht="11.25">
      <c r="B433" s="190"/>
      <c r="C433" s="191"/>
      <c r="D433" s="192" t="s">
        <v>147</v>
      </c>
      <c r="E433" s="193" t="s">
        <v>45</v>
      </c>
      <c r="F433" s="194" t="s">
        <v>548</v>
      </c>
      <c r="G433" s="191"/>
      <c r="H433" s="195">
        <v>1</v>
      </c>
      <c r="I433" s="196"/>
      <c r="J433" s="191"/>
      <c r="K433" s="191"/>
      <c r="L433" s="197"/>
      <c r="M433" s="198"/>
      <c r="N433" s="199"/>
      <c r="O433" s="199"/>
      <c r="P433" s="199"/>
      <c r="Q433" s="199"/>
      <c r="R433" s="199"/>
      <c r="S433" s="199"/>
      <c r="T433" s="200"/>
      <c r="AT433" s="201" t="s">
        <v>147</v>
      </c>
      <c r="AU433" s="201" t="s">
        <v>92</v>
      </c>
      <c r="AV433" s="13" t="s">
        <v>92</v>
      </c>
      <c r="AW433" s="13" t="s">
        <v>43</v>
      </c>
      <c r="AX433" s="13" t="s">
        <v>83</v>
      </c>
      <c r="AY433" s="201" t="s">
        <v>135</v>
      </c>
    </row>
    <row r="434" spans="1:65" s="14" customFormat="1" ht="11.25">
      <c r="B434" s="202"/>
      <c r="C434" s="203"/>
      <c r="D434" s="192" t="s">
        <v>147</v>
      </c>
      <c r="E434" s="204" t="s">
        <v>45</v>
      </c>
      <c r="F434" s="205" t="s">
        <v>154</v>
      </c>
      <c r="G434" s="203"/>
      <c r="H434" s="206">
        <v>17</v>
      </c>
      <c r="I434" s="207"/>
      <c r="J434" s="203"/>
      <c r="K434" s="203"/>
      <c r="L434" s="208"/>
      <c r="M434" s="209"/>
      <c r="N434" s="210"/>
      <c r="O434" s="210"/>
      <c r="P434" s="210"/>
      <c r="Q434" s="210"/>
      <c r="R434" s="210"/>
      <c r="S434" s="210"/>
      <c r="T434" s="211"/>
      <c r="AT434" s="212" t="s">
        <v>147</v>
      </c>
      <c r="AU434" s="212" t="s">
        <v>92</v>
      </c>
      <c r="AV434" s="14" t="s">
        <v>143</v>
      </c>
      <c r="AW434" s="14" t="s">
        <v>43</v>
      </c>
      <c r="AX434" s="14" t="s">
        <v>90</v>
      </c>
      <c r="AY434" s="212" t="s">
        <v>135</v>
      </c>
    </row>
    <row r="435" spans="1:65" s="2" customFormat="1" ht="16.5" customHeight="1">
      <c r="A435" s="37"/>
      <c r="B435" s="38"/>
      <c r="C435" s="172" t="s">
        <v>549</v>
      </c>
      <c r="D435" s="172" t="s">
        <v>138</v>
      </c>
      <c r="E435" s="173" t="s">
        <v>550</v>
      </c>
      <c r="F435" s="174" t="s">
        <v>551</v>
      </c>
      <c r="G435" s="175" t="s">
        <v>544</v>
      </c>
      <c r="H435" s="176">
        <v>1</v>
      </c>
      <c r="I435" s="177"/>
      <c r="J435" s="178">
        <f>ROUND(I435*H435,2)</f>
        <v>0</v>
      </c>
      <c r="K435" s="174" t="s">
        <v>142</v>
      </c>
      <c r="L435" s="42"/>
      <c r="M435" s="179" t="s">
        <v>45</v>
      </c>
      <c r="N435" s="180" t="s">
        <v>54</v>
      </c>
      <c r="O435" s="67"/>
      <c r="P435" s="181">
        <f>O435*H435</f>
        <v>0</v>
      </c>
      <c r="Q435" s="181">
        <v>0</v>
      </c>
      <c r="R435" s="181">
        <f>Q435*H435</f>
        <v>0</v>
      </c>
      <c r="S435" s="181">
        <v>3.2899999999999999E-2</v>
      </c>
      <c r="T435" s="182">
        <f>S435*H435</f>
        <v>3.2899999999999999E-2</v>
      </c>
      <c r="U435" s="37"/>
      <c r="V435" s="37"/>
      <c r="W435" s="37"/>
      <c r="X435" s="37"/>
      <c r="Y435" s="37"/>
      <c r="Z435" s="37"/>
      <c r="AA435" s="37"/>
      <c r="AB435" s="37"/>
      <c r="AC435" s="37"/>
      <c r="AD435" s="37"/>
      <c r="AE435" s="37"/>
      <c r="AR435" s="183" t="s">
        <v>331</v>
      </c>
      <c r="AT435" s="183" t="s">
        <v>138</v>
      </c>
      <c r="AU435" s="183" t="s">
        <v>92</v>
      </c>
      <c r="AY435" s="19" t="s">
        <v>135</v>
      </c>
      <c r="BE435" s="184">
        <f>IF(N435="základní",J435,0)</f>
        <v>0</v>
      </c>
      <c r="BF435" s="184">
        <f>IF(N435="snížená",J435,0)</f>
        <v>0</v>
      </c>
      <c r="BG435" s="184">
        <f>IF(N435="zákl. přenesená",J435,0)</f>
        <v>0</v>
      </c>
      <c r="BH435" s="184">
        <f>IF(N435="sníž. přenesená",J435,0)</f>
        <v>0</v>
      </c>
      <c r="BI435" s="184">
        <f>IF(N435="nulová",J435,0)</f>
        <v>0</v>
      </c>
      <c r="BJ435" s="19" t="s">
        <v>90</v>
      </c>
      <c r="BK435" s="184">
        <f>ROUND(I435*H435,2)</f>
        <v>0</v>
      </c>
      <c r="BL435" s="19" t="s">
        <v>331</v>
      </c>
      <c r="BM435" s="183" t="s">
        <v>552</v>
      </c>
    </row>
    <row r="436" spans="1:65" s="2" customFormat="1" ht="11.25">
      <c r="A436" s="37"/>
      <c r="B436" s="38"/>
      <c r="C436" s="39"/>
      <c r="D436" s="185" t="s">
        <v>145</v>
      </c>
      <c r="E436" s="39"/>
      <c r="F436" s="186" t="s">
        <v>553</v>
      </c>
      <c r="G436" s="39"/>
      <c r="H436" s="39"/>
      <c r="I436" s="187"/>
      <c r="J436" s="39"/>
      <c r="K436" s="39"/>
      <c r="L436" s="42"/>
      <c r="M436" s="188"/>
      <c r="N436" s="189"/>
      <c r="O436" s="67"/>
      <c r="P436" s="67"/>
      <c r="Q436" s="67"/>
      <c r="R436" s="67"/>
      <c r="S436" s="67"/>
      <c r="T436" s="68"/>
      <c r="U436" s="37"/>
      <c r="V436" s="37"/>
      <c r="W436" s="37"/>
      <c r="X436" s="37"/>
      <c r="Y436" s="37"/>
      <c r="Z436" s="37"/>
      <c r="AA436" s="37"/>
      <c r="AB436" s="37"/>
      <c r="AC436" s="37"/>
      <c r="AD436" s="37"/>
      <c r="AE436" s="37"/>
      <c r="AT436" s="19" t="s">
        <v>145</v>
      </c>
      <c r="AU436" s="19" t="s">
        <v>92</v>
      </c>
    </row>
    <row r="437" spans="1:65" s="13" customFormat="1" ht="11.25">
      <c r="B437" s="190"/>
      <c r="C437" s="191"/>
      <c r="D437" s="192" t="s">
        <v>147</v>
      </c>
      <c r="E437" s="193" t="s">
        <v>45</v>
      </c>
      <c r="F437" s="194" t="s">
        <v>548</v>
      </c>
      <c r="G437" s="191"/>
      <c r="H437" s="195">
        <v>1</v>
      </c>
      <c r="I437" s="196"/>
      <c r="J437" s="191"/>
      <c r="K437" s="191"/>
      <c r="L437" s="197"/>
      <c r="M437" s="198"/>
      <c r="N437" s="199"/>
      <c r="O437" s="199"/>
      <c r="P437" s="199"/>
      <c r="Q437" s="199"/>
      <c r="R437" s="199"/>
      <c r="S437" s="199"/>
      <c r="T437" s="200"/>
      <c r="AT437" s="201" t="s">
        <v>147</v>
      </c>
      <c r="AU437" s="201" t="s">
        <v>92</v>
      </c>
      <c r="AV437" s="13" t="s">
        <v>92</v>
      </c>
      <c r="AW437" s="13" t="s">
        <v>43</v>
      </c>
      <c r="AX437" s="13" t="s">
        <v>83</v>
      </c>
      <c r="AY437" s="201" t="s">
        <v>135</v>
      </c>
    </row>
    <row r="438" spans="1:65" s="14" customFormat="1" ht="11.25">
      <c r="B438" s="202"/>
      <c r="C438" s="203"/>
      <c r="D438" s="192" t="s">
        <v>147</v>
      </c>
      <c r="E438" s="204" t="s">
        <v>45</v>
      </c>
      <c r="F438" s="205" t="s">
        <v>154</v>
      </c>
      <c r="G438" s="203"/>
      <c r="H438" s="206">
        <v>1</v>
      </c>
      <c r="I438" s="207"/>
      <c r="J438" s="203"/>
      <c r="K438" s="203"/>
      <c r="L438" s="208"/>
      <c r="M438" s="209"/>
      <c r="N438" s="210"/>
      <c r="O438" s="210"/>
      <c r="P438" s="210"/>
      <c r="Q438" s="210"/>
      <c r="R438" s="210"/>
      <c r="S438" s="210"/>
      <c r="T438" s="211"/>
      <c r="AT438" s="212" t="s">
        <v>147</v>
      </c>
      <c r="AU438" s="212" t="s">
        <v>92</v>
      </c>
      <c r="AV438" s="14" t="s">
        <v>143</v>
      </c>
      <c r="AW438" s="14" t="s">
        <v>43</v>
      </c>
      <c r="AX438" s="14" t="s">
        <v>90</v>
      </c>
      <c r="AY438" s="212" t="s">
        <v>135</v>
      </c>
    </row>
    <row r="439" spans="1:65" s="2" customFormat="1" ht="24.2" customHeight="1">
      <c r="A439" s="37"/>
      <c r="B439" s="38"/>
      <c r="C439" s="172" t="s">
        <v>554</v>
      </c>
      <c r="D439" s="172" t="s">
        <v>138</v>
      </c>
      <c r="E439" s="173" t="s">
        <v>555</v>
      </c>
      <c r="F439" s="174" t="s">
        <v>556</v>
      </c>
      <c r="G439" s="175" t="s">
        <v>544</v>
      </c>
      <c r="H439" s="176">
        <v>8</v>
      </c>
      <c r="I439" s="177"/>
      <c r="J439" s="178">
        <f>ROUND(I439*H439,2)</f>
        <v>0</v>
      </c>
      <c r="K439" s="174" t="s">
        <v>142</v>
      </c>
      <c r="L439" s="42"/>
      <c r="M439" s="179" t="s">
        <v>45</v>
      </c>
      <c r="N439" s="180" t="s">
        <v>54</v>
      </c>
      <c r="O439" s="67"/>
      <c r="P439" s="181">
        <f>O439*H439</f>
        <v>0</v>
      </c>
      <c r="Q439" s="181">
        <v>0</v>
      </c>
      <c r="R439" s="181">
        <f>Q439*H439</f>
        <v>0</v>
      </c>
      <c r="S439" s="181">
        <v>2.4500000000000001E-2</v>
      </c>
      <c r="T439" s="182">
        <f>S439*H439</f>
        <v>0.19600000000000001</v>
      </c>
      <c r="U439" s="37"/>
      <c r="V439" s="37"/>
      <c r="W439" s="37"/>
      <c r="X439" s="37"/>
      <c r="Y439" s="37"/>
      <c r="Z439" s="37"/>
      <c r="AA439" s="37"/>
      <c r="AB439" s="37"/>
      <c r="AC439" s="37"/>
      <c r="AD439" s="37"/>
      <c r="AE439" s="37"/>
      <c r="AR439" s="183" t="s">
        <v>331</v>
      </c>
      <c r="AT439" s="183" t="s">
        <v>138</v>
      </c>
      <c r="AU439" s="183" t="s">
        <v>92</v>
      </c>
      <c r="AY439" s="19" t="s">
        <v>135</v>
      </c>
      <c r="BE439" s="184">
        <f>IF(N439="základní",J439,0)</f>
        <v>0</v>
      </c>
      <c r="BF439" s="184">
        <f>IF(N439="snížená",J439,0)</f>
        <v>0</v>
      </c>
      <c r="BG439" s="184">
        <f>IF(N439="zákl. přenesená",J439,0)</f>
        <v>0</v>
      </c>
      <c r="BH439" s="184">
        <f>IF(N439="sníž. přenesená",J439,0)</f>
        <v>0</v>
      </c>
      <c r="BI439" s="184">
        <f>IF(N439="nulová",J439,0)</f>
        <v>0</v>
      </c>
      <c r="BJ439" s="19" t="s">
        <v>90</v>
      </c>
      <c r="BK439" s="184">
        <f>ROUND(I439*H439,2)</f>
        <v>0</v>
      </c>
      <c r="BL439" s="19" t="s">
        <v>331</v>
      </c>
      <c r="BM439" s="183" t="s">
        <v>557</v>
      </c>
    </row>
    <row r="440" spans="1:65" s="2" customFormat="1" ht="11.25">
      <c r="A440" s="37"/>
      <c r="B440" s="38"/>
      <c r="C440" s="39"/>
      <c r="D440" s="185" t="s">
        <v>145</v>
      </c>
      <c r="E440" s="39"/>
      <c r="F440" s="186" t="s">
        <v>558</v>
      </c>
      <c r="G440" s="39"/>
      <c r="H440" s="39"/>
      <c r="I440" s="187"/>
      <c r="J440" s="39"/>
      <c r="K440" s="39"/>
      <c r="L440" s="42"/>
      <c r="M440" s="188"/>
      <c r="N440" s="189"/>
      <c r="O440" s="67"/>
      <c r="P440" s="67"/>
      <c r="Q440" s="67"/>
      <c r="R440" s="67"/>
      <c r="S440" s="67"/>
      <c r="T440" s="68"/>
      <c r="U440" s="37"/>
      <c r="V440" s="37"/>
      <c r="W440" s="37"/>
      <c r="X440" s="37"/>
      <c r="Y440" s="37"/>
      <c r="Z440" s="37"/>
      <c r="AA440" s="37"/>
      <c r="AB440" s="37"/>
      <c r="AC440" s="37"/>
      <c r="AD440" s="37"/>
      <c r="AE440" s="37"/>
      <c r="AT440" s="19" t="s">
        <v>145</v>
      </c>
      <c r="AU440" s="19" t="s">
        <v>92</v>
      </c>
    </row>
    <row r="441" spans="1:65" s="13" customFormat="1" ht="11.25">
      <c r="B441" s="190"/>
      <c r="C441" s="191"/>
      <c r="D441" s="192" t="s">
        <v>147</v>
      </c>
      <c r="E441" s="193" t="s">
        <v>45</v>
      </c>
      <c r="F441" s="194" t="s">
        <v>559</v>
      </c>
      <c r="G441" s="191"/>
      <c r="H441" s="195">
        <v>2</v>
      </c>
      <c r="I441" s="196"/>
      <c r="J441" s="191"/>
      <c r="K441" s="191"/>
      <c r="L441" s="197"/>
      <c r="M441" s="198"/>
      <c r="N441" s="199"/>
      <c r="O441" s="199"/>
      <c r="P441" s="199"/>
      <c r="Q441" s="199"/>
      <c r="R441" s="199"/>
      <c r="S441" s="199"/>
      <c r="T441" s="200"/>
      <c r="AT441" s="201" t="s">
        <v>147</v>
      </c>
      <c r="AU441" s="201" t="s">
        <v>92</v>
      </c>
      <c r="AV441" s="13" t="s">
        <v>92</v>
      </c>
      <c r="AW441" s="13" t="s">
        <v>43</v>
      </c>
      <c r="AX441" s="13" t="s">
        <v>83</v>
      </c>
      <c r="AY441" s="201" t="s">
        <v>135</v>
      </c>
    </row>
    <row r="442" spans="1:65" s="13" customFormat="1" ht="11.25">
      <c r="B442" s="190"/>
      <c r="C442" s="191"/>
      <c r="D442" s="192" t="s">
        <v>147</v>
      </c>
      <c r="E442" s="193" t="s">
        <v>45</v>
      </c>
      <c r="F442" s="194" t="s">
        <v>399</v>
      </c>
      <c r="G442" s="191"/>
      <c r="H442" s="195">
        <v>5</v>
      </c>
      <c r="I442" s="196"/>
      <c r="J442" s="191"/>
      <c r="K442" s="191"/>
      <c r="L442" s="197"/>
      <c r="M442" s="198"/>
      <c r="N442" s="199"/>
      <c r="O442" s="199"/>
      <c r="P442" s="199"/>
      <c r="Q442" s="199"/>
      <c r="R442" s="199"/>
      <c r="S442" s="199"/>
      <c r="T442" s="200"/>
      <c r="AT442" s="201" t="s">
        <v>147</v>
      </c>
      <c r="AU442" s="201" t="s">
        <v>92</v>
      </c>
      <c r="AV442" s="13" t="s">
        <v>92</v>
      </c>
      <c r="AW442" s="13" t="s">
        <v>43</v>
      </c>
      <c r="AX442" s="13" t="s">
        <v>83</v>
      </c>
      <c r="AY442" s="201" t="s">
        <v>135</v>
      </c>
    </row>
    <row r="443" spans="1:65" s="13" customFormat="1" ht="11.25">
      <c r="B443" s="190"/>
      <c r="C443" s="191"/>
      <c r="D443" s="192" t="s">
        <v>147</v>
      </c>
      <c r="E443" s="193" t="s">
        <v>45</v>
      </c>
      <c r="F443" s="194" t="s">
        <v>548</v>
      </c>
      <c r="G443" s="191"/>
      <c r="H443" s="195">
        <v>1</v>
      </c>
      <c r="I443" s="196"/>
      <c r="J443" s="191"/>
      <c r="K443" s="191"/>
      <c r="L443" s="197"/>
      <c r="M443" s="198"/>
      <c r="N443" s="199"/>
      <c r="O443" s="199"/>
      <c r="P443" s="199"/>
      <c r="Q443" s="199"/>
      <c r="R443" s="199"/>
      <c r="S443" s="199"/>
      <c r="T443" s="200"/>
      <c r="AT443" s="201" t="s">
        <v>147</v>
      </c>
      <c r="AU443" s="201" t="s">
        <v>92</v>
      </c>
      <c r="AV443" s="13" t="s">
        <v>92</v>
      </c>
      <c r="AW443" s="13" t="s">
        <v>43</v>
      </c>
      <c r="AX443" s="13" t="s">
        <v>83</v>
      </c>
      <c r="AY443" s="201" t="s">
        <v>135</v>
      </c>
    </row>
    <row r="444" spans="1:65" s="14" customFormat="1" ht="11.25">
      <c r="B444" s="202"/>
      <c r="C444" s="203"/>
      <c r="D444" s="192" t="s">
        <v>147</v>
      </c>
      <c r="E444" s="204" t="s">
        <v>45</v>
      </c>
      <c r="F444" s="205" t="s">
        <v>154</v>
      </c>
      <c r="G444" s="203"/>
      <c r="H444" s="206">
        <v>8</v>
      </c>
      <c r="I444" s="207"/>
      <c r="J444" s="203"/>
      <c r="K444" s="203"/>
      <c r="L444" s="208"/>
      <c r="M444" s="209"/>
      <c r="N444" s="210"/>
      <c r="O444" s="210"/>
      <c r="P444" s="210"/>
      <c r="Q444" s="210"/>
      <c r="R444" s="210"/>
      <c r="S444" s="210"/>
      <c r="T444" s="211"/>
      <c r="AT444" s="212" t="s">
        <v>147</v>
      </c>
      <c r="AU444" s="212" t="s">
        <v>92</v>
      </c>
      <c r="AV444" s="14" t="s">
        <v>143</v>
      </c>
      <c r="AW444" s="14" t="s">
        <v>43</v>
      </c>
      <c r="AX444" s="14" t="s">
        <v>90</v>
      </c>
      <c r="AY444" s="212" t="s">
        <v>135</v>
      </c>
    </row>
    <row r="445" spans="1:65" s="2" customFormat="1" ht="37.9" customHeight="1">
      <c r="A445" s="37"/>
      <c r="B445" s="38"/>
      <c r="C445" s="172" t="s">
        <v>560</v>
      </c>
      <c r="D445" s="172" t="s">
        <v>138</v>
      </c>
      <c r="E445" s="173" t="s">
        <v>561</v>
      </c>
      <c r="F445" s="174" t="s">
        <v>562</v>
      </c>
      <c r="G445" s="175" t="s">
        <v>544</v>
      </c>
      <c r="H445" s="176">
        <v>4</v>
      </c>
      <c r="I445" s="177"/>
      <c r="J445" s="178">
        <f>ROUND(I445*H445,2)</f>
        <v>0</v>
      </c>
      <c r="K445" s="174" t="s">
        <v>142</v>
      </c>
      <c r="L445" s="42"/>
      <c r="M445" s="179" t="s">
        <v>45</v>
      </c>
      <c r="N445" s="180" t="s">
        <v>54</v>
      </c>
      <c r="O445" s="67"/>
      <c r="P445" s="181">
        <f>O445*H445</f>
        <v>0</v>
      </c>
      <c r="Q445" s="181">
        <v>0</v>
      </c>
      <c r="R445" s="181">
        <f>Q445*H445</f>
        <v>0</v>
      </c>
      <c r="S445" s="181">
        <v>9.1999999999999998E-3</v>
      </c>
      <c r="T445" s="182">
        <f>S445*H445</f>
        <v>3.6799999999999999E-2</v>
      </c>
      <c r="U445" s="37"/>
      <c r="V445" s="37"/>
      <c r="W445" s="37"/>
      <c r="X445" s="37"/>
      <c r="Y445" s="37"/>
      <c r="Z445" s="37"/>
      <c r="AA445" s="37"/>
      <c r="AB445" s="37"/>
      <c r="AC445" s="37"/>
      <c r="AD445" s="37"/>
      <c r="AE445" s="37"/>
      <c r="AR445" s="183" t="s">
        <v>331</v>
      </c>
      <c r="AT445" s="183" t="s">
        <v>138</v>
      </c>
      <c r="AU445" s="183" t="s">
        <v>92</v>
      </c>
      <c r="AY445" s="19" t="s">
        <v>135</v>
      </c>
      <c r="BE445" s="184">
        <f>IF(N445="základní",J445,0)</f>
        <v>0</v>
      </c>
      <c r="BF445" s="184">
        <f>IF(N445="snížená",J445,0)</f>
        <v>0</v>
      </c>
      <c r="BG445" s="184">
        <f>IF(N445="zákl. přenesená",J445,0)</f>
        <v>0</v>
      </c>
      <c r="BH445" s="184">
        <f>IF(N445="sníž. přenesená",J445,0)</f>
        <v>0</v>
      </c>
      <c r="BI445" s="184">
        <f>IF(N445="nulová",J445,0)</f>
        <v>0</v>
      </c>
      <c r="BJ445" s="19" t="s">
        <v>90</v>
      </c>
      <c r="BK445" s="184">
        <f>ROUND(I445*H445,2)</f>
        <v>0</v>
      </c>
      <c r="BL445" s="19" t="s">
        <v>331</v>
      </c>
      <c r="BM445" s="183" t="s">
        <v>563</v>
      </c>
    </row>
    <row r="446" spans="1:65" s="2" customFormat="1" ht="11.25">
      <c r="A446" s="37"/>
      <c r="B446" s="38"/>
      <c r="C446" s="39"/>
      <c r="D446" s="185" t="s">
        <v>145</v>
      </c>
      <c r="E446" s="39"/>
      <c r="F446" s="186" t="s">
        <v>564</v>
      </c>
      <c r="G446" s="39"/>
      <c r="H446" s="39"/>
      <c r="I446" s="187"/>
      <c r="J446" s="39"/>
      <c r="K446" s="39"/>
      <c r="L446" s="42"/>
      <c r="M446" s="188"/>
      <c r="N446" s="189"/>
      <c r="O446" s="67"/>
      <c r="P446" s="67"/>
      <c r="Q446" s="67"/>
      <c r="R446" s="67"/>
      <c r="S446" s="67"/>
      <c r="T446" s="68"/>
      <c r="U446" s="37"/>
      <c r="V446" s="37"/>
      <c r="W446" s="37"/>
      <c r="X446" s="37"/>
      <c r="Y446" s="37"/>
      <c r="Z446" s="37"/>
      <c r="AA446" s="37"/>
      <c r="AB446" s="37"/>
      <c r="AC446" s="37"/>
      <c r="AD446" s="37"/>
      <c r="AE446" s="37"/>
      <c r="AT446" s="19" t="s">
        <v>145</v>
      </c>
      <c r="AU446" s="19" t="s">
        <v>92</v>
      </c>
    </row>
    <row r="447" spans="1:65" s="13" customFormat="1" ht="11.25">
      <c r="B447" s="190"/>
      <c r="C447" s="191"/>
      <c r="D447" s="192" t="s">
        <v>147</v>
      </c>
      <c r="E447" s="193" t="s">
        <v>45</v>
      </c>
      <c r="F447" s="194" t="s">
        <v>565</v>
      </c>
      <c r="G447" s="191"/>
      <c r="H447" s="195">
        <v>1</v>
      </c>
      <c r="I447" s="196"/>
      <c r="J447" s="191"/>
      <c r="K447" s="191"/>
      <c r="L447" s="197"/>
      <c r="M447" s="198"/>
      <c r="N447" s="199"/>
      <c r="O447" s="199"/>
      <c r="P447" s="199"/>
      <c r="Q447" s="199"/>
      <c r="R447" s="199"/>
      <c r="S447" s="199"/>
      <c r="T447" s="200"/>
      <c r="AT447" s="201" t="s">
        <v>147</v>
      </c>
      <c r="AU447" s="201" t="s">
        <v>92</v>
      </c>
      <c r="AV447" s="13" t="s">
        <v>92</v>
      </c>
      <c r="AW447" s="13" t="s">
        <v>43</v>
      </c>
      <c r="AX447" s="13" t="s">
        <v>83</v>
      </c>
      <c r="AY447" s="201" t="s">
        <v>135</v>
      </c>
    </row>
    <row r="448" spans="1:65" s="13" customFormat="1" ht="11.25">
      <c r="B448" s="190"/>
      <c r="C448" s="191"/>
      <c r="D448" s="192" t="s">
        <v>147</v>
      </c>
      <c r="E448" s="193" t="s">
        <v>45</v>
      </c>
      <c r="F448" s="194" t="s">
        <v>566</v>
      </c>
      <c r="G448" s="191"/>
      <c r="H448" s="195">
        <v>2</v>
      </c>
      <c r="I448" s="196"/>
      <c r="J448" s="191"/>
      <c r="K448" s="191"/>
      <c r="L448" s="197"/>
      <c r="M448" s="198"/>
      <c r="N448" s="199"/>
      <c r="O448" s="199"/>
      <c r="P448" s="199"/>
      <c r="Q448" s="199"/>
      <c r="R448" s="199"/>
      <c r="S448" s="199"/>
      <c r="T448" s="200"/>
      <c r="AT448" s="201" t="s">
        <v>147</v>
      </c>
      <c r="AU448" s="201" t="s">
        <v>92</v>
      </c>
      <c r="AV448" s="13" t="s">
        <v>92</v>
      </c>
      <c r="AW448" s="13" t="s">
        <v>43</v>
      </c>
      <c r="AX448" s="13" t="s">
        <v>83</v>
      </c>
      <c r="AY448" s="201" t="s">
        <v>135</v>
      </c>
    </row>
    <row r="449" spans="1:65" s="13" customFormat="1" ht="11.25">
      <c r="B449" s="190"/>
      <c r="C449" s="191"/>
      <c r="D449" s="192" t="s">
        <v>147</v>
      </c>
      <c r="E449" s="193" t="s">
        <v>45</v>
      </c>
      <c r="F449" s="194" t="s">
        <v>567</v>
      </c>
      <c r="G449" s="191"/>
      <c r="H449" s="195">
        <v>1</v>
      </c>
      <c r="I449" s="196"/>
      <c r="J449" s="191"/>
      <c r="K449" s="191"/>
      <c r="L449" s="197"/>
      <c r="M449" s="198"/>
      <c r="N449" s="199"/>
      <c r="O449" s="199"/>
      <c r="P449" s="199"/>
      <c r="Q449" s="199"/>
      <c r="R449" s="199"/>
      <c r="S449" s="199"/>
      <c r="T449" s="200"/>
      <c r="AT449" s="201" t="s">
        <v>147</v>
      </c>
      <c r="AU449" s="201" t="s">
        <v>92</v>
      </c>
      <c r="AV449" s="13" t="s">
        <v>92</v>
      </c>
      <c r="AW449" s="13" t="s">
        <v>43</v>
      </c>
      <c r="AX449" s="13" t="s">
        <v>83</v>
      </c>
      <c r="AY449" s="201" t="s">
        <v>135</v>
      </c>
    </row>
    <row r="450" spans="1:65" s="14" customFormat="1" ht="11.25">
      <c r="B450" s="202"/>
      <c r="C450" s="203"/>
      <c r="D450" s="192" t="s">
        <v>147</v>
      </c>
      <c r="E450" s="204" t="s">
        <v>45</v>
      </c>
      <c r="F450" s="205" t="s">
        <v>154</v>
      </c>
      <c r="G450" s="203"/>
      <c r="H450" s="206">
        <v>4</v>
      </c>
      <c r="I450" s="207"/>
      <c r="J450" s="203"/>
      <c r="K450" s="203"/>
      <c r="L450" s="208"/>
      <c r="M450" s="209"/>
      <c r="N450" s="210"/>
      <c r="O450" s="210"/>
      <c r="P450" s="210"/>
      <c r="Q450" s="210"/>
      <c r="R450" s="210"/>
      <c r="S450" s="210"/>
      <c r="T450" s="211"/>
      <c r="AT450" s="212" t="s">
        <v>147</v>
      </c>
      <c r="AU450" s="212" t="s">
        <v>92</v>
      </c>
      <c r="AV450" s="14" t="s">
        <v>143</v>
      </c>
      <c r="AW450" s="14" t="s">
        <v>43</v>
      </c>
      <c r="AX450" s="14" t="s">
        <v>90</v>
      </c>
      <c r="AY450" s="212" t="s">
        <v>135</v>
      </c>
    </row>
    <row r="451" spans="1:65" s="2" customFormat="1" ht="21.75" customHeight="1">
      <c r="A451" s="37"/>
      <c r="B451" s="38"/>
      <c r="C451" s="172" t="s">
        <v>568</v>
      </c>
      <c r="D451" s="172" t="s">
        <v>138</v>
      </c>
      <c r="E451" s="173" t="s">
        <v>569</v>
      </c>
      <c r="F451" s="174" t="s">
        <v>570</v>
      </c>
      <c r="G451" s="175" t="s">
        <v>411</v>
      </c>
      <c r="H451" s="176">
        <v>1</v>
      </c>
      <c r="I451" s="177"/>
      <c r="J451" s="178">
        <f>ROUND(I451*H451,2)</f>
        <v>0</v>
      </c>
      <c r="K451" s="174" t="s">
        <v>45</v>
      </c>
      <c r="L451" s="42"/>
      <c r="M451" s="179" t="s">
        <v>45</v>
      </c>
      <c r="N451" s="180" t="s">
        <v>54</v>
      </c>
      <c r="O451" s="67"/>
      <c r="P451" s="181">
        <f>O451*H451</f>
        <v>0</v>
      </c>
      <c r="Q451" s="181">
        <v>0</v>
      </c>
      <c r="R451" s="181">
        <f>Q451*H451</f>
        <v>0</v>
      </c>
      <c r="S451" s="181">
        <v>9.1999999999999998E-3</v>
      </c>
      <c r="T451" s="182">
        <f>S451*H451</f>
        <v>9.1999999999999998E-3</v>
      </c>
      <c r="U451" s="37"/>
      <c r="V451" s="37"/>
      <c r="W451" s="37"/>
      <c r="X451" s="37"/>
      <c r="Y451" s="37"/>
      <c r="Z451" s="37"/>
      <c r="AA451" s="37"/>
      <c r="AB451" s="37"/>
      <c r="AC451" s="37"/>
      <c r="AD451" s="37"/>
      <c r="AE451" s="37"/>
      <c r="AR451" s="183" t="s">
        <v>331</v>
      </c>
      <c r="AT451" s="183" t="s">
        <v>138</v>
      </c>
      <c r="AU451" s="183" t="s">
        <v>92</v>
      </c>
      <c r="AY451" s="19" t="s">
        <v>135</v>
      </c>
      <c r="BE451" s="184">
        <f>IF(N451="základní",J451,0)</f>
        <v>0</v>
      </c>
      <c r="BF451" s="184">
        <f>IF(N451="snížená",J451,0)</f>
        <v>0</v>
      </c>
      <c r="BG451" s="184">
        <f>IF(N451="zákl. přenesená",J451,0)</f>
        <v>0</v>
      </c>
      <c r="BH451" s="184">
        <f>IF(N451="sníž. přenesená",J451,0)</f>
        <v>0</v>
      </c>
      <c r="BI451" s="184">
        <f>IF(N451="nulová",J451,0)</f>
        <v>0</v>
      </c>
      <c r="BJ451" s="19" t="s">
        <v>90</v>
      </c>
      <c r="BK451" s="184">
        <f>ROUND(I451*H451,2)</f>
        <v>0</v>
      </c>
      <c r="BL451" s="19" t="s">
        <v>331</v>
      </c>
      <c r="BM451" s="183" t="s">
        <v>571</v>
      </c>
    </row>
    <row r="452" spans="1:65" s="13" customFormat="1" ht="11.25">
      <c r="B452" s="190"/>
      <c r="C452" s="191"/>
      <c r="D452" s="192" t="s">
        <v>147</v>
      </c>
      <c r="E452" s="193" t="s">
        <v>45</v>
      </c>
      <c r="F452" s="194" t="s">
        <v>572</v>
      </c>
      <c r="G452" s="191"/>
      <c r="H452" s="195">
        <v>1</v>
      </c>
      <c r="I452" s="196"/>
      <c r="J452" s="191"/>
      <c r="K452" s="191"/>
      <c r="L452" s="197"/>
      <c r="M452" s="198"/>
      <c r="N452" s="199"/>
      <c r="O452" s="199"/>
      <c r="P452" s="199"/>
      <c r="Q452" s="199"/>
      <c r="R452" s="199"/>
      <c r="S452" s="199"/>
      <c r="T452" s="200"/>
      <c r="AT452" s="201" t="s">
        <v>147</v>
      </c>
      <c r="AU452" s="201" t="s">
        <v>92</v>
      </c>
      <c r="AV452" s="13" t="s">
        <v>92</v>
      </c>
      <c r="AW452" s="13" t="s">
        <v>43</v>
      </c>
      <c r="AX452" s="13" t="s">
        <v>83</v>
      </c>
      <c r="AY452" s="201" t="s">
        <v>135</v>
      </c>
    </row>
    <row r="453" spans="1:65" s="14" customFormat="1" ht="11.25">
      <c r="B453" s="202"/>
      <c r="C453" s="203"/>
      <c r="D453" s="192" t="s">
        <v>147</v>
      </c>
      <c r="E453" s="204" t="s">
        <v>45</v>
      </c>
      <c r="F453" s="205" t="s">
        <v>154</v>
      </c>
      <c r="G453" s="203"/>
      <c r="H453" s="206">
        <v>1</v>
      </c>
      <c r="I453" s="207"/>
      <c r="J453" s="203"/>
      <c r="K453" s="203"/>
      <c r="L453" s="208"/>
      <c r="M453" s="209"/>
      <c r="N453" s="210"/>
      <c r="O453" s="210"/>
      <c r="P453" s="210"/>
      <c r="Q453" s="210"/>
      <c r="R453" s="210"/>
      <c r="S453" s="210"/>
      <c r="T453" s="211"/>
      <c r="AT453" s="212" t="s">
        <v>147</v>
      </c>
      <c r="AU453" s="212" t="s">
        <v>92</v>
      </c>
      <c r="AV453" s="14" t="s">
        <v>143</v>
      </c>
      <c r="AW453" s="14" t="s">
        <v>43</v>
      </c>
      <c r="AX453" s="14" t="s">
        <v>90</v>
      </c>
      <c r="AY453" s="212" t="s">
        <v>135</v>
      </c>
    </row>
    <row r="454" spans="1:65" s="2" customFormat="1" ht="16.5" customHeight="1">
      <c r="A454" s="37"/>
      <c r="B454" s="38"/>
      <c r="C454" s="172" t="s">
        <v>326</v>
      </c>
      <c r="D454" s="172" t="s">
        <v>138</v>
      </c>
      <c r="E454" s="173" t="s">
        <v>573</v>
      </c>
      <c r="F454" s="174" t="s">
        <v>574</v>
      </c>
      <c r="G454" s="175" t="s">
        <v>544</v>
      </c>
      <c r="H454" s="176">
        <v>40</v>
      </c>
      <c r="I454" s="177"/>
      <c r="J454" s="178">
        <f>ROUND(I454*H454,2)</f>
        <v>0</v>
      </c>
      <c r="K454" s="174" t="s">
        <v>142</v>
      </c>
      <c r="L454" s="42"/>
      <c r="M454" s="179" t="s">
        <v>45</v>
      </c>
      <c r="N454" s="180" t="s">
        <v>54</v>
      </c>
      <c r="O454" s="67"/>
      <c r="P454" s="181">
        <f>O454*H454</f>
        <v>0</v>
      </c>
      <c r="Q454" s="181">
        <v>0</v>
      </c>
      <c r="R454" s="181">
        <f>Q454*H454</f>
        <v>0</v>
      </c>
      <c r="S454" s="181">
        <v>1.56E-3</v>
      </c>
      <c r="T454" s="182">
        <f>S454*H454</f>
        <v>6.2399999999999997E-2</v>
      </c>
      <c r="U454" s="37"/>
      <c r="V454" s="37"/>
      <c r="W454" s="37"/>
      <c r="X454" s="37"/>
      <c r="Y454" s="37"/>
      <c r="Z454" s="37"/>
      <c r="AA454" s="37"/>
      <c r="AB454" s="37"/>
      <c r="AC454" s="37"/>
      <c r="AD454" s="37"/>
      <c r="AE454" s="37"/>
      <c r="AR454" s="183" t="s">
        <v>331</v>
      </c>
      <c r="AT454" s="183" t="s">
        <v>138</v>
      </c>
      <c r="AU454" s="183" t="s">
        <v>92</v>
      </c>
      <c r="AY454" s="19" t="s">
        <v>135</v>
      </c>
      <c r="BE454" s="184">
        <f>IF(N454="základní",J454,0)</f>
        <v>0</v>
      </c>
      <c r="BF454" s="184">
        <f>IF(N454="snížená",J454,0)</f>
        <v>0</v>
      </c>
      <c r="BG454" s="184">
        <f>IF(N454="zákl. přenesená",J454,0)</f>
        <v>0</v>
      </c>
      <c r="BH454" s="184">
        <f>IF(N454="sníž. přenesená",J454,0)</f>
        <v>0</v>
      </c>
      <c r="BI454" s="184">
        <f>IF(N454="nulová",J454,0)</f>
        <v>0</v>
      </c>
      <c r="BJ454" s="19" t="s">
        <v>90</v>
      </c>
      <c r="BK454" s="184">
        <f>ROUND(I454*H454,2)</f>
        <v>0</v>
      </c>
      <c r="BL454" s="19" t="s">
        <v>331</v>
      </c>
      <c r="BM454" s="183" t="s">
        <v>575</v>
      </c>
    </row>
    <row r="455" spans="1:65" s="2" customFormat="1" ht="11.25">
      <c r="A455" s="37"/>
      <c r="B455" s="38"/>
      <c r="C455" s="39"/>
      <c r="D455" s="185" t="s">
        <v>145</v>
      </c>
      <c r="E455" s="39"/>
      <c r="F455" s="186" t="s">
        <v>576</v>
      </c>
      <c r="G455" s="39"/>
      <c r="H455" s="39"/>
      <c r="I455" s="187"/>
      <c r="J455" s="39"/>
      <c r="K455" s="39"/>
      <c r="L455" s="42"/>
      <c r="M455" s="188"/>
      <c r="N455" s="189"/>
      <c r="O455" s="67"/>
      <c r="P455" s="67"/>
      <c r="Q455" s="67"/>
      <c r="R455" s="67"/>
      <c r="S455" s="67"/>
      <c r="T455" s="68"/>
      <c r="U455" s="37"/>
      <c r="V455" s="37"/>
      <c r="W455" s="37"/>
      <c r="X455" s="37"/>
      <c r="Y455" s="37"/>
      <c r="Z455" s="37"/>
      <c r="AA455" s="37"/>
      <c r="AB455" s="37"/>
      <c r="AC455" s="37"/>
      <c r="AD455" s="37"/>
      <c r="AE455" s="37"/>
      <c r="AT455" s="19" t="s">
        <v>145</v>
      </c>
      <c r="AU455" s="19" t="s">
        <v>92</v>
      </c>
    </row>
    <row r="456" spans="1:65" s="2" customFormat="1" ht="37.9" customHeight="1">
      <c r="A456" s="37"/>
      <c r="B456" s="38"/>
      <c r="C456" s="172" t="s">
        <v>577</v>
      </c>
      <c r="D456" s="172" t="s">
        <v>138</v>
      </c>
      <c r="E456" s="173" t="s">
        <v>578</v>
      </c>
      <c r="F456" s="174" t="s">
        <v>579</v>
      </c>
      <c r="G456" s="175" t="s">
        <v>141</v>
      </c>
      <c r="H456" s="176">
        <v>11</v>
      </c>
      <c r="I456" s="177"/>
      <c r="J456" s="178">
        <f>ROUND(I456*H456,2)</f>
        <v>0</v>
      </c>
      <c r="K456" s="174" t="s">
        <v>45</v>
      </c>
      <c r="L456" s="42"/>
      <c r="M456" s="179" t="s">
        <v>45</v>
      </c>
      <c r="N456" s="180" t="s">
        <v>54</v>
      </c>
      <c r="O456" s="67"/>
      <c r="P456" s="181">
        <f>O456*H456</f>
        <v>0</v>
      </c>
      <c r="Q456" s="181">
        <v>0</v>
      </c>
      <c r="R456" s="181">
        <f>Q456*H456</f>
        <v>0</v>
      </c>
      <c r="S456" s="181">
        <v>0</v>
      </c>
      <c r="T456" s="182">
        <f>S456*H456</f>
        <v>0</v>
      </c>
      <c r="U456" s="37"/>
      <c r="V456" s="37"/>
      <c r="W456" s="37"/>
      <c r="X456" s="37"/>
      <c r="Y456" s="37"/>
      <c r="Z456" s="37"/>
      <c r="AA456" s="37"/>
      <c r="AB456" s="37"/>
      <c r="AC456" s="37"/>
      <c r="AD456" s="37"/>
      <c r="AE456" s="37"/>
      <c r="AR456" s="183" t="s">
        <v>331</v>
      </c>
      <c r="AT456" s="183" t="s">
        <v>138</v>
      </c>
      <c r="AU456" s="183" t="s">
        <v>92</v>
      </c>
      <c r="AY456" s="19" t="s">
        <v>135</v>
      </c>
      <c r="BE456" s="184">
        <f>IF(N456="základní",J456,0)</f>
        <v>0</v>
      </c>
      <c r="BF456" s="184">
        <f>IF(N456="snížená",J456,0)</f>
        <v>0</v>
      </c>
      <c r="BG456" s="184">
        <f>IF(N456="zákl. přenesená",J456,0)</f>
        <v>0</v>
      </c>
      <c r="BH456" s="184">
        <f>IF(N456="sníž. přenesená",J456,0)</f>
        <v>0</v>
      </c>
      <c r="BI456" s="184">
        <f>IF(N456="nulová",J456,0)</f>
        <v>0</v>
      </c>
      <c r="BJ456" s="19" t="s">
        <v>90</v>
      </c>
      <c r="BK456" s="184">
        <f>ROUND(I456*H456,2)</f>
        <v>0</v>
      </c>
      <c r="BL456" s="19" t="s">
        <v>331</v>
      </c>
      <c r="BM456" s="183" t="s">
        <v>580</v>
      </c>
    </row>
    <row r="457" spans="1:65" s="13" customFormat="1" ht="11.25">
      <c r="B457" s="190"/>
      <c r="C457" s="191"/>
      <c r="D457" s="192" t="s">
        <v>147</v>
      </c>
      <c r="E457" s="193" t="s">
        <v>45</v>
      </c>
      <c r="F457" s="194" t="s">
        <v>397</v>
      </c>
      <c r="G457" s="191"/>
      <c r="H457" s="195">
        <v>2</v>
      </c>
      <c r="I457" s="196"/>
      <c r="J457" s="191"/>
      <c r="K457" s="191"/>
      <c r="L457" s="197"/>
      <c r="M457" s="198"/>
      <c r="N457" s="199"/>
      <c r="O457" s="199"/>
      <c r="P457" s="199"/>
      <c r="Q457" s="199"/>
      <c r="R457" s="199"/>
      <c r="S457" s="199"/>
      <c r="T457" s="200"/>
      <c r="AT457" s="201" t="s">
        <v>147</v>
      </c>
      <c r="AU457" s="201" t="s">
        <v>92</v>
      </c>
      <c r="AV457" s="13" t="s">
        <v>92</v>
      </c>
      <c r="AW457" s="13" t="s">
        <v>43</v>
      </c>
      <c r="AX457" s="13" t="s">
        <v>83</v>
      </c>
      <c r="AY457" s="201" t="s">
        <v>135</v>
      </c>
    </row>
    <row r="458" spans="1:65" s="13" customFormat="1" ht="11.25">
      <c r="B458" s="190"/>
      <c r="C458" s="191"/>
      <c r="D458" s="192" t="s">
        <v>147</v>
      </c>
      <c r="E458" s="193" t="s">
        <v>45</v>
      </c>
      <c r="F458" s="194" t="s">
        <v>581</v>
      </c>
      <c r="G458" s="191"/>
      <c r="H458" s="195">
        <v>2</v>
      </c>
      <c r="I458" s="196"/>
      <c r="J458" s="191"/>
      <c r="K458" s="191"/>
      <c r="L458" s="197"/>
      <c r="M458" s="198"/>
      <c r="N458" s="199"/>
      <c r="O458" s="199"/>
      <c r="P458" s="199"/>
      <c r="Q458" s="199"/>
      <c r="R458" s="199"/>
      <c r="S458" s="199"/>
      <c r="T458" s="200"/>
      <c r="AT458" s="201" t="s">
        <v>147</v>
      </c>
      <c r="AU458" s="201" t="s">
        <v>92</v>
      </c>
      <c r="AV458" s="13" t="s">
        <v>92</v>
      </c>
      <c r="AW458" s="13" t="s">
        <v>43</v>
      </c>
      <c r="AX458" s="13" t="s">
        <v>83</v>
      </c>
      <c r="AY458" s="201" t="s">
        <v>135</v>
      </c>
    </row>
    <row r="459" spans="1:65" s="13" customFormat="1" ht="11.25">
      <c r="B459" s="190"/>
      <c r="C459" s="191"/>
      <c r="D459" s="192" t="s">
        <v>147</v>
      </c>
      <c r="E459" s="193" t="s">
        <v>45</v>
      </c>
      <c r="F459" s="194" t="s">
        <v>582</v>
      </c>
      <c r="G459" s="191"/>
      <c r="H459" s="195">
        <v>4</v>
      </c>
      <c r="I459" s="196"/>
      <c r="J459" s="191"/>
      <c r="K459" s="191"/>
      <c r="L459" s="197"/>
      <c r="M459" s="198"/>
      <c r="N459" s="199"/>
      <c r="O459" s="199"/>
      <c r="P459" s="199"/>
      <c r="Q459" s="199"/>
      <c r="R459" s="199"/>
      <c r="S459" s="199"/>
      <c r="T459" s="200"/>
      <c r="AT459" s="201" t="s">
        <v>147</v>
      </c>
      <c r="AU459" s="201" t="s">
        <v>92</v>
      </c>
      <c r="AV459" s="13" t="s">
        <v>92</v>
      </c>
      <c r="AW459" s="13" t="s">
        <v>43</v>
      </c>
      <c r="AX459" s="13" t="s">
        <v>83</v>
      </c>
      <c r="AY459" s="201" t="s">
        <v>135</v>
      </c>
    </row>
    <row r="460" spans="1:65" s="13" customFormat="1" ht="11.25">
      <c r="B460" s="190"/>
      <c r="C460" s="191"/>
      <c r="D460" s="192" t="s">
        <v>147</v>
      </c>
      <c r="E460" s="193" t="s">
        <v>45</v>
      </c>
      <c r="F460" s="194" t="s">
        <v>197</v>
      </c>
      <c r="G460" s="191"/>
      <c r="H460" s="195">
        <v>1</v>
      </c>
      <c r="I460" s="196"/>
      <c r="J460" s="191"/>
      <c r="K460" s="191"/>
      <c r="L460" s="197"/>
      <c r="M460" s="198"/>
      <c r="N460" s="199"/>
      <c r="O460" s="199"/>
      <c r="P460" s="199"/>
      <c r="Q460" s="199"/>
      <c r="R460" s="199"/>
      <c r="S460" s="199"/>
      <c r="T460" s="200"/>
      <c r="AT460" s="201" t="s">
        <v>147</v>
      </c>
      <c r="AU460" s="201" t="s">
        <v>92</v>
      </c>
      <c r="AV460" s="13" t="s">
        <v>92</v>
      </c>
      <c r="AW460" s="13" t="s">
        <v>43</v>
      </c>
      <c r="AX460" s="13" t="s">
        <v>83</v>
      </c>
      <c r="AY460" s="201" t="s">
        <v>135</v>
      </c>
    </row>
    <row r="461" spans="1:65" s="13" customFormat="1" ht="11.25">
      <c r="B461" s="190"/>
      <c r="C461" s="191"/>
      <c r="D461" s="192" t="s">
        <v>147</v>
      </c>
      <c r="E461" s="193" t="s">
        <v>45</v>
      </c>
      <c r="F461" s="194" t="s">
        <v>583</v>
      </c>
      <c r="G461" s="191"/>
      <c r="H461" s="195">
        <v>2</v>
      </c>
      <c r="I461" s="196"/>
      <c r="J461" s="191"/>
      <c r="K461" s="191"/>
      <c r="L461" s="197"/>
      <c r="M461" s="198"/>
      <c r="N461" s="199"/>
      <c r="O461" s="199"/>
      <c r="P461" s="199"/>
      <c r="Q461" s="199"/>
      <c r="R461" s="199"/>
      <c r="S461" s="199"/>
      <c r="T461" s="200"/>
      <c r="AT461" s="201" t="s">
        <v>147</v>
      </c>
      <c r="AU461" s="201" t="s">
        <v>92</v>
      </c>
      <c r="AV461" s="13" t="s">
        <v>92</v>
      </c>
      <c r="AW461" s="13" t="s">
        <v>43</v>
      </c>
      <c r="AX461" s="13" t="s">
        <v>83</v>
      </c>
      <c r="AY461" s="201" t="s">
        <v>135</v>
      </c>
    </row>
    <row r="462" spans="1:65" s="14" customFormat="1" ht="11.25">
      <c r="B462" s="202"/>
      <c r="C462" s="203"/>
      <c r="D462" s="192" t="s">
        <v>147</v>
      </c>
      <c r="E462" s="204" t="s">
        <v>45</v>
      </c>
      <c r="F462" s="205" t="s">
        <v>154</v>
      </c>
      <c r="G462" s="203"/>
      <c r="H462" s="206">
        <v>11</v>
      </c>
      <c r="I462" s="207"/>
      <c r="J462" s="203"/>
      <c r="K462" s="203"/>
      <c r="L462" s="208"/>
      <c r="M462" s="209"/>
      <c r="N462" s="210"/>
      <c r="O462" s="210"/>
      <c r="P462" s="210"/>
      <c r="Q462" s="210"/>
      <c r="R462" s="210"/>
      <c r="S462" s="210"/>
      <c r="T462" s="211"/>
      <c r="AT462" s="212" t="s">
        <v>147</v>
      </c>
      <c r="AU462" s="212" t="s">
        <v>92</v>
      </c>
      <c r="AV462" s="14" t="s">
        <v>143</v>
      </c>
      <c r="AW462" s="14" t="s">
        <v>43</v>
      </c>
      <c r="AX462" s="14" t="s">
        <v>90</v>
      </c>
      <c r="AY462" s="212" t="s">
        <v>135</v>
      </c>
    </row>
    <row r="463" spans="1:65" s="2" customFormat="1" ht="37.9" customHeight="1">
      <c r="A463" s="37"/>
      <c r="B463" s="38"/>
      <c r="C463" s="172" t="s">
        <v>584</v>
      </c>
      <c r="D463" s="172" t="s">
        <v>138</v>
      </c>
      <c r="E463" s="173" t="s">
        <v>585</v>
      </c>
      <c r="F463" s="174" t="s">
        <v>586</v>
      </c>
      <c r="G463" s="175" t="s">
        <v>544</v>
      </c>
      <c r="H463" s="176">
        <v>8</v>
      </c>
      <c r="I463" s="177"/>
      <c r="J463" s="178">
        <f>ROUND(I463*H463,2)</f>
        <v>0</v>
      </c>
      <c r="K463" s="174" t="s">
        <v>45</v>
      </c>
      <c r="L463" s="42"/>
      <c r="M463" s="179" t="s">
        <v>45</v>
      </c>
      <c r="N463" s="180" t="s">
        <v>54</v>
      </c>
      <c r="O463" s="67"/>
      <c r="P463" s="181">
        <f>O463*H463</f>
        <v>0</v>
      </c>
      <c r="Q463" s="181">
        <v>1.797E-2</v>
      </c>
      <c r="R463" s="181">
        <f>Q463*H463</f>
        <v>0.14376</v>
      </c>
      <c r="S463" s="181">
        <v>0</v>
      </c>
      <c r="T463" s="182">
        <f>S463*H463</f>
        <v>0</v>
      </c>
      <c r="U463" s="37"/>
      <c r="V463" s="37"/>
      <c r="W463" s="37"/>
      <c r="X463" s="37"/>
      <c r="Y463" s="37"/>
      <c r="Z463" s="37"/>
      <c r="AA463" s="37"/>
      <c r="AB463" s="37"/>
      <c r="AC463" s="37"/>
      <c r="AD463" s="37"/>
      <c r="AE463" s="37"/>
      <c r="AR463" s="183" t="s">
        <v>331</v>
      </c>
      <c r="AT463" s="183" t="s">
        <v>138</v>
      </c>
      <c r="AU463" s="183" t="s">
        <v>92</v>
      </c>
      <c r="AY463" s="19" t="s">
        <v>135</v>
      </c>
      <c r="BE463" s="184">
        <f>IF(N463="základní",J463,0)</f>
        <v>0</v>
      </c>
      <c r="BF463" s="184">
        <f>IF(N463="snížená",J463,0)</f>
        <v>0</v>
      </c>
      <c r="BG463" s="184">
        <f>IF(N463="zákl. přenesená",J463,0)</f>
        <v>0</v>
      </c>
      <c r="BH463" s="184">
        <f>IF(N463="sníž. přenesená",J463,0)</f>
        <v>0</v>
      </c>
      <c r="BI463" s="184">
        <f>IF(N463="nulová",J463,0)</f>
        <v>0</v>
      </c>
      <c r="BJ463" s="19" t="s">
        <v>90</v>
      </c>
      <c r="BK463" s="184">
        <f>ROUND(I463*H463,2)</f>
        <v>0</v>
      </c>
      <c r="BL463" s="19" t="s">
        <v>331</v>
      </c>
      <c r="BM463" s="183" t="s">
        <v>587</v>
      </c>
    </row>
    <row r="464" spans="1:65" s="13" customFormat="1" ht="11.25">
      <c r="B464" s="190"/>
      <c r="C464" s="191"/>
      <c r="D464" s="192" t="s">
        <v>147</v>
      </c>
      <c r="E464" s="193" t="s">
        <v>45</v>
      </c>
      <c r="F464" s="194" t="s">
        <v>588</v>
      </c>
      <c r="G464" s="191"/>
      <c r="H464" s="195">
        <v>1</v>
      </c>
      <c r="I464" s="196"/>
      <c r="J464" s="191"/>
      <c r="K464" s="191"/>
      <c r="L464" s="197"/>
      <c r="M464" s="198"/>
      <c r="N464" s="199"/>
      <c r="O464" s="199"/>
      <c r="P464" s="199"/>
      <c r="Q464" s="199"/>
      <c r="R464" s="199"/>
      <c r="S464" s="199"/>
      <c r="T464" s="200"/>
      <c r="AT464" s="201" t="s">
        <v>147</v>
      </c>
      <c r="AU464" s="201" t="s">
        <v>92</v>
      </c>
      <c r="AV464" s="13" t="s">
        <v>92</v>
      </c>
      <c r="AW464" s="13" t="s">
        <v>43</v>
      </c>
      <c r="AX464" s="13" t="s">
        <v>83</v>
      </c>
      <c r="AY464" s="201" t="s">
        <v>135</v>
      </c>
    </row>
    <row r="465" spans="1:65" s="13" customFormat="1" ht="11.25">
      <c r="B465" s="190"/>
      <c r="C465" s="191"/>
      <c r="D465" s="192" t="s">
        <v>147</v>
      </c>
      <c r="E465" s="193" t="s">
        <v>45</v>
      </c>
      <c r="F465" s="194" t="s">
        <v>589</v>
      </c>
      <c r="G465" s="191"/>
      <c r="H465" s="195">
        <v>2</v>
      </c>
      <c r="I465" s="196"/>
      <c r="J465" s="191"/>
      <c r="K465" s="191"/>
      <c r="L465" s="197"/>
      <c r="M465" s="198"/>
      <c r="N465" s="199"/>
      <c r="O465" s="199"/>
      <c r="P465" s="199"/>
      <c r="Q465" s="199"/>
      <c r="R465" s="199"/>
      <c r="S465" s="199"/>
      <c r="T465" s="200"/>
      <c r="AT465" s="201" t="s">
        <v>147</v>
      </c>
      <c r="AU465" s="201" t="s">
        <v>92</v>
      </c>
      <c r="AV465" s="13" t="s">
        <v>92</v>
      </c>
      <c r="AW465" s="13" t="s">
        <v>43</v>
      </c>
      <c r="AX465" s="13" t="s">
        <v>83</v>
      </c>
      <c r="AY465" s="201" t="s">
        <v>135</v>
      </c>
    </row>
    <row r="466" spans="1:65" s="13" customFormat="1" ht="11.25">
      <c r="B466" s="190"/>
      <c r="C466" s="191"/>
      <c r="D466" s="192" t="s">
        <v>147</v>
      </c>
      <c r="E466" s="193" t="s">
        <v>45</v>
      </c>
      <c r="F466" s="194" t="s">
        <v>590</v>
      </c>
      <c r="G466" s="191"/>
      <c r="H466" s="195">
        <v>4</v>
      </c>
      <c r="I466" s="196"/>
      <c r="J466" s="191"/>
      <c r="K466" s="191"/>
      <c r="L466" s="197"/>
      <c r="M466" s="198"/>
      <c r="N466" s="199"/>
      <c r="O466" s="199"/>
      <c r="P466" s="199"/>
      <c r="Q466" s="199"/>
      <c r="R466" s="199"/>
      <c r="S466" s="199"/>
      <c r="T466" s="200"/>
      <c r="AT466" s="201" t="s">
        <v>147</v>
      </c>
      <c r="AU466" s="201" t="s">
        <v>92</v>
      </c>
      <c r="AV466" s="13" t="s">
        <v>92</v>
      </c>
      <c r="AW466" s="13" t="s">
        <v>43</v>
      </c>
      <c r="AX466" s="13" t="s">
        <v>83</v>
      </c>
      <c r="AY466" s="201" t="s">
        <v>135</v>
      </c>
    </row>
    <row r="467" spans="1:65" s="13" customFormat="1" ht="11.25">
      <c r="B467" s="190"/>
      <c r="C467" s="191"/>
      <c r="D467" s="192" t="s">
        <v>147</v>
      </c>
      <c r="E467" s="193" t="s">
        <v>45</v>
      </c>
      <c r="F467" s="194" t="s">
        <v>548</v>
      </c>
      <c r="G467" s="191"/>
      <c r="H467" s="195">
        <v>1</v>
      </c>
      <c r="I467" s="196"/>
      <c r="J467" s="191"/>
      <c r="K467" s="191"/>
      <c r="L467" s="197"/>
      <c r="M467" s="198"/>
      <c r="N467" s="199"/>
      <c r="O467" s="199"/>
      <c r="P467" s="199"/>
      <c r="Q467" s="199"/>
      <c r="R467" s="199"/>
      <c r="S467" s="199"/>
      <c r="T467" s="200"/>
      <c r="AT467" s="201" t="s">
        <v>147</v>
      </c>
      <c r="AU467" s="201" t="s">
        <v>92</v>
      </c>
      <c r="AV467" s="13" t="s">
        <v>92</v>
      </c>
      <c r="AW467" s="13" t="s">
        <v>43</v>
      </c>
      <c r="AX467" s="13" t="s">
        <v>83</v>
      </c>
      <c r="AY467" s="201" t="s">
        <v>135</v>
      </c>
    </row>
    <row r="468" spans="1:65" s="14" customFormat="1" ht="11.25">
      <c r="B468" s="202"/>
      <c r="C468" s="203"/>
      <c r="D468" s="192" t="s">
        <v>147</v>
      </c>
      <c r="E468" s="204" t="s">
        <v>45</v>
      </c>
      <c r="F468" s="205" t="s">
        <v>154</v>
      </c>
      <c r="G468" s="203"/>
      <c r="H468" s="206">
        <v>8</v>
      </c>
      <c r="I468" s="207"/>
      <c r="J468" s="203"/>
      <c r="K468" s="203"/>
      <c r="L468" s="208"/>
      <c r="M468" s="209"/>
      <c r="N468" s="210"/>
      <c r="O468" s="210"/>
      <c r="P468" s="210"/>
      <c r="Q468" s="210"/>
      <c r="R468" s="210"/>
      <c r="S468" s="210"/>
      <c r="T468" s="211"/>
      <c r="AT468" s="212" t="s">
        <v>147</v>
      </c>
      <c r="AU468" s="212" t="s">
        <v>92</v>
      </c>
      <c r="AV468" s="14" t="s">
        <v>143</v>
      </c>
      <c r="AW468" s="14" t="s">
        <v>43</v>
      </c>
      <c r="AX468" s="14" t="s">
        <v>90</v>
      </c>
      <c r="AY468" s="212" t="s">
        <v>135</v>
      </c>
    </row>
    <row r="469" spans="1:65" s="2" customFormat="1" ht="24.2" customHeight="1">
      <c r="A469" s="37"/>
      <c r="B469" s="38"/>
      <c r="C469" s="172" t="s">
        <v>591</v>
      </c>
      <c r="D469" s="172" t="s">
        <v>138</v>
      </c>
      <c r="E469" s="173" t="s">
        <v>592</v>
      </c>
      <c r="F469" s="174" t="s">
        <v>593</v>
      </c>
      <c r="G469" s="175" t="s">
        <v>141</v>
      </c>
      <c r="H469" s="176">
        <v>10</v>
      </c>
      <c r="I469" s="177"/>
      <c r="J469" s="178">
        <f>ROUND(I469*H469,2)</f>
        <v>0</v>
      </c>
      <c r="K469" s="174" t="s">
        <v>45</v>
      </c>
      <c r="L469" s="42"/>
      <c r="M469" s="179" t="s">
        <v>45</v>
      </c>
      <c r="N469" s="180" t="s">
        <v>54</v>
      </c>
      <c r="O469" s="67"/>
      <c r="P469" s="181">
        <f>O469*H469</f>
        <v>0</v>
      </c>
      <c r="Q469" s="181">
        <v>0</v>
      </c>
      <c r="R469" s="181">
        <f>Q469*H469</f>
        <v>0</v>
      </c>
      <c r="S469" s="181">
        <v>0</v>
      </c>
      <c r="T469" s="182">
        <f>S469*H469</f>
        <v>0</v>
      </c>
      <c r="U469" s="37"/>
      <c r="V469" s="37"/>
      <c r="W469" s="37"/>
      <c r="X469" s="37"/>
      <c r="Y469" s="37"/>
      <c r="Z469" s="37"/>
      <c r="AA469" s="37"/>
      <c r="AB469" s="37"/>
      <c r="AC469" s="37"/>
      <c r="AD469" s="37"/>
      <c r="AE469" s="37"/>
      <c r="AR469" s="183" t="s">
        <v>331</v>
      </c>
      <c r="AT469" s="183" t="s">
        <v>138</v>
      </c>
      <c r="AU469" s="183" t="s">
        <v>92</v>
      </c>
      <c r="AY469" s="19" t="s">
        <v>135</v>
      </c>
      <c r="BE469" s="184">
        <f>IF(N469="základní",J469,0)</f>
        <v>0</v>
      </c>
      <c r="BF469" s="184">
        <f>IF(N469="snížená",J469,0)</f>
        <v>0</v>
      </c>
      <c r="BG469" s="184">
        <f>IF(N469="zákl. přenesená",J469,0)</f>
        <v>0</v>
      </c>
      <c r="BH469" s="184">
        <f>IF(N469="sníž. přenesená",J469,0)</f>
        <v>0</v>
      </c>
      <c r="BI469" s="184">
        <f>IF(N469="nulová",J469,0)</f>
        <v>0</v>
      </c>
      <c r="BJ469" s="19" t="s">
        <v>90</v>
      </c>
      <c r="BK469" s="184">
        <f>ROUND(I469*H469,2)</f>
        <v>0</v>
      </c>
      <c r="BL469" s="19" t="s">
        <v>331</v>
      </c>
      <c r="BM469" s="183" t="s">
        <v>594</v>
      </c>
    </row>
    <row r="470" spans="1:65" s="13" customFormat="1" ht="11.25">
      <c r="B470" s="190"/>
      <c r="C470" s="191"/>
      <c r="D470" s="192" t="s">
        <v>147</v>
      </c>
      <c r="E470" s="193" t="s">
        <v>45</v>
      </c>
      <c r="F470" s="194" t="s">
        <v>589</v>
      </c>
      <c r="G470" s="191"/>
      <c r="H470" s="195">
        <v>2</v>
      </c>
      <c r="I470" s="196"/>
      <c r="J470" s="191"/>
      <c r="K470" s="191"/>
      <c r="L470" s="197"/>
      <c r="M470" s="198"/>
      <c r="N470" s="199"/>
      <c r="O470" s="199"/>
      <c r="P470" s="199"/>
      <c r="Q470" s="199"/>
      <c r="R470" s="199"/>
      <c r="S470" s="199"/>
      <c r="T470" s="200"/>
      <c r="AT470" s="201" t="s">
        <v>147</v>
      </c>
      <c r="AU470" s="201" t="s">
        <v>92</v>
      </c>
      <c r="AV470" s="13" t="s">
        <v>92</v>
      </c>
      <c r="AW470" s="13" t="s">
        <v>43</v>
      </c>
      <c r="AX470" s="13" t="s">
        <v>83</v>
      </c>
      <c r="AY470" s="201" t="s">
        <v>135</v>
      </c>
    </row>
    <row r="471" spans="1:65" s="13" customFormat="1" ht="11.25">
      <c r="B471" s="190"/>
      <c r="C471" s="191"/>
      <c r="D471" s="192" t="s">
        <v>147</v>
      </c>
      <c r="E471" s="193" t="s">
        <v>45</v>
      </c>
      <c r="F471" s="194" t="s">
        <v>582</v>
      </c>
      <c r="G471" s="191"/>
      <c r="H471" s="195">
        <v>4</v>
      </c>
      <c r="I471" s="196"/>
      <c r="J471" s="191"/>
      <c r="K471" s="191"/>
      <c r="L471" s="197"/>
      <c r="M471" s="198"/>
      <c r="N471" s="199"/>
      <c r="O471" s="199"/>
      <c r="P471" s="199"/>
      <c r="Q471" s="199"/>
      <c r="R471" s="199"/>
      <c r="S471" s="199"/>
      <c r="T471" s="200"/>
      <c r="AT471" s="201" t="s">
        <v>147</v>
      </c>
      <c r="AU471" s="201" t="s">
        <v>92</v>
      </c>
      <c r="AV471" s="13" t="s">
        <v>92</v>
      </c>
      <c r="AW471" s="13" t="s">
        <v>43</v>
      </c>
      <c r="AX471" s="13" t="s">
        <v>83</v>
      </c>
      <c r="AY471" s="201" t="s">
        <v>135</v>
      </c>
    </row>
    <row r="472" spans="1:65" s="13" customFormat="1" ht="11.25">
      <c r="B472" s="190"/>
      <c r="C472" s="191"/>
      <c r="D472" s="192" t="s">
        <v>147</v>
      </c>
      <c r="E472" s="193" t="s">
        <v>45</v>
      </c>
      <c r="F472" s="194" t="s">
        <v>197</v>
      </c>
      <c r="G472" s="191"/>
      <c r="H472" s="195">
        <v>1</v>
      </c>
      <c r="I472" s="196"/>
      <c r="J472" s="191"/>
      <c r="K472" s="191"/>
      <c r="L472" s="197"/>
      <c r="M472" s="198"/>
      <c r="N472" s="199"/>
      <c r="O472" s="199"/>
      <c r="P472" s="199"/>
      <c r="Q472" s="199"/>
      <c r="R472" s="199"/>
      <c r="S472" s="199"/>
      <c r="T472" s="200"/>
      <c r="AT472" s="201" t="s">
        <v>147</v>
      </c>
      <c r="AU472" s="201" t="s">
        <v>92</v>
      </c>
      <c r="AV472" s="13" t="s">
        <v>92</v>
      </c>
      <c r="AW472" s="13" t="s">
        <v>43</v>
      </c>
      <c r="AX472" s="13" t="s">
        <v>83</v>
      </c>
      <c r="AY472" s="201" t="s">
        <v>135</v>
      </c>
    </row>
    <row r="473" spans="1:65" s="13" customFormat="1" ht="11.25">
      <c r="B473" s="190"/>
      <c r="C473" s="191"/>
      <c r="D473" s="192" t="s">
        <v>147</v>
      </c>
      <c r="E473" s="193" t="s">
        <v>45</v>
      </c>
      <c r="F473" s="194" t="s">
        <v>539</v>
      </c>
      <c r="G473" s="191"/>
      <c r="H473" s="195">
        <v>1</v>
      </c>
      <c r="I473" s="196"/>
      <c r="J473" s="191"/>
      <c r="K473" s="191"/>
      <c r="L473" s="197"/>
      <c r="M473" s="198"/>
      <c r="N473" s="199"/>
      <c r="O473" s="199"/>
      <c r="P473" s="199"/>
      <c r="Q473" s="199"/>
      <c r="R473" s="199"/>
      <c r="S473" s="199"/>
      <c r="T473" s="200"/>
      <c r="AT473" s="201" t="s">
        <v>147</v>
      </c>
      <c r="AU473" s="201" t="s">
        <v>92</v>
      </c>
      <c r="AV473" s="13" t="s">
        <v>92</v>
      </c>
      <c r="AW473" s="13" t="s">
        <v>43</v>
      </c>
      <c r="AX473" s="13" t="s">
        <v>83</v>
      </c>
      <c r="AY473" s="201" t="s">
        <v>135</v>
      </c>
    </row>
    <row r="474" spans="1:65" s="13" customFormat="1" ht="11.25">
      <c r="B474" s="190"/>
      <c r="C474" s="191"/>
      <c r="D474" s="192" t="s">
        <v>147</v>
      </c>
      <c r="E474" s="193" t="s">
        <v>45</v>
      </c>
      <c r="F474" s="194" t="s">
        <v>540</v>
      </c>
      <c r="G474" s="191"/>
      <c r="H474" s="195">
        <v>1</v>
      </c>
      <c r="I474" s="196"/>
      <c r="J474" s="191"/>
      <c r="K474" s="191"/>
      <c r="L474" s="197"/>
      <c r="M474" s="198"/>
      <c r="N474" s="199"/>
      <c r="O474" s="199"/>
      <c r="P474" s="199"/>
      <c r="Q474" s="199"/>
      <c r="R474" s="199"/>
      <c r="S474" s="199"/>
      <c r="T474" s="200"/>
      <c r="AT474" s="201" t="s">
        <v>147</v>
      </c>
      <c r="AU474" s="201" t="s">
        <v>92</v>
      </c>
      <c r="AV474" s="13" t="s">
        <v>92</v>
      </c>
      <c r="AW474" s="13" t="s">
        <v>43</v>
      </c>
      <c r="AX474" s="13" t="s">
        <v>83</v>
      </c>
      <c r="AY474" s="201" t="s">
        <v>135</v>
      </c>
    </row>
    <row r="475" spans="1:65" s="13" customFormat="1" ht="11.25">
      <c r="B475" s="190"/>
      <c r="C475" s="191"/>
      <c r="D475" s="192" t="s">
        <v>147</v>
      </c>
      <c r="E475" s="193" t="s">
        <v>45</v>
      </c>
      <c r="F475" s="194" t="s">
        <v>548</v>
      </c>
      <c r="G475" s="191"/>
      <c r="H475" s="195">
        <v>1</v>
      </c>
      <c r="I475" s="196"/>
      <c r="J475" s="191"/>
      <c r="K475" s="191"/>
      <c r="L475" s="197"/>
      <c r="M475" s="198"/>
      <c r="N475" s="199"/>
      <c r="O475" s="199"/>
      <c r="P475" s="199"/>
      <c r="Q475" s="199"/>
      <c r="R475" s="199"/>
      <c r="S475" s="199"/>
      <c r="T475" s="200"/>
      <c r="AT475" s="201" t="s">
        <v>147</v>
      </c>
      <c r="AU475" s="201" t="s">
        <v>92</v>
      </c>
      <c r="AV475" s="13" t="s">
        <v>92</v>
      </c>
      <c r="AW475" s="13" t="s">
        <v>43</v>
      </c>
      <c r="AX475" s="13" t="s">
        <v>83</v>
      </c>
      <c r="AY475" s="201" t="s">
        <v>135</v>
      </c>
    </row>
    <row r="476" spans="1:65" s="14" customFormat="1" ht="11.25">
      <c r="B476" s="202"/>
      <c r="C476" s="203"/>
      <c r="D476" s="192" t="s">
        <v>147</v>
      </c>
      <c r="E476" s="204" t="s">
        <v>45</v>
      </c>
      <c r="F476" s="205" t="s">
        <v>154</v>
      </c>
      <c r="G476" s="203"/>
      <c r="H476" s="206">
        <v>10</v>
      </c>
      <c r="I476" s="207"/>
      <c r="J476" s="203"/>
      <c r="K476" s="203"/>
      <c r="L476" s="208"/>
      <c r="M476" s="209"/>
      <c r="N476" s="210"/>
      <c r="O476" s="210"/>
      <c r="P476" s="210"/>
      <c r="Q476" s="210"/>
      <c r="R476" s="210"/>
      <c r="S476" s="210"/>
      <c r="T476" s="211"/>
      <c r="AT476" s="212" t="s">
        <v>147</v>
      </c>
      <c r="AU476" s="212" t="s">
        <v>92</v>
      </c>
      <c r="AV476" s="14" t="s">
        <v>143</v>
      </c>
      <c r="AW476" s="14" t="s">
        <v>43</v>
      </c>
      <c r="AX476" s="14" t="s">
        <v>90</v>
      </c>
      <c r="AY476" s="212" t="s">
        <v>135</v>
      </c>
    </row>
    <row r="477" spans="1:65" s="2" customFormat="1" ht="16.5" customHeight="1">
      <c r="A477" s="37"/>
      <c r="B477" s="38"/>
      <c r="C477" s="172" t="s">
        <v>595</v>
      </c>
      <c r="D477" s="172" t="s">
        <v>138</v>
      </c>
      <c r="E477" s="173" t="s">
        <v>596</v>
      </c>
      <c r="F477" s="174" t="s">
        <v>597</v>
      </c>
      <c r="G477" s="175" t="s">
        <v>141</v>
      </c>
      <c r="H477" s="176">
        <v>6</v>
      </c>
      <c r="I477" s="177"/>
      <c r="J477" s="178">
        <f>ROUND(I477*H477,2)</f>
        <v>0</v>
      </c>
      <c r="K477" s="174" t="s">
        <v>45</v>
      </c>
      <c r="L477" s="42"/>
      <c r="M477" s="179" t="s">
        <v>45</v>
      </c>
      <c r="N477" s="180" t="s">
        <v>54</v>
      </c>
      <c r="O477" s="67"/>
      <c r="P477" s="181">
        <f>O477*H477</f>
        <v>0</v>
      </c>
      <c r="Q477" s="181">
        <v>0</v>
      </c>
      <c r="R477" s="181">
        <f>Q477*H477</f>
        <v>0</v>
      </c>
      <c r="S477" s="181">
        <v>0</v>
      </c>
      <c r="T477" s="182">
        <f>S477*H477</f>
        <v>0</v>
      </c>
      <c r="U477" s="37"/>
      <c r="V477" s="37"/>
      <c r="W477" s="37"/>
      <c r="X477" s="37"/>
      <c r="Y477" s="37"/>
      <c r="Z477" s="37"/>
      <c r="AA477" s="37"/>
      <c r="AB477" s="37"/>
      <c r="AC477" s="37"/>
      <c r="AD477" s="37"/>
      <c r="AE477" s="37"/>
      <c r="AR477" s="183" t="s">
        <v>331</v>
      </c>
      <c r="AT477" s="183" t="s">
        <v>138</v>
      </c>
      <c r="AU477" s="183" t="s">
        <v>92</v>
      </c>
      <c r="AY477" s="19" t="s">
        <v>135</v>
      </c>
      <c r="BE477" s="184">
        <f>IF(N477="základní",J477,0)</f>
        <v>0</v>
      </c>
      <c r="BF477" s="184">
        <f>IF(N477="snížená",J477,0)</f>
        <v>0</v>
      </c>
      <c r="BG477" s="184">
        <f>IF(N477="zákl. přenesená",J477,0)</f>
        <v>0</v>
      </c>
      <c r="BH477" s="184">
        <f>IF(N477="sníž. přenesená",J477,0)</f>
        <v>0</v>
      </c>
      <c r="BI477" s="184">
        <f>IF(N477="nulová",J477,0)</f>
        <v>0</v>
      </c>
      <c r="BJ477" s="19" t="s">
        <v>90</v>
      </c>
      <c r="BK477" s="184">
        <f>ROUND(I477*H477,2)</f>
        <v>0</v>
      </c>
      <c r="BL477" s="19" t="s">
        <v>331</v>
      </c>
      <c r="BM477" s="183" t="s">
        <v>598</v>
      </c>
    </row>
    <row r="478" spans="1:65" s="13" customFormat="1" ht="11.25">
      <c r="B478" s="190"/>
      <c r="C478" s="191"/>
      <c r="D478" s="192" t="s">
        <v>147</v>
      </c>
      <c r="E478" s="193" t="s">
        <v>45</v>
      </c>
      <c r="F478" s="194" t="s">
        <v>599</v>
      </c>
      <c r="G478" s="191"/>
      <c r="H478" s="195">
        <v>4</v>
      </c>
      <c r="I478" s="196"/>
      <c r="J478" s="191"/>
      <c r="K478" s="191"/>
      <c r="L478" s="197"/>
      <c r="M478" s="198"/>
      <c r="N478" s="199"/>
      <c r="O478" s="199"/>
      <c r="P478" s="199"/>
      <c r="Q478" s="199"/>
      <c r="R478" s="199"/>
      <c r="S478" s="199"/>
      <c r="T478" s="200"/>
      <c r="AT478" s="201" t="s">
        <v>147</v>
      </c>
      <c r="AU478" s="201" t="s">
        <v>92</v>
      </c>
      <c r="AV478" s="13" t="s">
        <v>92</v>
      </c>
      <c r="AW478" s="13" t="s">
        <v>43</v>
      </c>
      <c r="AX478" s="13" t="s">
        <v>83</v>
      </c>
      <c r="AY478" s="201" t="s">
        <v>135</v>
      </c>
    </row>
    <row r="479" spans="1:65" s="13" customFormat="1" ht="11.25">
      <c r="B479" s="190"/>
      <c r="C479" s="191"/>
      <c r="D479" s="192" t="s">
        <v>147</v>
      </c>
      <c r="E479" s="193" t="s">
        <v>45</v>
      </c>
      <c r="F479" s="194" t="s">
        <v>600</v>
      </c>
      <c r="G479" s="191"/>
      <c r="H479" s="195">
        <v>2</v>
      </c>
      <c r="I479" s="196"/>
      <c r="J479" s="191"/>
      <c r="K479" s="191"/>
      <c r="L479" s="197"/>
      <c r="M479" s="198"/>
      <c r="N479" s="199"/>
      <c r="O479" s="199"/>
      <c r="P479" s="199"/>
      <c r="Q479" s="199"/>
      <c r="R479" s="199"/>
      <c r="S479" s="199"/>
      <c r="T479" s="200"/>
      <c r="AT479" s="201" t="s">
        <v>147</v>
      </c>
      <c r="AU479" s="201" t="s">
        <v>92</v>
      </c>
      <c r="AV479" s="13" t="s">
        <v>92</v>
      </c>
      <c r="AW479" s="13" t="s">
        <v>43</v>
      </c>
      <c r="AX479" s="13" t="s">
        <v>83</v>
      </c>
      <c r="AY479" s="201" t="s">
        <v>135</v>
      </c>
    </row>
    <row r="480" spans="1:65" s="14" customFormat="1" ht="11.25">
      <c r="B480" s="202"/>
      <c r="C480" s="203"/>
      <c r="D480" s="192" t="s">
        <v>147</v>
      </c>
      <c r="E480" s="204" t="s">
        <v>45</v>
      </c>
      <c r="F480" s="205" t="s">
        <v>154</v>
      </c>
      <c r="G480" s="203"/>
      <c r="H480" s="206">
        <v>6</v>
      </c>
      <c r="I480" s="207"/>
      <c r="J480" s="203"/>
      <c r="K480" s="203"/>
      <c r="L480" s="208"/>
      <c r="M480" s="209"/>
      <c r="N480" s="210"/>
      <c r="O480" s="210"/>
      <c r="P480" s="210"/>
      <c r="Q480" s="210"/>
      <c r="R480" s="210"/>
      <c r="S480" s="210"/>
      <c r="T480" s="211"/>
      <c r="AT480" s="212" t="s">
        <v>147</v>
      </c>
      <c r="AU480" s="212" t="s">
        <v>92</v>
      </c>
      <c r="AV480" s="14" t="s">
        <v>143</v>
      </c>
      <c r="AW480" s="14" t="s">
        <v>43</v>
      </c>
      <c r="AX480" s="14" t="s">
        <v>90</v>
      </c>
      <c r="AY480" s="212" t="s">
        <v>135</v>
      </c>
    </row>
    <row r="481" spans="1:65" s="2" customFormat="1" ht="24.2" customHeight="1">
      <c r="A481" s="37"/>
      <c r="B481" s="38"/>
      <c r="C481" s="172" t="s">
        <v>601</v>
      </c>
      <c r="D481" s="172" t="s">
        <v>138</v>
      </c>
      <c r="E481" s="173" t="s">
        <v>602</v>
      </c>
      <c r="F481" s="174" t="s">
        <v>603</v>
      </c>
      <c r="G481" s="175" t="s">
        <v>141</v>
      </c>
      <c r="H481" s="176">
        <v>2</v>
      </c>
      <c r="I481" s="177"/>
      <c r="J481" s="178">
        <f>ROUND(I481*H481,2)</f>
        <v>0</v>
      </c>
      <c r="K481" s="174" t="s">
        <v>45</v>
      </c>
      <c r="L481" s="42"/>
      <c r="M481" s="179" t="s">
        <v>45</v>
      </c>
      <c r="N481" s="180" t="s">
        <v>54</v>
      </c>
      <c r="O481" s="67"/>
      <c r="P481" s="181">
        <f>O481*H481</f>
        <v>0</v>
      </c>
      <c r="Q481" s="181">
        <v>0</v>
      </c>
      <c r="R481" s="181">
        <f>Q481*H481</f>
        <v>0</v>
      </c>
      <c r="S481" s="181">
        <v>0</v>
      </c>
      <c r="T481" s="182">
        <f>S481*H481</f>
        <v>0</v>
      </c>
      <c r="U481" s="37"/>
      <c r="V481" s="37"/>
      <c r="W481" s="37"/>
      <c r="X481" s="37"/>
      <c r="Y481" s="37"/>
      <c r="Z481" s="37"/>
      <c r="AA481" s="37"/>
      <c r="AB481" s="37"/>
      <c r="AC481" s="37"/>
      <c r="AD481" s="37"/>
      <c r="AE481" s="37"/>
      <c r="AR481" s="183" t="s">
        <v>331</v>
      </c>
      <c r="AT481" s="183" t="s">
        <v>138</v>
      </c>
      <c r="AU481" s="183" t="s">
        <v>92</v>
      </c>
      <c r="AY481" s="19" t="s">
        <v>135</v>
      </c>
      <c r="BE481" s="184">
        <f>IF(N481="základní",J481,0)</f>
        <v>0</v>
      </c>
      <c r="BF481" s="184">
        <f>IF(N481="snížená",J481,0)</f>
        <v>0</v>
      </c>
      <c r="BG481" s="184">
        <f>IF(N481="zákl. přenesená",J481,0)</f>
        <v>0</v>
      </c>
      <c r="BH481" s="184">
        <f>IF(N481="sníž. přenesená",J481,0)</f>
        <v>0</v>
      </c>
      <c r="BI481" s="184">
        <f>IF(N481="nulová",J481,0)</f>
        <v>0</v>
      </c>
      <c r="BJ481" s="19" t="s">
        <v>90</v>
      </c>
      <c r="BK481" s="184">
        <f>ROUND(I481*H481,2)</f>
        <v>0</v>
      </c>
      <c r="BL481" s="19" t="s">
        <v>331</v>
      </c>
      <c r="BM481" s="183" t="s">
        <v>604</v>
      </c>
    </row>
    <row r="482" spans="1:65" s="15" customFormat="1" ht="11.25">
      <c r="B482" s="213"/>
      <c r="C482" s="214"/>
      <c r="D482" s="192" t="s">
        <v>147</v>
      </c>
      <c r="E482" s="215" t="s">
        <v>45</v>
      </c>
      <c r="F482" s="216" t="s">
        <v>605</v>
      </c>
      <c r="G482" s="214"/>
      <c r="H482" s="215" t="s">
        <v>45</v>
      </c>
      <c r="I482" s="217"/>
      <c r="J482" s="214"/>
      <c r="K482" s="214"/>
      <c r="L482" s="218"/>
      <c r="M482" s="219"/>
      <c r="N482" s="220"/>
      <c r="O482" s="220"/>
      <c r="P482" s="220"/>
      <c r="Q482" s="220"/>
      <c r="R482" s="220"/>
      <c r="S482" s="220"/>
      <c r="T482" s="221"/>
      <c r="AT482" s="222" t="s">
        <v>147</v>
      </c>
      <c r="AU482" s="222" t="s">
        <v>92</v>
      </c>
      <c r="AV482" s="15" t="s">
        <v>90</v>
      </c>
      <c r="AW482" s="15" t="s">
        <v>43</v>
      </c>
      <c r="AX482" s="15" t="s">
        <v>83</v>
      </c>
      <c r="AY482" s="222" t="s">
        <v>135</v>
      </c>
    </row>
    <row r="483" spans="1:65" s="15" customFormat="1" ht="11.25">
      <c r="B483" s="213"/>
      <c r="C483" s="214"/>
      <c r="D483" s="192" t="s">
        <v>147</v>
      </c>
      <c r="E483" s="215" t="s">
        <v>45</v>
      </c>
      <c r="F483" s="216" t="s">
        <v>606</v>
      </c>
      <c r="G483" s="214"/>
      <c r="H483" s="215" t="s">
        <v>45</v>
      </c>
      <c r="I483" s="217"/>
      <c r="J483" s="214"/>
      <c r="K483" s="214"/>
      <c r="L483" s="218"/>
      <c r="M483" s="219"/>
      <c r="N483" s="220"/>
      <c r="O483" s="220"/>
      <c r="P483" s="220"/>
      <c r="Q483" s="220"/>
      <c r="R483" s="220"/>
      <c r="S483" s="220"/>
      <c r="T483" s="221"/>
      <c r="AT483" s="222" t="s">
        <v>147</v>
      </c>
      <c r="AU483" s="222" t="s">
        <v>92</v>
      </c>
      <c r="AV483" s="15" t="s">
        <v>90</v>
      </c>
      <c r="AW483" s="15" t="s">
        <v>43</v>
      </c>
      <c r="AX483" s="15" t="s">
        <v>83</v>
      </c>
      <c r="AY483" s="222" t="s">
        <v>135</v>
      </c>
    </row>
    <row r="484" spans="1:65" s="13" customFormat="1" ht="11.25">
      <c r="B484" s="190"/>
      <c r="C484" s="191"/>
      <c r="D484" s="192" t="s">
        <v>147</v>
      </c>
      <c r="E484" s="193" t="s">
        <v>45</v>
      </c>
      <c r="F484" s="194" t="s">
        <v>607</v>
      </c>
      <c r="G484" s="191"/>
      <c r="H484" s="195">
        <v>1</v>
      </c>
      <c r="I484" s="196"/>
      <c r="J484" s="191"/>
      <c r="K484" s="191"/>
      <c r="L484" s="197"/>
      <c r="M484" s="198"/>
      <c r="N484" s="199"/>
      <c r="O484" s="199"/>
      <c r="P484" s="199"/>
      <c r="Q484" s="199"/>
      <c r="R484" s="199"/>
      <c r="S484" s="199"/>
      <c r="T484" s="200"/>
      <c r="AT484" s="201" t="s">
        <v>147</v>
      </c>
      <c r="AU484" s="201" t="s">
        <v>92</v>
      </c>
      <c r="AV484" s="13" t="s">
        <v>92</v>
      </c>
      <c r="AW484" s="13" t="s">
        <v>43</v>
      </c>
      <c r="AX484" s="13" t="s">
        <v>83</v>
      </c>
      <c r="AY484" s="201" t="s">
        <v>135</v>
      </c>
    </row>
    <row r="485" spans="1:65" s="13" customFormat="1" ht="11.25">
      <c r="B485" s="190"/>
      <c r="C485" s="191"/>
      <c r="D485" s="192" t="s">
        <v>147</v>
      </c>
      <c r="E485" s="193" t="s">
        <v>45</v>
      </c>
      <c r="F485" s="194" t="s">
        <v>548</v>
      </c>
      <c r="G485" s="191"/>
      <c r="H485" s="195">
        <v>1</v>
      </c>
      <c r="I485" s="196"/>
      <c r="J485" s="191"/>
      <c r="K485" s="191"/>
      <c r="L485" s="197"/>
      <c r="M485" s="198"/>
      <c r="N485" s="199"/>
      <c r="O485" s="199"/>
      <c r="P485" s="199"/>
      <c r="Q485" s="199"/>
      <c r="R485" s="199"/>
      <c r="S485" s="199"/>
      <c r="T485" s="200"/>
      <c r="AT485" s="201" t="s">
        <v>147</v>
      </c>
      <c r="AU485" s="201" t="s">
        <v>92</v>
      </c>
      <c r="AV485" s="13" t="s">
        <v>92</v>
      </c>
      <c r="AW485" s="13" t="s">
        <v>43</v>
      </c>
      <c r="AX485" s="13" t="s">
        <v>83</v>
      </c>
      <c r="AY485" s="201" t="s">
        <v>135</v>
      </c>
    </row>
    <row r="486" spans="1:65" s="14" customFormat="1" ht="11.25">
      <c r="B486" s="202"/>
      <c r="C486" s="203"/>
      <c r="D486" s="192" t="s">
        <v>147</v>
      </c>
      <c r="E486" s="204" t="s">
        <v>45</v>
      </c>
      <c r="F486" s="205" t="s">
        <v>154</v>
      </c>
      <c r="G486" s="203"/>
      <c r="H486" s="206">
        <v>2</v>
      </c>
      <c r="I486" s="207"/>
      <c r="J486" s="203"/>
      <c r="K486" s="203"/>
      <c r="L486" s="208"/>
      <c r="M486" s="209"/>
      <c r="N486" s="210"/>
      <c r="O486" s="210"/>
      <c r="P486" s="210"/>
      <c r="Q486" s="210"/>
      <c r="R486" s="210"/>
      <c r="S486" s="210"/>
      <c r="T486" s="211"/>
      <c r="AT486" s="212" t="s">
        <v>147</v>
      </c>
      <c r="AU486" s="212" t="s">
        <v>92</v>
      </c>
      <c r="AV486" s="14" t="s">
        <v>143</v>
      </c>
      <c r="AW486" s="14" t="s">
        <v>43</v>
      </c>
      <c r="AX486" s="14" t="s">
        <v>90</v>
      </c>
      <c r="AY486" s="212" t="s">
        <v>135</v>
      </c>
    </row>
    <row r="487" spans="1:65" s="2" customFormat="1" ht="33" customHeight="1">
      <c r="A487" s="37"/>
      <c r="B487" s="38"/>
      <c r="C487" s="172" t="s">
        <v>608</v>
      </c>
      <c r="D487" s="172" t="s">
        <v>138</v>
      </c>
      <c r="E487" s="173" t="s">
        <v>609</v>
      </c>
      <c r="F487" s="174" t="s">
        <v>610</v>
      </c>
      <c r="G487" s="175" t="s">
        <v>141</v>
      </c>
      <c r="H487" s="176">
        <v>2</v>
      </c>
      <c r="I487" s="177"/>
      <c r="J487" s="178">
        <f>ROUND(I487*H487,2)</f>
        <v>0</v>
      </c>
      <c r="K487" s="174" t="s">
        <v>45</v>
      </c>
      <c r="L487" s="42"/>
      <c r="M487" s="179" t="s">
        <v>45</v>
      </c>
      <c r="N487" s="180" t="s">
        <v>54</v>
      </c>
      <c r="O487" s="67"/>
      <c r="P487" s="181">
        <f>O487*H487</f>
        <v>0</v>
      </c>
      <c r="Q487" s="181">
        <v>0</v>
      </c>
      <c r="R487" s="181">
        <f>Q487*H487</f>
        <v>0</v>
      </c>
      <c r="S487" s="181">
        <v>0</v>
      </c>
      <c r="T487" s="182">
        <f>S487*H487</f>
        <v>0</v>
      </c>
      <c r="U487" s="37"/>
      <c r="V487" s="37"/>
      <c r="W487" s="37"/>
      <c r="X487" s="37"/>
      <c r="Y487" s="37"/>
      <c r="Z487" s="37"/>
      <c r="AA487" s="37"/>
      <c r="AB487" s="37"/>
      <c r="AC487" s="37"/>
      <c r="AD487" s="37"/>
      <c r="AE487" s="37"/>
      <c r="AR487" s="183" t="s">
        <v>331</v>
      </c>
      <c r="AT487" s="183" t="s">
        <v>138</v>
      </c>
      <c r="AU487" s="183" t="s">
        <v>92</v>
      </c>
      <c r="AY487" s="19" t="s">
        <v>135</v>
      </c>
      <c r="BE487" s="184">
        <f>IF(N487="základní",J487,0)</f>
        <v>0</v>
      </c>
      <c r="BF487" s="184">
        <f>IF(N487="snížená",J487,0)</f>
        <v>0</v>
      </c>
      <c r="BG487" s="184">
        <f>IF(N487="zákl. přenesená",J487,0)</f>
        <v>0</v>
      </c>
      <c r="BH487" s="184">
        <f>IF(N487="sníž. přenesená",J487,0)</f>
        <v>0</v>
      </c>
      <c r="BI487" s="184">
        <f>IF(N487="nulová",J487,0)</f>
        <v>0</v>
      </c>
      <c r="BJ487" s="19" t="s">
        <v>90</v>
      </c>
      <c r="BK487" s="184">
        <f>ROUND(I487*H487,2)</f>
        <v>0</v>
      </c>
      <c r="BL487" s="19" t="s">
        <v>331</v>
      </c>
      <c r="BM487" s="183" t="s">
        <v>611</v>
      </c>
    </row>
    <row r="488" spans="1:65" s="2" customFormat="1" ht="21.75" customHeight="1">
      <c r="A488" s="37"/>
      <c r="B488" s="38"/>
      <c r="C488" s="172" t="s">
        <v>612</v>
      </c>
      <c r="D488" s="172" t="s">
        <v>138</v>
      </c>
      <c r="E488" s="173" t="s">
        <v>613</v>
      </c>
      <c r="F488" s="174" t="s">
        <v>614</v>
      </c>
      <c r="G488" s="175" t="s">
        <v>141</v>
      </c>
      <c r="H488" s="176">
        <v>1</v>
      </c>
      <c r="I488" s="177"/>
      <c r="J488" s="178">
        <f>ROUND(I488*H488,2)</f>
        <v>0</v>
      </c>
      <c r="K488" s="174" t="s">
        <v>45</v>
      </c>
      <c r="L488" s="42"/>
      <c r="M488" s="179" t="s">
        <v>45</v>
      </c>
      <c r="N488" s="180" t="s">
        <v>54</v>
      </c>
      <c r="O488" s="67"/>
      <c r="P488" s="181">
        <f>O488*H488</f>
        <v>0</v>
      </c>
      <c r="Q488" s="181">
        <v>0</v>
      </c>
      <c r="R488" s="181">
        <f>Q488*H488</f>
        <v>0</v>
      </c>
      <c r="S488" s="181">
        <v>0</v>
      </c>
      <c r="T488" s="182">
        <f>S488*H488</f>
        <v>0</v>
      </c>
      <c r="U488" s="37"/>
      <c r="V488" s="37"/>
      <c r="W488" s="37"/>
      <c r="X488" s="37"/>
      <c r="Y488" s="37"/>
      <c r="Z488" s="37"/>
      <c r="AA488" s="37"/>
      <c r="AB488" s="37"/>
      <c r="AC488" s="37"/>
      <c r="AD488" s="37"/>
      <c r="AE488" s="37"/>
      <c r="AR488" s="183" t="s">
        <v>331</v>
      </c>
      <c r="AT488" s="183" t="s">
        <v>138</v>
      </c>
      <c r="AU488" s="183" t="s">
        <v>92</v>
      </c>
      <c r="AY488" s="19" t="s">
        <v>135</v>
      </c>
      <c r="BE488" s="184">
        <f>IF(N488="základní",J488,0)</f>
        <v>0</v>
      </c>
      <c r="BF488" s="184">
        <f>IF(N488="snížená",J488,0)</f>
        <v>0</v>
      </c>
      <c r="BG488" s="184">
        <f>IF(N488="zákl. přenesená",J488,0)</f>
        <v>0</v>
      </c>
      <c r="BH488" s="184">
        <f>IF(N488="sníž. přenesená",J488,0)</f>
        <v>0</v>
      </c>
      <c r="BI488" s="184">
        <f>IF(N488="nulová",J488,0)</f>
        <v>0</v>
      </c>
      <c r="BJ488" s="19" t="s">
        <v>90</v>
      </c>
      <c r="BK488" s="184">
        <f>ROUND(I488*H488,2)</f>
        <v>0</v>
      </c>
      <c r="BL488" s="19" t="s">
        <v>331</v>
      </c>
      <c r="BM488" s="183" t="s">
        <v>615</v>
      </c>
    </row>
    <row r="489" spans="1:65" s="13" customFormat="1" ht="11.25">
      <c r="B489" s="190"/>
      <c r="C489" s="191"/>
      <c r="D489" s="192" t="s">
        <v>147</v>
      </c>
      <c r="E489" s="193" t="s">
        <v>45</v>
      </c>
      <c r="F489" s="194" t="s">
        <v>616</v>
      </c>
      <c r="G489" s="191"/>
      <c r="H489" s="195">
        <v>1</v>
      </c>
      <c r="I489" s="196"/>
      <c r="J489" s="191"/>
      <c r="K489" s="191"/>
      <c r="L489" s="197"/>
      <c r="M489" s="198"/>
      <c r="N489" s="199"/>
      <c r="O489" s="199"/>
      <c r="P489" s="199"/>
      <c r="Q489" s="199"/>
      <c r="R489" s="199"/>
      <c r="S489" s="199"/>
      <c r="T489" s="200"/>
      <c r="AT489" s="201" t="s">
        <v>147</v>
      </c>
      <c r="AU489" s="201" t="s">
        <v>92</v>
      </c>
      <c r="AV489" s="13" t="s">
        <v>92</v>
      </c>
      <c r="AW489" s="13" t="s">
        <v>43</v>
      </c>
      <c r="AX489" s="13" t="s">
        <v>90</v>
      </c>
      <c r="AY489" s="201" t="s">
        <v>135</v>
      </c>
    </row>
    <row r="490" spans="1:65" s="2" customFormat="1" ht="16.5" customHeight="1">
      <c r="A490" s="37"/>
      <c r="B490" s="38"/>
      <c r="C490" s="172" t="s">
        <v>617</v>
      </c>
      <c r="D490" s="172" t="s">
        <v>138</v>
      </c>
      <c r="E490" s="173" t="s">
        <v>618</v>
      </c>
      <c r="F490" s="174" t="s">
        <v>619</v>
      </c>
      <c r="G490" s="175" t="s">
        <v>141</v>
      </c>
      <c r="H490" s="176">
        <v>2</v>
      </c>
      <c r="I490" s="177"/>
      <c r="J490" s="178">
        <f>ROUND(I490*H490,2)</f>
        <v>0</v>
      </c>
      <c r="K490" s="174" t="s">
        <v>45</v>
      </c>
      <c r="L490" s="42"/>
      <c r="M490" s="179" t="s">
        <v>45</v>
      </c>
      <c r="N490" s="180" t="s">
        <v>54</v>
      </c>
      <c r="O490" s="67"/>
      <c r="P490" s="181">
        <f>O490*H490</f>
        <v>0</v>
      </c>
      <c r="Q490" s="181">
        <v>0</v>
      </c>
      <c r="R490" s="181">
        <f>Q490*H490</f>
        <v>0</v>
      </c>
      <c r="S490" s="181">
        <v>0</v>
      </c>
      <c r="T490" s="182">
        <f>S490*H490</f>
        <v>0</v>
      </c>
      <c r="U490" s="37"/>
      <c r="V490" s="37"/>
      <c r="W490" s="37"/>
      <c r="X490" s="37"/>
      <c r="Y490" s="37"/>
      <c r="Z490" s="37"/>
      <c r="AA490" s="37"/>
      <c r="AB490" s="37"/>
      <c r="AC490" s="37"/>
      <c r="AD490" s="37"/>
      <c r="AE490" s="37"/>
      <c r="AR490" s="183" t="s">
        <v>331</v>
      </c>
      <c r="AT490" s="183" t="s">
        <v>138</v>
      </c>
      <c r="AU490" s="183" t="s">
        <v>92</v>
      </c>
      <c r="AY490" s="19" t="s">
        <v>135</v>
      </c>
      <c r="BE490" s="184">
        <f>IF(N490="základní",J490,0)</f>
        <v>0</v>
      </c>
      <c r="BF490" s="184">
        <f>IF(N490="snížená",J490,0)</f>
        <v>0</v>
      </c>
      <c r="BG490" s="184">
        <f>IF(N490="zákl. přenesená",J490,0)</f>
        <v>0</v>
      </c>
      <c r="BH490" s="184">
        <f>IF(N490="sníž. přenesená",J490,0)</f>
        <v>0</v>
      </c>
      <c r="BI490" s="184">
        <f>IF(N490="nulová",J490,0)</f>
        <v>0</v>
      </c>
      <c r="BJ490" s="19" t="s">
        <v>90</v>
      </c>
      <c r="BK490" s="184">
        <f>ROUND(I490*H490,2)</f>
        <v>0</v>
      </c>
      <c r="BL490" s="19" t="s">
        <v>331</v>
      </c>
      <c r="BM490" s="183" t="s">
        <v>620</v>
      </c>
    </row>
    <row r="491" spans="1:65" s="13" customFormat="1" ht="11.25">
      <c r="B491" s="190"/>
      <c r="C491" s="191"/>
      <c r="D491" s="192" t="s">
        <v>147</v>
      </c>
      <c r="E491" s="193" t="s">
        <v>45</v>
      </c>
      <c r="F491" s="194" t="s">
        <v>600</v>
      </c>
      <c r="G491" s="191"/>
      <c r="H491" s="195">
        <v>2</v>
      </c>
      <c r="I491" s="196"/>
      <c r="J491" s="191"/>
      <c r="K491" s="191"/>
      <c r="L491" s="197"/>
      <c r="M491" s="198"/>
      <c r="N491" s="199"/>
      <c r="O491" s="199"/>
      <c r="P491" s="199"/>
      <c r="Q491" s="199"/>
      <c r="R491" s="199"/>
      <c r="S491" s="199"/>
      <c r="T491" s="200"/>
      <c r="AT491" s="201" t="s">
        <v>147</v>
      </c>
      <c r="AU491" s="201" t="s">
        <v>92</v>
      </c>
      <c r="AV491" s="13" t="s">
        <v>92</v>
      </c>
      <c r="AW491" s="13" t="s">
        <v>43</v>
      </c>
      <c r="AX491" s="13" t="s">
        <v>90</v>
      </c>
      <c r="AY491" s="201" t="s">
        <v>135</v>
      </c>
    </row>
    <row r="492" spans="1:65" s="2" customFormat="1" ht="16.5" customHeight="1">
      <c r="A492" s="37"/>
      <c r="B492" s="38"/>
      <c r="C492" s="172" t="s">
        <v>621</v>
      </c>
      <c r="D492" s="172" t="s">
        <v>138</v>
      </c>
      <c r="E492" s="173" t="s">
        <v>622</v>
      </c>
      <c r="F492" s="174" t="s">
        <v>623</v>
      </c>
      <c r="G492" s="175" t="s">
        <v>141</v>
      </c>
      <c r="H492" s="176">
        <v>2</v>
      </c>
      <c r="I492" s="177"/>
      <c r="J492" s="178">
        <f>ROUND(I492*H492,2)</f>
        <v>0</v>
      </c>
      <c r="K492" s="174" t="s">
        <v>45</v>
      </c>
      <c r="L492" s="42"/>
      <c r="M492" s="179" t="s">
        <v>45</v>
      </c>
      <c r="N492" s="180" t="s">
        <v>54</v>
      </c>
      <c r="O492" s="67"/>
      <c r="P492" s="181">
        <f>O492*H492</f>
        <v>0</v>
      </c>
      <c r="Q492" s="181">
        <v>0</v>
      </c>
      <c r="R492" s="181">
        <f>Q492*H492</f>
        <v>0</v>
      </c>
      <c r="S492" s="181">
        <v>0</v>
      </c>
      <c r="T492" s="182">
        <f>S492*H492</f>
        <v>0</v>
      </c>
      <c r="U492" s="37"/>
      <c r="V492" s="37"/>
      <c r="W492" s="37"/>
      <c r="X492" s="37"/>
      <c r="Y492" s="37"/>
      <c r="Z492" s="37"/>
      <c r="AA492" s="37"/>
      <c r="AB492" s="37"/>
      <c r="AC492" s="37"/>
      <c r="AD492" s="37"/>
      <c r="AE492" s="37"/>
      <c r="AR492" s="183" t="s">
        <v>331</v>
      </c>
      <c r="AT492" s="183" t="s">
        <v>138</v>
      </c>
      <c r="AU492" s="183" t="s">
        <v>92</v>
      </c>
      <c r="AY492" s="19" t="s">
        <v>135</v>
      </c>
      <c r="BE492" s="184">
        <f>IF(N492="základní",J492,0)</f>
        <v>0</v>
      </c>
      <c r="BF492" s="184">
        <f>IF(N492="snížená",J492,0)</f>
        <v>0</v>
      </c>
      <c r="BG492" s="184">
        <f>IF(N492="zákl. přenesená",J492,0)</f>
        <v>0</v>
      </c>
      <c r="BH492" s="184">
        <f>IF(N492="sníž. přenesená",J492,0)</f>
        <v>0</v>
      </c>
      <c r="BI492" s="184">
        <f>IF(N492="nulová",J492,0)</f>
        <v>0</v>
      </c>
      <c r="BJ492" s="19" t="s">
        <v>90</v>
      </c>
      <c r="BK492" s="184">
        <f>ROUND(I492*H492,2)</f>
        <v>0</v>
      </c>
      <c r="BL492" s="19" t="s">
        <v>331</v>
      </c>
      <c r="BM492" s="183" t="s">
        <v>624</v>
      </c>
    </row>
    <row r="493" spans="1:65" s="13" customFormat="1" ht="11.25">
      <c r="B493" s="190"/>
      <c r="C493" s="191"/>
      <c r="D493" s="192" t="s">
        <v>147</v>
      </c>
      <c r="E493" s="193" t="s">
        <v>45</v>
      </c>
      <c r="F493" s="194" t="s">
        <v>600</v>
      </c>
      <c r="G493" s="191"/>
      <c r="H493" s="195">
        <v>2</v>
      </c>
      <c r="I493" s="196"/>
      <c r="J493" s="191"/>
      <c r="K493" s="191"/>
      <c r="L493" s="197"/>
      <c r="M493" s="198"/>
      <c r="N493" s="199"/>
      <c r="O493" s="199"/>
      <c r="P493" s="199"/>
      <c r="Q493" s="199"/>
      <c r="R493" s="199"/>
      <c r="S493" s="199"/>
      <c r="T493" s="200"/>
      <c r="AT493" s="201" t="s">
        <v>147</v>
      </c>
      <c r="AU493" s="201" t="s">
        <v>92</v>
      </c>
      <c r="AV493" s="13" t="s">
        <v>92</v>
      </c>
      <c r="AW493" s="13" t="s">
        <v>43</v>
      </c>
      <c r="AX493" s="13" t="s">
        <v>90</v>
      </c>
      <c r="AY493" s="201" t="s">
        <v>135</v>
      </c>
    </row>
    <row r="494" spans="1:65" s="2" customFormat="1" ht="16.5" customHeight="1">
      <c r="A494" s="37"/>
      <c r="B494" s="38"/>
      <c r="C494" s="172" t="s">
        <v>625</v>
      </c>
      <c r="D494" s="172" t="s">
        <v>138</v>
      </c>
      <c r="E494" s="173" t="s">
        <v>626</v>
      </c>
      <c r="F494" s="174" t="s">
        <v>627</v>
      </c>
      <c r="G494" s="175" t="s">
        <v>141</v>
      </c>
      <c r="H494" s="176">
        <v>1</v>
      </c>
      <c r="I494" s="177"/>
      <c r="J494" s="178">
        <f>ROUND(I494*H494,2)</f>
        <v>0</v>
      </c>
      <c r="K494" s="174" t="s">
        <v>45</v>
      </c>
      <c r="L494" s="42"/>
      <c r="M494" s="179" t="s">
        <v>45</v>
      </c>
      <c r="N494" s="180" t="s">
        <v>54</v>
      </c>
      <c r="O494" s="67"/>
      <c r="P494" s="181">
        <f>O494*H494</f>
        <v>0</v>
      </c>
      <c r="Q494" s="181">
        <v>0</v>
      </c>
      <c r="R494" s="181">
        <f>Q494*H494</f>
        <v>0</v>
      </c>
      <c r="S494" s="181">
        <v>0</v>
      </c>
      <c r="T494" s="182">
        <f>S494*H494</f>
        <v>0</v>
      </c>
      <c r="U494" s="37"/>
      <c r="V494" s="37"/>
      <c r="W494" s="37"/>
      <c r="X494" s="37"/>
      <c r="Y494" s="37"/>
      <c r="Z494" s="37"/>
      <c r="AA494" s="37"/>
      <c r="AB494" s="37"/>
      <c r="AC494" s="37"/>
      <c r="AD494" s="37"/>
      <c r="AE494" s="37"/>
      <c r="AR494" s="183" t="s">
        <v>331</v>
      </c>
      <c r="AT494" s="183" t="s">
        <v>138</v>
      </c>
      <c r="AU494" s="183" t="s">
        <v>92</v>
      </c>
      <c r="AY494" s="19" t="s">
        <v>135</v>
      </c>
      <c r="BE494" s="184">
        <f>IF(N494="základní",J494,0)</f>
        <v>0</v>
      </c>
      <c r="BF494" s="184">
        <f>IF(N494="snížená",J494,0)</f>
        <v>0</v>
      </c>
      <c r="BG494" s="184">
        <f>IF(N494="zákl. přenesená",J494,0)</f>
        <v>0</v>
      </c>
      <c r="BH494" s="184">
        <f>IF(N494="sníž. přenesená",J494,0)</f>
        <v>0</v>
      </c>
      <c r="BI494" s="184">
        <f>IF(N494="nulová",J494,0)</f>
        <v>0</v>
      </c>
      <c r="BJ494" s="19" t="s">
        <v>90</v>
      </c>
      <c r="BK494" s="184">
        <f>ROUND(I494*H494,2)</f>
        <v>0</v>
      </c>
      <c r="BL494" s="19" t="s">
        <v>331</v>
      </c>
      <c r="BM494" s="183" t="s">
        <v>628</v>
      </c>
    </row>
    <row r="495" spans="1:65" s="13" customFormat="1" ht="11.25">
      <c r="B495" s="190"/>
      <c r="C495" s="191"/>
      <c r="D495" s="192" t="s">
        <v>147</v>
      </c>
      <c r="E495" s="193" t="s">
        <v>45</v>
      </c>
      <c r="F495" s="194" t="s">
        <v>548</v>
      </c>
      <c r="G495" s="191"/>
      <c r="H495" s="195">
        <v>1</v>
      </c>
      <c r="I495" s="196"/>
      <c r="J495" s="191"/>
      <c r="K495" s="191"/>
      <c r="L495" s="197"/>
      <c r="M495" s="198"/>
      <c r="N495" s="199"/>
      <c r="O495" s="199"/>
      <c r="P495" s="199"/>
      <c r="Q495" s="199"/>
      <c r="R495" s="199"/>
      <c r="S495" s="199"/>
      <c r="T495" s="200"/>
      <c r="AT495" s="201" t="s">
        <v>147</v>
      </c>
      <c r="AU495" s="201" t="s">
        <v>92</v>
      </c>
      <c r="AV495" s="13" t="s">
        <v>92</v>
      </c>
      <c r="AW495" s="13" t="s">
        <v>43</v>
      </c>
      <c r="AX495" s="13" t="s">
        <v>90</v>
      </c>
      <c r="AY495" s="201" t="s">
        <v>135</v>
      </c>
    </row>
    <row r="496" spans="1:65" s="2" customFormat="1" ht="33" customHeight="1">
      <c r="A496" s="37"/>
      <c r="B496" s="38"/>
      <c r="C496" s="172" t="s">
        <v>629</v>
      </c>
      <c r="D496" s="172" t="s">
        <v>138</v>
      </c>
      <c r="E496" s="173" t="s">
        <v>630</v>
      </c>
      <c r="F496" s="174" t="s">
        <v>631</v>
      </c>
      <c r="G496" s="175" t="s">
        <v>141</v>
      </c>
      <c r="H496" s="176">
        <v>1</v>
      </c>
      <c r="I496" s="177"/>
      <c r="J496" s="178">
        <f>ROUND(I496*H496,2)</f>
        <v>0</v>
      </c>
      <c r="K496" s="174" t="s">
        <v>45</v>
      </c>
      <c r="L496" s="42"/>
      <c r="M496" s="179" t="s">
        <v>45</v>
      </c>
      <c r="N496" s="180" t="s">
        <v>54</v>
      </c>
      <c r="O496" s="67"/>
      <c r="P496" s="181">
        <f>O496*H496</f>
        <v>0</v>
      </c>
      <c r="Q496" s="181">
        <v>0</v>
      </c>
      <c r="R496" s="181">
        <f>Q496*H496</f>
        <v>0</v>
      </c>
      <c r="S496" s="181">
        <v>0</v>
      </c>
      <c r="T496" s="182">
        <f>S496*H496</f>
        <v>0</v>
      </c>
      <c r="U496" s="37"/>
      <c r="V496" s="37"/>
      <c r="W496" s="37"/>
      <c r="X496" s="37"/>
      <c r="Y496" s="37"/>
      <c r="Z496" s="37"/>
      <c r="AA496" s="37"/>
      <c r="AB496" s="37"/>
      <c r="AC496" s="37"/>
      <c r="AD496" s="37"/>
      <c r="AE496" s="37"/>
      <c r="AR496" s="183" t="s">
        <v>331</v>
      </c>
      <c r="AT496" s="183" t="s">
        <v>138</v>
      </c>
      <c r="AU496" s="183" t="s">
        <v>92</v>
      </c>
      <c r="AY496" s="19" t="s">
        <v>135</v>
      </c>
      <c r="BE496" s="184">
        <f>IF(N496="základní",J496,0)</f>
        <v>0</v>
      </c>
      <c r="BF496" s="184">
        <f>IF(N496="snížená",J496,0)</f>
        <v>0</v>
      </c>
      <c r="BG496" s="184">
        <f>IF(N496="zákl. přenesená",J496,0)</f>
        <v>0</v>
      </c>
      <c r="BH496" s="184">
        <f>IF(N496="sníž. přenesená",J496,0)</f>
        <v>0</v>
      </c>
      <c r="BI496" s="184">
        <f>IF(N496="nulová",J496,0)</f>
        <v>0</v>
      </c>
      <c r="BJ496" s="19" t="s">
        <v>90</v>
      </c>
      <c r="BK496" s="184">
        <f>ROUND(I496*H496,2)</f>
        <v>0</v>
      </c>
      <c r="BL496" s="19" t="s">
        <v>331</v>
      </c>
      <c r="BM496" s="183" t="s">
        <v>632</v>
      </c>
    </row>
    <row r="497" spans="1:65" s="13" customFormat="1" ht="11.25">
      <c r="B497" s="190"/>
      <c r="C497" s="191"/>
      <c r="D497" s="192" t="s">
        <v>147</v>
      </c>
      <c r="E497" s="193" t="s">
        <v>45</v>
      </c>
      <c r="F497" s="194" t="s">
        <v>548</v>
      </c>
      <c r="G497" s="191"/>
      <c r="H497" s="195">
        <v>1</v>
      </c>
      <c r="I497" s="196"/>
      <c r="J497" s="191"/>
      <c r="K497" s="191"/>
      <c r="L497" s="197"/>
      <c r="M497" s="198"/>
      <c r="N497" s="199"/>
      <c r="O497" s="199"/>
      <c r="P497" s="199"/>
      <c r="Q497" s="199"/>
      <c r="R497" s="199"/>
      <c r="S497" s="199"/>
      <c r="T497" s="200"/>
      <c r="AT497" s="201" t="s">
        <v>147</v>
      </c>
      <c r="AU497" s="201" t="s">
        <v>92</v>
      </c>
      <c r="AV497" s="13" t="s">
        <v>92</v>
      </c>
      <c r="AW497" s="13" t="s">
        <v>43</v>
      </c>
      <c r="AX497" s="13" t="s">
        <v>90</v>
      </c>
      <c r="AY497" s="201" t="s">
        <v>135</v>
      </c>
    </row>
    <row r="498" spans="1:65" s="2" customFormat="1" ht="24.2" customHeight="1">
      <c r="A498" s="37"/>
      <c r="B498" s="38"/>
      <c r="C498" s="172" t="s">
        <v>633</v>
      </c>
      <c r="D498" s="172" t="s">
        <v>138</v>
      </c>
      <c r="E498" s="173" t="s">
        <v>634</v>
      </c>
      <c r="F498" s="174" t="s">
        <v>635</v>
      </c>
      <c r="G498" s="175" t="s">
        <v>473</v>
      </c>
      <c r="H498" s="176">
        <v>200</v>
      </c>
      <c r="I498" s="177"/>
      <c r="J498" s="178">
        <f>ROUND(I498*H498,2)</f>
        <v>0</v>
      </c>
      <c r="K498" s="174" t="s">
        <v>45</v>
      </c>
      <c r="L498" s="42"/>
      <c r="M498" s="179" t="s">
        <v>45</v>
      </c>
      <c r="N498" s="180" t="s">
        <v>54</v>
      </c>
      <c r="O498" s="67"/>
      <c r="P498" s="181">
        <f>O498*H498</f>
        <v>0</v>
      </c>
      <c r="Q498" s="181">
        <v>0</v>
      </c>
      <c r="R498" s="181">
        <f>Q498*H498</f>
        <v>0</v>
      </c>
      <c r="S498" s="181">
        <v>0</v>
      </c>
      <c r="T498" s="182">
        <f>S498*H498</f>
        <v>0</v>
      </c>
      <c r="U498" s="37"/>
      <c r="V498" s="37"/>
      <c r="W498" s="37"/>
      <c r="X498" s="37"/>
      <c r="Y498" s="37"/>
      <c r="Z498" s="37"/>
      <c r="AA498" s="37"/>
      <c r="AB498" s="37"/>
      <c r="AC498" s="37"/>
      <c r="AD498" s="37"/>
      <c r="AE498" s="37"/>
      <c r="AR498" s="183" t="s">
        <v>331</v>
      </c>
      <c r="AT498" s="183" t="s">
        <v>138</v>
      </c>
      <c r="AU498" s="183" t="s">
        <v>92</v>
      </c>
      <c r="AY498" s="19" t="s">
        <v>135</v>
      </c>
      <c r="BE498" s="184">
        <f>IF(N498="základní",J498,0)</f>
        <v>0</v>
      </c>
      <c r="BF498" s="184">
        <f>IF(N498="snížená",J498,0)</f>
        <v>0</v>
      </c>
      <c r="BG498" s="184">
        <f>IF(N498="zákl. přenesená",J498,0)</f>
        <v>0</v>
      </c>
      <c r="BH498" s="184">
        <f>IF(N498="sníž. přenesená",J498,0)</f>
        <v>0</v>
      </c>
      <c r="BI498" s="184">
        <f>IF(N498="nulová",J498,0)</f>
        <v>0</v>
      </c>
      <c r="BJ498" s="19" t="s">
        <v>90</v>
      </c>
      <c r="BK498" s="184">
        <f>ROUND(I498*H498,2)</f>
        <v>0</v>
      </c>
      <c r="BL498" s="19" t="s">
        <v>331</v>
      </c>
      <c r="BM498" s="183" t="s">
        <v>636</v>
      </c>
    </row>
    <row r="499" spans="1:65" s="12" customFormat="1" ht="22.9" customHeight="1">
      <c r="B499" s="156"/>
      <c r="C499" s="157"/>
      <c r="D499" s="158" t="s">
        <v>82</v>
      </c>
      <c r="E499" s="170" t="s">
        <v>637</v>
      </c>
      <c r="F499" s="170" t="s">
        <v>638</v>
      </c>
      <c r="G499" s="157"/>
      <c r="H499" s="157"/>
      <c r="I499" s="160"/>
      <c r="J499" s="171">
        <f>BK499</f>
        <v>0</v>
      </c>
      <c r="K499" s="157"/>
      <c r="L499" s="162"/>
      <c r="M499" s="163"/>
      <c r="N499" s="164"/>
      <c r="O499" s="164"/>
      <c r="P499" s="165">
        <f>SUM(P500:P556)</f>
        <v>0</v>
      </c>
      <c r="Q499" s="164"/>
      <c r="R499" s="165">
        <f>SUM(R500:R556)</f>
        <v>0</v>
      </c>
      <c r="S499" s="164"/>
      <c r="T499" s="166">
        <f>SUM(T500:T556)</f>
        <v>0</v>
      </c>
      <c r="AR499" s="167" t="s">
        <v>92</v>
      </c>
      <c r="AT499" s="168" t="s">
        <v>82</v>
      </c>
      <c r="AU499" s="168" t="s">
        <v>90</v>
      </c>
      <c r="AY499" s="167" t="s">
        <v>135</v>
      </c>
      <c r="BK499" s="169">
        <f>SUM(BK500:BK556)</f>
        <v>0</v>
      </c>
    </row>
    <row r="500" spans="1:65" s="2" customFormat="1" ht="33" customHeight="1">
      <c r="A500" s="37"/>
      <c r="B500" s="38"/>
      <c r="C500" s="172" t="s">
        <v>639</v>
      </c>
      <c r="D500" s="172" t="s">
        <v>138</v>
      </c>
      <c r="E500" s="173" t="s">
        <v>640</v>
      </c>
      <c r="F500" s="174" t="s">
        <v>641</v>
      </c>
      <c r="G500" s="175" t="s">
        <v>473</v>
      </c>
      <c r="H500" s="176">
        <v>1760</v>
      </c>
      <c r="I500" s="177"/>
      <c r="J500" s="178">
        <f>ROUND(I500*H500,2)</f>
        <v>0</v>
      </c>
      <c r="K500" s="174" t="s">
        <v>45</v>
      </c>
      <c r="L500" s="42"/>
      <c r="M500" s="179" t="s">
        <v>45</v>
      </c>
      <c r="N500" s="180" t="s">
        <v>54</v>
      </c>
      <c r="O500" s="67"/>
      <c r="P500" s="181">
        <f>O500*H500</f>
        <v>0</v>
      </c>
      <c r="Q500" s="181">
        <v>0</v>
      </c>
      <c r="R500" s="181">
        <f>Q500*H500</f>
        <v>0</v>
      </c>
      <c r="S500" s="181">
        <v>0</v>
      </c>
      <c r="T500" s="182">
        <f>S500*H500</f>
        <v>0</v>
      </c>
      <c r="U500" s="37"/>
      <c r="V500" s="37"/>
      <c r="W500" s="37"/>
      <c r="X500" s="37"/>
      <c r="Y500" s="37"/>
      <c r="Z500" s="37"/>
      <c r="AA500" s="37"/>
      <c r="AB500" s="37"/>
      <c r="AC500" s="37"/>
      <c r="AD500" s="37"/>
      <c r="AE500" s="37"/>
      <c r="AR500" s="183" t="s">
        <v>331</v>
      </c>
      <c r="AT500" s="183" t="s">
        <v>138</v>
      </c>
      <c r="AU500" s="183" t="s">
        <v>92</v>
      </c>
      <c r="AY500" s="19" t="s">
        <v>135</v>
      </c>
      <c r="BE500" s="184">
        <f>IF(N500="základní",J500,0)</f>
        <v>0</v>
      </c>
      <c r="BF500" s="184">
        <f>IF(N500="snížená",J500,0)</f>
        <v>0</v>
      </c>
      <c r="BG500" s="184">
        <f>IF(N500="zákl. přenesená",J500,0)</f>
        <v>0</v>
      </c>
      <c r="BH500" s="184">
        <f>IF(N500="sníž. přenesená",J500,0)</f>
        <v>0</v>
      </c>
      <c r="BI500" s="184">
        <f>IF(N500="nulová",J500,0)</f>
        <v>0</v>
      </c>
      <c r="BJ500" s="19" t="s">
        <v>90</v>
      </c>
      <c r="BK500" s="184">
        <f>ROUND(I500*H500,2)</f>
        <v>0</v>
      </c>
      <c r="BL500" s="19" t="s">
        <v>331</v>
      </c>
      <c r="BM500" s="183" t="s">
        <v>642</v>
      </c>
    </row>
    <row r="501" spans="1:65" s="13" customFormat="1" ht="11.25">
      <c r="B501" s="190"/>
      <c r="C501" s="191"/>
      <c r="D501" s="192" t="s">
        <v>147</v>
      </c>
      <c r="E501" s="193" t="s">
        <v>45</v>
      </c>
      <c r="F501" s="194" t="s">
        <v>643</v>
      </c>
      <c r="G501" s="191"/>
      <c r="H501" s="195">
        <v>320</v>
      </c>
      <c r="I501" s="196"/>
      <c r="J501" s="191"/>
      <c r="K501" s="191"/>
      <c r="L501" s="197"/>
      <c r="M501" s="198"/>
      <c r="N501" s="199"/>
      <c r="O501" s="199"/>
      <c r="P501" s="199"/>
      <c r="Q501" s="199"/>
      <c r="R501" s="199"/>
      <c r="S501" s="199"/>
      <c r="T501" s="200"/>
      <c r="AT501" s="201" t="s">
        <v>147</v>
      </c>
      <c r="AU501" s="201" t="s">
        <v>92</v>
      </c>
      <c r="AV501" s="13" t="s">
        <v>92</v>
      </c>
      <c r="AW501" s="13" t="s">
        <v>43</v>
      </c>
      <c r="AX501" s="13" t="s">
        <v>83</v>
      </c>
      <c r="AY501" s="201" t="s">
        <v>135</v>
      </c>
    </row>
    <row r="502" spans="1:65" s="13" customFormat="1" ht="11.25">
      <c r="B502" s="190"/>
      <c r="C502" s="191"/>
      <c r="D502" s="192" t="s">
        <v>147</v>
      </c>
      <c r="E502" s="193" t="s">
        <v>45</v>
      </c>
      <c r="F502" s="194" t="s">
        <v>644</v>
      </c>
      <c r="G502" s="191"/>
      <c r="H502" s="195">
        <v>1440</v>
      </c>
      <c r="I502" s="196"/>
      <c r="J502" s="191"/>
      <c r="K502" s="191"/>
      <c r="L502" s="197"/>
      <c r="M502" s="198"/>
      <c r="N502" s="199"/>
      <c r="O502" s="199"/>
      <c r="P502" s="199"/>
      <c r="Q502" s="199"/>
      <c r="R502" s="199"/>
      <c r="S502" s="199"/>
      <c r="T502" s="200"/>
      <c r="AT502" s="201" t="s">
        <v>147</v>
      </c>
      <c r="AU502" s="201" t="s">
        <v>92</v>
      </c>
      <c r="AV502" s="13" t="s">
        <v>92</v>
      </c>
      <c r="AW502" s="13" t="s">
        <v>43</v>
      </c>
      <c r="AX502" s="13" t="s">
        <v>83</v>
      </c>
      <c r="AY502" s="201" t="s">
        <v>135</v>
      </c>
    </row>
    <row r="503" spans="1:65" s="14" customFormat="1" ht="11.25">
      <c r="B503" s="202"/>
      <c r="C503" s="203"/>
      <c r="D503" s="192" t="s">
        <v>147</v>
      </c>
      <c r="E503" s="204" t="s">
        <v>45</v>
      </c>
      <c r="F503" s="205" t="s">
        <v>154</v>
      </c>
      <c r="G503" s="203"/>
      <c r="H503" s="206">
        <v>1760</v>
      </c>
      <c r="I503" s="207"/>
      <c r="J503" s="203"/>
      <c r="K503" s="203"/>
      <c r="L503" s="208"/>
      <c r="M503" s="209"/>
      <c r="N503" s="210"/>
      <c r="O503" s="210"/>
      <c r="P503" s="210"/>
      <c r="Q503" s="210"/>
      <c r="R503" s="210"/>
      <c r="S503" s="210"/>
      <c r="T503" s="211"/>
      <c r="AT503" s="212" t="s">
        <v>147</v>
      </c>
      <c r="AU503" s="212" t="s">
        <v>92</v>
      </c>
      <c r="AV503" s="14" t="s">
        <v>143</v>
      </c>
      <c r="AW503" s="14" t="s">
        <v>43</v>
      </c>
      <c r="AX503" s="14" t="s">
        <v>90</v>
      </c>
      <c r="AY503" s="212" t="s">
        <v>135</v>
      </c>
    </row>
    <row r="504" spans="1:65" s="2" customFormat="1" ht="24.2" customHeight="1">
      <c r="A504" s="37"/>
      <c r="B504" s="38"/>
      <c r="C504" s="172" t="s">
        <v>645</v>
      </c>
      <c r="D504" s="172" t="s">
        <v>138</v>
      </c>
      <c r="E504" s="173" t="s">
        <v>646</v>
      </c>
      <c r="F504" s="174" t="s">
        <v>647</v>
      </c>
      <c r="G504" s="175" t="s">
        <v>473</v>
      </c>
      <c r="H504" s="176">
        <v>1620</v>
      </c>
      <c r="I504" s="177"/>
      <c r="J504" s="178">
        <f>ROUND(I504*H504,2)</f>
        <v>0</v>
      </c>
      <c r="K504" s="174" t="s">
        <v>45</v>
      </c>
      <c r="L504" s="42"/>
      <c r="M504" s="179" t="s">
        <v>45</v>
      </c>
      <c r="N504" s="180" t="s">
        <v>54</v>
      </c>
      <c r="O504" s="67"/>
      <c r="P504" s="181">
        <f>O504*H504</f>
        <v>0</v>
      </c>
      <c r="Q504" s="181">
        <v>0</v>
      </c>
      <c r="R504" s="181">
        <f>Q504*H504</f>
        <v>0</v>
      </c>
      <c r="S504" s="181">
        <v>0</v>
      </c>
      <c r="T504" s="182">
        <f>S504*H504</f>
        <v>0</v>
      </c>
      <c r="U504" s="37"/>
      <c r="V504" s="37"/>
      <c r="W504" s="37"/>
      <c r="X504" s="37"/>
      <c r="Y504" s="37"/>
      <c r="Z504" s="37"/>
      <c r="AA504" s="37"/>
      <c r="AB504" s="37"/>
      <c r="AC504" s="37"/>
      <c r="AD504" s="37"/>
      <c r="AE504" s="37"/>
      <c r="AR504" s="183" t="s">
        <v>331</v>
      </c>
      <c r="AT504" s="183" t="s">
        <v>138</v>
      </c>
      <c r="AU504" s="183" t="s">
        <v>92</v>
      </c>
      <c r="AY504" s="19" t="s">
        <v>135</v>
      </c>
      <c r="BE504" s="184">
        <f>IF(N504="základní",J504,0)</f>
        <v>0</v>
      </c>
      <c r="BF504" s="184">
        <f>IF(N504="snížená",J504,0)</f>
        <v>0</v>
      </c>
      <c r="BG504" s="184">
        <f>IF(N504="zákl. přenesená",J504,0)</f>
        <v>0</v>
      </c>
      <c r="BH504" s="184">
        <f>IF(N504="sníž. přenesená",J504,0)</f>
        <v>0</v>
      </c>
      <c r="BI504" s="184">
        <f>IF(N504="nulová",J504,0)</f>
        <v>0</v>
      </c>
      <c r="BJ504" s="19" t="s">
        <v>90</v>
      </c>
      <c r="BK504" s="184">
        <f>ROUND(I504*H504,2)</f>
        <v>0</v>
      </c>
      <c r="BL504" s="19" t="s">
        <v>331</v>
      </c>
      <c r="BM504" s="183" t="s">
        <v>648</v>
      </c>
    </row>
    <row r="505" spans="1:65" s="13" customFormat="1" ht="11.25">
      <c r="B505" s="190"/>
      <c r="C505" s="191"/>
      <c r="D505" s="192" t="s">
        <v>147</v>
      </c>
      <c r="E505" s="193" t="s">
        <v>45</v>
      </c>
      <c r="F505" s="194" t="s">
        <v>649</v>
      </c>
      <c r="G505" s="191"/>
      <c r="H505" s="195">
        <v>1620</v>
      </c>
      <c r="I505" s="196"/>
      <c r="J505" s="191"/>
      <c r="K505" s="191"/>
      <c r="L505" s="197"/>
      <c r="M505" s="198"/>
      <c r="N505" s="199"/>
      <c r="O505" s="199"/>
      <c r="P505" s="199"/>
      <c r="Q505" s="199"/>
      <c r="R505" s="199"/>
      <c r="S505" s="199"/>
      <c r="T505" s="200"/>
      <c r="AT505" s="201" t="s">
        <v>147</v>
      </c>
      <c r="AU505" s="201" t="s">
        <v>92</v>
      </c>
      <c r="AV505" s="13" t="s">
        <v>92</v>
      </c>
      <c r="AW505" s="13" t="s">
        <v>43</v>
      </c>
      <c r="AX505" s="13" t="s">
        <v>83</v>
      </c>
      <c r="AY505" s="201" t="s">
        <v>135</v>
      </c>
    </row>
    <row r="506" spans="1:65" s="14" customFormat="1" ht="11.25">
      <c r="B506" s="202"/>
      <c r="C506" s="203"/>
      <c r="D506" s="192" t="s">
        <v>147</v>
      </c>
      <c r="E506" s="204" t="s">
        <v>45</v>
      </c>
      <c r="F506" s="205" t="s">
        <v>154</v>
      </c>
      <c r="G506" s="203"/>
      <c r="H506" s="206">
        <v>1620</v>
      </c>
      <c r="I506" s="207"/>
      <c r="J506" s="203"/>
      <c r="K506" s="203"/>
      <c r="L506" s="208"/>
      <c r="M506" s="209"/>
      <c r="N506" s="210"/>
      <c r="O506" s="210"/>
      <c r="P506" s="210"/>
      <c r="Q506" s="210"/>
      <c r="R506" s="210"/>
      <c r="S506" s="210"/>
      <c r="T506" s="211"/>
      <c r="AT506" s="212" t="s">
        <v>147</v>
      </c>
      <c r="AU506" s="212" t="s">
        <v>92</v>
      </c>
      <c r="AV506" s="14" t="s">
        <v>143</v>
      </c>
      <c r="AW506" s="14" t="s">
        <v>43</v>
      </c>
      <c r="AX506" s="14" t="s">
        <v>90</v>
      </c>
      <c r="AY506" s="212" t="s">
        <v>135</v>
      </c>
    </row>
    <row r="507" spans="1:65" s="2" customFormat="1" ht="24.2" customHeight="1">
      <c r="A507" s="37"/>
      <c r="B507" s="38"/>
      <c r="C507" s="172" t="s">
        <v>650</v>
      </c>
      <c r="D507" s="172" t="s">
        <v>138</v>
      </c>
      <c r="E507" s="173" t="s">
        <v>651</v>
      </c>
      <c r="F507" s="174" t="s">
        <v>652</v>
      </c>
      <c r="G507" s="175" t="s">
        <v>473</v>
      </c>
      <c r="H507" s="176">
        <v>460</v>
      </c>
      <c r="I507" s="177"/>
      <c r="J507" s="178">
        <f>ROUND(I507*H507,2)</f>
        <v>0</v>
      </c>
      <c r="K507" s="174" t="s">
        <v>45</v>
      </c>
      <c r="L507" s="42"/>
      <c r="M507" s="179" t="s">
        <v>45</v>
      </c>
      <c r="N507" s="180" t="s">
        <v>54</v>
      </c>
      <c r="O507" s="67"/>
      <c r="P507" s="181">
        <f>O507*H507</f>
        <v>0</v>
      </c>
      <c r="Q507" s="181">
        <v>0</v>
      </c>
      <c r="R507" s="181">
        <f>Q507*H507</f>
        <v>0</v>
      </c>
      <c r="S507" s="181">
        <v>0</v>
      </c>
      <c r="T507" s="182">
        <f>S507*H507</f>
        <v>0</v>
      </c>
      <c r="U507" s="37"/>
      <c r="V507" s="37"/>
      <c r="W507" s="37"/>
      <c r="X507" s="37"/>
      <c r="Y507" s="37"/>
      <c r="Z507" s="37"/>
      <c r="AA507" s="37"/>
      <c r="AB507" s="37"/>
      <c r="AC507" s="37"/>
      <c r="AD507" s="37"/>
      <c r="AE507" s="37"/>
      <c r="AR507" s="183" t="s">
        <v>331</v>
      </c>
      <c r="AT507" s="183" t="s">
        <v>138</v>
      </c>
      <c r="AU507" s="183" t="s">
        <v>92</v>
      </c>
      <c r="AY507" s="19" t="s">
        <v>135</v>
      </c>
      <c r="BE507" s="184">
        <f>IF(N507="základní",J507,0)</f>
        <v>0</v>
      </c>
      <c r="BF507" s="184">
        <f>IF(N507="snížená",J507,0)</f>
        <v>0</v>
      </c>
      <c r="BG507" s="184">
        <f>IF(N507="zákl. přenesená",J507,0)</f>
        <v>0</v>
      </c>
      <c r="BH507" s="184">
        <f>IF(N507="sníž. přenesená",J507,0)</f>
        <v>0</v>
      </c>
      <c r="BI507" s="184">
        <f>IF(N507="nulová",J507,0)</f>
        <v>0</v>
      </c>
      <c r="BJ507" s="19" t="s">
        <v>90</v>
      </c>
      <c r="BK507" s="184">
        <f>ROUND(I507*H507,2)</f>
        <v>0</v>
      </c>
      <c r="BL507" s="19" t="s">
        <v>331</v>
      </c>
      <c r="BM507" s="183" t="s">
        <v>653</v>
      </c>
    </row>
    <row r="508" spans="1:65" s="13" customFormat="1" ht="11.25">
      <c r="B508" s="190"/>
      <c r="C508" s="191"/>
      <c r="D508" s="192" t="s">
        <v>147</v>
      </c>
      <c r="E508" s="193" t="s">
        <v>45</v>
      </c>
      <c r="F508" s="194" t="s">
        <v>654</v>
      </c>
      <c r="G508" s="191"/>
      <c r="H508" s="195">
        <v>180</v>
      </c>
      <c r="I508" s="196"/>
      <c r="J508" s="191"/>
      <c r="K508" s="191"/>
      <c r="L508" s="197"/>
      <c r="M508" s="198"/>
      <c r="N508" s="199"/>
      <c r="O508" s="199"/>
      <c r="P508" s="199"/>
      <c r="Q508" s="199"/>
      <c r="R508" s="199"/>
      <c r="S508" s="199"/>
      <c r="T508" s="200"/>
      <c r="AT508" s="201" t="s">
        <v>147</v>
      </c>
      <c r="AU508" s="201" t="s">
        <v>92</v>
      </c>
      <c r="AV508" s="13" t="s">
        <v>92</v>
      </c>
      <c r="AW508" s="13" t="s">
        <v>43</v>
      </c>
      <c r="AX508" s="13" t="s">
        <v>83</v>
      </c>
      <c r="AY508" s="201" t="s">
        <v>135</v>
      </c>
    </row>
    <row r="509" spans="1:65" s="13" customFormat="1" ht="11.25">
      <c r="B509" s="190"/>
      <c r="C509" s="191"/>
      <c r="D509" s="192" t="s">
        <v>147</v>
      </c>
      <c r="E509" s="193" t="s">
        <v>45</v>
      </c>
      <c r="F509" s="194" t="s">
        <v>655</v>
      </c>
      <c r="G509" s="191"/>
      <c r="H509" s="195">
        <v>80</v>
      </c>
      <c r="I509" s="196"/>
      <c r="J509" s="191"/>
      <c r="K509" s="191"/>
      <c r="L509" s="197"/>
      <c r="M509" s="198"/>
      <c r="N509" s="199"/>
      <c r="O509" s="199"/>
      <c r="P509" s="199"/>
      <c r="Q509" s="199"/>
      <c r="R509" s="199"/>
      <c r="S509" s="199"/>
      <c r="T509" s="200"/>
      <c r="AT509" s="201" t="s">
        <v>147</v>
      </c>
      <c r="AU509" s="201" t="s">
        <v>92</v>
      </c>
      <c r="AV509" s="13" t="s">
        <v>92</v>
      </c>
      <c r="AW509" s="13" t="s">
        <v>43</v>
      </c>
      <c r="AX509" s="13" t="s">
        <v>83</v>
      </c>
      <c r="AY509" s="201" t="s">
        <v>135</v>
      </c>
    </row>
    <row r="510" spans="1:65" s="13" customFormat="1" ht="11.25">
      <c r="B510" s="190"/>
      <c r="C510" s="191"/>
      <c r="D510" s="192" t="s">
        <v>147</v>
      </c>
      <c r="E510" s="193" t="s">
        <v>45</v>
      </c>
      <c r="F510" s="194" t="s">
        <v>656</v>
      </c>
      <c r="G510" s="191"/>
      <c r="H510" s="195">
        <v>200</v>
      </c>
      <c r="I510" s="196"/>
      <c r="J510" s="191"/>
      <c r="K510" s="191"/>
      <c r="L510" s="197"/>
      <c r="M510" s="198"/>
      <c r="N510" s="199"/>
      <c r="O510" s="199"/>
      <c r="P510" s="199"/>
      <c r="Q510" s="199"/>
      <c r="R510" s="199"/>
      <c r="S510" s="199"/>
      <c r="T510" s="200"/>
      <c r="AT510" s="201" t="s">
        <v>147</v>
      </c>
      <c r="AU510" s="201" t="s">
        <v>92</v>
      </c>
      <c r="AV510" s="13" t="s">
        <v>92</v>
      </c>
      <c r="AW510" s="13" t="s">
        <v>43</v>
      </c>
      <c r="AX510" s="13" t="s">
        <v>83</v>
      </c>
      <c r="AY510" s="201" t="s">
        <v>135</v>
      </c>
    </row>
    <row r="511" spans="1:65" s="14" customFormat="1" ht="11.25">
      <c r="B511" s="202"/>
      <c r="C511" s="203"/>
      <c r="D511" s="192" t="s">
        <v>147</v>
      </c>
      <c r="E511" s="204" t="s">
        <v>45</v>
      </c>
      <c r="F511" s="205" t="s">
        <v>154</v>
      </c>
      <c r="G511" s="203"/>
      <c r="H511" s="206">
        <v>460</v>
      </c>
      <c r="I511" s="207"/>
      <c r="J511" s="203"/>
      <c r="K511" s="203"/>
      <c r="L511" s="208"/>
      <c r="M511" s="209"/>
      <c r="N511" s="210"/>
      <c r="O511" s="210"/>
      <c r="P511" s="210"/>
      <c r="Q511" s="210"/>
      <c r="R511" s="210"/>
      <c r="S511" s="210"/>
      <c r="T511" s="211"/>
      <c r="AT511" s="212" t="s">
        <v>147</v>
      </c>
      <c r="AU511" s="212" t="s">
        <v>92</v>
      </c>
      <c r="AV511" s="14" t="s">
        <v>143</v>
      </c>
      <c r="AW511" s="14" t="s">
        <v>43</v>
      </c>
      <c r="AX511" s="14" t="s">
        <v>90</v>
      </c>
      <c r="AY511" s="212" t="s">
        <v>135</v>
      </c>
    </row>
    <row r="512" spans="1:65" s="2" customFormat="1" ht="24.2" customHeight="1">
      <c r="A512" s="37"/>
      <c r="B512" s="38"/>
      <c r="C512" s="172" t="s">
        <v>657</v>
      </c>
      <c r="D512" s="172" t="s">
        <v>138</v>
      </c>
      <c r="E512" s="173" t="s">
        <v>658</v>
      </c>
      <c r="F512" s="174" t="s">
        <v>659</v>
      </c>
      <c r="G512" s="175" t="s">
        <v>660</v>
      </c>
      <c r="H512" s="176">
        <v>28</v>
      </c>
      <c r="I512" s="177"/>
      <c r="J512" s="178">
        <f>ROUND(I512*H512,2)</f>
        <v>0</v>
      </c>
      <c r="K512" s="174" t="s">
        <v>45</v>
      </c>
      <c r="L512" s="42"/>
      <c r="M512" s="179" t="s">
        <v>45</v>
      </c>
      <c r="N512" s="180" t="s">
        <v>54</v>
      </c>
      <c r="O512" s="67"/>
      <c r="P512" s="181">
        <f>O512*H512</f>
        <v>0</v>
      </c>
      <c r="Q512" s="181">
        <v>0</v>
      </c>
      <c r="R512" s="181">
        <f>Q512*H512</f>
        <v>0</v>
      </c>
      <c r="S512" s="181">
        <v>0</v>
      </c>
      <c r="T512" s="182">
        <f>S512*H512</f>
        <v>0</v>
      </c>
      <c r="U512" s="37"/>
      <c r="V512" s="37"/>
      <c r="W512" s="37"/>
      <c r="X512" s="37"/>
      <c r="Y512" s="37"/>
      <c r="Z512" s="37"/>
      <c r="AA512" s="37"/>
      <c r="AB512" s="37"/>
      <c r="AC512" s="37"/>
      <c r="AD512" s="37"/>
      <c r="AE512" s="37"/>
      <c r="AR512" s="183" t="s">
        <v>331</v>
      </c>
      <c r="AT512" s="183" t="s">
        <v>138</v>
      </c>
      <c r="AU512" s="183" t="s">
        <v>92</v>
      </c>
      <c r="AY512" s="19" t="s">
        <v>135</v>
      </c>
      <c r="BE512" s="184">
        <f>IF(N512="základní",J512,0)</f>
        <v>0</v>
      </c>
      <c r="BF512" s="184">
        <f>IF(N512="snížená",J512,0)</f>
        <v>0</v>
      </c>
      <c r="BG512" s="184">
        <f>IF(N512="zákl. přenesená",J512,0)</f>
        <v>0</v>
      </c>
      <c r="BH512" s="184">
        <f>IF(N512="sníž. přenesená",J512,0)</f>
        <v>0</v>
      </c>
      <c r="BI512" s="184">
        <f>IF(N512="nulová",J512,0)</f>
        <v>0</v>
      </c>
      <c r="BJ512" s="19" t="s">
        <v>90</v>
      </c>
      <c r="BK512" s="184">
        <f>ROUND(I512*H512,2)</f>
        <v>0</v>
      </c>
      <c r="BL512" s="19" t="s">
        <v>331</v>
      </c>
      <c r="BM512" s="183" t="s">
        <v>661</v>
      </c>
    </row>
    <row r="513" spans="1:65" s="13" customFormat="1" ht="11.25">
      <c r="B513" s="190"/>
      <c r="C513" s="191"/>
      <c r="D513" s="192" t="s">
        <v>147</v>
      </c>
      <c r="E513" s="193" t="s">
        <v>45</v>
      </c>
      <c r="F513" s="194" t="s">
        <v>662</v>
      </c>
      <c r="G513" s="191"/>
      <c r="H513" s="195">
        <v>4</v>
      </c>
      <c r="I513" s="196"/>
      <c r="J513" s="191"/>
      <c r="K513" s="191"/>
      <c r="L513" s="197"/>
      <c r="M513" s="198"/>
      <c r="N513" s="199"/>
      <c r="O513" s="199"/>
      <c r="P513" s="199"/>
      <c r="Q513" s="199"/>
      <c r="R513" s="199"/>
      <c r="S513" s="199"/>
      <c r="T513" s="200"/>
      <c r="AT513" s="201" t="s">
        <v>147</v>
      </c>
      <c r="AU513" s="201" t="s">
        <v>92</v>
      </c>
      <c r="AV513" s="13" t="s">
        <v>92</v>
      </c>
      <c r="AW513" s="13" t="s">
        <v>43</v>
      </c>
      <c r="AX513" s="13" t="s">
        <v>83</v>
      </c>
      <c r="AY513" s="201" t="s">
        <v>135</v>
      </c>
    </row>
    <row r="514" spans="1:65" s="13" customFormat="1" ht="11.25">
      <c r="B514" s="190"/>
      <c r="C514" s="191"/>
      <c r="D514" s="192" t="s">
        <v>147</v>
      </c>
      <c r="E514" s="193" t="s">
        <v>45</v>
      </c>
      <c r="F514" s="194" t="s">
        <v>663</v>
      </c>
      <c r="G514" s="191"/>
      <c r="H514" s="195">
        <v>24</v>
      </c>
      <c r="I514" s="196"/>
      <c r="J514" s="191"/>
      <c r="K514" s="191"/>
      <c r="L514" s="197"/>
      <c r="M514" s="198"/>
      <c r="N514" s="199"/>
      <c r="O514" s="199"/>
      <c r="P514" s="199"/>
      <c r="Q514" s="199"/>
      <c r="R514" s="199"/>
      <c r="S514" s="199"/>
      <c r="T514" s="200"/>
      <c r="AT514" s="201" t="s">
        <v>147</v>
      </c>
      <c r="AU514" s="201" t="s">
        <v>92</v>
      </c>
      <c r="AV514" s="13" t="s">
        <v>92</v>
      </c>
      <c r="AW514" s="13" t="s">
        <v>43</v>
      </c>
      <c r="AX514" s="13" t="s">
        <v>83</v>
      </c>
      <c r="AY514" s="201" t="s">
        <v>135</v>
      </c>
    </row>
    <row r="515" spans="1:65" s="14" customFormat="1" ht="11.25">
      <c r="B515" s="202"/>
      <c r="C515" s="203"/>
      <c r="D515" s="192" t="s">
        <v>147</v>
      </c>
      <c r="E515" s="204" t="s">
        <v>45</v>
      </c>
      <c r="F515" s="205" t="s">
        <v>154</v>
      </c>
      <c r="G515" s="203"/>
      <c r="H515" s="206">
        <v>28</v>
      </c>
      <c r="I515" s="207"/>
      <c r="J515" s="203"/>
      <c r="K515" s="203"/>
      <c r="L515" s="208"/>
      <c r="M515" s="209"/>
      <c r="N515" s="210"/>
      <c r="O515" s="210"/>
      <c r="P515" s="210"/>
      <c r="Q515" s="210"/>
      <c r="R515" s="210"/>
      <c r="S515" s="210"/>
      <c r="T515" s="211"/>
      <c r="AT515" s="212" t="s">
        <v>147</v>
      </c>
      <c r="AU515" s="212" t="s">
        <v>92</v>
      </c>
      <c r="AV515" s="14" t="s">
        <v>143</v>
      </c>
      <c r="AW515" s="14" t="s">
        <v>43</v>
      </c>
      <c r="AX515" s="14" t="s">
        <v>90</v>
      </c>
      <c r="AY515" s="212" t="s">
        <v>135</v>
      </c>
    </row>
    <row r="516" spans="1:65" s="2" customFormat="1" ht="37.9" customHeight="1">
      <c r="A516" s="37"/>
      <c r="B516" s="38"/>
      <c r="C516" s="172" t="s">
        <v>664</v>
      </c>
      <c r="D516" s="172" t="s">
        <v>138</v>
      </c>
      <c r="E516" s="173" t="s">
        <v>665</v>
      </c>
      <c r="F516" s="174" t="s">
        <v>666</v>
      </c>
      <c r="G516" s="175" t="s">
        <v>411</v>
      </c>
      <c r="H516" s="176">
        <v>454</v>
      </c>
      <c r="I516" s="177"/>
      <c r="J516" s="178">
        <f>ROUND(I516*H516,2)</f>
        <v>0</v>
      </c>
      <c r="K516" s="174" t="s">
        <v>45</v>
      </c>
      <c r="L516" s="42"/>
      <c r="M516" s="179" t="s">
        <v>45</v>
      </c>
      <c r="N516" s="180" t="s">
        <v>54</v>
      </c>
      <c r="O516" s="67"/>
      <c r="P516" s="181">
        <f>O516*H516</f>
        <v>0</v>
      </c>
      <c r="Q516" s="181">
        <v>0</v>
      </c>
      <c r="R516" s="181">
        <f>Q516*H516</f>
        <v>0</v>
      </c>
      <c r="S516" s="181">
        <v>0</v>
      </c>
      <c r="T516" s="182">
        <f>S516*H516</f>
        <v>0</v>
      </c>
      <c r="U516" s="37"/>
      <c r="V516" s="37"/>
      <c r="W516" s="37"/>
      <c r="X516" s="37"/>
      <c r="Y516" s="37"/>
      <c r="Z516" s="37"/>
      <c r="AA516" s="37"/>
      <c r="AB516" s="37"/>
      <c r="AC516" s="37"/>
      <c r="AD516" s="37"/>
      <c r="AE516" s="37"/>
      <c r="AR516" s="183" t="s">
        <v>331</v>
      </c>
      <c r="AT516" s="183" t="s">
        <v>138</v>
      </c>
      <c r="AU516" s="183" t="s">
        <v>92</v>
      </c>
      <c r="AY516" s="19" t="s">
        <v>135</v>
      </c>
      <c r="BE516" s="184">
        <f>IF(N516="základní",J516,0)</f>
        <v>0</v>
      </c>
      <c r="BF516" s="184">
        <f>IF(N516="snížená",J516,0)</f>
        <v>0</v>
      </c>
      <c r="BG516" s="184">
        <f>IF(N516="zákl. přenesená",J516,0)</f>
        <v>0</v>
      </c>
      <c r="BH516" s="184">
        <f>IF(N516="sníž. přenesená",J516,0)</f>
        <v>0</v>
      </c>
      <c r="BI516" s="184">
        <f>IF(N516="nulová",J516,0)</f>
        <v>0</v>
      </c>
      <c r="BJ516" s="19" t="s">
        <v>90</v>
      </c>
      <c r="BK516" s="184">
        <f>ROUND(I516*H516,2)</f>
        <v>0</v>
      </c>
      <c r="BL516" s="19" t="s">
        <v>331</v>
      </c>
      <c r="BM516" s="183" t="s">
        <v>667</v>
      </c>
    </row>
    <row r="517" spans="1:65" s="13" customFormat="1" ht="11.25">
      <c r="B517" s="190"/>
      <c r="C517" s="191"/>
      <c r="D517" s="192" t="s">
        <v>147</v>
      </c>
      <c r="E517" s="193" t="s">
        <v>45</v>
      </c>
      <c r="F517" s="194" t="s">
        <v>668</v>
      </c>
      <c r="G517" s="191"/>
      <c r="H517" s="195">
        <v>280</v>
      </c>
      <c r="I517" s="196"/>
      <c r="J517" s="191"/>
      <c r="K517" s="191"/>
      <c r="L517" s="197"/>
      <c r="M517" s="198"/>
      <c r="N517" s="199"/>
      <c r="O517" s="199"/>
      <c r="P517" s="199"/>
      <c r="Q517" s="199"/>
      <c r="R517" s="199"/>
      <c r="S517" s="199"/>
      <c r="T517" s="200"/>
      <c r="AT517" s="201" t="s">
        <v>147</v>
      </c>
      <c r="AU517" s="201" t="s">
        <v>92</v>
      </c>
      <c r="AV517" s="13" t="s">
        <v>92</v>
      </c>
      <c r="AW517" s="13" t="s">
        <v>43</v>
      </c>
      <c r="AX517" s="13" t="s">
        <v>83</v>
      </c>
      <c r="AY517" s="201" t="s">
        <v>135</v>
      </c>
    </row>
    <row r="518" spans="1:65" s="13" customFormat="1" ht="11.25">
      <c r="B518" s="190"/>
      <c r="C518" s="191"/>
      <c r="D518" s="192" t="s">
        <v>147</v>
      </c>
      <c r="E518" s="193" t="s">
        <v>45</v>
      </c>
      <c r="F518" s="194" t="s">
        <v>669</v>
      </c>
      <c r="G518" s="191"/>
      <c r="H518" s="195">
        <v>22</v>
      </c>
      <c r="I518" s="196"/>
      <c r="J518" s="191"/>
      <c r="K518" s="191"/>
      <c r="L518" s="197"/>
      <c r="M518" s="198"/>
      <c r="N518" s="199"/>
      <c r="O518" s="199"/>
      <c r="P518" s="199"/>
      <c r="Q518" s="199"/>
      <c r="R518" s="199"/>
      <c r="S518" s="199"/>
      <c r="T518" s="200"/>
      <c r="AT518" s="201" t="s">
        <v>147</v>
      </c>
      <c r="AU518" s="201" t="s">
        <v>92</v>
      </c>
      <c r="AV518" s="13" t="s">
        <v>92</v>
      </c>
      <c r="AW518" s="13" t="s">
        <v>43</v>
      </c>
      <c r="AX518" s="13" t="s">
        <v>83</v>
      </c>
      <c r="AY518" s="201" t="s">
        <v>135</v>
      </c>
    </row>
    <row r="519" spans="1:65" s="13" customFormat="1" ht="22.5">
      <c r="B519" s="190"/>
      <c r="C519" s="191"/>
      <c r="D519" s="192" t="s">
        <v>147</v>
      </c>
      <c r="E519" s="193" t="s">
        <v>45</v>
      </c>
      <c r="F519" s="194" t="s">
        <v>670</v>
      </c>
      <c r="G519" s="191"/>
      <c r="H519" s="195">
        <v>90</v>
      </c>
      <c r="I519" s="196"/>
      <c r="J519" s="191"/>
      <c r="K519" s="191"/>
      <c r="L519" s="197"/>
      <c r="M519" s="198"/>
      <c r="N519" s="199"/>
      <c r="O519" s="199"/>
      <c r="P519" s="199"/>
      <c r="Q519" s="199"/>
      <c r="R519" s="199"/>
      <c r="S519" s="199"/>
      <c r="T519" s="200"/>
      <c r="AT519" s="201" t="s">
        <v>147</v>
      </c>
      <c r="AU519" s="201" t="s">
        <v>92</v>
      </c>
      <c r="AV519" s="13" t="s">
        <v>92</v>
      </c>
      <c r="AW519" s="13" t="s">
        <v>43</v>
      </c>
      <c r="AX519" s="13" t="s">
        <v>83</v>
      </c>
      <c r="AY519" s="201" t="s">
        <v>135</v>
      </c>
    </row>
    <row r="520" spans="1:65" s="13" customFormat="1" ht="11.25">
      <c r="B520" s="190"/>
      <c r="C520" s="191"/>
      <c r="D520" s="192" t="s">
        <v>147</v>
      </c>
      <c r="E520" s="193" t="s">
        <v>45</v>
      </c>
      <c r="F520" s="194" t="s">
        <v>671</v>
      </c>
      <c r="G520" s="191"/>
      <c r="H520" s="195">
        <v>12</v>
      </c>
      <c r="I520" s="196"/>
      <c r="J520" s="191"/>
      <c r="K520" s="191"/>
      <c r="L520" s="197"/>
      <c r="M520" s="198"/>
      <c r="N520" s="199"/>
      <c r="O520" s="199"/>
      <c r="P520" s="199"/>
      <c r="Q520" s="199"/>
      <c r="R520" s="199"/>
      <c r="S520" s="199"/>
      <c r="T520" s="200"/>
      <c r="AT520" s="201" t="s">
        <v>147</v>
      </c>
      <c r="AU520" s="201" t="s">
        <v>92</v>
      </c>
      <c r="AV520" s="13" t="s">
        <v>92</v>
      </c>
      <c r="AW520" s="13" t="s">
        <v>43</v>
      </c>
      <c r="AX520" s="13" t="s">
        <v>83</v>
      </c>
      <c r="AY520" s="201" t="s">
        <v>135</v>
      </c>
    </row>
    <row r="521" spans="1:65" s="13" customFormat="1" ht="11.25">
      <c r="B521" s="190"/>
      <c r="C521" s="191"/>
      <c r="D521" s="192" t="s">
        <v>147</v>
      </c>
      <c r="E521" s="193" t="s">
        <v>45</v>
      </c>
      <c r="F521" s="194" t="s">
        <v>672</v>
      </c>
      <c r="G521" s="191"/>
      <c r="H521" s="195">
        <v>50</v>
      </c>
      <c r="I521" s="196"/>
      <c r="J521" s="191"/>
      <c r="K521" s="191"/>
      <c r="L521" s="197"/>
      <c r="M521" s="198"/>
      <c r="N521" s="199"/>
      <c r="O521" s="199"/>
      <c r="P521" s="199"/>
      <c r="Q521" s="199"/>
      <c r="R521" s="199"/>
      <c r="S521" s="199"/>
      <c r="T521" s="200"/>
      <c r="AT521" s="201" t="s">
        <v>147</v>
      </c>
      <c r="AU521" s="201" t="s">
        <v>92</v>
      </c>
      <c r="AV521" s="13" t="s">
        <v>92</v>
      </c>
      <c r="AW521" s="13" t="s">
        <v>43</v>
      </c>
      <c r="AX521" s="13" t="s">
        <v>83</v>
      </c>
      <c r="AY521" s="201" t="s">
        <v>135</v>
      </c>
    </row>
    <row r="522" spans="1:65" s="14" customFormat="1" ht="11.25">
      <c r="B522" s="202"/>
      <c r="C522" s="203"/>
      <c r="D522" s="192" t="s">
        <v>147</v>
      </c>
      <c r="E522" s="204" t="s">
        <v>45</v>
      </c>
      <c r="F522" s="205" t="s">
        <v>154</v>
      </c>
      <c r="G522" s="203"/>
      <c r="H522" s="206">
        <v>454</v>
      </c>
      <c r="I522" s="207"/>
      <c r="J522" s="203"/>
      <c r="K522" s="203"/>
      <c r="L522" s="208"/>
      <c r="M522" s="209"/>
      <c r="N522" s="210"/>
      <c r="O522" s="210"/>
      <c r="P522" s="210"/>
      <c r="Q522" s="210"/>
      <c r="R522" s="210"/>
      <c r="S522" s="210"/>
      <c r="T522" s="211"/>
      <c r="AT522" s="212" t="s">
        <v>147</v>
      </c>
      <c r="AU522" s="212" t="s">
        <v>92</v>
      </c>
      <c r="AV522" s="14" t="s">
        <v>143</v>
      </c>
      <c r="AW522" s="14" t="s">
        <v>43</v>
      </c>
      <c r="AX522" s="14" t="s">
        <v>90</v>
      </c>
      <c r="AY522" s="212" t="s">
        <v>135</v>
      </c>
    </row>
    <row r="523" spans="1:65" s="2" customFormat="1" ht="33" customHeight="1">
      <c r="A523" s="37"/>
      <c r="B523" s="38"/>
      <c r="C523" s="172" t="s">
        <v>673</v>
      </c>
      <c r="D523" s="172" t="s">
        <v>138</v>
      </c>
      <c r="E523" s="173" t="s">
        <v>674</v>
      </c>
      <c r="F523" s="174" t="s">
        <v>675</v>
      </c>
      <c r="G523" s="175" t="s">
        <v>411</v>
      </c>
      <c r="H523" s="176">
        <v>116</v>
      </c>
      <c r="I523" s="177"/>
      <c r="J523" s="178">
        <f>ROUND(I523*H523,2)</f>
        <v>0</v>
      </c>
      <c r="K523" s="174" t="s">
        <v>45</v>
      </c>
      <c r="L523" s="42"/>
      <c r="M523" s="179" t="s">
        <v>45</v>
      </c>
      <c r="N523" s="180" t="s">
        <v>54</v>
      </c>
      <c r="O523" s="67"/>
      <c r="P523" s="181">
        <f>O523*H523</f>
        <v>0</v>
      </c>
      <c r="Q523" s="181">
        <v>0</v>
      </c>
      <c r="R523" s="181">
        <f>Q523*H523</f>
        <v>0</v>
      </c>
      <c r="S523" s="181">
        <v>0</v>
      </c>
      <c r="T523" s="182">
        <f>S523*H523</f>
        <v>0</v>
      </c>
      <c r="U523" s="37"/>
      <c r="V523" s="37"/>
      <c r="W523" s="37"/>
      <c r="X523" s="37"/>
      <c r="Y523" s="37"/>
      <c r="Z523" s="37"/>
      <c r="AA523" s="37"/>
      <c r="AB523" s="37"/>
      <c r="AC523" s="37"/>
      <c r="AD523" s="37"/>
      <c r="AE523" s="37"/>
      <c r="AR523" s="183" t="s">
        <v>331</v>
      </c>
      <c r="AT523" s="183" t="s">
        <v>138</v>
      </c>
      <c r="AU523" s="183" t="s">
        <v>92</v>
      </c>
      <c r="AY523" s="19" t="s">
        <v>135</v>
      </c>
      <c r="BE523" s="184">
        <f>IF(N523="základní",J523,0)</f>
        <v>0</v>
      </c>
      <c r="BF523" s="184">
        <f>IF(N523="snížená",J523,0)</f>
        <v>0</v>
      </c>
      <c r="BG523" s="184">
        <f>IF(N523="zákl. přenesená",J523,0)</f>
        <v>0</v>
      </c>
      <c r="BH523" s="184">
        <f>IF(N523="sníž. přenesená",J523,0)</f>
        <v>0</v>
      </c>
      <c r="BI523" s="184">
        <f>IF(N523="nulová",J523,0)</f>
        <v>0</v>
      </c>
      <c r="BJ523" s="19" t="s">
        <v>90</v>
      </c>
      <c r="BK523" s="184">
        <f>ROUND(I523*H523,2)</f>
        <v>0</v>
      </c>
      <c r="BL523" s="19" t="s">
        <v>331</v>
      </c>
      <c r="BM523" s="183" t="s">
        <v>676</v>
      </c>
    </row>
    <row r="524" spans="1:65" s="15" customFormat="1" ht="11.25">
      <c r="B524" s="213"/>
      <c r="C524" s="214"/>
      <c r="D524" s="192" t="s">
        <v>147</v>
      </c>
      <c r="E524" s="215" t="s">
        <v>45</v>
      </c>
      <c r="F524" s="216" t="s">
        <v>677</v>
      </c>
      <c r="G524" s="214"/>
      <c r="H524" s="215" t="s">
        <v>45</v>
      </c>
      <c r="I524" s="217"/>
      <c r="J524" s="214"/>
      <c r="K524" s="214"/>
      <c r="L524" s="218"/>
      <c r="M524" s="219"/>
      <c r="N524" s="220"/>
      <c r="O524" s="220"/>
      <c r="P524" s="220"/>
      <c r="Q524" s="220"/>
      <c r="R524" s="220"/>
      <c r="S524" s="220"/>
      <c r="T524" s="221"/>
      <c r="AT524" s="222" t="s">
        <v>147</v>
      </c>
      <c r="AU524" s="222" t="s">
        <v>92</v>
      </c>
      <c r="AV524" s="15" t="s">
        <v>90</v>
      </c>
      <c r="AW524" s="15" t="s">
        <v>43</v>
      </c>
      <c r="AX524" s="15" t="s">
        <v>83</v>
      </c>
      <c r="AY524" s="222" t="s">
        <v>135</v>
      </c>
    </row>
    <row r="525" spans="1:65" s="13" customFormat="1" ht="11.25">
      <c r="B525" s="190"/>
      <c r="C525" s="191"/>
      <c r="D525" s="192" t="s">
        <v>147</v>
      </c>
      <c r="E525" s="193" t="s">
        <v>45</v>
      </c>
      <c r="F525" s="194" t="s">
        <v>678</v>
      </c>
      <c r="G525" s="191"/>
      <c r="H525" s="195">
        <v>60</v>
      </c>
      <c r="I525" s="196"/>
      <c r="J525" s="191"/>
      <c r="K525" s="191"/>
      <c r="L525" s="197"/>
      <c r="M525" s="198"/>
      <c r="N525" s="199"/>
      <c r="O525" s="199"/>
      <c r="P525" s="199"/>
      <c r="Q525" s="199"/>
      <c r="R525" s="199"/>
      <c r="S525" s="199"/>
      <c r="T525" s="200"/>
      <c r="AT525" s="201" t="s">
        <v>147</v>
      </c>
      <c r="AU525" s="201" t="s">
        <v>92</v>
      </c>
      <c r="AV525" s="13" t="s">
        <v>92</v>
      </c>
      <c r="AW525" s="13" t="s">
        <v>43</v>
      </c>
      <c r="AX525" s="13" t="s">
        <v>83</v>
      </c>
      <c r="AY525" s="201" t="s">
        <v>135</v>
      </c>
    </row>
    <row r="526" spans="1:65" s="15" customFormat="1" ht="11.25">
      <c r="B526" s="213"/>
      <c r="C526" s="214"/>
      <c r="D526" s="192" t="s">
        <v>147</v>
      </c>
      <c r="E526" s="215" t="s">
        <v>45</v>
      </c>
      <c r="F526" s="216" t="s">
        <v>679</v>
      </c>
      <c r="G526" s="214"/>
      <c r="H526" s="215" t="s">
        <v>45</v>
      </c>
      <c r="I526" s="217"/>
      <c r="J526" s="214"/>
      <c r="K526" s="214"/>
      <c r="L526" s="218"/>
      <c r="M526" s="219"/>
      <c r="N526" s="220"/>
      <c r="O526" s="220"/>
      <c r="P526" s="220"/>
      <c r="Q526" s="220"/>
      <c r="R526" s="220"/>
      <c r="S526" s="220"/>
      <c r="T526" s="221"/>
      <c r="AT526" s="222" t="s">
        <v>147</v>
      </c>
      <c r="AU526" s="222" t="s">
        <v>92</v>
      </c>
      <c r="AV526" s="15" t="s">
        <v>90</v>
      </c>
      <c r="AW526" s="15" t="s">
        <v>43</v>
      </c>
      <c r="AX526" s="15" t="s">
        <v>83</v>
      </c>
      <c r="AY526" s="222" t="s">
        <v>135</v>
      </c>
    </row>
    <row r="527" spans="1:65" s="13" customFormat="1" ht="11.25">
      <c r="B527" s="190"/>
      <c r="C527" s="191"/>
      <c r="D527" s="192" t="s">
        <v>147</v>
      </c>
      <c r="E527" s="193" t="s">
        <v>45</v>
      </c>
      <c r="F527" s="194" t="s">
        <v>680</v>
      </c>
      <c r="G527" s="191"/>
      <c r="H527" s="195">
        <v>40</v>
      </c>
      <c r="I527" s="196"/>
      <c r="J527" s="191"/>
      <c r="K527" s="191"/>
      <c r="L527" s="197"/>
      <c r="M527" s="198"/>
      <c r="N527" s="199"/>
      <c r="O527" s="199"/>
      <c r="P527" s="199"/>
      <c r="Q527" s="199"/>
      <c r="R527" s="199"/>
      <c r="S527" s="199"/>
      <c r="T527" s="200"/>
      <c r="AT527" s="201" t="s">
        <v>147</v>
      </c>
      <c r="AU527" s="201" t="s">
        <v>92</v>
      </c>
      <c r="AV527" s="13" t="s">
        <v>92</v>
      </c>
      <c r="AW527" s="13" t="s">
        <v>43</v>
      </c>
      <c r="AX527" s="13" t="s">
        <v>83</v>
      </c>
      <c r="AY527" s="201" t="s">
        <v>135</v>
      </c>
    </row>
    <row r="528" spans="1:65" s="13" customFormat="1" ht="11.25">
      <c r="B528" s="190"/>
      <c r="C528" s="191"/>
      <c r="D528" s="192" t="s">
        <v>147</v>
      </c>
      <c r="E528" s="193" t="s">
        <v>45</v>
      </c>
      <c r="F528" s="194" t="s">
        <v>681</v>
      </c>
      <c r="G528" s="191"/>
      <c r="H528" s="195">
        <v>2</v>
      </c>
      <c r="I528" s="196"/>
      <c r="J528" s="191"/>
      <c r="K528" s="191"/>
      <c r="L528" s="197"/>
      <c r="M528" s="198"/>
      <c r="N528" s="199"/>
      <c r="O528" s="199"/>
      <c r="P528" s="199"/>
      <c r="Q528" s="199"/>
      <c r="R528" s="199"/>
      <c r="S528" s="199"/>
      <c r="T528" s="200"/>
      <c r="AT528" s="201" t="s">
        <v>147</v>
      </c>
      <c r="AU528" s="201" t="s">
        <v>92</v>
      </c>
      <c r="AV528" s="13" t="s">
        <v>92</v>
      </c>
      <c r="AW528" s="13" t="s">
        <v>43</v>
      </c>
      <c r="AX528" s="13" t="s">
        <v>83</v>
      </c>
      <c r="AY528" s="201" t="s">
        <v>135</v>
      </c>
    </row>
    <row r="529" spans="1:65" s="13" customFormat="1" ht="11.25">
      <c r="B529" s="190"/>
      <c r="C529" s="191"/>
      <c r="D529" s="192" t="s">
        <v>147</v>
      </c>
      <c r="E529" s="193" t="s">
        <v>45</v>
      </c>
      <c r="F529" s="194" t="s">
        <v>682</v>
      </c>
      <c r="G529" s="191"/>
      <c r="H529" s="195">
        <v>14</v>
      </c>
      <c r="I529" s="196"/>
      <c r="J529" s="191"/>
      <c r="K529" s="191"/>
      <c r="L529" s="197"/>
      <c r="M529" s="198"/>
      <c r="N529" s="199"/>
      <c r="O529" s="199"/>
      <c r="P529" s="199"/>
      <c r="Q529" s="199"/>
      <c r="R529" s="199"/>
      <c r="S529" s="199"/>
      <c r="T529" s="200"/>
      <c r="AT529" s="201" t="s">
        <v>147</v>
      </c>
      <c r="AU529" s="201" t="s">
        <v>92</v>
      </c>
      <c r="AV529" s="13" t="s">
        <v>92</v>
      </c>
      <c r="AW529" s="13" t="s">
        <v>43</v>
      </c>
      <c r="AX529" s="13" t="s">
        <v>83</v>
      </c>
      <c r="AY529" s="201" t="s">
        <v>135</v>
      </c>
    </row>
    <row r="530" spans="1:65" s="14" customFormat="1" ht="11.25">
      <c r="B530" s="202"/>
      <c r="C530" s="203"/>
      <c r="D530" s="192" t="s">
        <v>147</v>
      </c>
      <c r="E530" s="204" t="s">
        <v>45</v>
      </c>
      <c r="F530" s="205" t="s">
        <v>154</v>
      </c>
      <c r="G530" s="203"/>
      <c r="H530" s="206">
        <v>116</v>
      </c>
      <c r="I530" s="207"/>
      <c r="J530" s="203"/>
      <c r="K530" s="203"/>
      <c r="L530" s="208"/>
      <c r="M530" s="209"/>
      <c r="N530" s="210"/>
      <c r="O530" s="210"/>
      <c r="P530" s="210"/>
      <c r="Q530" s="210"/>
      <c r="R530" s="210"/>
      <c r="S530" s="210"/>
      <c r="T530" s="211"/>
      <c r="AT530" s="212" t="s">
        <v>147</v>
      </c>
      <c r="AU530" s="212" t="s">
        <v>92</v>
      </c>
      <c r="AV530" s="14" t="s">
        <v>143</v>
      </c>
      <c r="AW530" s="14" t="s">
        <v>43</v>
      </c>
      <c r="AX530" s="14" t="s">
        <v>90</v>
      </c>
      <c r="AY530" s="212" t="s">
        <v>135</v>
      </c>
    </row>
    <row r="531" spans="1:65" s="2" customFormat="1" ht="33" customHeight="1">
      <c r="A531" s="37"/>
      <c r="B531" s="38"/>
      <c r="C531" s="172" t="s">
        <v>683</v>
      </c>
      <c r="D531" s="172" t="s">
        <v>138</v>
      </c>
      <c r="E531" s="173" t="s">
        <v>684</v>
      </c>
      <c r="F531" s="174" t="s">
        <v>685</v>
      </c>
      <c r="G531" s="175" t="s">
        <v>411</v>
      </c>
      <c r="H531" s="176">
        <v>135</v>
      </c>
      <c r="I531" s="177"/>
      <c r="J531" s="178">
        <f>ROUND(I531*H531,2)</f>
        <v>0</v>
      </c>
      <c r="K531" s="174" t="s">
        <v>45</v>
      </c>
      <c r="L531" s="42"/>
      <c r="M531" s="179" t="s">
        <v>45</v>
      </c>
      <c r="N531" s="180" t="s">
        <v>54</v>
      </c>
      <c r="O531" s="67"/>
      <c r="P531" s="181">
        <f>O531*H531</f>
        <v>0</v>
      </c>
      <c r="Q531" s="181">
        <v>0</v>
      </c>
      <c r="R531" s="181">
        <f>Q531*H531</f>
        <v>0</v>
      </c>
      <c r="S531" s="181">
        <v>0</v>
      </c>
      <c r="T531" s="182">
        <f>S531*H531</f>
        <v>0</v>
      </c>
      <c r="U531" s="37"/>
      <c r="V531" s="37"/>
      <c r="W531" s="37"/>
      <c r="X531" s="37"/>
      <c r="Y531" s="37"/>
      <c r="Z531" s="37"/>
      <c r="AA531" s="37"/>
      <c r="AB531" s="37"/>
      <c r="AC531" s="37"/>
      <c r="AD531" s="37"/>
      <c r="AE531" s="37"/>
      <c r="AR531" s="183" t="s">
        <v>331</v>
      </c>
      <c r="AT531" s="183" t="s">
        <v>138</v>
      </c>
      <c r="AU531" s="183" t="s">
        <v>92</v>
      </c>
      <c r="AY531" s="19" t="s">
        <v>135</v>
      </c>
      <c r="BE531" s="184">
        <f>IF(N531="základní",J531,0)</f>
        <v>0</v>
      </c>
      <c r="BF531" s="184">
        <f>IF(N531="snížená",J531,0)</f>
        <v>0</v>
      </c>
      <c r="BG531" s="184">
        <f>IF(N531="zákl. přenesená",J531,0)</f>
        <v>0</v>
      </c>
      <c r="BH531" s="184">
        <f>IF(N531="sníž. přenesená",J531,0)</f>
        <v>0</v>
      </c>
      <c r="BI531" s="184">
        <f>IF(N531="nulová",J531,0)</f>
        <v>0</v>
      </c>
      <c r="BJ531" s="19" t="s">
        <v>90</v>
      </c>
      <c r="BK531" s="184">
        <f>ROUND(I531*H531,2)</f>
        <v>0</v>
      </c>
      <c r="BL531" s="19" t="s">
        <v>331</v>
      </c>
      <c r="BM531" s="183" t="s">
        <v>686</v>
      </c>
    </row>
    <row r="532" spans="1:65" s="15" customFormat="1" ht="11.25">
      <c r="B532" s="213"/>
      <c r="C532" s="214"/>
      <c r="D532" s="192" t="s">
        <v>147</v>
      </c>
      <c r="E532" s="215" t="s">
        <v>45</v>
      </c>
      <c r="F532" s="216" t="s">
        <v>687</v>
      </c>
      <c r="G532" s="214"/>
      <c r="H532" s="215" t="s">
        <v>45</v>
      </c>
      <c r="I532" s="217"/>
      <c r="J532" s="214"/>
      <c r="K532" s="214"/>
      <c r="L532" s="218"/>
      <c r="M532" s="219"/>
      <c r="N532" s="220"/>
      <c r="O532" s="220"/>
      <c r="P532" s="220"/>
      <c r="Q532" s="220"/>
      <c r="R532" s="220"/>
      <c r="S532" s="220"/>
      <c r="T532" s="221"/>
      <c r="AT532" s="222" t="s">
        <v>147</v>
      </c>
      <c r="AU532" s="222" t="s">
        <v>92</v>
      </c>
      <c r="AV532" s="15" t="s">
        <v>90</v>
      </c>
      <c r="AW532" s="15" t="s">
        <v>43</v>
      </c>
      <c r="AX532" s="15" t="s">
        <v>83</v>
      </c>
      <c r="AY532" s="222" t="s">
        <v>135</v>
      </c>
    </row>
    <row r="533" spans="1:65" s="13" customFormat="1" ht="11.25">
      <c r="B533" s="190"/>
      <c r="C533" s="191"/>
      <c r="D533" s="192" t="s">
        <v>147</v>
      </c>
      <c r="E533" s="193" t="s">
        <v>45</v>
      </c>
      <c r="F533" s="194" t="s">
        <v>688</v>
      </c>
      <c r="G533" s="191"/>
      <c r="H533" s="195">
        <v>1</v>
      </c>
      <c r="I533" s="196"/>
      <c r="J533" s="191"/>
      <c r="K533" s="191"/>
      <c r="L533" s="197"/>
      <c r="M533" s="198"/>
      <c r="N533" s="199"/>
      <c r="O533" s="199"/>
      <c r="P533" s="199"/>
      <c r="Q533" s="199"/>
      <c r="R533" s="199"/>
      <c r="S533" s="199"/>
      <c r="T533" s="200"/>
      <c r="AT533" s="201" t="s">
        <v>147</v>
      </c>
      <c r="AU533" s="201" t="s">
        <v>92</v>
      </c>
      <c r="AV533" s="13" t="s">
        <v>92</v>
      </c>
      <c r="AW533" s="13" t="s">
        <v>43</v>
      </c>
      <c r="AX533" s="13" t="s">
        <v>83</v>
      </c>
      <c r="AY533" s="201" t="s">
        <v>135</v>
      </c>
    </row>
    <row r="534" spans="1:65" s="13" customFormat="1" ht="11.25">
      <c r="B534" s="190"/>
      <c r="C534" s="191"/>
      <c r="D534" s="192" t="s">
        <v>147</v>
      </c>
      <c r="E534" s="193" t="s">
        <v>45</v>
      </c>
      <c r="F534" s="194" t="s">
        <v>689</v>
      </c>
      <c r="G534" s="191"/>
      <c r="H534" s="195">
        <v>4</v>
      </c>
      <c r="I534" s="196"/>
      <c r="J534" s="191"/>
      <c r="K534" s="191"/>
      <c r="L534" s="197"/>
      <c r="M534" s="198"/>
      <c r="N534" s="199"/>
      <c r="O534" s="199"/>
      <c r="P534" s="199"/>
      <c r="Q534" s="199"/>
      <c r="R534" s="199"/>
      <c r="S534" s="199"/>
      <c r="T534" s="200"/>
      <c r="AT534" s="201" t="s">
        <v>147</v>
      </c>
      <c r="AU534" s="201" t="s">
        <v>92</v>
      </c>
      <c r="AV534" s="13" t="s">
        <v>92</v>
      </c>
      <c r="AW534" s="13" t="s">
        <v>43</v>
      </c>
      <c r="AX534" s="13" t="s">
        <v>83</v>
      </c>
      <c r="AY534" s="201" t="s">
        <v>135</v>
      </c>
    </row>
    <row r="535" spans="1:65" s="13" customFormat="1" ht="11.25">
      <c r="B535" s="190"/>
      <c r="C535" s="191"/>
      <c r="D535" s="192" t="s">
        <v>147</v>
      </c>
      <c r="E535" s="193" t="s">
        <v>45</v>
      </c>
      <c r="F535" s="194" t="s">
        <v>690</v>
      </c>
      <c r="G535" s="191"/>
      <c r="H535" s="195">
        <v>16</v>
      </c>
      <c r="I535" s="196"/>
      <c r="J535" s="191"/>
      <c r="K535" s="191"/>
      <c r="L535" s="197"/>
      <c r="M535" s="198"/>
      <c r="N535" s="199"/>
      <c r="O535" s="199"/>
      <c r="P535" s="199"/>
      <c r="Q535" s="199"/>
      <c r="R535" s="199"/>
      <c r="S535" s="199"/>
      <c r="T535" s="200"/>
      <c r="AT535" s="201" t="s">
        <v>147</v>
      </c>
      <c r="AU535" s="201" t="s">
        <v>92</v>
      </c>
      <c r="AV535" s="13" t="s">
        <v>92</v>
      </c>
      <c r="AW535" s="13" t="s">
        <v>43</v>
      </c>
      <c r="AX535" s="13" t="s">
        <v>83</v>
      </c>
      <c r="AY535" s="201" t="s">
        <v>135</v>
      </c>
    </row>
    <row r="536" spans="1:65" s="13" customFormat="1" ht="11.25">
      <c r="B536" s="190"/>
      <c r="C536" s="191"/>
      <c r="D536" s="192" t="s">
        <v>147</v>
      </c>
      <c r="E536" s="193" t="s">
        <v>45</v>
      </c>
      <c r="F536" s="194" t="s">
        <v>691</v>
      </c>
      <c r="G536" s="191"/>
      <c r="H536" s="195">
        <v>2</v>
      </c>
      <c r="I536" s="196"/>
      <c r="J536" s="191"/>
      <c r="K536" s="191"/>
      <c r="L536" s="197"/>
      <c r="M536" s="198"/>
      <c r="N536" s="199"/>
      <c r="O536" s="199"/>
      <c r="P536" s="199"/>
      <c r="Q536" s="199"/>
      <c r="R536" s="199"/>
      <c r="S536" s="199"/>
      <c r="T536" s="200"/>
      <c r="AT536" s="201" t="s">
        <v>147</v>
      </c>
      <c r="AU536" s="201" t="s">
        <v>92</v>
      </c>
      <c r="AV536" s="13" t="s">
        <v>92</v>
      </c>
      <c r="AW536" s="13" t="s">
        <v>43</v>
      </c>
      <c r="AX536" s="13" t="s">
        <v>83</v>
      </c>
      <c r="AY536" s="201" t="s">
        <v>135</v>
      </c>
    </row>
    <row r="537" spans="1:65" s="13" customFormat="1" ht="11.25">
      <c r="B537" s="190"/>
      <c r="C537" s="191"/>
      <c r="D537" s="192" t="s">
        <v>147</v>
      </c>
      <c r="E537" s="193" t="s">
        <v>45</v>
      </c>
      <c r="F537" s="194" t="s">
        <v>692</v>
      </c>
      <c r="G537" s="191"/>
      <c r="H537" s="195">
        <v>4</v>
      </c>
      <c r="I537" s="196"/>
      <c r="J537" s="191"/>
      <c r="K537" s="191"/>
      <c r="L537" s="197"/>
      <c r="M537" s="198"/>
      <c r="N537" s="199"/>
      <c r="O537" s="199"/>
      <c r="P537" s="199"/>
      <c r="Q537" s="199"/>
      <c r="R537" s="199"/>
      <c r="S537" s="199"/>
      <c r="T537" s="200"/>
      <c r="AT537" s="201" t="s">
        <v>147</v>
      </c>
      <c r="AU537" s="201" t="s">
        <v>92</v>
      </c>
      <c r="AV537" s="13" t="s">
        <v>92</v>
      </c>
      <c r="AW537" s="13" t="s">
        <v>43</v>
      </c>
      <c r="AX537" s="13" t="s">
        <v>83</v>
      </c>
      <c r="AY537" s="201" t="s">
        <v>135</v>
      </c>
    </row>
    <row r="538" spans="1:65" s="15" customFormat="1" ht="11.25">
      <c r="B538" s="213"/>
      <c r="C538" s="214"/>
      <c r="D538" s="192" t="s">
        <v>147</v>
      </c>
      <c r="E538" s="215" t="s">
        <v>45</v>
      </c>
      <c r="F538" s="216" t="s">
        <v>693</v>
      </c>
      <c r="G538" s="214"/>
      <c r="H538" s="215" t="s">
        <v>45</v>
      </c>
      <c r="I538" s="217"/>
      <c r="J538" s="214"/>
      <c r="K538" s="214"/>
      <c r="L538" s="218"/>
      <c r="M538" s="219"/>
      <c r="N538" s="220"/>
      <c r="O538" s="220"/>
      <c r="P538" s="220"/>
      <c r="Q538" s="220"/>
      <c r="R538" s="220"/>
      <c r="S538" s="220"/>
      <c r="T538" s="221"/>
      <c r="AT538" s="222" t="s">
        <v>147</v>
      </c>
      <c r="AU538" s="222" t="s">
        <v>92</v>
      </c>
      <c r="AV538" s="15" t="s">
        <v>90</v>
      </c>
      <c r="AW538" s="15" t="s">
        <v>43</v>
      </c>
      <c r="AX538" s="15" t="s">
        <v>83</v>
      </c>
      <c r="AY538" s="222" t="s">
        <v>135</v>
      </c>
    </row>
    <row r="539" spans="1:65" s="13" customFormat="1" ht="11.25">
      <c r="B539" s="190"/>
      <c r="C539" s="191"/>
      <c r="D539" s="192" t="s">
        <v>147</v>
      </c>
      <c r="E539" s="193" t="s">
        <v>45</v>
      </c>
      <c r="F539" s="194" t="s">
        <v>694</v>
      </c>
      <c r="G539" s="191"/>
      <c r="H539" s="195">
        <v>1</v>
      </c>
      <c r="I539" s="196"/>
      <c r="J539" s="191"/>
      <c r="K539" s="191"/>
      <c r="L539" s="197"/>
      <c r="M539" s="198"/>
      <c r="N539" s="199"/>
      <c r="O539" s="199"/>
      <c r="P539" s="199"/>
      <c r="Q539" s="199"/>
      <c r="R539" s="199"/>
      <c r="S539" s="199"/>
      <c r="T539" s="200"/>
      <c r="AT539" s="201" t="s">
        <v>147</v>
      </c>
      <c r="AU539" s="201" t="s">
        <v>92</v>
      </c>
      <c r="AV539" s="13" t="s">
        <v>92</v>
      </c>
      <c r="AW539" s="13" t="s">
        <v>43</v>
      </c>
      <c r="AX539" s="13" t="s">
        <v>83</v>
      </c>
      <c r="AY539" s="201" t="s">
        <v>135</v>
      </c>
    </row>
    <row r="540" spans="1:65" s="13" customFormat="1" ht="11.25">
      <c r="B540" s="190"/>
      <c r="C540" s="191"/>
      <c r="D540" s="192" t="s">
        <v>147</v>
      </c>
      <c r="E540" s="193" t="s">
        <v>45</v>
      </c>
      <c r="F540" s="194" t="s">
        <v>695</v>
      </c>
      <c r="G540" s="191"/>
      <c r="H540" s="195">
        <v>2</v>
      </c>
      <c r="I540" s="196"/>
      <c r="J540" s="191"/>
      <c r="K540" s="191"/>
      <c r="L540" s="197"/>
      <c r="M540" s="198"/>
      <c r="N540" s="199"/>
      <c r="O540" s="199"/>
      <c r="P540" s="199"/>
      <c r="Q540" s="199"/>
      <c r="R540" s="199"/>
      <c r="S540" s="199"/>
      <c r="T540" s="200"/>
      <c r="AT540" s="201" t="s">
        <v>147</v>
      </c>
      <c r="AU540" s="201" t="s">
        <v>92</v>
      </c>
      <c r="AV540" s="13" t="s">
        <v>92</v>
      </c>
      <c r="AW540" s="13" t="s">
        <v>43</v>
      </c>
      <c r="AX540" s="13" t="s">
        <v>83</v>
      </c>
      <c r="AY540" s="201" t="s">
        <v>135</v>
      </c>
    </row>
    <row r="541" spans="1:65" s="13" customFormat="1" ht="11.25">
      <c r="B541" s="190"/>
      <c r="C541" s="191"/>
      <c r="D541" s="192" t="s">
        <v>147</v>
      </c>
      <c r="E541" s="193" t="s">
        <v>45</v>
      </c>
      <c r="F541" s="194" t="s">
        <v>696</v>
      </c>
      <c r="G541" s="191"/>
      <c r="H541" s="195">
        <v>8</v>
      </c>
      <c r="I541" s="196"/>
      <c r="J541" s="191"/>
      <c r="K541" s="191"/>
      <c r="L541" s="197"/>
      <c r="M541" s="198"/>
      <c r="N541" s="199"/>
      <c r="O541" s="199"/>
      <c r="P541" s="199"/>
      <c r="Q541" s="199"/>
      <c r="R541" s="199"/>
      <c r="S541" s="199"/>
      <c r="T541" s="200"/>
      <c r="AT541" s="201" t="s">
        <v>147</v>
      </c>
      <c r="AU541" s="201" t="s">
        <v>92</v>
      </c>
      <c r="AV541" s="13" t="s">
        <v>92</v>
      </c>
      <c r="AW541" s="13" t="s">
        <v>43</v>
      </c>
      <c r="AX541" s="13" t="s">
        <v>83</v>
      </c>
      <c r="AY541" s="201" t="s">
        <v>135</v>
      </c>
    </row>
    <row r="542" spans="1:65" s="13" customFormat="1" ht="11.25">
      <c r="B542" s="190"/>
      <c r="C542" s="191"/>
      <c r="D542" s="192" t="s">
        <v>147</v>
      </c>
      <c r="E542" s="193" t="s">
        <v>45</v>
      </c>
      <c r="F542" s="194" t="s">
        <v>697</v>
      </c>
      <c r="G542" s="191"/>
      <c r="H542" s="195">
        <v>1</v>
      </c>
      <c r="I542" s="196"/>
      <c r="J542" s="191"/>
      <c r="K542" s="191"/>
      <c r="L542" s="197"/>
      <c r="M542" s="198"/>
      <c r="N542" s="199"/>
      <c r="O542" s="199"/>
      <c r="P542" s="199"/>
      <c r="Q542" s="199"/>
      <c r="R542" s="199"/>
      <c r="S542" s="199"/>
      <c r="T542" s="200"/>
      <c r="AT542" s="201" t="s">
        <v>147</v>
      </c>
      <c r="AU542" s="201" t="s">
        <v>92</v>
      </c>
      <c r="AV542" s="13" t="s">
        <v>92</v>
      </c>
      <c r="AW542" s="13" t="s">
        <v>43</v>
      </c>
      <c r="AX542" s="13" t="s">
        <v>83</v>
      </c>
      <c r="AY542" s="201" t="s">
        <v>135</v>
      </c>
    </row>
    <row r="543" spans="1:65" s="13" customFormat="1" ht="11.25">
      <c r="B543" s="190"/>
      <c r="C543" s="191"/>
      <c r="D543" s="192" t="s">
        <v>147</v>
      </c>
      <c r="E543" s="193" t="s">
        <v>45</v>
      </c>
      <c r="F543" s="194" t="s">
        <v>698</v>
      </c>
      <c r="G543" s="191"/>
      <c r="H543" s="195">
        <v>4</v>
      </c>
      <c r="I543" s="196"/>
      <c r="J543" s="191"/>
      <c r="K543" s="191"/>
      <c r="L543" s="197"/>
      <c r="M543" s="198"/>
      <c r="N543" s="199"/>
      <c r="O543" s="199"/>
      <c r="P543" s="199"/>
      <c r="Q543" s="199"/>
      <c r="R543" s="199"/>
      <c r="S543" s="199"/>
      <c r="T543" s="200"/>
      <c r="AT543" s="201" t="s">
        <v>147</v>
      </c>
      <c r="AU543" s="201" t="s">
        <v>92</v>
      </c>
      <c r="AV543" s="13" t="s">
        <v>92</v>
      </c>
      <c r="AW543" s="13" t="s">
        <v>43</v>
      </c>
      <c r="AX543" s="13" t="s">
        <v>83</v>
      </c>
      <c r="AY543" s="201" t="s">
        <v>135</v>
      </c>
    </row>
    <row r="544" spans="1:65" s="13" customFormat="1" ht="11.25">
      <c r="B544" s="190"/>
      <c r="C544" s="191"/>
      <c r="D544" s="192" t="s">
        <v>147</v>
      </c>
      <c r="E544" s="193" t="s">
        <v>45</v>
      </c>
      <c r="F544" s="194" t="s">
        <v>699</v>
      </c>
      <c r="G544" s="191"/>
      <c r="H544" s="195">
        <v>5</v>
      </c>
      <c r="I544" s="196"/>
      <c r="J544" s="191"/>
      <c r="K544" s="191"/>
      <c r="L544" s="197"/>
      <c r="M544" s="198"/>
      <c r="N544" s="199"/>
      <c r="O544" s="199"/>
      <c r="P544" s="199"/>
      <c r="Q544" s="199"/>
      <c r="R544" s="199"/>
      <c r="S544" s="199"/>
      <c r="T544" s="200"/>
      <c r="AT544" s="201" t="s">
        <v>147</v>
      </c>
      <c r="AU544" s="201" t="s">
        <v>92</v>
      </c>
      <c r="AV544" s="13" t="s">
        <v>92</v>
      </c>
      <c r="AW544" s="13" t="s">
        <v>43</v>
      </c>
      <c r="AX544" s="13" t="s">
        <v>83</v>
      </c>
      <c r="AY544" s="201" t="s">
        <v>135</v>
      </c>
    </row>
    <row r="545" spans="1:65" s="13" customFormat="1" ht="11.25">
      <c r="B545" s="190"/>
      <c r="C545" s="191"/>
      <c r="D545" s="192" t="s">
        <v>147</v>
      </c>
      <c r="E545" s="193" t="s">
        <v>45</v>
      </c>
      <c r="F545" s="194" t="s">
        <v>700</v>
      </c>
      <c r="G545" s="191"/>
      <c r="H545" s="195">
        <v>7</v>
      </c>
      <c r="I545" s="196"/>
      <c r="J545" s="191"/>
      <c r="K545" s="191"/>
      <c r="L545" s="197"/>
      <c r="M545" s="198"/>
      <c r="N545" s="199"/>
      <c r="O545" s="199"/>
      <c r="P545" s="199"/>
      <c r="Q545" s="199"/>
      <c r="R545" s="199"/>
      <c r="S545" s="199"/>
      <c r="T545" s="200"/>
      <c r="AT545" s="201" t="s">
        <v>147</v>
      </c>
      <c r="AU545" s="201" t="s">
        <v>92</v>
      </c>
      <c r="AV545" s="13" t="s">
        <v>92</v>
      </c>
      <c r="AW545" s="13" t="s">
        <v>43</v>
      </c>
      <c r="AX545" s="13" t="s">
        <v>83</v>
      </c>
      <c r="AY545" s="201" t="s">
        <v>135</v>
      </c>
    </row>
    <row r="546" spans="1:65" s="13" customFormat="1" ht="11.25">
      <c r="B546" s="190"/>
      <c r="C546" s="191"/>
      <c r="D546" s="192" t="s">
        <v>147</v>
      </c>
      <c r="E546" s="193" t="s">
        <v>45</v>
      </c>
      <c r="F546" s="194" t="s">
        <v>701</v>
      </c>
      <c r="G546" s="191"/>
      <c r="H546" s="195">
        <v>80</v>
      </c>
      <c r="I546" s="196"/>
      <c r="J546" s="191"/>
      <c r="K546" s="191"/>
      <c r="L546" s="197"/>
      <c r="M546" s="198"/>
      <c r="N546" s="199"/>
      <c r="O546" s="199"/>
      <c r="P546" s="199"/>
      <c r="Q546" s="199"/>
      <c r="R546" s="199"/>
      <c r="S546" s="199"/>
      <c r="T546" s="200"/>
      <c r="AT546" s="201" t="s">
        <v>147</v>
      </c>
      <c r="AU546" s="201" t="s">
        <v>92</v>
      </c>
      <c r="AV546" s="13" t="s">
        <v>92</v>
      </c>
      <c r="AW546" s="13" t="s">
        <v>43</v>
      </c>
      <c r="AX546" s="13" t="s">
        <v>83</v>
      </c>
      <c r="AY546" s="201" t="s">
        <v>135</v>
      </c>
    </row>
    <row r="547" spans="1:65" s="14" customFormat="1" ht="11.25">
      <c r="B547" s="202"/>
      <c r="C547" s="203"/>
      <c r="D547" s="192" t="s">
        <v>147</v>
      </c>
      <c r="E547" s="204" t="s">
        <v>45</v>
      </c>
      <c r="F547" s="205" t="s">
        <v>154</v>
      </c>
      <c r="G547" s="203"/>
      <c r="H547" s="206">
        <v>135</v>
      </c>
      <c r="I547" s="207"/>
      <c r="J547" s="203"/>
      <c r="K547" s="203"/>
      <c r="L547" s="208"/>
      <c r="M547" s="209"/>
      <c r="N547" s="210"/>
      <c r="O547" s="210"/>
      <c r="P547" s="210"/>
      <c r="Q547" s="210"/>
      <c r="R547" s="210"/>
      <c r="S547" s="210"/>
      <c r="T547" s="211"/>
      <c r="AT547" s="212" t="s">
        <v>147</v>
      </c>
      <c r="AU547" s="212" t="s">
        <v>92</v>
      </c>
      <c r="AV547" s="14" t="s">
        <v>143</v>
      </c>
      <c r="AW547" s="14" t="s">
        <v>43</v>
      </c>
      <c r="AX547" s="14" t="s">
        <v>90</v>
      </c>
      <c r="AY547" s="212" t="s">
        <v>135</v>
      </c>
    </row>
    <row r="548" spans="1:65" s="2" customFormat="1" ht="24.2" customHeight="1">
      <c r="A548" s="37"/>
      <c r="B548" s="38"/>
      <c r="C548" s="172" t="s">
        <v>702</v>
      </c>
      <c r="D548" s="172" t="s">
        <v>138</v>
      </c>
      <c r="E548" s="173" t="s">
        <v>703</v>
      </c>
      <c r="F548" s="174" t="s">
        <v>704</v>
      </c>
      <c r="G548" s="175" t="s">
        <v>660</v>
      </c>
      <c r="H548" s="176">
        <v>1</v>
      </c>
      <c r="I548" s="177"/>
      <c r="J548" s="178">
        <f>ROUND(I548*H548,2)</f>
        <v>0</v>
      </c>
      <c r="K548" s="174" t="s">
        <v>45</v>
      </c>
      <c r="L548" s="42"/>
      <c r="M548" s="179" t="s">
        <v>45</v>
      </c>
      <c r="N548" s="180" t="s">
        <v>54</v>
      </c>
      <c r="O548" s="67"/>
      <c r="P548" s="181">
        <f>O548*H548</f>
        <v>0</v>
      </c>
      <c r="Q548" s="181">
        <v>0</v>
      </c>
      <c r="R548" s="181">
        <f>Q548*H548</f>
        <v>0</v>
      </c>
      <c r="S548" s="181">
        <v>0</v>
      </c>
      <c r="T548" s="182">
        <f>S548*H548</f>
        <v>0</v>
      </c>
      <c r="U548" s="37"/>
      <c r="V548" s="37"/>
      <c r="W548" s="37"/>
      <c r="X548" s="37"/>
      <c r="Y548" s="37"/>
      <c r="Z548" s="37"/>
      <c r="AA548" s="37"/>
      <c r="AB548" s="37"/>
      <c r="AC548" s="37"/>
      <c r="AD548" s="37"/>
      <c r="AE548" s="37"/>
      <c r="AR548" s="183" t="s">
        <v>331</v>
      </c>
      <c r="AT548" s="183" t="s">
        <v>138</v>
      </c>
      <c r="AU548" s="183" t="s">
        <v>92</v>
      </c>
      <c r="AY548" s="19" t="s">
        <v>135</v>
      </c>
      <c r="BE548" s="184">
        <f>IF(N548="základní",J548,0)</f>
        <v>0</v>
      </c>
      <c r="BF548" s="184">
        <f>IF(N548="snížená",J548,0)</f>
        <v>0</v>
      </c>
      <c r="BG548" s="184">
        <f>IF(N548="zákl. přenesená",J548,0)</f>
        <v>0</v>
      </c>
      <c r="BH548" s="184">
        <f>IF(N548="sníž. přenesená",J548,0)</f>
        <v>0</v>
      </c>
      <c r="BI548" s="184">
        <f>IF(N548="nulová",J548,0)</f>
        <v>0</v>
      </c>
      <c r="BJ548" s="19" t="s">
        <v>90</v>
      </c>
      <c r="BK548" s="184">
        <f>ROUND(I548*H548,2)</f>
        <v>0</v>
      </c>
      <c r="BL548" s="19" t="s">
        <v>331</v>
      </c>
      <c r="BM548" s="183" t="s">
        <v>705</v>
      </c>
    </row>
    <row r="549" spans="1:65" s="2" customFormat="1" ht="24.2" customHeight="1">
      <c r="A549" s="37"/>
      <c r="B549" s="38"/>
      <c r="C549" s="172" t="s">
        <v>706</v>
      </c>
      <c r="D549" s="172" t="s">
        <v>138</v>
      </c>
      <c r="E549" s="173" t="s">
        <v>707</v>
      </c>
      <c r="F549" s="174" t="s">
        <v>708</v>
      </c>
      <c r="G549" s="175" t="s">
        <v>660</v>
      </c>
      <c r="H549" s="176">
        <v>1</v>
      </c>
      <c r="I549" s="177"/>
      <c r="J549" s="178">
        <f>ROUND(I549*H549,2)</f>
        <v>0</v>
      </c>
      <c r="K549" s="174" t="s">
        <v>45</v>
      </c>
      <c r="L549" s="42"/>
      <c r="M549" s="179" t="s">
        <v>45</v>
      </c>
      <c r="N549" s="180" t="s">
        <v>54</v>
      </c>
      <c r="O549" s="67"/>
      <c r="P549" s="181">
        <f>O549*H549</f>
        <v>0</v>
      </c>
      <c r="Q549" s="181">
        <v>0</v>
      </c>
      <c r="R549" s="181">
        <f>Q549*H549</f>
        <v>0</v>
      </c>
      <c r="S549" s="181">
        <v>0</v>
      </c>
      <c r="T549" s="182">
        <f>S549*H549</f>
        <v>0</v>
      </c>
      <c r="U549" s="37"/>
      <c r="V549" s="37"/>
      <c r="W549" s="37"/>
      <c r="X549" s="37"/>
      <c r="Y549" s="37"/>
      <c r="Z549" s="37"/>
      <c r="AA549" s="37"/>
      <c r="AB549" s="37"/>
      <c r="AC549" s="37"/>
      <c r="AD549" s="37"/>
      <c r="AE549" s="37"/>
      <c r="AR549" s="183" t="s">
        <v>331</v>
      </c>
      <c r="AT549" s="183" t="s">
        <v>138</v>
      </c>
      <c r="AU549" s="183" t="s">
        <v>92</v>
      </c>
      <c r="AY549" s="19" t="s">
        <v>135</v>
      </c>
      <c r="BE549" s="184">
        <f>IF(N549="základní",J549,0)</f>
        <v>0</v>
      </c>
      <c r="BF549" s="184">
        <f>IF(N549="snížená",J549,0)</f>
        <v>0</v>
      </c>
      <c r="BG549" s="184">
        <f>IF(N549="zákl. přenesená",J549,0)</f>
        <v>0</v>
      </c>
      <c r="BH549" s="184">
        <f>IF(N549="sníž. přenesená",J549,0)</f>
        <v>0</v>
      </c>
      <c r="BI549" s="184">
        <f>IF(N549="nulová",J549,0)</f>
        <v>0</v>
      </c>
      <c r="BJ549" s="19" t="s">
        <v>90</v>
      </c>
      <c r="BK549" s="184">
        <f>ROUND(I549*H549,2)</f>
        <v>0</v>
      </c>
      <c r="BL549" s="19" t="s">
        <v>331</v>
      </c>
      <c r="BM549" s="183" t="s">
        <v>709</v>
      </c>
    </row>
    <row r="550" spans="1:65" s="2" customFormat="1" ht="21.75" customHeight="1">
      <c r="A550" s="37"/>
      <c r="B550" s="38"/>
      <c r="C550" s="172" t="s">
        <v>710</v>
      </c>
      <c r="D550" s="172" t="s">
        <v>138</v>
      </c>
      <c r="E550" s="173" t="s">
        <v>711</v>
      </c>
      <c r="F550" s="174" t="s">
        <v>712</v>
      </c>
      <c r="G550" s="175" t="s">
        <v>473</v>
      </c>
      <c r="H550" s="176">
        <v>150</v>
      </c>
      <c r="I550" s="177"/>
      <c r="J550" s="178">
        <f>ROUND(I550*H550,2)</f>
        <v>0</v>
      </c>
      <c r="K550" s="174" t="s">
        <v>45</v>
      </c>
      <c r="L550" s="42"/>
      <c r="M550" s="179" t="s">
        <v>45</v>
      </c>
      <c r="N550" s="180" t="s">
        <v>54</v>
      </c>
      <c r="O550" s="67"/>
      <c r="P550" s="181">
        <f>O550*H550</f>
        <v>0</v>
      </c>
      <c r="Q550" s="181">
        <v>0</v>
      </c>
      <c r="R550" s="181">
        <f>Q550*H550</f>
        <v>0</v>
      </c>
      <c r="S550" s="181">
        <v>0</v>
      </c>
      <c r="T550" s="182">
        <f>S550*H550</f>
        <v>0</v>
      </c>
      <c r="U550" s="37"/>
      <c r="V550" s="37"/>
      <c r="W550" s="37"/>
      <c r="X550" s="37"/>
      <c r="Y550" s="37"/>
      <c r="Z550" s="37"/>
      <c r="AA550" s="37"/>
      <c r="AB550" s="37"/>
      <c r="AC550" s="37"/>
      <c r="AD550" s="37"/>
      <c r="AE550" s="37"/>
      <c r="AR550" s="183" t="s">
        <v>331</v>
      </c>
      <c r="AT550" s="183" t="s">
        <v>138</v>
      </c>
      <c r="AU550" s="183" t="s">
        <v>92</v>
      </c>
      <c r="AY550" s="19" t="s">
        <v>135</v>
      </c>
      <c r="BE550" s="184">
        <f>IF(N550="základní",J550,0)</f>
        <v>0</v>
      </c>
      <c r="BF550" s="184">
        <f>IF(N550="snížená",J550,0)</f>
        <v>0</v>
      </c>
      <c r="BG550" s="184">
        <f>IF(N550="zákl. přenesená",J550,0)</f>
        <v>0</v>
      </c>
      <c r="BH550" s="184">
        <f>IF(N550="sníž. přenesená",J550,0)</f>
        <v>0</v>
      </c>
      <c r="BI550" s="184">
        <f>IF(N550="nulová",J550,0)</f>
        <v>0</v>
      </c>
      <c r="BJ550" s="19" t="s">
        <v>90</v>
      </c>
      <c r="BK550" s="184">
        <f>ROUND(I550*H550,2)</f>
        <v>0</v>
      </c>
      <c r="BL550" s="19" t="s">
        <v>331</v>
      </c>
      <c r="BM550" s="183" t="s">
        <v>713</v>
      </c>
    </row>
    <row r="551" spans="1:65" s="13" customFormat="1" ht="11.25">
      <c r="B551" s="190"/>
      <c r="C551" s="191"/>
      <c r="D551" s="192" t="s">
        <v>147</v>
      </c>
      <c r="E551" s="193" t="s">
        <v>45</v>
      </c>
      <c r="F551" s="194" t="s">
        <v>714</v>
      </c>
      <c r="G551" s="191"/>
      <c r="H551" s="195">
        <v>150</v>
      </c>
      <c r="I551" s="196"/>
      <c r="J551" s="191"/>
      <c r="K551" s="191"/>
      <c r="L551" s="197"/>
      <c r="M551" s="198"/>
      <c r="N551" s="199"/>
      <c r="O551" s="199"/>
      <c r="P551" s="199"/>
      <c r="Q551" s="199"/>
      <c r="R551" s="199"/>
      <c r="S551" s="199"/>
      <c r="T551" s="200"/>
      <c r="AT551" s="201" t="s">
        <v>147</v>
      </c>
      <c r="AU551" s="201" t="s">
        <v>92</v>
      </c>
      <c r="AV551" s="13" t="s">
        <v>92</v>
      </c>
      <c r="AW551" s="13" t="s">
        <v>43</v>
      </c>
      <c r="AX551" s="13" t="s">
        <v>90</v>
      </c>
      <c r="AY551" s="201" t="s">
        <v>135</v>
      </c>
    </row>
    <row r="552" spans="1:65" s="2" customFormat="1" ht="24.2" customHeight="1">
      <c r="A552" s="37"/>
      <c r="B552" s="38"/>
      <c r="C552" s="172" t="s">
        <v>715</v>
      </c>
      <c r="D552" s="172" t="s">
        <v>138</v>
      </c>
      <c r="E552" s="173" t="s">
        <v>716</v>
      </c>
      <c r="F552" s="174" t="s">
        <v>717</v>
      </c>
      <c r="G552" s="175" t="s">
        <v>473</v>
      </c>
      <c r="H552" s="176">
        <v>640</v>
      </c>
      <c r="I552" s="177"/>
      <c r="J552" s="178">
        <f>ROUND(I552*H552,2)</f>
        <v>0</v>
      </c>
      <c r="K552" s="174" t="s">
        <v>45</v>
      </c>
      <c r="L552" s="42"/>
      <c r="M552" s="179" t="s">
        <v>45</v>
      </c>
      <c r="N552" s="180" t="s">
        <v>54</v>
      </c>
      <c r="O552" s="67"/>
      <c r="P552" s="181">
        <f>O552*H552</f>
        <v>0</v>
      </c>
      <c r="Q552" s="181">
        <v>0</v>
      </c>
      <c r="R552" s="181">
        <f>Q552*H552</f>
        <v>0</v>
      </c>
      <c r="S552" s="181">
        <v>0</v>
      </c>
      <c r="T552" s="182">
        <f>S552*H552</f>
        <v>0</v>
      </c>
      <c r="U552" s="37"/>
      <c r="V552" s="37"/>
      <c r="W552" s="37"/>
      <c r="X552" s="37"/>
      <c r="Y552" s="37"/>
      <c r="Z552" s="37"/>
      <c r="AA552" s="37"/>
      <c r="AB552" s="37"/>
      <c r="AC552" s="37"/>
      <c r="AD552" s="37"/>
      <c r="AE552" s="37"/>
      <c r="AR552" s="183" t="s">
        <v>331</v>
      </c>
      <c r="AT552" s="183" t="s">
        <v>138</v>
      </c>
      <c r="AU552" s="183" t="s">
        <v>92</v>
      </c>
      <c r="AY552" s="19" t="s">
        <v>135</v>
      </c>
      <c r="BE552" s="184">
        <f>IF(N552="základní",J552,0)</f>
        <v>0</v>
      </c>
      <c r="BF552" s="184">
        <f>IF(N552="snížená",J552,0)</f>
        <v>0</v>
      </c>
      <c r="BG552" s="184">
        <f>IF(N552="zákl. přenesená",J552,0)</f>
        <v>0</v>
      </c>
      <c r="BH552" s="184">
        <f>IF(N552="sníž. přenesená",J552,0)</f>
        <v>0</v>
      </c>
      <c r="BI552" s="184">
        <f>IF(N552="nulová",J552,0)</f>
        <v>0</v>
      </c>
      <c r="BJ552" s="19" t="s">
        <v>90</v>
      </c>
      <c r="BK552" s="184">
        <f>ROUND(I552*H552,2)</f>
        <v>0</v>
      </c>
      <c r="BL552" s="19" t="s">
        <v>331</v>
      </c>
      <c r="BM552" s="183" t="s">
        <v>718</v>
      </c>
    </row>
    <row r="553" spans="1:65" s="13" customFormat="1" ht="11.25">
      <c r="B553" s="190"/>
      <c r="C553" s="191"/>
      <c r="D553" s="192" t="s">
        <v>147</v>
      </c>
      <c r="E553" s="193" t="s">
        <v>45</v>
      </c>
      <c r="F553" s="194" t="s">
        <v>719</v>
      </c>
      <c r="G553" s="191"/>
      <c r="H553" s="195">
        <v>640</v>
      </c>
      <c r="I553" s="196"/>
      <c r="J553" s="191"/>
      <c r="K553" s="191"/>
      <c r="L553" s="197"/>
      <c r="M553" s="198"/>
      <c r="N553" s="199"/>
      <c r="O553" s="199"/>
      <c r="P553" s="199"/>
      <c r="Q553" s="199"/>
      <c r="R553" s="199"/>
      <c r="S553" s="199"/>
      <c r="T553" s="200"/>
      <c r="AT553" s="201" t="s">
        <v>147</v>
      </c>
      <c r="AU553" s="201" t="s">
        <v>92</v>
      </c>
      <c r="AV553" s="13" t="s">
        <v>92</v>
      </c>
      <c r="AW553" s="13" t="s">
        <v>43</v>
      </c>
      <c r="AX553" s="13" t="s">
        <v>83</v>
      </c>
      <c r="AY553" s="201" t="s">
        <v>135</v>
      </c>
    </row>
    <row r="554" spans="1:65" s="14" customFormat="1" ht="11.25">
      <c r="B554" s="202"/>
      <c r="C554" s="203"/>
      <c r="D554" s="192" t="s">
        <v>147</v>
      </c>
      <c r="E554" s="204" t="s">
        <v>45</v>
      </c>
      <c r="F554" s="205" t="s">
        <v>154</v>
      </c>
      <c r="G554" s="203"/>
      <c r="H554" s="206">
        <v>640</v>
      </c>
      <c r="I554" s="207"/>
      <c r="J554" s="203"/>
      <c r="K554" s="203"/>
      <c r="L554" s="208"/>
      <c r="M554" s="209"/>
      <c r="N554" s="210"/>
      <c r="O554" s="210"/>
      <c r="P554" s="210"/>
      <c r="Q554" s="210"/>
      <c r="R554" s="210"/>
      <c r="S554" s="210"/>
      <c r="T554" s="211"/>
      <c r="AT554" s="212" t="s">
        <v>147</v>
      </c>
      <c r="AU554" s="212" t="s">
        <v>92</v>
      </c>
      <c r="AV554" s="14" t="s">
        <v>143</v>
      </c>
      <c r="AW554" s="14" t="s">
        <v>43</v>
      </c>
      <c r="AX554" s="14" t="s">
        <v>90</v>
      </c>
      <c r="AY554" s="212" t="s">
        <v>135</v>
      </c>
    </row>
    <row r="555" spans="1:65" s="2" customFormat="1" ht="33" customHeight="1">
      <c r="A555" s="37"/>
      <c r="B555" s="38"/>
      <c r="C555" s="172" t="s">
        <v>720</v>
      </c>
      <c r="D555" s="172" t="s">
        <v>138</v>
      </c>
      <c r="E555" s="173" t="s">
        <v>721</v>
      </c>
      <c r="F555" s="174" t="s">
        <v>722</v>
      </c>
      <c r="G555" s="175" t="s">
        <v>141</v>
      </c>
      <c r="H555" s="176">
        <v>1</v>
      </c>
      <c r="I555" s="177"/>
      <c r="J555" s="178">
        <f>ROUND(I555*H555,2)</f>
        <v>0</v>
      </c>
      <c r="K555" s="174" t="s">
        <v>142</v>
      </c>
      <c r="L555" s="42"/>
      <c r="M555" s="179" t="s">
        <v>45</v>
      </c>
      <c r="N555" s="180" t="s">
        <v>54</v>
      </c>
      <c r="O555" s="67"/>
      <c r="P555" s="181">
        <f>O555*H555</f>
        <v>0</v>
      </c>
      <c r="Q555" s="181">
        <v>0</v>
      </c>
      <c r="R555" s="181">
        <f>Q555*H555</f>
        <v>0</v>
      </c>
      <c r="S555" s="181">
        <v>0</v>
      </c>
      <c r="T555" s="182">
        <f>S555*H555</f>
        <v>0</v>
      </c>
      <c r="U555" s="37"/>
      <c r="V555" s="37"/>
      <c r="W555" s="37"/>
      <c r="X555" s="37"/>
      <c r="Y555" s="37"/>
      <c r="Z555" s="37"/>
      <c r="AA555" s="37"/>
      <c r="AB555" s="37"/>
      <c r="AC555" s="37"/>
      <c r="AD555" s="37"/>
      <c r="AE555" s="37"/>
      <c r="AR555" s="183" t="s">
        <v>331</v>
      </c>
      <c r="AT555" s="183" t="s">
        <v>138</v>
      </c>
      <c r="AU555" s="183" t="s">
        <v>92</v>
      </c>
      <c r="AY555" s="19" t="s">
        <v>135</v>
      </c>
      <c r="BE555" s="184">
        <f>IF(N555="základní",J555,0)</f>
        <v>0</v>
      </c>
      <c r="BF555" s="184">
        <f>IF(N555="snížená",J555,0)</f>
        <v>0</v>
      </c>
      <c r="BG555" s="184">
        <f>IF(N555="zákl. přenesená",J555,0)</f>
        <v>0</v>
      </c>
      <c r="BH555" s="184">
        <f>IF(N555="sníž. přenesená",J555,0)</f>
        <v>0</v>
      </c>
      <c r="BI555" s="184">
        <f>IF(N555="nulová",J555,0)</f>
        <v>0</v>
      </c>
      <c r="BJ555" s="19" t="s">
        <v>90</v>
      </c>
      <c r="BK555" s="184">
        <f>ROUND(I555*H555,2)</f>
        <v>0</v>
      </c>
      <c r="BL555" s="19" t="s">
        <v>331</v>
      </c>
      <c r="BM555" s="183" t="s">
        <v>723</v>
      </c>
    </row>
    <row r="556" spans="1:65" s="2" customFormat="1" ht="11.25">
      <c r="A556" s="37"/>
      <c r="B556" s="38"/>
      <c r="C556" s="39"/>
      <c r="D556" s="185" t="s">
        <v>145</v>
      </c>
      <c r="E556" s="39"/>
      <c r="F556" s="186" t="s">
        <v>724</v>
      </c>
      <c r="G556" s="39"/>
      <c r="H556" s="39"/>
      <c r="I556" s="187"/>
      <c r="J556" s="39"/>
      <c r="K556" s="39"/>
      <c r="L556" s="42"/>
      <c r="M556" s="188"/>
      <c r="N556" s="189"/>
      <c r="O556" s="67"/>
      <c r="P556" s="67"/>
      <c r="Q556" s="67"/>
      <c r="R556" s="67"/>
      <c r="S556" s="67"/>
      <c r="T556" s="68"/>
      <c r="U556" s="37"/>
      <c r="V556" s="37"/>
      <c r="W556" s="37"/>
      <c r="X556" s="37"/>
      <c r="Y556" s="37"/>
      <c r="Z556" s="37"/>
      <c r="AA556" s="37"/>
      <c r="AB556" s="37"/>
      <c r="AC556" s="37"/>
      <c r="AD556" s="37"/>
      <c r="AE556" s="37"/>
      <c r="AT556" s="19" t="s">
        <v>145</v>
      </c>
      <c r="AU556" s="19" t="s">
        <v>92</v>
      </c>
    </row>
    <row r="557" spans="1:65" s="12" customFormat="1" ht="22.9" customHeight="1">
      <c r="B557" s="156"/>
      <c r="C557" s="157"/>
      <c r="D557" s="158" t="s">
        <v>82</v>
      </c>
      <c r="E557" s="170" t="s">
        <v>725</v>
      </c>
      <c r="F557" s="170" t="s">
        <v>726</v>
      </c>
      <c r="G557" s="157"/>
      <c r="H557" s="157"/>
      <c r="I557" s="160"/>
      <c r="J557" s="171">
        <f>BK557</f>
        <v>0</v>
      </c>
      <c r="K557" s="157"/>
      <c r="L557" s="162"/>
      <c r="M557" s="163"/>
      <c r="N557" s="164"/>
      <c r="O557" s="164"/>
      <c r="P557" s="165">
        <f>SUM(P558:P613)</f>
        <v>0</v>
      </c>
      <c r="Q557" s="164"/>
      <c r="R557" s="165">
        <f>SUM(R558:R613)</f>
        <v>0</v>
      </c>
      <c r="S557" s="164"/>
      <c r="T557" s="166">
        <f>SUM(T558:T613)</f>
        <v>0</v>
      </c>
      <c r="AR557" s="167" t="s">
        <v>92</v>
      </c>
      <c r="AT557" s="168" t="s">
        <v>82</v>
      </c>
      <c r="AU557" s="168" t="s">
        <v>90</v>
      </c>
      <c r="AY557" s="167" t="s">
        <v>135</v>
      </c>
      <c r="BK557" s="169">
        <f>SUM(BK558:BK613)</f>
        <v>0</v>
      </c>
    </row>
    <row r="558" spans="1:65" s="2" customFormat="1" ht="24.2" customHeight="1">
      <c r="A558" s="37"/>
      <c r="B558" s="38"/>
      <c r="C558" s="172" t="s">
        <v>727</v>
      </c>
      <c r="D558" s="172" t="s">
        <v>138</v>
      </c>
      <c r="E558" s="173" t="s">
        <v>728</v>
      </c>
      <c r="F558" s="174" t="s">
        <v>729</v>
      </c>
      <c r="G558" s="175" t="s">
        <v>473</v>
      </c>
      <c r="H558" s="176">
        <v>1690</v>
      </c>
      <c r="I558" s="177"/>
      <c r="J558" s="178">
        <f>ROUND(I558*H558,2)</f>
        <v>0</v>
      </c>
      <c r="K558" s="174" t="s">
        <v>45</v>
      </c>
      <c r="L558" s="42"/>
      <c r="M558" s="179" t="s">
        <v>45</v>
      </c>
      <c r="N558" s="180" t="s">
        <v>54</v>
      </c>
      <c r="O558" s="67"/>
      <c r="P558" s="181">
        <f>O558*H558</f>
        <v>0</v>
      </c>
      <c r="Q558" s="181">
        <v>0</v>
      </c>
      <c r="R558" s="181">
        <f>Q558*H558</f>
        <v>0</v>
      </c>
      <c r="S558" s="181">
        <v>0</v>
      </c>
      <c r="T558" s="182">
        <f>S558*H558</f>
        <v>0</v>
      </c>
      <c r="U558" s="37"/>
      <c r="V558" s="37"/>
      <c r="W558" s="37"/>
      <c r="X558" s="37"/>
      <c r="Y558" s="37"/>
      <c r="Z558" s="37"/>
      <c r="AA558" s="37"/>
      <c r="AB558" s="37"/>
      <c r="AC558" s="37"/>
      <c r="AD558" s="37"/>
      <c r="AE558" s="37"/>
      <c r="AR558" s="183" t="s">
        <v>331</v>
      </c>
      <c r="AT558" s="183" t="s">
        <v>138</v>
      </c>
      <c r="AU558" s="183" t="s">
        <v>92</v>
      </c>
      <c r="AY558" s="19" t="s">
        <v>135</v>
      </c>
      <c r="BE558" s="184">
        <f>IF(N558="základní",J558,0)</f>
        <v>0</v>
      </c>
      <c r="BF558" s="184">
        <f>IF(N558="snížená",J558,0)</f>
        <v>0</v>
      </c>
      <c r="BG558" s="184">
        <f>IF(N558="zákl. přenesená",J558,0)</f>
        <v>0</v>
      </c>
      <c r="BH558" s="184">
        <f>IF(N558="sníž. přenesená",J558,0)</f>
        <v>0</v>
      </c>
      <c r="BI558" s="184">
        <f>IF(N558="nulová",J558,0)</f>
        <v>0</v>
      </c>
      <c r="BJ558" s="19" t="s">
        <v>90</v>
      </c>
      <c r="BK558" s="184">
        <f>ROUND(I558*H558,2)</f>
        <v>0</v>
      </c>
      <c r="BL558" s="19" t="s">
        <v>331</v>
      </c>
      <c r="BM558" s="183" t="s">
        <v>730</v>
      </c>
    </row>
    <row r="559" spans="1:65" s="13" customFormat="1" ht="11.25">
      <c r="B559" s="190"/>
      <c r="C559" s="191"/>
      <c r="D559" s="192" t="s">
        <v>147</v>
      </c>
      <c r="E559" s="193" t="s">
        <v>45</v>
      </c>
      <c r="F559" s="194" t="s">
        <v>731</v>
      </c>
      <c r="G559" s="191"/>
      <c r="H559" s="195">
        <v>120</v>
      </c>
      <c r="I559" s="196"/>
      <c r="J559" s="191"/>
      <c r="K559" s="191"/>
      <c r="L559" s="197"/>
      <c r="M559" s="198"/>
      <c r="N559" s="199"/>
      <c r="O559" s="199"/>
      <c r="P559" s="199"/>
      <c r="Q559" s="199"/>
      <c r="R559" s="199"/>
      <c r="S559" s="199"/>
      <c r="T559" s="200"/>
      <c r="AT559" s="201" t="s">
        <v>147</v>
      </c>
      <c r="AU559" s="201" t="s">
        <v>92</v>
      </c>
      <c r="AV559" s="13" t="s">
        <v>92</v>
      </c>
      <c r="AW559" s="13" t="s">
        <v>43</v>
      </c>
      <c r="AX559" s="13" t="s">
        <v>83</v>
      </c>
      <c r="AY559" s="201" t="s">
        <v>135</v>
      </c>
    </row>
    <row r="560" spans="1:65" s="13" customFormat="1" ht="11.25">
      <c r="B560" s="190"/>
      <c r="C560" s="191"/>
      <c r="D560" s="192" t="s">
        <v>147</v>
      </c>
      <c r="E560" s="193" t="s">
        <v>45</v>
      </c>
      <c r="F560" s="194" t="s">
        <v>732</v>
      </c>
      <c r="G560" s="191"/>
      <c r="H560" s="195">
        <v>560</v>
      </c>
      <c r="I560" s="196"/>
      <c r="J560" s="191"/>
      <c r="K560" s="191"/>
      <c r="L560" s="197"/>
      <c r="M560" s="198"/>
      <c r="N560" s="199"/>
      <c r="O560" s="199"/>
      <c r="P560" s="199"/>
      <c r="Q560" s="199"/>
      <c r="R560" s="199"/>
      <c r="S560" s="199"/>
      <c r="T560" s="200"/>
      <c r="AT560" s="201" t="s">
        <v>147</v>
      </c>
      <c r="AU560" s="201" t="s">
        <v>92</v>
      </c>
      <c r="AV560" s="13" t="s">
        <v>92</v>
      </c>
      <c r="AW560" s="13" t="s">
        <v>43</v>
      </c>
      <c r="AX560" s="13" t="s">
        <v>83</v>
      </c>
      <c r="AY560" s="201" t="s">
        <v>135</v>
      </c>
    </row>
    <row r="561" spans="1:65" s="13" customFormat="1" ht="11.25">
      <c r="B561" s="190"/>
      <c r="C561" s="191"/>
      <c r="D561" s="192" t="s">
        <v>147</v>
      </c>
      <c r="E561" s="193" t="s">
        <v>45</v>
      </c>
      <c r="F561" s="194" t="s">
        <v>733</v>
      </c>
      <c r="G561" s="191"/>
      <c r="H561" s="195">
        <v>120</v>
      </c>
      <c r="I561" s="196"/>
      <c r="J561" s="191"/>
      <c r="K561" s="191"/>
      <c r="L561" s="197"/>
      <c r="M561" s="198"/>
      <c r="N561" s="199"/>
      <c r="O561" s="199"/>
      <c r="P561" s="199"/>
      <c r="Q561" s="199"/>
      <c r="R561" s="199"/>
      <c r="S561" s="199"/>
      <c r="T561" s="200"/>
      <c r="AT561" s="201" t="s">
        <v>147</v>
      </c>
      <c r="AU561" s="201" t="s">
        <v>92</v>
      </c>
      <c r="AV561" s="13" t="s">
        <v>92</v>
      </c>
      <c r="AW561" s="13" t="s">
        <v>43</v>
      </c>
      <c r="AX561" s="13" t="s">
        <v>83</v>
      </c>
      <c r="AY561" s="201" t="s">
        <v>135</v>
      </c>
    </row>
    <row r="562" spans="1:65" s="13" customFormat="1" ht="11.25">
      <c r="B562" s="190"/>
      <c r="C562" s="191"/>
      <c r="D562" s="192" t="s">
        <v>147</v>
      </c>
      <c r="E562" s="193" t="s">
        <v>45</v>
      </c>
      <c r="F562" s="194" t="s">
        <v>734</v>
      </c>
      <c r="G562" s="191"/>
      <c r="H562" s="195">
        <v>300</v>
      </c>
      <c r="I562" s="196"/>
      <c r="J562" s="191"/>
      <c r="K562" s="191"/>
      <c r="L562" s="197"/>
      <c r="M562" s="198"/>
      <c r="N562" s="199"/>
      <c r="O562" s="199"/>
      <c r="P562" s="199"/>
      <c r="Q562" s="199"/>
      <c r="R562" s="199"/>
      <c r="S562" s="199"/>
      <c r="T562" s="200"/>
      <c r="AT562" s="201" t="s">
        <v>147</v>
      </c>
      <c r="AU562" s="201" t="s">
        <v>92</v>
      </c>
      <c r="AV562" s="13" t="s">
        <v>92</v>
      </c>
      <c r="AW562" s="13" t="s">
        <v>43</v>
      </c>
      <c r="AX562" s="13" t="s">
        <v>83</v>
      </c>
      <c r="AY562" s="201" t="s">
        <v>135</v>
      </c>
    </row>
    <row r="563" spans="1:65" s="13" customFormat="1" ht="11.25">
      <c r="B563" s="190"/>
      <c r="C563" s="191"/>
      <c r="D563" s="192" t="s">
        <v>147</v>
      </c>
      <c r="E563" s="193" t="s">
        <v>45</v>
      </c>
      <c r="F563" s="194" t="s">
        <v>735</v>
      </c>
      <c r="G563" s="191"/>
      <c r="H563" s="195">
        <v>90</v>
      </c>
      <c r="I563" s="196"/>
      <c r="J563" s="191"/>
      <c r="K563" s="191"/>
      <c r="L563" s="197"/>
      <c r="M563" s="198"/>
      <c r="N563" s="199"/>
      <c r="O563" s="199"/>
      <c r="P563" s="199"/>
      <c r="Q563" s="199"/>
      <c r="R563" s="199"/>
      <c r="S563" s="199"/>
      <c r="T563" s="200"/>
      <c r="AT563" s="201" t="s">
        <v>147</v>
      </c>
      <c r="AU563" s="201" t="s">
        <v>92</v>
      </c>
      <c r="AV563" s="13" t="s">
        <v>92</v>
      </c>
      <c r="AW563" s="13" t="s">
        <v>43</v>
      </c>
      <c r="AX563" s="13" t="s">
        <v>83</v>
      </c>
      <c r="AY563" s="201" t="s">
        <v>135</v>
      </c>
    </row>
    <row r="564" spans="1:65" s="13" customFormat="1" ht="11.25">
      <c r="B564" s="190"/>
      <c r="C564" s="191"/>
      <c r="D564" s="192" t="s">
        <v>147</v>
      </c>
      <c r="E564" s="193" t="s">
        <v>45</v>
      </c>
      <c r="F564" s="194" t="s">
        <v>736</v>
      </c>
      <c r="G564" s="191"/>
      <c r="H564" s="195">
        <v>420</v>
      </c>
      <c r="I564" s="196"/>
      <c r="J564" s="191"/>
      <c r="K564" s="191"/>
      <c r="L564" s="197"/>
      <c r="M564" s="198"/>
      <c r="N564" s="199"/>
      <c r="O564" s="199"/>
      <c r="P564" s="199"/>
      <c r="Q564" s="199"/>
      <c r="R564" s="199"/>
      <c r="S564" s="199"/>
      <c r="T564" s="200"/>
      <c r="AT564" s="201" t="s">
        <v>147</v>
      </c>
      <c r="AU564" s="201" t="s">
        <v>92</v>
      </c>
      <c r="AV564" s="13" t="s">
        <v>92</v>
      </c>
      <c r="AW564" s="13" t="s">
        <v>43</v>
      </c>
      <c r="AX564" s="13" t="s">
        <v>83</v>
      </c>
      <c r="AY564" s="201" t="s">
        <v>135</v>
      </c>
    </row>
    <row r="565" spans="1:65" s="13" customFormat="1" ht="11.25">
      <c r="B565" s="190"/>
      <c r="C565" s="191"/>
      <c r="D565" s="192" t="s">
        <v>147</v>
      </c>
      <c r="E565" s="193" t="s">
        <v>45</v>
      </c>
      <c r="F565" s="194" t="s">
        <v>737</v>
      </c>
      <c r="G565" s="191"/>
      <c r="H565" s="195">
        <v>80</v>
      </c>
      <c r="I565" s="196"/>
      <c r="J565" s="191"/>
      <c r="K565" s="191"/>
      <c r="L565" s="197"/>
      <c r="M565" s="198"/>
      <c r="N565" s="199"/>
      <c r="O565" s="199"/>
      <c r="P565" s="199"/>
      <c r="Q565" s="199"/>
      <c r="R565" s="199"/>
      <c r="S565" s="199"/>
      <c r="T565" s="200"/>
      <c r="AT565" s="201" t="s">
        <v>147</v>
      </c>
      <c r="AU565" s="201" t="s">
        <v>92</v>
      </c>
      <c r="AV565" s="13" t="s">
        <v>92</v>
      </c>
      <c r="AW565" s="13" t="s">
        <v>43</v>
      </c>
      <c r="AX565" s="13" t="s">
        <v>83</v>
      </c>
      <c r="AY565" s="201" t="s">
        <v>135</v>
      </c>
    </row>
    <row r="566" spans="1:65" s="14" customFormat="1" ht="11.25">
      <c r="B566" s="202"/>
      <c r="C566" s="203"/>
      <c r="D566" s="192" t="s">
        <v>147</v>
      </c>
      <c r="E566" s="204" t="s">
        <v>45</v>
      </c>
      <c r="F566" s="205" t="s">
        <v>154</v>
      </c>
      <c r="G566" s="203"/>
      <c r="H566" s="206">
        <v>1690</v>
      </c>
      <c r="I566" s="207"/>
      <c r="J566" s="203"/>
      <c r="K566" s="203"/>
      <c r="L566" s="208"/>
      <c r="M566" s="209"/>
      <c r="N566" s="210"/>
      <c r="O566" s="210"/>
      <c r="P566" s="210"/>
      <c r="Q566" s="210"/>
      <c r="R566" s="210"/>
      <c r="S566" s="210"/>
      <c r="T566" s="211"/>
      <c r="AT566" s="212" t="s">
        <v>147</v>
      </c>
      <c r="AU566" s="212" t="s">
        <v>92</v>
      </c>
      <c r="AV566" s="14" t="s">
        <v>143</v>
      </c>
      <c r="AW566" s="14" t="s">
        <v>43</v>
      </c>
      <c r="AX566" s="14" t="s">
        <v>90</v>
      </c>
      <c r="AY566" s="212" t="s">
        <v>135</v>
      </c>
    </row>
    <row r="567" spans="1:65" s="2" customFormat="1" ht="37.9" customHeight="1">
      <c r="A567" s="37"/>
      <c r="B567" s="38"/>
      <c r="C567" s="172" t="s">
        <v>738</v>
      </c>
      <c r="D567" s="172" t="s">
        <v>138</v>
      </c>
      <c r="E567" s="173" t="s">
        <v>739</v>
      </c>
      <c r="F567" s="174" t="s">
        <v>740</v>
      </c>
      <c r="G567" s="175" t="s">
        <v>411</v>
      </c>
      <c r="H567" s="176">
        <v>202</v>
      </c>
      <c r="I567" s="177"/>
      <c r="J567" s="178">
        <f>ROUND(I567*H567,2)</f>
        <v>0</v>
      </c>
      <c r="K567" s="174" t="s">
        <v>45</v>
      </c>
      <c r="L567" s="42"/>
      <c r="M567" s="179" t="s">
        <v>45</v>
      </c>
      <c r="N567" s="180" t="s">
        <v>54</v>
      </c>
      <c r="O567" s="67"/>
      <c r="P567" s="181">
        <f>O567*H567</f>
        <v>0</v>
      </c>
      <c r="Q567" s="181">
        <v>0</v>
      </c>
      <c r="R567" s="181">
        <f>Q567*H567</f>
        <v>0</v>
      </c>
      <c r="S567" s="181">
        <v>0</v>
      </c>
      <c r="T567" s="182">
        <f>S567*H567</f>
        <v>0</v>
      </c>
      <c r="U567" s="37"/>
      <c r="V567" s="37"/>
      <c r="W567" s="37"/>
      <c r="X567" s="37"/>
      <c r="Y567" s="37"/>
      <c r="Z567" s="37"/>
      <c r="AA567" s="37"/>
      <c r="AB567" s="37"/>
      <c r="AC567" s="37"/>
      <c r="AD567" s="37"/>
      <c r="AE567" s="37"/>
      <c r="AR567" s="183" t="s">
        <v>331</v>
      </c>
      <c r="AT567" s="183" t="s">
        <v>138</v>
      </c>
      <c r="AU567" s="183" t="s">
        <v>92</v>
      </c>
      <c r="AY567" s="19" t="s">
        <v>135</v>
      </c>
      <c r="BE567" s="184">
        <f>IF(N567="základní",J567,0)</f>
        <v>0</v>
      </c>
      <c r="BF567" s="184">
        <f>IF(N567="snížená",J567,0)</f>
        <v>0</v>
      </c>
      <c r="BG567" s="184">
        <f>IF(N567="zákl. přenesená",J567,0)</f>
        <v>0</v>
      </c>
      <c r="BH567" s="184">
        <f>IF(N567="sníž. přenesená",J567,0)</f>
        <v>0</v>
      </c>
      <c r="BI567" s="184">
        <f>IF(N567="nulová",J567,0)</f>
        <v>0</v>
      </c>
      <c r="BJ567" s="19" t="s">
        <v>90</v>
      </c>
      <c r="BK567" s="184">
        <f>ROUND(I567*H567,2)</f>
        <v>0</v>
      </c>
      <c r="BL567" s="19" t="s">
        <v>331</v>
      </c>
      <c r="BM567" s="183" t="s">
        <v>741</v>
      </c>
    </row>
    <row r="568" spans="1:65" s="13" customFormat="1" ht="11.25">
      <c r="B568" s="190"/>
      <c r="C568" s="191"/>
      <c r="D568" s="192" t="s">
        <v>147</v>
      </c>
      <c r="E568" s="193" t="s">
        <v>45</v>
      </c>
      <c r="F568" s="194" t="s">
        <v>742</v>
      </c>
      <c r="G568" s="191"/>
      <c r="H568" s="195">
        <v>16</v>
      </c>
      <c r="I568" s="196"/>
      <c r="J568" s="191"/>
      <c r="K568" s="191"/>
      <c r="L568" s="197"/>
      <c r="M568" s="198"/>
      <c r="N568" s="199"/>
      <c r="O568" s="199"/>
      <c r="P568" s="199"/>
      <c r="Q568" s="199"/>
      <c r="R568" s="199"/>
      <c r="S568" s="199"/>
      <c r="T568" s="200"/>
      <c r="AT568" s="201" t="s">
        <v>147</v>
      </c>
      <c r="AU568" s="201" t="s">
        <v>92</v>
      </c>
      <c r="AV568" s="13" t="s">
        <v>92</v>
      </c>
      <c r="AW568" s="13" t="s">
        <v>43</v>
      </c>
      <c r="AX568" s="13" t="s">
        <v>83</v>
      </c>
      <c r="AY568" s="201" t="s">
        <v>135</v>
      </c>
    </row>
    <row r="569" spans="1:65" s="13" customFormat="1" ht="11.25">
      <c r="B569" s="190"/>
      <c r="C569" s="191"/>
      <c r="D569" s="192" t="s">
        <v>147</v>
      </c>
      <c r="E569" s="193" t="s">
        <v>45</v>
      </c>
      <c r="F569" s="194" t="s">
        <v>743</v>
      </c>
      <c r="G569" s="191"/>
      <c r="H569" s="195">
        <v>80</v>
      </c>
      <c r="I569" s="196"/>
      <c r="J569" s="191"/>
      <c r="K569" s="191"/>
      <c r="L569" s="197"/>
      <c r="M569" s="198"/>
      <c r="N569" s="199"/>
      <c r="O569" s="199"/>
      <c r="P569" s="199"/>
      <c r="Q569" s="199"/>
      <c r="R569" s="199"/>
      <c r="S569" s="199"/>
      <c r="T569" s="200"/>
      <c r="AT569" s="201" t="s">
        <v>147</v>
      </c>
      <c r="AU569" s="201" t="s">
        <v>92</v>
      </c>
      <c r="AV569" s="13" t="s">
        <v>92</v>
      </c>
      <c r="AW569" s="13" t="s">
        <v>43</v>
      </c>
      <c r="AX569" s="13" t="s">
        <v>83</v>
      </c>
      <c r="AY569" s="201" t="s">
        <v>135</v>
      </c>
    </row>
    <row r="570" spans="1:65" s="13" customFormat="1" ht="11.25">
      <c r="B570" s="190"/>
      <c r="C570" s="191"/>
      <c r="D570" s="192" t="s">
        <v>147</v>
      </c>
      <c r="E570" s="193" t="s">
        <v>45</v>
      </c>
      <c r="F570" s="194" t="s">
        <v>744</v>
      </c>
      <c r="G570" s="191"/>
      <c r="H570" s="195">
        <v>32</v>
      </c>
      <c r="I570" s="196"/>
      <c r="J570" s="191"/>
      <c r="K570" s="191"/>
      <c r="L570" s="197"/>
      <c r="M570" s="198"/>
      <c r="N570" s="199"/>
      <c r="O570" s="199"/>
      <c r="P570" s="199"/>
      <c r="Q570" s="199"/>
      <c r="R570" s="199"/>
      <c r="S570" s="199"/>
      <c r="T570" s="200"/>
      <c r="AT570" s="201" t="s">
        <v>147</v>
      </c>
      <c r="AU570" s="201" t="s">
        <v>92</v>
      </c>
      <c r="AV570" s="13" t="s">
        <v>92</v>
      </c>
      <c r="AW570" s="13" t="s">
        <v>43</v>
      </c>
      <c r="AX570" s="13" t="s">
        <v>83</v>
      </c>
      <c r="AY570" s="201" t="s">
        <v>135</v>
      </c>
    </row>
    <row r="571" spans="1:65" s="13" customFormat="1" ht="11.25">
      <c r="B571" s="190"/>
      <c r="C571" s="191"/>
      <c r="D571" s="192" t="s">
        <v>147</v>
      </c>
      <c r="E571" s="193" t="s">
        <v>45</v>
      </c>
      <c r="F571" s="194" t="s">
        <v>745</v>
      </c>
      <c r="G571" s="191"/>
      <c r="H571" s="195">
        <v>50</v>
      </c>
      <c r="I571" s="196"/>
      <c r="J571" s="191"/>
      <c r="K571" s="191"/>
      <c r="L571" s="197"/>
      <c r="M571" s="198"/>
      <c r="N571" s="199"/>
      <c r="O571" s="199"/>
      <c r="P571" s="199"/>
      <c r="Q571" s="199"/>
      <c r="R571" s="199"/>
      <c r="S571" s="199"/>
      <c r="T571" s="200"/>
      <c r="AT571" s="201" t="s">
        <v>147</v>
      </c>
      <c r="AU571" s="201" t="s">
        <v>92</v>
      </c>
      <c r="AV571" s="13" t="s">
        <v>92</v>
      </c>
      <c r="AW571" s="13" t="s">
        <v>43</v>
      </c>
      <c r="AX571" s="13" t="s">
        <v>83</v>
      </c>
      <c r="AY571" s="201" t="s">
        <v>135</v>
      </c>
    </row>
    <row r="572" spans="1:65" s="13" customFormat="1" ht="11.25">
      <c r="B572" s="190"/>
      <c r="C572" s="191"/>
      <c r="D572" s="192" t="s">
        <v>147</v>
      </c>
      <c r="E572" s="193" t="s">
        <v>45</v>
      </c>
      <c r="F572" s="194" t="s">
        <v>746</v>
      </c>
      <c r="G572" s="191"/>
      <c r="H572" s="195">
        <v>4</v>
      </c>
      <c r="I572" s="196"/>
      <c r="J572" s="191"/>
      <c r="K572" s="191"/>
      <c r="L572" s="197"/>
      <c r="M572" s="198"/>
      <c r="N572" s="199"/>
      <c r="O572" s="199"/>
      <c r="P572" s="199"/>
      <c r="Q572" s="199"/>
      <c r="R572" s="199"/>
      <c r="S572" s="199"/>
      <c r="T572" s="200"/>
      <c r="AT572" s="201" t="s">
        <v>147</v>
      </c>
      <c r="AU572" s="201" t="s">
        <v>92</v>
      </c>
      <c r="AV572" s="13" t="s">
        <v>92</v>
      </c>
      <c r="AW572" s="13" t="s">
        <v>43</v>
      </c>
      <c r="AX572" s="13" t="s">
        <v>83</v>
      </c>
      <c r="AY572" s="201" t="s">
        <v>135</v>
      </c>
    </row>
    <row r="573" spans="1:65" s="13" customFormat="1" ht="11.25">
      <c r="B573" s="190"/>
      <c r="C573" s="191"/>
      <c r="D573" s="192" t="s">
        <v>147</v>
      </c>
      <c r="E573" s="193" t="s">
        <v>45</v>
      </c>
      <c r="F573" s="194" t="s">
        <v>747</v>
      </c>
      <c r="G573" s="191"/>
      <c r="H573" s="195">
        <v>10</v>
      </c>
      <c r="I573" s="196"/>
      <c r="J573" s="191"/>
      <c r="K573" s="191"/>
      <c r="L573" s="197"/>
      <c r="M573" s="198"/>
      <c r="N573" s="199"/>
      <c r="O573" s="199"/>
      <c r="P573" s="199"/>
      <c r="Q573" s="199"/>
      <c r="R573" s="199"/>
      <c r="S573" s="199"/>
      <c r="T573" s="200"/>
      <c r="AT573" s="201" t="s">
        <v>147</v>
      </c>
      <c r="AU573" s="201" t="s">
        <v>92</v>
      </c>
      <c r="AV573" s="13" t="s">
        <v>92</v>
      </c>
      <c r="AW573" s="13" t="s">
        <v>43</v>
      </c>
      <c r="AX573" s="13" t="s">
        <v>83</v>
      </c>
      <c r="AY573" s="201" t="s">
        <v>135</v>
      </c>
    </row>
    <row r="574" spans="1:65" s="13" customFormat="1" ht="11.25">
      <c r="B574" s="190"/>
      <c r="C574" s="191"/>
      <c r="D574" s="192" t="s">
        <v>147</v>
      </c>
      <c r="E574" s="193" t="s">
        <v>45</v>
      </c>
      <c r="F574" s="194" t="s">
        <v>748</v>
      </c>
      <c r="G574" s="191"/>
      <c r="H574" s="195">
        <v>10</v>
      </c>
      <c r="I574" s="196"/>
      <c r="J574" s="191"/>
      <c r="K574" s="191"/>
      <c r="L574" s="197"/>
      <c r="M574" s="198"/>
      <c r="N574" s="199"/>
      <c r="O574" s="199"/>
      <c r="P574" s="199"/>
      <c r="Q574" s="199"/>
      <c r="R574" s="199"/>
      <c r="S574" s="199"/>
      <c r="T574" s="200"/>
      <c r="AT574" s="201" t="s">
        <v>147</v>
      </c>
      <c r="AU574" s="201" t="s">
        <v>92</v>
      </c>
      <c r="AV574" s="13" t="s">
        <v>92</v>
      </c>
      <c r="AW574" s="13" t="s">
        <v>43</v>
      </c>
      <c r="AX574" s="13" t="s">
        <v>83</v>
      </c>
      <c r="AY574" s="201" t="s">
        <v>135</v>
      </c>
    </row>
    <row r="575" spans="1:65" s="14" customFormat="1" ht="11.25">
      <c r="B575" s="202"/>
      <c r="C575" s="203"/>
      <c r="D575" s="192" t="s">
        <v>147</v>
      </c>
      <c r="E575" s="204" t="s">
        <v>45</v>
      </c>
      <c r="F575" s="205" t="s">
        <v>154</v>
      </c>
      <c r="G575" s="203"/>
      <c r="H575" s="206">
        <v>202</v>
      </c>
      <c r="I575" s="207"/>
      <c r="J575" s="203"/>
      <c r="K575" s="203"/>
      <c r="L575" s="208"/>
      <c r="M575" s="209"/>
      <c r="N575" s="210"/>
      <c r="O575" s="210"/>
      <c r="P575" s="210"/>
      <c r="Q575" s="210"/>
      <c r="R575" s="210"/>
      <c r="S575" s="210"/>
      <c r="T575" s="211"/>
      <c r="AT575" s="212" t="s">
        <v>147</v>
      </c>
      <c r="AU575" s="212" t="s">
        <v>92</v>
      </c>
      <c r="AV575" s="14" t="s">
        <v>143</v>
      </c>
      <c r="AW575" s="14" t="s">
        <v>43</v>
      </c>
      <c r="AX575" s="14" t="s">
        <v>90</v>
      </c>
      <c r="AY575" s="212" t="s">
        <v>135</v>
      </c>
    </row>
    <row r="576" spans="1:65" s="2" customFormat="1" ht="24.2" customHeight="1">
      <c r="A576" s="37"/>
      <c r="B576" s="38"/>
      <c r="C576" s="172" t="s">
        <v>749</v>
      </c>
      <c r="D576" s="172" t="s">
        <v>138</v>
      </c>
      <c r="E576" s="173" t="s">
        <v>750</v>
      </c>
      <c r="F576" s="174" t="s">
        <v>751</v>
      </c>
      <c r="G576" s="175" t="s">
        <v>473</v>
      </c>
      <c r="H576" s="176">
        <v>1030</v>
      </c>
      <c r="I576" s="177"/>
      <c r="J576" s="178">
        <f>ROUND(I576*H576,2)</f>
        <v>0</v>
      </c>
      <c r="K576" s="174" t="s">
        <v>45</v>
      </c>
      <c r="L576" s="42"/>
      <c r="M576" s="179" t="s">
        <v>45</v>
      </c>
      <c r="N576" s="180" t="s">
        <v>54</v>
      </c>
      <c r="O576" s="67"/>
      <c r="P576" s="181">
        <f>O576*H576</f>
        <v>0</v>
      </c>
      <c r="Q576" s="181">
        <v>0</v>
      </c>
      <c r="R576" s="181">
        <f>Q576*H576</f>
        <v>0</v>
      </c>
      <c r="S576" s="181">
        <v>0</v>
      </c>
      <c r="T576" s="182">
        <f>S576*H576</f>
        <v>0</v>
      </c>
      <c r="U576" s="37"/>
      <c r="V576" s="37"/>
      <c r="W576" s="37"/>
      <c r="X576" s="37"/>
      <c r="Y576" s="37"/>
      <c r="Z576" s="37"/>
      <c r="AA576" s="37"/>
      <c r="AB576" s="37"/>
      <c r="AC576" s="37"/>
      <c r="AD576" s="37"/>
      <c r="AE576" s="37"/>
      <c r="AR576" s="183" t="s">
        <v>331</v>
      </c>
      <c r="AT576" s="183" t="s">
        <v>138</v>
      </c>
      <c r="AU576" s="183" t="s">
        <v>92</v>
      </c>
      <c r="AY576" s="19" t="s">
        <v>135</v>
      </c>
      <c r="BE576" s="184">
        <f>IF(N576="základní",J576,0)</f>
        <v>0</v>
      </c>
      <c r="BF576" s="184">
        <f>IF(N576="snížená",J576,0)</f>
        <v>0</v>
      </c>
      <c r="BG576" s="184">
        <f>IF(N576="zákl. přenesená",J576,0)</f>
        <v>0</v>
      </c>
      <c r="BH576" s="184">
        <f>IF(N576="sníž. přenesená",J576,0)</f>
        <v>0</v>
      </c>
      <c r="BI576" s="184">
        <f>IF(N576="nulová",J576,0)</f>
        <v>0</v>
      </c>
      <c r="BJ576" s="19" t="s">
        <v>90</v>
      </c>
      <c r="BK576" s="184">
        <f>ROUND(I576*H576,2)</f>
        <v>0</v>
      </c>
      <c r="BL576" s="19" t="s">
        <v>331</v>
      </c>
      <c r="BM576" s="183" t="s">
        <v>752</v>
      </c>
    </row>
    <row r="577" spans="1:65" s="13" customFormat="1" ht="11.25">
      <c r="B577" s="190"/>
      <c r="C577" s="191"/>
      <c r="D577" s="192" t="s">
        <v>147</v>
      </c>
      <c r="E577" s="193" t="s">
        <v>45</v>
      </c>
      <c r="F577" s="194" t="s">
        <v>753</v>
      </c>
      <c r="G577" s="191"/>
      <c r="H577" s="195">
        <v>80</v>
      </c>
      <c r="I577" s="196"/>
      <c r="J577" s="191"/>
      <c r="K577" s="191"/>
      <c r="L577" s="197"/>
      <c r="M577" s="198"/>
      <c r="N577" s="199"/>
      <c r="O577" s="199"/>
      <c r="P577" s="199"/>
      <c r="Q577" s="199"/>
      <c r="R577" s="199"/>
      <c r="S577" s="199"/>
      <c r="T577" s="200"/>
      <c r="AT577" s="201" t="s">
        <v>147</v>
      </c>
      <c r="AU577" s="201" t="s">
        <v>92</v>
      </c>
      <c r="AV577" s="13" t="s">
        <v>92</v>
      </c>
      <c r="AW577" s="13" t="s">
        <v>43</v>
      </c>
      <c r="AX577" s="13" t="s">
        <v>83</v>
      </c>
      <c r="AY577" s="201" t="s">
        <v>135</v>
      </c>
    </row>
    <row r="578" spans="1:65" s="13" customFormat="1" ht="11.25">
      <c r="B578" s="190"/>
      <c r="C578" s="191"/>
      <c r="D578" s="192" t="s">
        <v>147</v>
      </c>
      <c r="E578" s="193" t="s">
        <v>45</v>
      </c>
      <c r="F578" s="194" t="s">
        <v>754</v>
      </c>
      <c r="G578" s="191"/>
      <c r="H578" s="195">
        <v>400</v>
      </c>
      <c r="I578" s="196"/>
      <c r="J578" s="191"/>
      <c r="K578" s="191"/>
      <c r="L578" s="197"/>
      <c r="M578" s="198"/>
      <c r="N578" s="199"/>
      <c r="O578" s="199"/>
      <c r="P578" s="199"/>
      <c r="Q578" s="199"/>
      <c r="R578" s="199"/>
      <c r="S578" s="199"/>
      <c r="T578" s="200"/>
      <c r="AT578" s="201" t="s">
        <v>147</v>
      </c>
      <c r="AU578" s="201" t="s">
        <v>92</v>
      </c>
      <c r="AV578" s="13" t="s">
        <v>92</v>
      </c>
      <c r="AW578" s="13" t="s">
        <v>43</v>
      </c>
      <c r="AX578" s="13" t="s">
        <v>83</v>
      </c>
      <c r="AY578" s="201" t="s">
        <v>135</v>
      </c>
    </row>
    <row r="579" spans="1:65" s="13" customFormat="1" ht="11.25">
      <c r="B579" s="190"/>
      <c r="C579" s="191"/>
      <c r="D579" s="192" t="s">
        <v>147</v>
      </c>
      <c r="E579" s="193" t="s">
        <v>45</v>
      </c>
      <c r="F579" s="194" t="s">
        <v>733</v>
      </c>
      <c r="G579" s="191"/>
      <c r="H579" s="195">
        <v>120</v>
      </c>
      <c r="I579" s="196"/>
      <c r="J579" s="191"/>
      <c r="K579" s="191"/>
      <c r="L579" s="197"/>
      <c r="M579" s="198"/>
      <c r="N579" s="199"/>
      <c r="O579" s="199"/>
      <c r="P579" s="199"/>
      <c r="Q579" s="199"/>
      <c r="R579" s="199"/>
      <c r="S579" s="199"/>
      <c r="T579" s="200"/>
      <c r="AT579" s="201" t="s">
        <v>147</v>
      </c>
      <c r="AU579" s="201" t="s">
        <v>92</v>
      </c>
      <c r="AV579" s="13" t="s">
        <v>92</v>
      </c>
      <c r="AW579" s="13" t="s">
        <v>43</v>
      </c>
      <c r="AX579" s="13" t="s">
        <v>83</v>
      </c>
      <c r="AY579" s="201" t="s">
        <v>135</v>
      </c>
    </row>
    <row r="580" spans="1:65" s="13" customFormat="1" ht="11.25">
      <c r="B580" s="190"/>
      <c r="C580" s="191"/>
      <c r="D580" s="192" t="s">
        <v>147</v>
      </c>
      <c r="E580" s="193" t="s">
        <v>45</v>
      </c>
      <c r="F580" s="194" t="s">
        <v>734</v>
      </c>
      <c r="G580" s="191"/>
      <c r="H580" s="195">
        <v>300</v>
      </c>
      <c r="I580" s="196"/>
      <c r="J580" s="191"/>
      <c r="K580" s="191"/>
      <c r="L580" s="197"/>
      <c r="M580" s="198"/>
      <c r="N580" s="199"/>
      <c r="O580" s="199"/>
      <c r="P580" s="199"/>
      <c r="Q580" s="199"/>
      <c r="R580" s="199"/>
      <c r="S580" s="199"/>
      <c r="T580" s="200"/>
      <c r="AT580" s="201" t="s">
        <v>147</v>
      </c>
      <c r="AU580" s="201" t="s">
        <v>92</v>
      </c>
      <c r="AV580" s="13" t="s">
        <v>92</v>
      </c>
      <c r="AW580" s="13" t="s">
        <v>43</v>
      </c>
      <c r="AX580" s="13" t="s">
        <v>83</v>
      </c>
      <c r="AY580" s="201" t="s">
        <v>135</v>
      </c>
    </row>
    <row r="581" spans="1:65" s="13" customFormat="1" ht="11.25">
      <c r="B581" s="190"/>
      <c r="C581" s="191"/>
      <c r="D581" s="192" t="s">
        <v>147</v>
      </c>
      <c r="E581" s="193" t="s">
        <v>45</v>
      </c>
      <c r="F581" s="194" t="s">
        <v>755</v>
      </c>
      <c r="G581" s="191"/>
      <c r="H581" s="195">
        <v>50</v>
      </c>
      <c r="I581" s="196"/>
      <c r="J581" s="191"/>
      <c r="K581" s="191"/>
      <c r="L581" s="197"/>
      <c r="M581" s="198"/>
      <c r="N581" s="199"/>
      <c r="O581" s="199"/>
      <c r="P581" s="199"/>
      <c r="Q581" s="199"/>
      <c r="R581" s="199"/>
      <c r="S581" s="199"/>
      <c r="T581" s="200"/>
      <c r="AT581" s="201" t="s">
        <v>147</v>
      </c>
      <c r="AU581" s="201" t="s">
        <v>92</v>
      </c>
      <c r="AV581" s="13" t="s">
        <v>92</v>
      </c>
      <c r="AW581" s="13" t="s">
        <v>43</v>
      </c>
      <c r="AX581" s="13" t="s">
        <v>83</v>
      </c>
      <c r="AY581" s="201" t="s">
        <v>135</v>
      </c>
    </row>
    <row r="582" spans="1:65" s="13" customFormat="1" ht="11.25">
      <c r="B582" s="190"/>
      <c r="C582" s="191"/>
      <c r="D582" s="192" t="s">
        <v>147</v>
      </c>
      <c r="E582" s="193" t="s">
        <v>45</v>
      </c>
      <c r="F582" s="194" t="s">
        <v>737</v>
      </c>
      <c r="G582" s="191"/>
      <c r="H582" s="195">
        <v>80</v>
      </c>
      <c r="I582" s="196"/>
      <c r="J582" s="191"/>
      <c r="K582" s="191"/>
      <c r="L582" s="197"/>
      <c r="M582" s="198"/>
      <c r="N582" s="199"/>
      <c r="O582" s="199"/>
      <c r="P582" s="199"/>
      <c r="Q582" s="199"/>
      <c r="R582" s="199"/>
      <c r="S582" s="199"/>
      <c r="T582" s="200"/>
      <c r="AT582" s="201" t="s">
        <v>147</v>
      </c>
      <c r="AU582" s="201" t="s">
        <v>92</v>
      </c>
      <c r="AV582" s="13" t="s">
        <v>92</v>
      </c>
      <c r="AW582" s="13" t="s">
        <v>43</v>
      </c>
      <c r="AX582" s="13" t="s">
        <v>83</v>
      </c>
      <c r="AY582" s="201" t="s">
        <v>135</v>
      </c>
    </row>
    <row r="583" spans="1:65" s="14" customFormat="1" ht="11.25">
      <c r="B583" s="202"/>
      <c r="C583" s="203"/>
      <c r="D583" s="192" t="s">
        <v>147</v>
      </c>
      <c r="E583" s="204" t="s">
        <v>45</v>
      </c>
      <c r="F583" s="205" t="s">
        <v>154</v>
      </c>
      <c r="G583" s="203"/>
      <c r="H583" s="206">
        <v>1030</v>
      </c>
      <c r="I583" s="207"/>
      <c r="J583" s="203"/>
      <c r="K583" s="203"/>
      <c r="L583" s="208"/>
      <c r="M583" s="209"/>
      <c r="N583" s="210"/>
      <c r="O583" s="210"/>
      <c r="P583" s="210"/>
      <c r="Q583" s="210"/>
      <c r="R583" s="210"/>
      <c r="S583" s="210"/>
      <c r="T583" s="211"/>
      <c r="AT583" s="212" t="s">
        <v>147</v>
      </c>
      <c r="AU583" s="212" t="s">
        <v>92</v>
      </c>
      <c r="AV583" s="14" t="s">
        <v>143</v>
      </c>
      <c r="AW583" s="14" t="s">
        <v>43</v>
      </c>
      <c r="AX583" s="14" t="s">
        <v>90</v>
      </c>
      <c r="AY583" s="212" t="s">
        <v>135</v>
      </c>
    </row>
    <row r="584" spans="1:65" s="2" customFormat="1" ht="24.2" customHeight="1">
      <c r="A584" s="37"/>
      <c r="B584" s="38"/>
      <c r="C584" s="172" t="s">
        <v>756</v>
      </c>
      <c r="D584" s="172" t="s">
        <v>138</v>
      </c>
      <c r="E584" s="173" t="s">
        <v>757</v>
      </c>
      <c r="F584" s="174" t="s">
        <v>758</v>
      </c>
      <c r="G584" s="175" t="s">
        <v>473</v>
      </c>
      <c r="H584" s="176">
        <v>1030</v>
      </c>
      <c r="I584" s="177"/>
      <c r="J584" s="178">
        <f>ROUND(I584*H584,2)</f>
        <v>0</v>
      </c>
      <c r="K584" s="174" t="s">
        <v>45</v>
      </c>
      <c r="L584" s="42"/>
      <c r="M584" s="179" t="s">
        <v>45</v>
      </c>
      <c r="N584" s="180" t="s">
        <v>54</v>
      </c>
      <c r="O584" s="67"/>
      <c r="P584" s="181">
        <f>O584*H584</f>
        <v>0</v>
      </c>
      <c r="Q584" s="181">
        <v>0</v>
      </c>
      <c r="R584" s="181">
        <f>Q584*H584</f>
        <v>0</v>
      </c>
      <c r="S584" s="181">
        <v>0</v>
      </c>
      <c r="T584" s="182">
        <f>S584*H584</f>
        <v>0</v>
      </c>
      <c r="U584" s="37"/>
      <c r="V584" s="37"/>
      <c r="W584" s="37"/>
      <c r="X584" s="37"/>
      <c r="Y584" s="37"/>
      <c r="Z584" s="37"/>
      <c r="AA584" s="37"/>
      <c r="AB584" s="37"/>
      <c r="AC584" s="37"/>
      <c r="AD584" s="37"/>
      <c r="AE584" s="37"/>
      <c r="AR584" s="183" t="s">
        <v>331</v>
      </c>
      <c r="AT584" s="183" t="s">
        <v>138</v>
      </c>
      <c r="AU584" s="183" t="s">
        <v>92</v>
      </c>
      <c r="AY584" s="19" t="s">
        <v>135</v>
      </c>
      <c r="BE584" s="184">
        <f>IF(N584="základní",J584,0)</f>
        <v>0</v>
      </c>
      <c r="BF584" s="184">
        <f>IF(N584="snížená",J584,0)</f>
        <v>0</v>
      </c>
      <c r="BG584" s="184">
        <f>IF(N584="zákl. přenesená",J584,0)</f>
        <v>0</v>
      </c>
      <c r="BH584" s="184">
        <f>IF(N584="sníž. přenesená",J584,0)</f>
        <v>0</v>
      </c>
      <c r="BI584" s="184">
        <f>IF(N584="nulová",J584,0)</f>
        <v>0</v>
      </c>
      <c r="BJ584" s="19" t="s">
        <v>90</v>
      </c>
      <c r="BK584" s="184">
        <f>ROUND(I584*H584,2)</f>
        <v>0</v>
      </c>
      <c r="BL584" s="19" t="s">
        <v>331</v>
      </c>
      <c r="BM584" s="183" t="s">
        <v>759</v>
      </c>
    </row>
    <row r="585" spans="1:65" s="13" customFormat="1" ht="11.25">
      <c r="B585" s="190"/>
      <c r="C585" s="191"/>
      <c r="D585" s="192" t="s">
        <v>147</v>
      </c>
      <c r="E585" s="193" t="s">
        <v>45</v>
      </c>
      <c r="F585" s="194" t="s">
        <v>753</v>
      </c>
      <c r="G585" s="191"/>
      <c r="H585" s="195">
        <v>80</v>
      </c>
      <c r="I585" s="196"/>
      <c r="J585" s="191"/>
      <c r="K585" s="191"/>
      <c r="L585" s="197"/>
      <c r="M585" s="198"/>
      <c r="N585" s="199"/>
      <c r="O585" s="199"/>
      <c r="P585" s="199"/>
      <c r="Q585" s="199"/>
      <c r="R585" s="199"/>
      <c r="S585" s="199"/>
      <c r="T585" s="200"/>
      <c r="AT585" s="201" t="s">
        <v>147</v>
      </c>
      <c r="AU585" s="201" t="s">
        <v>92</v>
      </c>
      <c r="AV585" s="13" t="s">
        <v>92</v>
      </c>
      <c r="AW585" s="13" t="s">
        <v>43</v>
      </c>
      <c r="AX585" s="13" t="s">
        <v>83</v>
      </c>
      <c r="AY585" s="201" t="s">
        <v>135</v>
      </c>
    </row>
    <row r="586" spans="1:65" s="13" customFormat="1" ht="11.25">
      <c r="B586" s="190"/>
      <c r="C586" s="191"/>
      <c r="D586" s="192" t="s">
        <v>147</v>
      </c>
      <c r="E586" s="193" t="s">
        <v>45</v>
      </c>
      <c r="F586" s="194" t="s">
        <v>754</v>
      </c>
      <c r="G586" s="191"/>
      <c r="H586" s="195">
        <v>400</v>
      </c>
      <c r="I586" s="196"/>
      <c r="J586" s="191"/>
      <c r="K586" s="191"/>
      <c r="L586" s="197"/>
      <c r="M586" s="198"/>
      <c r="N586" s="199"/>
      <c r="O586" s="199"/>
      <c r="P586" s="199"/>
      <c r="Q586" s="199"/>
      <c r="R586" s="199"/>
      <c r="S586" s="199"/>
      <c r="T586" s="200"/>
      <c r="AT586" s="201" t="s">
        <v>147</v>
      </c>
      <c r="AU586" s="201" t="s">
        <v>92</v>
      </c>
      <c r="AV586" s="13" t="s">
        <v>92</v>
      </c>
      <c r="AW586" s="13" t="s">
        <v>43</v>
      </c>
      <c r="AX586" s="13" t="s">
        <v>83</v>
      </c>
      <c r="AY586" s="201" t="s">
        <v>135</v>
      </c>
    </row>
    <row r="587" spans="1:65" s="13" customFormat="1" ht="11.25">
      <c r="B587" s="190"/>
      <c r="C587" s="191"/>
      <c r="D587" s="192" t="s">
        <v>147</v>
      </c>
      <c r="E587" s="193" t="s">
        <v>45</v>
      </c>
      <c r="F587" s="194" t="s">
        <v>733</v>
      </c>
      <c r="G587" s="191"/>
      <c r="H587" s="195">
        <v>120</v>
      </c>
      <c r="I587" s="196"/>
      <c r="J587" s="191"/>
      <c r="K587" s="191"/>
      <c r="L587" s="197"/>
      <c r="M587" s="198"/>
      <c r="N587" s="199"/>
      <c r="O587" s="199"/>
      <c r="P587" s="199"/>
      <c r="Q587" s="199"/>
      <c r="R587" s="199"/>
      <c r="S587" s="199"/>
      <c r="T587" s="200"/>
      <c r="AT587" s="201" t="s">
        <v>147</v>
      </c>
      <c r="AU587" s="201" t="s">
        <v>92</v>
      </c>
      <c r="AV587" s="13" t="s">
        <v>92</v>
      </c>
      <c r="AW587" s="13" t="s">
        <v>43</v>
      </c>
      <c r="AX587" s="13" t="s">
        <v>83</v>
      </c>
      <c r="AY587" s="201" t="s">
        <v>135</v>
      </c>
    </row>
    <row r="588" spans="1:65" s="13" customFormat="1" ht="11.25">
      <c r="B588" s="190"/>
      <c r="C588" s="191"/>
      <c r="D588" s="192" t="s">
        <v>147</v>
      </c>
      <c r="E588" s="193" t="s">
        <v>45</v>
      </c>
      <c r="F588" s="194" t="s">
        <v>734</v>
      </c>
      <c r="G588" s="191"/>
      <c r="H588" s="195">
        <v>300</v>
      </c>
      <c r="I588" s="196"/>
      <c r="J588" s="191"/>
      <c r="K588" s="191"/>
      <c r="L588" s="197"/>
      <c r="M588" s="198"/>
      <c r="N588" s="199"/>
      <c r="O588" s="199"/>
      <c r="P588" s="199"/>
      <c r="Q588" s="199"/>
      <c r="R588" s="199"/>
      <c r="S588" s="199"/>
      <c r="T588" s="200"/>
      <c r="AT588" s="201" t="s">
        <v>147</v>
      </c>
      <c r="AU588" s="201" t="s">
        <v>92</v>
      </c>
      <c r="AV588" s="13" t="s">
        <v>92</v>
      </c>
      <c r="AW588" s="13" t="s">
        <v>43</v>
      </c>
      <c r="AX588" s="13" t="s">
        <v>83</v>
      </c>
      <c r="AY588" s="201" t="s">
        <v>135</v>
      </c>
    </row>
    <row r="589" spans="1:65" s="13" customFormat="1" ht="11.25">
      <c r="B589" s="190"/>
      <c r="C589" s="191"/>
      <c r="D589" s="192" t="s">
        <v>147</v>
      </c>
      <c r="E589" s="193" t="s">
        <v>45</v>
      </c>
      <c r="F589" s="194" t="s">
        <v>755</v>
      </c>
      <c r="G589" s="191"/>
      <c r="H589" s="195">
        <v>50</v>
      </c>
      <c r="I589" s="196"/>
      <c r="J589" s="191"/>
      <c r="K589" s="191"/>
      <c r="L589" s="197"/>
      <c r="M589" s="198"/>
      <c r="N589" s="199"/>
      <c r="O589" s="199"/>
      <c r="P589" s="199"/>
      <c r="Q589" s="199"/>
      <c r="R589" s="199"/>
      <c r="S589" s="199"/>
      <c r="T589" s="200"/>
      <c r="AT589" s="201" t="s">
        <v>147</v>
      </c>
      <c r="AU589" s="201" t="s">
        <v>92</v>
      </c>
      <c r="AV589" s="13" t="s">
        <v>92</v>
      </c>
      <c r="AW589" s="13" t="s">
        <v>43</v>
      </c>
      <c r="AX589" s="13" t="s">
        <v>83</v>
      </c>
      <c r="AY589" s="201" t="s">
        <v>135</v>
      </c>
    </row>
    <row r="590" spans="1:65" s="13" customFormat="1" ht="11.25">
      <c r="B590" s="190"/>
      <c r="C590" s="191"/>
      <c r="D590" s="192" t="s">
        <v>147</v>
      </c>
      <c r="E590" s="193" t="s">
        <v>45</v>
      </c>
      <c r="F590" s="194" t="s">
        <v>737</v>
      </c>
      <c r="G590" s="191"/>
      <c r="H590" s="195">
        <v>80</v>
      </c>
      <c r="I590" s="196"/>
      <c r="J590" s="191"/>
      <c r="K590" s="191"/>
      <c r="L590" s="197"/>
      <c r="M590" s="198"/>
      <c r="N590" s="199"/>
      <c r="O590" s="199"/>
      <c r="P590" s="199"/>
      <c r="Q590" s="199"/>
      <c r="R590" s="199"/>
      <c r="S590" s="199"/>
      <c r="T590" s="200"/>
      <c r="AT590" s="201" t="s">
        <v>147</v>
      </c>
      <c r="AU590" s="201" t="s">
        <v>92</v>
      </c>
      <c r="AV590" s="13" t="s">
        <v>92</v>
      </c>
      <c r="AW590" s="13" t="s">
        <v>43</v>
      </c>
      <c r="AX590" s="13" t="s">
        <v>83</v>
      </c>
      <c r="AY590" s="201" t="s">
        <v>135</v>
      </c>
    </row>
    <row r="591" spans="1:65" s="14" customFormat="1" ht="11.25">
      <c r="B591" s="202"/>
      <c r="C591" s="203"/>
      <c r="D591" s="192" t="s">
        <v>147</v>
      </c>
      <c r="E591" s="204" t="s">
        <v>45</v>
      </c>
      <c r="F591" s="205" t="s">
        <v>154</v>
      </c>
      <c r="G591" s="203"/>
      <c r="H591" s="206">
        <v>1030</v>
      </c>
      <c r="I591" s="207"/>
      <c r="J591" s="203"/>
      <c r="K591" s="203"/>
      <c r="L591" s="208"/>
      <c r="M591" s="209"/>
      <c r="N591" s="210"/>
      <c r="O591" s="210"/>
      <c r="P591" s="210"/>
      <c r="Q591" s="210"/>
      <c r="R591" s="210"/>
      <c r="S591" s="210"/>
      <c r="T591" s="211"/>
      <c r="AT591" s="212" t="s">
        <v>147</v>
      </c>
      <c r="AU591" s="212" t="s">
        <v>92</v>
      </c>
      <c r="AV591" s="14" t="s">
        <v>143</v>
      </c>
      <c r="AW591" s="14" t="s">
        <v>43</v>
      </c>
      <c r="AX591" s="14" t="s">
        <v>90</v>
      </c>
      <c r="AY591" s="212" t="s">
        <v>135</v>
      </c>
    </row>
    <row r="592" spans="1:65" s="2" customFormat="1" ht="16.5" customHeight="1">
      <c r="A592" s="37"/>
      <c r="B592" s="38"/>
      <c r="C592" s="172" t="s">
        <v>760</v>
      </c>
      <c r="D592" s="172" t="s">
        <v>138</v>
      </c>
      <c r="E592" s="173" t="s">
        <v>761</v>
      </c>
      <c r="F592" s="174" t="s">
        <v>762</v>
      </c>
      <c r="G592" s="175" t="s">
        <v>473</v>
      </c>
      <c r="H592" s="176">
        <v>1770</v>
      </c>
      <c r="I592" s="177"/>
      <c r="J592" s="178">
        <f>ROUND(I592*H592,2)</f>
        <v>0</v>
      </c>
      <c r="K592" s="174" t="s">
        <v>45</v>
      </c>
      <c r="L592" s="42"/>
      <c r="M592" s="179" t="s">
        <v>45</v>
      </c>
      <c r="N592" s="180" t="s">
        <v>54</v>
      </c>
      <c r="O592" s="67"/>
      <c r="P592" s="181">
        <f>O592*H592</f>
        <v>0</v>
      </c>
      <c r="Q592" s="181">
        <v>0</v>
      </c>
      <c r="R592" s="181">
        <f>Q592*H592</f>
        <v>0</v>
      </c>
      <c r="S592" s="181">
        <v>0</v>
      </c>
      <c r="T592" s="182">
        <f>S592*H592</f>
        <v>0</v>
      </c>
      <c r="U592" s="37"/>
      <c r="V592" s="37"/>
      <c r="W592" s="37"/>
      <c r="X592" s="37"/>
      <c r="Y592" s="37"/>
      <c r="Z592" s="37"/>
      <c r="AA592" s="37"/>
      <c r="AB592" s="37"/>
      <c r="AC592" s="37"/>
      <c r="AD592" s="37"/>
      <c r="AE592" s="37"/>
      <c r="AR592" s="183" t="s">
        <v>331</v>
      </c>
      <c r="AT592" s="183" t="s">
        <v>138</v>
      </c>
      <c r="AU592" s="183" t="s">
        <v>92</v>
      </c>
      <c r="AY592" s="19" t="s">
        <v>135</v>
      </c>
      <c r="BE592" s="184">
        <f>IF(N592="základní",J592,0)</f>
        <v>0</v>
      </c>
      <c r="BF592" s="184">
        <f>IF(N592="snížená",J592,0)</f>
        <v>0</v>
      </c>
      <c r="BG592" s="184">
        <f>IF(N592="zákl. přenesená",J592,0)</f>
        <v>0</v>
      </c>
      <c r="BH592" s="184">
        <f>IF(N592="sníž. přenesená",J592,0)</f>
        <v>0</v>
      </c>
      <c r="BI592" s="184">
        <f>IF(N592="nulová",J592,0)</f>
        <v>0</v>
      </c>
      <c r="BJ592" s="19" t="s">
        <v>90</v>
      </c>
      <c r="BK592" s="184">
        <f>ROUND(I592*H592,2)</f>
        <v>0</v>
      </c>
      <c r="BL592" s="19" t="s">
        <v>331</v>
      </c>
      <c r="BM592" s="183" t="s">
        <v>763</v>
      </c>
    </row>
    <row r="593" spans="1:65" s="13" customFormat="1" ht="11.25">
      <c r="B593" s="190"/>
      <c r="C593" s="191"/>
      <c r="D593" s="192" t="s">
        <v>147</v>
      </c>
      <c r="E593" s="193" t="s">
        <v>45</v>
      </c>
      <c r="F593" s="194" t="s">
        <v>764</v>
      </c>
      <c r="G593" s="191"/>
      <c r="H593" s="195">
        <v>100</v>
      </c>
      <c r="I593" s="196"/>
      <c r="J593" s="191"/>
      <c r="K593" s="191"/>
      <c r="L593" s="197"/>
      <c r="M593" s="198"/>
      <c r="N593" s="199"/>
      <c r="O593" s="199"/>
      <c r="P593" s="199"/>
      <c r="Q593" s="199"/>
      <c r="R593" s="199"/>
      <c r="S593" s="199"/>
      <c r="T593" s="200"/>
      <c r="AT593" s="201" t="s">
        <v>147</v>
      </c>
      <c r="AU593" s="201" t="s">
        <v>92</v>
      </c>
      <c r="AV593" s="13" t="s">
        <v>92</v>
      </c>
      <c r="AW593" s="13" t="s">
        <v>43</v>
      </c>
      <c r="AX593" s="13" t="s">
        <v>83</v>
      </c>
      <c r="AY593" s="201" t="s">
        <v>135</v>
      </c>
    </row>
    <row r="594" spans="1:65" s="13" customFormat="1" ht="11.25">
      <c r="B594" s="190"/>
      <c r="C594" s="191"/>
      <c r="D594" s="192" t="s">
        <v>147</v>
      </c>
      <c r="E594" s="193" t="s">
        <v>45</v>
      </c>
      <c r="F594" s="194" t="s">
        <v>765</v>
      </c>
      <c r="G594" s="191"/>
      <c r="H594" s="195">
        <v>100</v>
      </c>
      <c r="I594" s="196"/>
      <c r="J594" s="191"/>
      <c r="K594" s="191"/>
      <c r="L594" s="197"/>
      <c r="M594" s="198"/>
      <c r="N594" s="199"/>
      <c r="O594" s="199"/>
      <c r="P594" s="199"/>
      <c r="Q594" s="199"/>
      <c r="R594" s="199"/>
      <c r="S594" s="199"/>
      <c r="T594" s="200"/>
      <c r="AT594" s="201" t="s">
        <v>147</v>
      </c>
      <c r="AU594" s="201" t="s">
        <v>92</v>
      </c>
      <c r="AV594" s="13" t="s">
        <v>92</v>
      </c>
      <c r="AW594" s="13" t="s">
        <v>43</v>
      </c>
      <c r="AX594" s="13" t="s">
        <v>83</v>
      </c>
      <c r="AY594" s="201" t="s">
        <v>135</v>
      </c>
    </row>
    <row r="595" spans="1:65" s="13" customFormat="1" ht="11.25">
      <c r="B595" s="190"/>
      <c r="C595" s="191"/>
      <c r="D595" s="192" t="s">
        <v>147</v>
      </c>
      <c r="E595" s="193" t="s">
        <v>45</v>
      </c>
      <c r="F595" s="194" t="s">
        <v>766</v>
      </c>
      <c r="G595" s="191"/>
      <c r="H595" s="195">
        <v>900</v>
      </c>
      <c r="I595" s="196"/>
      <c r="J595" s="191"/>
      <c r="K595" s="191"/>
      <c r="L595" s="197"/>
      <c r="M595" s="198"/>
      <c r="N595" s="199"/>
      <c r="O595" s="199"/>
      <c r="P595" s="199"/>
      <c r="Q595" s="199"/>
      <c r="R595" s="199"/>
      <c r="S595" s="199"/>
      <c r="T595" s="200"/>
      <c r="AT595" s="201" t="s">
        <v>147</v>
      </c>
      <c r="AU595" s="201" t="s">
        <v>92</v>
      </c>
      <c r="AV595" s="13" t="s">
        <v>92</v>
      </c>
      <c r="AW595" s="13" t="s">
        <v>43</v>
      </c>
      <c r="AX595" s="13" t="s">
        <v>83</v>
      </c>
      <c r="AY595" s="201" t="s">
        <v>135</v>
      </c>
    </row>
    <row r="596" spans="1:65" s="13" customFormat="1" ht="11.25">
      <c r="B596" s="190"/>
      <c r="C596" s="191"/>
      <c r="D596" s="192" t="s">
        <v>147</v>
      </c>
      <c r="E596" s="193" t="s">
        <v>45</v>
      </c>
      <c r="F596" s="194" t="s">
        <v>767</v>
      </c>
      <c r="G596" s="191"/>
      <c r="H596" s="195">
        <v>140</v>
      </c>
      <c r="I596" s="196"/>
      <c r="J596" s="191"/>
      <c r="K596" s="191"/>
      <c r="L596" s="197"/>
      <c r="M596" s="198"/>
      <c r="N596" s="199"/>
      <c r="O596" s="199"/>
      <c r="P596" s="199"/>
      <c r="Q596" s="199"/>
      <c r="R596" s="199"/>
      <c r="S596" s="199"/>
      <c r="T596" s="200"/>
      <c r="AT596" s="201" t="s">
        <v>147</v>
      </c>
      <c r="AU596" s="201" t="s">
        <v>92</v>
      </c>
      <c r="AV596" s="13" t="s">
        <v>92</v>
      </c>
      <c r="AW596" s="13" t="s">
        <v>43</v>
      </c>
      <c r="AX596" s="13" t="s">
        <v>83</v>
      </c>
      <c r="AY596" s="201" t="s">
        <v>135</v>
      </c>
    </row>
    <row r="597" spans="1:65" s="13" customFormat="1" ht="11.25">
      <c r="B597" s="190"/>
      <c r="C597" s="191"/>
      <c r="D597" s="192" t="s">
        <v>147</v>
      </c>
      <c r="E597" s="193" t="s">
        <v>45</v>
      </c>
      <c r="F597" s="194" t="s">
        <v>768</v>
      </c>
      <c r="G597" s="191"/>
      <c r="H597" s="195">
        <v>240</v>
      </c>
      <c r="I597" s="196"/>
      <c r="J597" s="191"/>
      <c r="K597" s="191"/>
      <c r="L597" s="197"/>
      <c r="M597" s="198"/>
      <c r="N597" s="199"/>
      <c r="O597" s="199"/>
      <c r="P597" s="199"/>
      <c r="Q597" s="199"/>
      <c r="R597" s="199"/>
      <c r="S597" s="199"/>
      <c r="T597" s="200"/>
      <c r="AT597" s="201" t="s">
        <v>147</v>
      </c>
      <c r="AU597" s="201" t="s">
        <v>92</v>
      </c>
      <c r="AV597" s="13" t="s">
        <v>92</v>
      </c>
      <c r="AW597" s="13" t="s">
        <v>43</v>
      </c>
      <c r="AX597" s="13" t="s">
        <v>83</v>
      </c>
      <c r="AY597" s="201" t="s">
        <v>135</v>
      </c>
    </row>
    <row r="598" spans="1:65" s="13" customFormat="1" ht="11.25">
      <c r="B598" s="190"/>
      <c r="C598" s="191"/>
      <c r="D598" s="192" t="s">
        <v>147</v>
      </c>
      <c r="E598" s="193" t="s">
        <v>45</v>
      </c>
      <c r="F598" s="194" t="s">
        <v>769</v>
      </c>
      <c r="G598" s="191"/>
      <c r="H598" s="195">
        <v>60</v>
      </c>
      <c r="I598" s="196"/>
      <c r="J598" s="191"/>
      <c r="K598" s="191"/>
      <c r="L598" s="197"/>
      <c r="M598" s="198"/>
      <c r="N598" s="199"/>
      <c r="O598" s="199"/>
      <c r="P598" s="199"/>
      <c r="Q598" s="199"/>
      <c r="R598" s="199"/>
      <c r="S598" s="199"/>
      <c r="T598" s="200"/>
      <c r="AT598" s="201" t="s">
        <v>147</v>
      </c>
      <c r="AU598" s="201" t="s">
        <v>92</v>
      </c>
      <c r="AV598" s="13" t="s">
        <v>92</v>
      </c>
      <c r="AW598" s="13" t="s">
        <v>43</v>
      </c>
      <c r="AX598" s="13" t="s">
        <v>83</v>
      </c>
      <c r="AY598" s="201" t="s">
        <v>135</v>
      </c>
    </row>
    <row r="599" spans="1:65" s="13" customFormat="1" ht="11.25">
      <c r="B599" s="190"/>
      <c r="C599" s="191"/>
      <c r="D599" s="192" t="s">
        <v>147</v>
      </c>
      <c r="E599" s="193" t="s">
        <v>45</v>
      </c>
      <c r="F599" s="194" t="s">
        <v>737</v>
      </c>
      <c r="G599" s="191"/>
      <c r="H599" s="195">
        <v>80</v>
      </c>
      <c r="I599" s="196"/>
      <c r="J599" s="191"/>
      <c r="K599" s="191"/>
      <c r="L599" s="197"/>
      <c r="M599" s="198"/>
      <c r="N599" s="199"/>
      <c r="O599" s="199"/>
      <c r="P599" s="199"/>
      <c r="Q599" s="199"/>
      <c r="R599" s="199"/>
      <c r="S599" s="199"/>
      <c r="T599" s="200"/>
      <c r="AT599" s="201" t="s">
        <v>147</v>
      </c>
      <c r="AU599" s="201" t="s">
        <v>92</v>
      </c>
      <c r="AV599" s="13" t="s">
        <v>92</v>
      </c>
      <c r="AW599" s="13" t="s">
        <v>43</v>
      </c>
      <c r="AX599" s="13" t="s">
        <v>83</v>
      </c>
      <c r="AY599" s="201" t="s">
        <v>135</v>
      </c>
    </row>
    <row r="600" spans="1:65" s="13" customFormat="1" ht="11.25">
      <c r="B600" s="190"/>
      <c r="C600" s="191"/>
      <c r="D600" s="192" t="s">
        <v>147</v>
      </c>
      <c r="E600" s="193" t="s">
        <v>45</v>
      </c>
      <c r="F600" s="194" t="s">
        <v>770</v>
      </c>
      <c r="G600" s="191"/>
      <c r="H600" s="195">
        <v>150</v>
      </c>
      <c r="I600" s="196"/>
      <c r="J600" s="191"/>
      <c r="K600" s="191"/>
      <c r="L600" s="197"/>
      <c r="M600" s="198"/>
      <c r="N600" s="199"/>
      <c r="O600" s="199"/>
      <c r="P600" s="199"/>
      <c r="Q600" s="199"/>
      <c r="R600" s="199"/>
      <c r="S600" s="199"/>
      <c r="T600" s="200"/>
      <c r="AT600" s="201" t="s">
        <v>147</v>
      </c>
      <c r="AU600" s="201" t="s">
        <v>92</v>
      </c>
      <c r="AV600" s="13" t="s">
        <v>92</v>
      </c>
      <c r="AW600" s="13" t="s">
        <v>43</v>
      </c>
      <c r="AX600" s="13" t="s">
        <v>83</v>
      </c>
      <c r="AY600" s="201" t="s">
        <v>135</v>
      </c>
    </row>
    <row r="601" spans="1:65" s="14" customFormat="1" ht="11.25">
      <c r="B601" s="202"/>
      <c r="C601" s="203"/>
      <c r="D601" s="192" t="s">
        <v>147</v>
      </c>
      <c r="E601" s="204" t="s">
        <v>45</v>
      </c>
      <c r="F601" s="205" t="s">
        <v>154</v>
      </c>
      <c r="G601" s="203"/>
      <c r="H601" s="206">
        <v>1770</v>
      </c>
      <c r="I601" s="207"/>
      <c r="J601" s="203"/>
      <c r="K601" s="203"/>
      <c r="L601" s="208"/>
      <c r="M601" s="209"/>
      <c r="N601" s="210"/>
      <c r="O601" s="210"/>
      <c r="P601" s="210"/>
      <c r="Q601" s="210"/>
      <c r="R601" s="210"/>
      <c r="S601" s="210"/>
      <c r="T601" s="211"/>
      <c r="AT601" s="212" t="s">
        <v>147</v>
      </c>
      <c r="AU601" s="212" t="s">
        <v>92</v>
      </c>
      <c r="AV601" s="14" t="s">
        <v>143</v>
      </c>
      <c r="AW601" s="14" t="s">
        <v>43</v>
      </c>
      <c r="AX601" s="14" t="s">
        <v>90</v>
      </c>
      <c r="AY601" s="212" t="s">
        <v>135</v>
      </c>
    </row>
    <row r="602" spans="1:65" s="2" customFormat="1" ht="24.2" customHeight="1">
      <c r="A602" s="37"/>
      <c r="B602" s="38"/>
      <c r="C602" s="172" t="s">
        <v>771</v>
      </c>
      <c r="D602" s="172" t="s">
        <v>138</v>
      </c>
      <c r="E602" s="173" t="s">
        <v>772</v>
      </c>
      <c r="F602" s="174" t="s">
        <v>773</v>
      </c>
      <c r="G602" s="175" t="s">
        <v>411</v>
      </c>
      <c r="H602" s="176">
        <v>1</v>
      </c>
      <c r="I602" s="177"/>
      <c r="J602" s="178">
        <f>ROUND(I602*H602,2)</f>
        <v>0</v>
      </c>
      <c r="K602" s="174" t="s">
        <v>45</v>
      </c>
      <c r="L602" s="42"/>
      <c r="M602" s="179" t="s">
        <v>45</v>
      </c>
      <c r="N602" s="180" t="s">
        <v>54</v>
      </c>
      <c r="O602" s="67"/>
      <c r="P602" s="181">
        <f>O602*H602</f>
        <v>0</v>
      </c>
      <c r="Q602" s="181">
        <v>0</v>
      </c>
      <c r="R602" s="181">
        <f>Q602*H602</f>
        <v>0</v>
      </c>
      <c r="S602" s="181">
        <v>0</v>
      </c>
      <c r="T602" s="182">
        <f>S602*H602</f>
        <v>0</v>
      </c>
      <c r="U602" s="37"/>
      <c r="V602" s="37"/>
      <c r="W602" s="37"/>
      <c r="X602" s="37"/>
      <c r="Y602" s="37"/>
      <c r="Z602" s="37"/>
      <c r="AA602" s="37"/>
      <c r="AB602" s="37"/>
      <c r="AC602" s="37"/>
      <c r="AD602" s="37"/>
      <c r="AE602" s="37"/>
      <c r="AR602" s="183" t="s">
        <v>331</v>
      </c>
      <c r="AT602" s="183" t="s">
        <v>138</v>
      </c>
      <c r="AU602" s="183" t="s">
        <v>92</v>
      </c>
      <c r="AY602" s="19" t="s">
        <v>135</v>
      </c>
      <c r="BE602" s="184">
        <f>IF(N602="základní",J602,0)</f>
        <v>0</v>
      </c>
      <c r="BF602" s="184">
        <f>IF(N602="snížená",J602,0)</f>
        <v>0</v>
      </c>
      <c r="BG602" s="184">
        <f>IF(N602="zákl. přenesená",J602,0)</f>
        <v>0</v>
      </c>
      <c r="BH602" s="184">
        <f>IF(N602="sníž. přenesená",J602,0)</f>
        <v>0</v>
      </c>
      <c r="BI602" s="184">
        <f>IF(N602="nulová",J602,0)</f>
        <v>0</v>
      </c>
      <c r="BJ602" s="19" t="s">
        <v>90</v>
      </c>
      <c r="BK602" s="184">
        <f>ROUND(I602*H602,2)</f>
        <v>0</v>
      </c>
      <c r="BL602" s="19" t="s">
        <v>331</v>
      </c>
      <c r="BM602" s="183" t="s">
        <v>774</v>
      </c>
    </row>
    <row r="603" spans="1:65" s="2" customFormat="1" ht="21.75" customHeight="1">
      <c r="A603" s="37"/>
      <c r="B603" s="38"/>
      <c r="C603" s="172" t="s">
        <v>775</v>
      </c>
      <c r="D603" s="172" t="s">
        <v>138</v>
      </c>
      <c r="E603" s="173" t="s">
        <v>776</v>
      </c>
      <c r="F603" s="174" t="s">
        <v>777</v>
      </c>
      <c r="G603" s="175" t="s">
        <v>473</v>
      </c>
      <c r="H603" s="176">
        <v>150</v>
      </c>
      <c r="I603" s="177"/>
      <c r="J603" s="178">
        <f>ROUND(I603*H603,2)</f>
        <v>0</v>
      </c>
      <c r="K603" s="174" t="s">
        <v>45</v>
      </c>
      <c r="L603" s="42"/>
      <c r="M603" s="179" t="s">
        <v>45</v>
      </c>
      <c r="N603" s="180" t="s">
        <v>54</v>
      </c>
      <c r="O603" s="67"/>
      <c r="P603" s="181">
        <f>O603*H603</f>
        <v>0</v>
      </c>
      <c r="Q603" s="181">
        <v>0</v>
      </c>
      <c r="R603" s="181">
        <f>Q603*H603</f>
        <v>0</v>
      </c>
      <c r="S603" s="181">
        <v>0</v>
      </c>
      <c r="T603" s="182">
        <f>S603*H603</f>
        <v>0</v>
      </c>
      <c r="U603" s="37"/>
      <c r="V603" s="37"/>
      <c r="W603" s="37"/>
      <c r="X603" s="37"/>
      <c r="Y603" s="37"/>
      <c r="Z603" s="37"/>
      <c r="AA603" s="37"/>
      <c r="AB603" s="37"/>
      <c r="AC603" s="37"/>
      <c r="AD603" s="37"/>
      <c r="AE603" s="37"/>
      <c r="AR603" s="183" t="s">
        <v>331</v>
      </c>
      <c r="AT603" s="183" t="s">
        <v>138</v>
      </c>
      <c r="AU603" s="183" t="s">
        <v>92</v>
      </c>
      <c r="AY603" s="19" t="s">
        <v>135</v>
      </c>
      <c r="BE603" s="184">
        <f>IF(N603="základní",J603,0)</f>
        <v>0</v>
      </c>
      <c r="BF603" s="184">
        <f>IF(N603="snížená",J603,0)</f>
        <v>0</v>
      </c>
      <c r="BG603" s="184">
        <f>IF(N603="zákl. přenesená",J603,0)</f>
        <v>0</v>
      </c>
      <c r="BH603" s="184">
        <f>IF(N603="sníž. přenesená",J603,0)</f>
        <v>0</v>
      </c>
      <c r="BI603" s="184">
        <f>IF(N603="nulová",J603,0)</f>
        <v>0</v>
      </c>
      <c r="BJ603" s="19" t="s">
        <v>90</v>
      </c>
      <c r="BK603" s="184">
        <f>ROUND(I603*H603,2)</f>
        <v>0</v>
      </c>
      <c r="BL603" s="19" t="s">
        <v>331</v>
      </c>
      <c r="BM603" s="183" t="s">
        <v>778</v>
      </c>
    </row>
    <row r="604" spans="1:65" s="13" customFormat="1" ht="11.25">
      <c r="B604" s="190"/>
      <c r="C604" s="191"/>
      <c r="D604" s="192" t="s">
        <v>147</v>
      </c>
      <c r="E604" s="193" t="s">
        <v>45</v>
      </c>
      <c r="F604" s="194" t="s">
        <v>779</v>
      </c>
      <c r="G604" s="191"/>
      <c r="H604" s="195">
        <v>150</v>
      </c>
      <c r="I604" s="196"/>
      <c r="J604" s="191"/>
      <c r="K604" s="191"/>
      <c r="L604" s="197"/>
      <c r="M604" s="198"/>
      <c r="N604" s="199"/>
      <c r="O604" s="199"/>
      <c r="P604" s="199"/>
      <c r="Q604" s="199"/>
      <c r="R604" s="199"/>
      <c r="S604" s="199"/>
      <c r="T604" s="200"/>
      <c r="AT604" s="201" t="s">
        <v>147</v>
      </c>
      <c r="AU604" s="201" t="s">
        <v>92</v>
      </c>
      <c r="AV604" s="13" t="s">
        <v>92</v>
      </c>
      <c r="AW604" s="13" t="s">
        <v>43</v>
      </c>
      <c r="AX604" s="13" t="s">
        <v>83</v>
      </c>
      <c r="AY604" s="201" t="s">
        <v>135</v>
      </c>
    </row>
    <row r="605" spans="1:65" s="14" customFormat="1" ht="11.25">
      <c r="B605" s="202"/>
      <c r="C605" s="203"/>
      <c r="D605" s="192" t="s">
        <v>147</v>
      </c>
      <c r="E605" s="204" t="s">
        <v>45</v>
      </c>
      <c r="F605" s="205" t="s">
        <v>154</v>
      </c>
      <c r="G605" s="203"/>
      <c r="H605" s="206">
        <v>150</v>
      </c>
      <c r="I605" s="207"/>
      <c r="J605" s="203"/>
      <c r="K605" s="203"/>
      <c r="L605" s="208"/>
      <c r="M605" s="209"/>
      <c r="N605" s="210"/>
      <c r="O605" s="210"/>
      <c r="P605" s="210"/>
      <c r="Q605" s="210"/>
      <c r="R605" s="210"/>
      <c r="S605" s="210"/>
      <c r="T605" s="211"/>
      <c r="AT605" s="212" t="s">
        <v>147</v>
      </c>
      <c r="AU605" s="212" t="s">
        <v>92</v>
      </c>
      <c r="AV605" s="14" t="s">
        <v>143</v>
      </c>
      <c r="AW605" s="14" t="s">
        <v>43</v>
      </c>
      <c r="AX605" s="14" t="s">
        <v>90</v>
      </c>
      <c r="AY605" s="212" t="s">
        <v>135</v>
      </c>
    </row>
    <row r="606" spans="1:65" s="2" customFormat="1" ht="24.2" customHeight="1">
      <c r="A606" s="37"/>
      <c r="B606" s="38"/>
      <c r="C606" s="172" t="s">
        <v>780</v>
      </c>
      <c r="D606" s="172" t="s">
        <v>138</v>
      </c>
      <c r="E606" s="173" t="s">
        <v>781</v>
      </c>
      <c r="F606" s="174" t="s">
        <v>782</v>
      </c>
      <c r="G606" s="175" t="s">
        <v>473</v>
      </c>
      <c r="H606" s="176">
        <v>655</v>
      </c>
      <c r="I606" s="177"/>
      <c r="J606" s="178">
        <f>ROUND(I606*H606,2)</f>
        <v>0</v>
      </c>
      <c r="K606" s="174" t="s">
        <v>45</v>
      </c>
      <c r="L606" s="42"/>
      <c r="M606" s="179" t="s">
        <v>45</v>
      </c>
      <c r="N606" s="180" t="s">
        <v>54</v>
      </c>
      <c r="O606" s="67"/>
      <c r="P606" s="181">
        <f>O606*H606</f>
        <v>0</v>
      </c>
      <c r="Q606" s="181">
        <v>0</v>
      </c>
      <c r="R606" s="181">
        <f>Q606*H606</f>
        <v>0</v>
      </c>
      <c r="S606" s="181">
        <v>0</v>
      </c>
      <c r="T606" s="182">
        <f>S606*H606</f>
        <v>0</v>
      </c>
      <c r="U606" s="37"/>
      <c r="V606" s="37"/>
      <c r="W606" s="37"/>
      <c r="X606" s="37"/>
      <c r="Y606" s="37"/>
      <c r="Z606" s="37"/>
      <c r="AA606" s="37"/>
      <c r="AB606" s="37"/>
      <c r="AC606" s="37"/>
      <c r="AD606" s="37"/>
      <c r="AE606" s="37"/>
      <c r="AR606" s="183" t="s">
        <v>331</v>
      </c>
      <c r="AT606" s="183" t="s">
        <v>138</v>
      </c>
      <c r="AU606" s="183" t="s">
        <v>92</v>
      </c>
      <c r="AY606" s="19" t="s">
        <v>135</v>
      </c>
      <c r="BE606" s="184">
        <f>IF(N606="základní",J606,0)</f>
        <v>0</v>
      </c>
      <c r="BF606" s="184">
        <f>IF(N606="snížená",J606,0)</f>
        <v>0</v>
      </c>
      <c r="BG606" s="184">
        <f>IF(N606="zákl. přenesená",J606,0)</f>
        <v>0</v>
      </c>
      <c r="BH606" s="184">
        <f>IF(N606="sníž. přenesená",J606,0)</f>
        <v>0</v>
      </c>
      <c r="BI606" s="184">
        <f>IF(N606="nulová",J606,0)</f>
        <v>0</v>
      </c>
      <c r="BJ606" s="19" t="s">
        <v>90</v>
      </c>
      <c r="BK606" s="184">
        <f>ROUND(I606*H606,2)</f>
        <v>0</v>
      </c>
      <c r="BL606" s="19" t="s">
        <v>331</v>
      </c>
      <c r="BM606" s="183" t="s">
        <v>783</v>
      </c>
    </row>
    <row r="607" spans="1:65" s="13" customFormat="1" ht="11.25">
      <c r="B607" s="190"/>
      <c r="C607" s="191"/>
      <c r="D607" s="192" t="s">
        <v>147</v>
      </c>
      <c r="E607" s="193" t="s">
        <v>45</v>
      </c>
      <c r="F607" s="194" t="s">
        <v>784</v>
      </c>
      <c r="G607" s="191"/>
      <c r="H607" s="195">
        <v>80</v>
      </c>
      <c r="I607" s="196"/>
      <c r="J607" s="191"/>
      <c r="K607" s="191"/>
      <c r="L607" s="197"/>
      <c r="M607" s="198"/>
      <c r="N607" s="199"/>
      <c r="O607" s="199"/>
      <c r="P607" s="199"/>
      <c r="Q607" s="199"/>
      <c r="R607" s="199"/>
      <c r="S607" s="199"/>
      <c r="T607" s="200"/>
      <c r="AT607" s="201" t="s">
        <v>147</v>
      </c>
      <c r="AU607" s="201" t="s">
        <v>92</v>
      </c>
      <c r="AV607" s="13" t="s">
        <v>92</v>
      </c>
      <c r="AW607" s="13" t="s">
        <v>43</v>
      </c>
      <c r="AX607" s="13" t="s">
        <v>83</v>
      </c>
      <c r="AY607" s="201" t="s">
        <v>135</v>
      </c>
    </row>
    <row r="608" spans="1:65" s="13" customFormat="1" ht="11.25">
      <c r="B608" s="190"/>
      <c r="C608" s="191"/>
      <c r="D608" s="192" t="s">
        <v>147</v>
      </c>
      <c r="E608" s="193" t="s">
        <v>45</v>
      </c>
      <c r="F608" s="194" t="s">
        <v>785</v>
      </c>
      <c r="G608" s="191"/>
      <c r="H608" s="195">
        <v>300</v>
      </c>
      <c r="I608" s="196"/>
      <c r="J608" s="191"/>
      <c r="K608" s="191"/>
      <c r="L608" s="197"/>
      <c r="M608" s="198"/>
      <c r="N608" s="199"/>
      <c r="O608" s="199"/>
      <c r="P608" s="199"/>
      <c r="Q608" s="199"/>
      <c r="R608" s="199"/>
      <c r="S608" s="199"/>
      <c r="T608" s="200"/>
      <c r="AT608" s="201" t="s">
        <v>147</v>
      </c>
      <c r="AU608" s="201" t="s">
        <v>92</v>
      </c>
      <c r="AV608" s="13" t="s">
        <v>92</v>
      </c>
      <c r="AW608" s="13" t="s">
        <v>43</v>
      </c>
      <c r="AX608" s="13" t="s">
        <v>83</v>
      </c>
      <c r="AY608" s="201" t="s">
        <v>135</v>
      </c>
    </row>
    <row r="609" spans="1:65" s="13" customFormat="1" ht="11.25">
      <c r="B609" s="190"/>
      <c r="C609" s="191"/>
      <c r="D609" s="192" t="s">
        <v>147</v>
      </c>
      <c r="E609" s="193" t="s">
        <v>45</v>
      </c>
      <c r="F609" s="194" t="s">
        <v>786</v>
      </c>
      <c r="G609" s="191"/>
      <c r="H609" s="195">
        <v>50</v>
      </c>
      <c r="I609" s="196"/>
      <c r="J609" s="191"/>
      <c r="K609" s="191"/>
      <c r="L609" s="197"/>
      <c r="M609" s="198"/>
      <c r="N609" s="199"/>
      <c r="O609" s="199"/>
      <c r="P609" s="199"/>
      <c r="Q609" s="199"/>
      <c r="R609" s="199"/>
      <c r="S609" s="199"/>
      <c r="T609" s="200"/>
      <c r="AT609" s="201" t="s">
        <v>147</v>
      </c>
      <c r="AU609" s="201" t="s">
        <v>92</v>
      </c>
      <c r="AV609" s="13" t="s">
        <v>92</v>
      </c>
      <c r="AW609" s="13" t="s">
        <v>43</v>
      </c>
      <c r="AX609" s="13" t="s">
        <v>83</v>
      </c>
      <c r="AY609" s="201" t="s">
        <v>135</v>
      </c>
    </row>
    <row r="610" spans="1:65" s="13" customFormat="1" ht="11.25">
      <c r="B610" s="190"/>
      <c r="C610" s="191"/>
      <c r="D610" s="192" t="s">
        <v>147</v>
      </c>
      <c r="E610" s="193" t="s">
        <v>45</v>
      </c>
      <c r="F610" s="194" t="s">
        <v>787</v>
      </c>
      <c r="G610" s="191"/>
      <c r="H610" s="195">
        <v>75</v>
      </c>
      <c r="I610" s="196"/>
      <c r="J610" s="191"/>
      <c r="K610" s="191"/>
      <c r="L610" s="197"/>
      <c r="M610" s="198"/>
      <c r="N610" s="199"/>
      <c r="O610" s="199"/>
      <c r="P610" s="199"/>
      <c r="Q610" s="199"/>
      <c r="R610" s="199"/>
      <c r="S610" s="199"/>
      <c r="T610" s="200"/>
      <c r="AT610" s="201" t="s">
        <v>147</v>
      </c>
      <c r="AU610" s="201" t="s">
        <v>92</v>
      </c>
      <c r="AV610" s="13" t="s">
        <v>92</v>
      </c>
      <c r="AW610" s="13" t="s">
        <v>43</v>
      </c>
      <c r="AX610" s="13" t="s">
        <v>83</v>
      </c>
      <c r="AY610" s="201" t="s">
        <v>135</v>
      </c>
    </row>
    <row r="611" spans="1:65" s="13" customFormat="1" ht="11.25">
      <c r="B611" s="190"/>
      <c r="C611" s="191"/>
      <c r="D611" s="192" t="s">
        <v>147</v>
      </c>
      <c r="E611" s="193" t="s">
        <v>45</v>
      </c>
      <c r="F611" s="194" t="s">
        <v>788</v>
      </c>
      <c r="G611" s="191"/>
      <c r="H611" s="195">
        <v>150</v>
      </c>
      <c r="I611" s="196"/>
      <c r="J611" s="191"/>
      <c r="K611" s="191"/>
      <c r="L611" s="197"/>
      <c r="M611" s="198"/>
      <c r="N611" s="199"/>
      <c r="O611" s="199"/>
      <c r="P611" s="199"/>
      <c r="Q611" s="199"/>
      <c r="R611" s="199"/>
      <c r="S611" s="199"/>
      <c r="T611" s="200"/>
      <c r="AT611" s="201" t="s">
        <v>147</v>
      </c>
      <c r="AU611" s="201" t="s">
        <v>92</v>
      </c>
      <c r="AV611" s="13" t="s">
        <v>92</v>
      </c>
      <c r="AW611" s="13" t="s">
        <v>43</v>
      </c>
      <c r="AX611" s="13" t="s">
        <v>83</v>
      </c>
      <c r="AY611" s="201" t="s">
        <v>135</v>
      </c>
    </row>
    <row r="612" spans="1:65" s="14" customFormat="1" ht="11.25">
      <c r="B612" s="202"/>
      <c r="C612" s="203"/>
      <c r="D612" s="192" t="s">
        <v>147</v>
      </c>
      <c r="E612" s="204" t="s">
        <v>45</v>
      </c>
      <c r="F612" s="205" t="s">
        <v>154</v>
      </c>
      <c r="G612" s="203"/>
      <c r="H612" s="206">
        <v>655</v>
      </c>
      <c r="I612" s="207"/>
      <c r="J612" s="203"/>
      <c r="K612" s="203"/>
      <c r="L612" s="208"/>
      <c r="M612" s="209"/>
      <c r="N612" s="210"/>
      <c r="O612" s="210"/>
      <c r="P612" s="210"/>
      <c r="Q612" s="210"/>
      <c r="R612" s="210"/>
      <c r="S612" s="210"/>
      <c r="T612" s="211"/>
      <c r="AT612" s="212" t="s">
        <v>147</v>
      </c>
      <c r="AU612" s="212" t="s">
        <v>92</v>
      </c>
      <c r="AV612" s="14" t="s">
        <v>143</v>
      </c>
      <c r="AW612" s="14" t="s">
        <v>43</v>
      </c>
      <c r="AX612" s="14" t="s">
        <v>90</v>
      </c>
      <c r="AY612" s="212" t="s">
        <v>135</v>
      </c>
    </row>
    <row r="613" spans="1:65" s="2" customFormat="1" ht="16.5" customHeight="1">
      <c r="A613" s="37"/>
      <c r="B613" s="38"/>
      <c r="C613" s="172" t="s">
        <v>789</v>
      </c>
      <c r="D613" s="172" t="s">
        <v>138</v>
      </c>
      <c r="E613" s="173" t="s">
        <v>790</v>
      </c>
      <c r="F613" s="174" t="s">
        <v>791</v>
      </c>
      <c r="G613" s="175" t="s">
        <v>660</v>
      </c>
      <c r="H613" s="176">
        <v>1</v>
      </c>
      <c r="I613" s="177"/>
      <c r="J613" s="178">
        <f>ROUND(I613*H613,2)</f>
        <v>0</v>
      </c>
      <c r="K613" s="174" t="s">
        <v>45</v>
      </c>
      <c r="L613" s="42"/>
      <c r="M613" s="179" t="s">
        <v>45</v>
      </c>
      <c r="N613" s="180" t="s">
        <v>54</v>
      </c>
      <c r="O613" s="67"/>
      <c r="P613" s="181">
        <f>O613*H613</f>
        <v>0</v>
      </c>
      <c r="Q613" s="181">
        <v>0</v>
      </c>
      <c r="R613" s="181">
        <f>Q613*H613</f>
        <v>0</v>
      </c>
      <c r="S613" s="181">
        <v>0</v>
      </c>
      <c r="T613" s="182">
        <f>S613*H613</f>
        <v>0</v>
      </c>
      <c r="U613" s="37"/>
      <c r="V613" s="37"/>
      <c r="W613" s="37"/>
      <c r="X613" s="37"/>
      <c r="Y613" s="37"/>
      <c r="Z613" s="37"/>
      <c r="AA613" s="37"/>
      <c r="AB613" s="37"/>
      <c r="AC613" s="37"/>
      <c r="AD613" s="37"/>
      <c r="AE613" s="37"/>
      <c r="AR613" s="183" t="s">
        <v>331</v>
      </c>
      <c r="AT613" s="183" t="s">
        <v>138</v>
      </c>
      <c r="AU613" s="183" t="s">
        <v>92</v>
      </c>
      <c r="AY613" s="19" t="s">
        <v>135</v>
      </c>
      <c r="BE613" s="184">
        <f>IF(N613="základní",J613,0)</f>
        <v>0</v>
      </c>
      <c r="BF613" s="184">
        <f>IF(N613="snížená",J613,0)</f>
        <v>0</v>
      </c>
      <c r="BG613" s="184">
        <f>IF(N613="zákl. přenesená",J613,0)</f>
        <v>0</v>
      </c>
      <c r="BH613" s="184">
        <f>IF(N613="sníž. přenesená",J613,0)</f>
        <v>0</v>
      </c>
      <c r="BI613" s="184">
        <f>IF(N613="nulová",J613,0)</f>
        <v>0</v>
      </c>
      <c r="BJ613" s="19" t="s">
        <v>90</v>
      </c>
      <c r="BK613" s="184">
        <f>ROUND(I613*H613,2)</f>
        <v>0</v>
      </c>
      <c r="BL613" s="19" t="s">
        <v>331</v>
      </c>
      <c r="BM613" s="183" t="s">
        <v>792</v>
      </c>
    </row>
    <row r="614" spans="1:65" s="12" customFormat="1" ht="22.9" customHeight="1">
      <c r="B614" s="156"/>
      <c r="C614" s="157"/>
      <c r="D614" s="158" t="s">
        <v>82</v>
      </c>
      <c r="E614" s="170" t="s">
        <v>793</v>
      </c>
      <c r="F614" s="170" t="s">
        <v>794</v>
      </c>
      <c r="G614" s="157"/>
      <c r="H614" s="157"/>
      <c r="I614" s="160"/>
      <c r="J614" s="171">
        <f>BK614</f>
        <v>0</v>
      </c>
      <c r="K614" s="157"/>
      <c r="L614" s="162"/>
      <c r="M614" s="163"/>
      <c r="N614" s="164"/>
      <c r="O614" s="164"/>
      <c r="P614" s="165">
        <f>SUM(P615:P684)</f>
        <v>0</v>
      </c>
      <c r="Q614" s="164"/>
      <c r="R614" s="165">
        <f>SUM(R615:R684)</f>
        <v>6.3622345000000005</v>
      </c>
      <c r="S614" s="164"/>
      <c r="T614" s="166">
        <f>SUM(T615:T684)</f>
        <v>5.2970111499999994</v>
      </c>
      <c r="AR614" s="167" t="s">
        <v>92</v>
      </c>
      <c r="AT614" s="168" t="s">
        <v>82</v>
      </c>
      <c r="AU614" s="168" t="s">
        <v>90</v>
      </c>
      <c r="AY614" s="167" t="s">
        <v>135</v>
      </c>
      <c r="BK614" s="169">
        <f>SUM(BK615:BK684)</f>
        <v>0</v>
      </c>
    </row>
    <row r="615" spans="1:65" s="2" customFormat="1" ht="62.65" customHeight="1">
      <c r="A615" s="37"/>
      <c r="B615" s="38"/>
      <c r="C615" s="172" t="s">
        <v>795</v>
      </c>
      <c r="D615" s="172" t="s">
        <v>138</v>
      </c>
      <c r="E615" s="173" t="s">
        <v>796</v>
      </c>
      <c r="F615" s="174" t="s">
        <v>797</v>
      </c>
      <c r="G615" s="175" t="s">
        <v>162</v>
      </c>
      <c r="H615" s="176">
        <v>103.54</v>
      </c>
      <c r="I615" s="177"/>
      <c r="J615" s="178">
        <f>ROUND(I615*H615,2)</f>
        <v>0</v>
      </c>
      <c r="K615" s="174" t="s">
        <v>142</v>
      </c>
      <c r="L615" s="42"/>
      <c r="M615" s="179" t="s">
        <v>45</v>
      </c>
      <c r="N615" s="180" t="s">
        <v>54</v>
      </c>
      <c r="O615" s="67"/>
      <c r="P615" s="181">
        <f>O615*H615</f>
        <v>0</v>
      </c>
      <c r="Q615" s="181">
        <v>1.355E-2</v>
      </c>
      <c r="R615" s="181">
        <f>Q615*H615</f>
        <v>1.4029670000000001</v>
      </c>
      <c r="S615" s="181">
        <v>0</v>
      </c>
      <c r="T615" s="182">
        <f>S615*H615</f>
        <v>0</v>
      </c>
      <c r="U615" s="37"/>
      <c r="V615" s="37"/>
      <c r="W615" s="37"/>
      <c r="X615" s="37"/>
      <c r="Y615" s="37"/>
      <c r="Z615" s="37"/>
      <c r="AA615" s="37"/>
      <c r="AB615" s="37"/>
      <c r="AC615" s="37"/>
      <c r="AD615" s="37"/>
      <c r="AE615" s="37"/>
      <c r="AR615" s="183" t="s">
        <v>331</v>
      </c>
      <c r="AT615" s="183" t="s">
        <v>138</v>
      </c>
      <c r="AU615" s="183" t="s">
        <v>92</v>
      </c>
      <c r="AY615" s="19" t="s">
        <v>135</v>
      </c>
      <c r="BE615" s="184">
        <f>IF(N615="základní",J615,0)</f>
        <v>0</v>
      </c>
      <c r="BF615" s="184">
        <f>IF(N615="snížená",J615,0)</f>
        <v>0</v>
      </c>
      <c r="BG615" s="184">
        <f>IF(N615="zákl. přenesená",J615,0)</f>
        <v>0</v>
      </c>
      <c r="BH615" s="184">
        <f>IF(N615="sníž. přenesená",J615,0)</f>
        <v>0</v>
      </c>
      <c r="BI615" s="184">
        <f>IF(N615="nulová",J615,0)</f>
        <v>0</v>
      </c>
      <c r="BJ615" s="19" t="s">
        <v>90</v>
      </c>
      <c r="BK615" s="184">
        <f>ROUND(I615*H615,2)</f>
        <v>0</v>
      </c>
      <c r="BL615" s="19" t="s">
        <v>331</v>
      </c>
      <c r="BM615" s="183" t="s">
        <v>798</v>
      </c>
    </row>
    <row r="616" spans="1:65" s="2" customFormat="1" ht="11.25">
      <c r="A616" s="37"/>
      <c r="B616" s="38"/>
      <c r="C616" s="39"/>
      <c r="D616" s="185" t="s">
        <v>145</v>
      </c>
      <c r="E616" s="39"/>
      <c r="F616" s="186" t="s">
        <v>799</v>
      </c>
      <c r="G616" s="39"/>
      <c r="H616" s="39"/>
      <c r="I616" s="187"/>
      <c r="J616" s="39"/>
      <c r="K616" s="39"/>
      <c r="L616" s="42"/>
      <c r="M616" s="188"/>
      <c r="N616" s="189"/>
      <c r="O616" s="67"/>
      <c r="P616" s="67"/>
      <c r="Q616" s="67"/>
      <c r="R616" s="67"/>
      <c r="S616" s="67"/>
      <c r="T616" s="68"/>
      <c r="U616" s="37"/>
      <c r="V616" s="37"/>
      <c r="W616" s="37"/>
      <c r="X616" s="37"/>
      <c r="Y616" s="37"/>
      <c r="Z616" s="37"/>
      <c r="AA616" s="37"/>
      <c r="AB616" s="37"/>
      <c r="AC616" s="37"/>
      <c r="AD616" s="37"/>
      <c r="AE616" s="37"/>
      <c r="AT616" s="19" t="s">
        <v>145</v>
      </c>
      <c r="AU616" s="19" t="s">
        <v>92</v>
      </c>
    </row>
    <row r="617" spans="1:65" s="15" customFormat="1" ht="11.25">
      <c r="B617" s="213"/>
      <c r="C617" s="214"/>
      <c r="D617" s="192" t="s">
        <v>147</v>
      </c>
      <c r="E617" s="215" t="s">
        <v>45</v>
      </c>
      <c r="F617" s="216" t="s">
        <v>800</v>
      </c>
      <c r="G617" s="214"/>
      <c r="H617" s="215" t="s">
        <v>45</v>
      </c>
      <c r="I617" s="217"/>
      <c r="J617" s="214"/>
      <c r="K617" s="214"/>
      <c r="L617" s="218"/>
      <c r="M617" s="219"/>
      <c r="N617" s="220"/>
      <c r="O617" s="220"/>
      <c r="P617" s="220"/>
      <c r="Q617" s="220"/>
      <c r="R617" s="220"/>
      <c r="S617" s="220"/>
      <c r="T617" s="221"/>
      <c r="AT617" s="222" t="s">
        <v>147</v>
      </c>
      <c r="AU617" s="222" t="s">
        <v>92</v>
      </c>
      <c r="AV617" s="15" t="s">
        <v>90</v>
      </c>
      <c r="AW617" s="15" t="s">
        <v>43</v>
      </c>
      <c r="AX617" s="15" t="s">
        <v>83</v>
      </c>
      <c r="AY617" s="222" t="s">
        <v>135</v>
      </c>
    </row>
    <row r="618" spans="1:65" s="13" customFormat="1" ht="11.25">
      <c r="B618" s="190"/>
      <c r="C618" s="191"/>
      <c r="D618" s="192" t="s">
        <v>147</v>
      </c>
      <c r="E618" s="193" t="s">
        <v>45</v>
      </c>
      <c r="F618" s="194" t="s">
        <v>801</v>
      </c>
      <c r="G618" s="191"/>
      <c r="H618" s="195">
        <v>13.64</v>
      </c>
      <c r="I618" s="196"/>
      <c r="J618" s="191"/>
      <c r="K618" s="191"/>
      <c r="L618" s="197"/>
      <c r="M618" s="198"/>
      <c r="N618" s="199"/>
      <c r="O618" s="199"/>
      <c r="P618" s="199"/>
      <c r="Q618" s="199"/>
      <c r="R618" s="199"/>
      <c r="S618" s="199"/>
      <c r="T618" s="200"/>
      <c r="AT618" s="201" t="s">
        <v>147</v>
      </c>
      <c r="AU618" s="201" t="s">
        <v>92</v>
      </c>
      <c r="AV618" s="13" t="s">
        <v>92</v>
      </c>
      <c r="AW618" s="13" t="s">
        <v>43</v>
      </c>
      <c r="AX618" s="13" t="s">
        <v>83</v>
      </c>
      <c r="AY618" s="201" t="s">
        <v>135</v>
      </c>
    </row>
    <row r="619" spans="1:65" s="13" customFormat="1" ht="11.25">
      <c r="B619" s="190"/>
      <c r="C619" s="191"/>
      <c r="D619" s="192" t="s">
        <v>147</v>
      </c>
      <c r="E619" s="193" t="s">
        <v>45</v>
      </c>
      <c r="F619" s="194" t="s">
        <v>802</v>
      </c>
      <c r="G619" s="191"/>
      <c r="H619" s="195">
        <v>7.44</v>
      </c>
      <c r="I619" s="196"/>
      <c r="J619" s="191"/>
      <c r="K619" s="191"/>
      <c r="L619" s="197"/>
      <c r="M619" s="198"/>
      <c r="N619" s="199"/>
      <c r="O619" s="199"/>
      <c r="P619" s="199"/>
      <c r="Q619" s="199"/>
      <c r="R619" s="199"/>
      <c r="S619" s="199"/>
      <c r="T619" s="200"/>
      <c r="AT619" s="201" t="s">
        <v>147</v>
      </c>
      <c r="AU619" s="201" t="s">
        <v>92</v>
      </c>
      <c r="AV619" s="13" t="s">
        <v>92</v>
      </c>
      <c r="AW619" s="13" t="s">
        <v>43</v>
      </c>
      <c r="AX619" s="13" t="s">
        <v>83</v>
      </c>
      <c r="AY619" s="201" t="s">
        <v>135</v>
      </c>
    </row>
    <row r="620" spans="1:65" s="13" customFormat="1" ht="11.25">
      <c r="B620" s="190"/>
      <c r="C620" s="191"/>
      <c r="D620" s="192" t="s">
        <v>147</v>
      </c>
      <c r="E620" s="193" t="s">
        <v>45</v>
      </c>
      <c r="F620" s="194" t="s">
        <v>803</v>
      </c>
      <c r="G620" s="191"/>
      <c r="H620" s="195">
        <v>54.56</v>
      </c>
      <c r="I620" s="196"/>
      <c r="J620" s="191"/>
      <c r="K620" s="191"/>
      <c r="L620" s="197"/>
      <c r="M620" s="198"/>
      <c r="N620" s="199"/>
      <c r="O620" s="199"/>
      <c r="P620" s="199"/>
      <c r="Q620" s="199"/>
      <c r="R620" s="199"/>
      <c r="S620" s="199"/>
      <c r="T620" s="200"/>
      <c r="AT620" s="201" t="s">
        <v>147</v>
      </c>
      <c r="AU620" s="201" t="s">
        <v>92</v>
      </c>
      <c r="AV620" s="13" t="s">
        <v>92</v>
      </c>
      <c r="AW620" s="13" t="s">
        <v>43</v>
      </c>
      <c r="AX620" s="13" t="s">
        <v>83</v>
      </c>
      <c r="AY620" s="201" t="s">
        <v>135</v>
      </c>
    </row>
    <row r="621" spans="1:65" s="13" customFormat="1" ht="11.25">
      <c r="B621" s="190"/>
      <c r="C621" s="191"/>
      <c r="D621" s="192" t="s">
        <v>147</v>
      </c>
      <c r="E621" s="193" t="s">
        <v>45</v>
      </c>
      <c r="F621" s="194" t="s">
        <v>804</v>
      </c>
      <c r="G621" s="191"/>
      <c r="H621" s="195">
        <v>27.9</v>
      </c>
      <c r="I621" s="196"/>
      <c r="J621" s="191"/>
      <c r="K621" s="191"/>
      <c r="L621" s="197"/>
      <c r="M621" s="198"/>
      <c r="N621" s="199"/>
      <c r="O621" s="199"/>
      <c r="P621" s="199"/>
      <c r="Q621" s="199"/>
      <c r="R621" s="199"/>
      <c r="S621" s="199"/>
      <c r="T621" s="200"/>
      <c r="AT621" s="201" t="s">
        <v>147</v>
      </c>
      <c r="AU621" s="201" t="s">
        <v>92</v>
      </c>
      <c r="AV621" s="13" t="s">
        <v>92</v>
      </c>
      <c r="AW621" s="13" t="s">
        <v>43</v>
      </c>
      <c r="AX621" s="13" t="s">
        <v>83</v>
      </c>
      <c r="AY621" s="201" t="s">
        <v>135</v>
      </c>
    </row>
    <row r="622" spans="1:65" s="14" customFormat="1" ht="11.25">
      <c r="B622" s="202"/>
      <c r="C622" s="203"/>
      <c r="D622" s="192" t="s">
        <v>147</v>
      </c>
      <c r="E622" s="204" t="s">
        <v>45</v>
      </c>
      <c r="F622" s="205" t="s">
        <v>154</v>
      </c>
      <c r="G622" s="203"/>
      <c r="H622" s="206">
        <v>103.54</v>
      </c>
      <c r="I622" s="207"/>
      <c r="J622" s="203"/>
      <c r="K622" s="203"/>
      <c r="L622" s="208"/>
      <c r="M622" s="209"/>
      <c r="N622" s="210"/>
      <c r="O622" s="210"/>
      <c r="P622" s="210"/>
      <c r="Q622" s="210"/>
      <c r="R622" s="210"/>
      <c r="S622" s="210"/>
      <c r="T622" s="211"/>
      <c r="AT622" s="212" t="s">
        <v>147</v>
      </c>
      <c r="AU622" s="212" t="s">
        <v>92</v>
      </c>
      <c r="AV622" s="14" t="s">
        <v>143</v>
      </c>
      <c r="AW622" s="14" t="s">
        <v>43</v>
      </c>
      <c r="AX622" s="14" t="s">
        <v>90</v>
      </c>
      <c r="AY622" s="212" t="s">
        <v>135</v>
      </c>
    </row>
    <row r="623" spans="1:65" s="2" customFormat="1" ht="44.25" customHeight="1">
      <c r="A623" s="37"/>
      <c r="B623" s="38"/>
      <c r="C623" s="172" t="s">
        <v>805</v>
      </c>
      <c r="D623" s="172" t="s">
        <v>138</v>
      </c>
      <c r="E623" s="173" t="s">
        <v>806</v>
      </c>
      <c r="F623" s="174" t="s">
        <v>807</v>
      </c>
      <c r="G623" s="175" t="s">
        <v>162</v>
      </c>
      <c r="H623" s="176">
        <v>103.54</v>
      </c>
      <c r="I623" s="177"/>
      <c r="J623" s="178">
        <f>ROUND(I623*H623,2)</f>
        <v>0</v>
      </c>
      <c r="K623" s="174" t="s">
        <v>142</v>
      </c>
      <c r="L623" s="42"/>
      <c r="M623" s="179" t="s">
        <v>45</v>
      </c>
      <c r="N623" s="180" t="s">
        <v>54</v>
      </c>
      <c r="O623" s="67"/>
      <c r="P623" s="181">
        <f>O623*H623</f>
        <v>0</v>
      </c>
      <c r="Q623" s="181">
        <v>1E-4</v>
      </c>
      <c r="R623" s="181">
        <f>Q623*H623</f>
        <v>1.0354E-2</v>
      </c>
      <c r="S623" s="181">
        <v>0</v>
      </c>
      <c r="T623" s="182">
        <f>S623*H623</f>
        <v>0</v>
      </c>
      <c r="U623" s="37"/>
      <c r="V623" s="37"/>
      <c r="W623" s="37"/>
      <c r="X623" s="37"/>
      <c r="Y623" s="37"/>
      <c r="Z623" s="37"/>
      <c r="AA623" s="37"/>
      <c r="AB623" s="37"/>
      <c r="AC623" s="37"/>
      <c r="AD623" s="37"/>
      <c r="AE623" s="37"/>
      <c r="AR623" s="183" t="s">
        <v>331</v>
      </c>
      <c r="AT623" s="183" t="s">
        <v>138</v>
      </c>
      <c r="AU623" s="183" t="s">
        <v>92</v>
      </c>
      <c r="AY623" s="19" t="s">
        <v>135</v>
      </c>
      <c r="BE623" s="184">
        <f>IF(N623="základní",J623,0)</f>
        <v>0</v>
      </c>
      <c r="BF623" s="184">
        <f>IF(N623="snížená",J623,0)</f>
        <v>0</v>
      </c>
      <c r="BG623" s="184">
        <f>IF(N623="zákl. přenesená",J623,0)</f>
        <v>0</v>
      </c>
      <c r="BH623" s="184">
        <f>IF(N623="sníž. přenesená",J623,0)</f>
        <v>0</v>
      </c>
      <c r="BI623" s="184">
        <f>IF(N623="nulová",J623,0)</f>
        <v>0</v>
      </c>
      <c r="BJ623" s="19" t="s">
        <v>90</v>
      </c>
      <c r="BK623" s="184">
        <f>ROUND(I623*H623,2)</f>
        <v>0</v>
      </c>
      <c r="BL623" s="19" t="s">
        <v>331</v>
      </c>
      <c r="BM623" s="183" t="s">
        <v>808</v>
      </c>
    </row>
    <row r="624" spans="1:65" s="2" customFormat="1" ht="11.25">
      <c r="A624" s="37"/>
      <c r="B624" s="38"/>
      <c r="C624" s="39"/>
      <c r="D624" s="185" t="s">
        <v>145</v>
      </c>
      <c r="E624" s="39"/>
      <c r="F624" s="186" t="s">
        <v>809</v>
      </c>
      <c r="G624" s="39"/>
      <c r="H624" s="39"/>
      <c r="I624" s="187"/>
      <c r="J624" s="39"/>
      <c r="K624" s="39"/>
      <c r="L624" s="42"/>
      <c r="M624" s="188"/>
      <c r="N624" s="189"/>
      <c r="O624" s="67"/>
      <c r="P624" s="67"/>
      <c r="Q624" s="67"/>
      <c r="R624" s="67"/>
      <c r="S624" s="67"/>
      <c r="T624" s="68"/>
      <c r="U624" s="37"/>
      <c r="V624" s="37"/>
      <c r="W624" s="37"/>
      <c r="X624" s="37"/>
      <c r="Y624" s="37"/>
      <c r="Z624" s="37"/>
      <c r="AA624" s="37"/>
      <c r="AB624" s="37"/>
      <c r="AC624" s="37"/>
      <c r="AD624" s="37"/>
      <c r="AE624" s="37"/>
      <c r="AT624" s="19" t="s">
        <v>145</v>
      </c>
      <c r="AU624" s="19" t="s">
        <v>92</v>
      </c>
    </row>
    <row r="625" spans="1:65" s="2" customFormat="1" ht="55.5" customHeight="1">
      <c r="A625" s="37"/>
      <c r="B625" s="38"/>
      <c r="C625" s="172" t="s">
        <v>810</v>
      </c>
      <c r="D625" s="172" t="s">
        <v>138</v>
      </c>
      <c r="E625" s="173" t="s">
        <v>811</v>
      </c>
      <c r="F625" s="174" t="s">
        <v>812</v>
      </c>
      <c r="G625" s="175" t="s">
        <v>162</v>
      </c>
      <c r="H625" s="176">
        <v>110.095</v>
      </c>
      <c r="I625" s="177"/>
      <c r="J625" s="178">
        <f>ROUND(I625*H625,2)</f>
        <v>0</v>
      </c>
      <c r="K625" s="174" t="s">
        <v>142</v>
      </c>
      <c r="L625" s="42"/>
      <c r="M625" s="179" t="s">
        <v>45</v>
      </c>
      <c r="N625" s="180" t="s">
        <v>54</v>
      </c>
      <c r="O625" s="67"/>
      <c r="P625" s="181">
        <f>O625*H625</f>
        <v>0</v>
      </c>
      <c r="Q625" s="181">
        <v>2.2599999999999999E-2</v>
      </c>
      <c r="R625" s="181">
        <f>Q625*H625</f>
        <v>2.4881469999999997</v>
      </c>
      <c r="S625" s="181">
        <v>0</v>
      </c>
      <c r="T625" s="182">
        <f>S625*H625</f>
        <v>0</v>
      </c>
      <c r="U625" s="37"/>
      <c r="V625" s="37"/>
      <c r="W625" s="37"/>
      <c r="X625" s="37"/>
      <c r="Y625" s="37"/>
      <c r="Z625" s="37"/>
      <c r="AA625" s="37"/>
      <c r="AB625" s="37"/>
      <c r="AC625" s="37"/>
      <c r="AD625" s="37"/>
      <c r="AE625" s="37"/>
      <c r="AR625" s="183" t="s">
        <v>331</v>
      </c>
      <c r="AT625" s="183" t="s">
        <v>138</v>
      </c>
      <c r="AU625" s="183" t="s">
        <v>92</v>
      </c>
      <c r="AY625" s="19" t="s">
        <v>135</v>
      </c>
      <c r="BE625" s="184">
        <f>IF(N625="základní",J625,0)</f>
        <v>0</v>
      </c>
      <c r="BF625" s="184">
        <f>IF(N625="snížená",J625,0)</f>
        <v>0</v>
      </c>
      <c r="BG625" s="184">
        <f>IF(N625="zákl. přenesená",J625,0)</f>
        <v>0</v>
      </c>
      <c r="BH625" s="184">
        <f>IF(N625="sníž. přenesená",J625,0)</f>
        <v>0</v>
      </c>
      <c r="BI625" s="184">
        <f>IF(N625="nulová",J625,0)</f>
        <v>0</v>
      </c>
      <c r="BJ625" s="19" t="s">
        <v>90</v>
      </c>
      <c r="BK625" s="184">
        <f>ROUND(I625*H625,2)</f>
        <v>0</v>
      </c>
      <c r="BL625" s="19" t="s">
        <v>331</v>
      </c>
      <c r="BM625" s="183" t="s">
        <v>813</v>
      </c>
    </row>
    <row r="626" spans="1:65" s="2" customFormat="1" ht="11.25">
      <c r="A626" s="37"/>
      <c r="B626" s="38"/>
      <c r="C626" s="39"/>
      <c r="D626" s="185" t="s">
        <v>145</v>
      </c>
      <c r="E626" s="39"/>
      <c r="F626" s="186" t="s">
        <v>814</v>
      </c>
      <c r="G626" s="39"/>
      <c r="H626" s="39"/>
      <c r="I626" s="187"/>
      <c r="J626" s="39"/>
      <c r="K626" s="39"/>
      <c r="L626" s="42"/>
      <c r="M626" s="188"/>
      <c r="N626" s="189"/>
      <c r="O626" s="67"/>
      <c r="P626" s="67"/>
      <c r="Q626" s="67"/>
      <c r="R626" s="67"/>
      <c r="S626" s="67"/>
      <c r="T626" s="68"/>
      <c r="U626" s="37"/>
      <c r="V626" s="37"/>
      <c r="W626" s="37"/>
      <c r="X626" s="37"/>
      <c r="Y626" s="37"/>
      <c r="Z626" s="37"/>
      <c r="AA626" s="37"/>
      <c r="AB626" s="37"/>
      <c r="AC626" s="37"/>
      <c r="AD626" s="37"/>
      <c r="AE626" s="37"/>
      <c r="AT626" s="19" t="s">
        <v>145</v>
      </c>
      <c r="AU626" s="19" t="s">
        <v>92</v>
      </c>
    </row>
    <row r="627" spans="1:65" s="13" customFormat="1" ht="11.25">
      <c r="B627" s="190"/>
      <c r="C627" s="191"/>
      <c r="D627" s="192" t="s">
        <v>147</v>
      </c>
      <c r="E627" s="193" t="s">
        <v>45</v>
      </c>
      <c r="F627" s="194" t="s">
        <v>815</v>
      </c>
      <c r="G627" s="191"/>
      <c r="H627" s="195">
        <v>7.03</v>
      </c>
      <c r="I627" s="196"/>
      <c r="J627" s="191"/>
      <c r="K627" s="191"/>
      <c r="L627" s="197"/>
      <c r="M627" s="198"/>
      <c r="N627" s="199"/>
      <c r="O627" s="199"/>
      <c r="P627" s="199"/>
      <c r="Q627" s="199"/>
      <c r="R627" s="199"/>
      <c r="S627" s="199"/>
      <c r="T627" s="200"/>
      <c r="AT627" s="201" t="s">
        <v>147</v>
      </c>
      <c r="AU627" s="201" t="s">
        <v>92</v>
      </c>
      <c r="AV627" s="13" t="s">
        <v>92</v>
      </c>
      <c r="AW627" s="13" t="s">
        <v>43</v>
      </c>
      <c r="AX627" s="13" t="s">
        <v>83</v>
      </c>
      <c r="AY627" s="201" t="s">
        <v>135</v>
      </c>
    </row>
    <row r="628" spans="1:65" s="13" customFormat="1" ht="11.25">
      <c r="B628" s="190"/>
      <c r="C628" s="191"/>
      <c r="D628" s="192" t="s">
        <v>147</v>
      </c>
      <c r="E628" s="193" t="s">
        <v>45</v>
      </c>
      <c r="F628" s="194" t="s">
        <v>816</v>
      </c>
      <c r="G628" s="191"/>
      <c r="H628" s="195">
        <v>7.41</v>
      </c>
      <c r="I628" s="196"/>
      <c r="J628" s="191"/>
      <c r="K628" s="191"/>
      <c r="L628" s="197"/>
      <c r="M628" s="198"/>
      <c r="N628" s="199"/>
      <c r="O628" s="199"/>
      <c r="P628" s="199"/>
      <c r="Q628" s="199"/>
      <c r="R628" s="199"/>
      <c r="S628" s="199"/>
      <c r="T628" s="200"/>
      <c r="AT628" s="201" t="s">
        <v>147</v>
      </c>
      <c r="AU628" s="201" t="s">
        <v>92</v>
      </c>
      <c r="AV628" s="13" t="s">
        <v>92</v>
      </c>
      <c r="AW628" s="13" t="s">
        <v>43</v>
      </c>
      <c r="AX628" s="13" t="s">
        <v>83</v>
      </c>
      <c r="AY628" s="201" t="s">
        <v>135</v>
      </c>
    </row>
    <row r="629" spans="1:65" s="13" customFormat="1" ht="11.25">
      <c r="B629" s="190"/>
      <c r="C629" s="191"/>
      <c r="D629" s="192" t="s">
        <v>147</v>
      </c>
      <c r="E629" s="193" t="s">
        <v>45</v>
      </c>
      <c r="F629" s="194" t="s">
        <v>817</v>
      </c>
      <c r="G629" s="191"/>
      <c r="H629" s="195">
        <v>8.9049999999999994</v>
      </c>
      <c r="I629" s="196"/>
      <c r="J629" s="191"/>
      <c r="K629" s="191"/>
      <c r="L629" s="197"/>
      <c r="M629" s="198"/>
      <c r="N629" s="199"/>
      <c r="O629" s="199"/>
      <c r="P629" s="199"/>
      <c r="Q629" s="199"/>
      <c r="R629" s="199"/>
      <c r="S629" s="199"/>
      <c r="T629" s="200"/>
      <c r="AT629" s="201" t="s">
        <v>147</v>
      </c>
      <c r="AU629" s="201" t="s">
        <v>92</v>
      </c>
      <c r="AV629" s="13" t="s">
        <v>92</v>
      </c>
      <c r="AW629" s="13" t="s">
        <v>43</v>
      </c>
      <c r="AX629" s="13" t="s">
        <v>83</v>
      </c>
      <c r="AY629" s="201" t="s">
        <v>135</v>
      </c>
    </row>
    <row r="630" spans="1:65" s="13" customFormat="1" ht="11.25">
      <c r="B630" s="190"/>
      <c r="C630" s="191"/>
      <c r="D630" s="192" t="s">
        <v>147</v>
      </c>
      <c r="E630" s="193" t="s">
        <v>45</v>
      </c>
      <c r="F630" s="194" t="s">
        <v>818</v>
      </c>
      <c r="G630" s="191"/>
      <c r="H630" s="195">
        <v>39.6</v>
      </c>
      <c r="I630" s="196"/>
      <c r="J630" s="191"/>
      <c r="K630" s="191"/>
      <c r="L630" s="197"/>
      <c r="M630" s="198"/>
      <c r="N630" s="199"/>
      <c r="O630" s="199"/>
      <c r="P630" s="199"/>
      <c r="Q630" s="199"/>
      <c r="R630" s="199"/>
      <c r="S630" s="199"/>
      <c r="T630" s="200"/>
      <c r="AT630" s="201" t="s">
        <v>147</v>
      </c>
      <c r="AU630" s="201" t="s">
        <v>92</v>
      </c>
      <c r="AV630" s="13" t="s">
        <v>92</v>
      </c>
      <c r="AW630" s="13" t="s">
        <v>43</v>
      </c>
      <c r="AX630" s="13" t="s">
        <v>83</v>
      </c>
      <c r="AY630" s="201" t="s">
        <v>135</v>
      </c>
    </row>
    <row r="631" spans="1:65" s="13" customFormat="1" ht="11.25">
      <c r="B631" s="190"/>
      <c r="C631" s="191"/>
      <c r="D631" s="192" t="s">
        <v>147</v>
      </c>
      <c r="E631" s="193" t="s">
        <v>45</v>
      </c>
      <c r="F631" s="194" t="s">
        <v>819</v>
      </c>
      <c r="G631" s="191"/>
      <c r="H631" s="195">
        <v>10.32</v>
      </c>
      <c r="I631" s="196"/>
      <c r="J631" s="191"/>
      <c r="K631" s="191"/>
      <c r="L631" s="197"/>
      <c r="M631" s="198"/>
      <c r="N631" s="199"/>
      <c r="O631" s="199"/>
      <c r="P631" s="199"/>
      <c r="Q631" s="199"/>
      <c r="R631" s="199"/>
      <c r="S631" s="199"/>
      <c r="T631" s="200"/>
      <c r="AT631" s="201" t="s">
        <v>147</v>
      </c>
      <c r="AU631" s="201" t="s">
        <v>92</v>
      </c>
      <c r="AV631" s="13" t="s">
        <v>92</v>
      </c>
      <c r="AW631" s="13" t="s">
        <v>43</v>
      </c>
      <c r="AX631" s="13" t="s">
        <v>83</v>
      </c>
      <c r="AY631" s="201" t="s">
        <v>135</v>
      </c>
    </row>
    <row r="632" spans="1:65" s="13" customFormat="1" ht="11.25">
      <c r="B632" s="190"/>
      <c r="C632" s="191"/>
      <c r="D632" s="192" t="s">
        <v>147</v>
      </c>
      <c r="E632" s="193" t="s">
        <v>45</v>
      </c>
      <c r="F632" s="194" t="s">
        <v>820</v>
      </c>
      <c r="G632" s="191"/>
      <c r="H632" s="195">
        <v>25.84</v>
      </c>
      <c r="I632" s="196"/>
      <c r="J632" s="191"/>
      <c r="K632" s="191"/>
      <c r="L632" s="197"/>
      <c r="M632" s="198"/>
      <c r="N632" s="199"/>
      <c r="O632" s="199"/>
      <c r="P632" s="199"/>
      <c r="Q632" s="199"/>
      <c r="R632" s="199"/>
      <c r="S632" s="199"/>
      <c r="T632" s="200"/>
      <c r="AT632" s="201" t="s">
        <v>147</v>
      </c>
      <c r="AU632" s="201" t="s">
        <v>92</v>
      </c>
      <c r="AV632" s="13" t="s">
        <v>92</v>
      </c>
      <c r="AW632" s="13" t="s">
        <v>43</v>
      </c>
      <c r="AX632" s="13" t="s">
        <v>83</v>
      </c>
      <c r="AY632" s="201" t="s">
        <v>135</v>
      </c>
    </row>
    <row r="633" spans="1:65" s="13" customFormat="1" ht="11.25">
      <c r="B633" s="190"/>
      <c r="C633" s="191"/>
      <c r="D633" s="192" t="s">
        <v>147</v>
      </c>
      <c r="E633" s="193" t="s">
        <v>45</v>
      </c>
      <c r="F633" s="194" t="s">
        <v>821</v>
      </c>
      <c r="G633" s="191"/>
      <c r="H633" s="195">
        <v>3.49</v>
      </c>
      <c r="I633" s="196"/>
      <c r="J633" s="191"/>
      <c r="K633" s="191"/>
      <c r="L633" s="197"/>
      <c r="M633" s="198"/>
      <c r="N633" s="199"/>
      <c r="O633" s="199"/>
      <c r="P633" s="199"/>
      <c r="Q633" s="199"/>
      <c r="R633" s="199"/>
      <c r="S633" s="199"/>
      <c r="T633" s="200"/>
      <c r="AT633" s="201" t="s">
        <v>147</v>
      </c>
      <c r="AU633" s="201" t="s">
        <v>92</v>
      </c>
      <c r="AV633" s="13" t="s">
        <v>92</v>
      </c>
      <c r="AW633" s="13" t="s">
        <v>43</v>
      </c>
      <c r="AX633" s="13" t="s">
        <v>83</v>
      </c>
      <c r="AY633" s="201" t="s">
        <v>135</v>
      </c>
    </row>
    <row r="634" spans="1:65" s="13" customFormat="1" ht="11.25">
      <c r="B634" s="190"/>
      <c r="C634" s="191"/>
      <c r="D634" s="192" t="s">
        <v>147</v>
      </c>
      <c r="E634" s="193" t="s">
        <v>45</v>
      </c>
      <c r="F634" s="194" t="s">
        <v>822</v>
      </c>
      <c r="G634" s="191"/>
      <c r="H634" s="195">
        <v>7.5</v>
      </c>
      <c r="I634" s="196"/>
      <c r="J634" s="191"/>
      <c r="K634" s="191"/>
      <c r="L634" s="197"/>
      <c r="M634" s="198"/>
      <c r="N634" s="199"/>
      <c r="O634" s="199"/>
      <c r="P634" s="199"/>
      <c r="Q634" s="199"/>
      <c r="R634" s="199"/>
      <c r="S634" s="199"/>
      <c r="T634" s="200"/>
      <c r="AT634" s="201" t="s">
        <v>147</v>
      </c>
      <c r="AU634" s="201" t="s">
        <v>92</v>
      </c>
      <c r="AV634" s="13" t="s">
        <v>92</v>
      </c>
      <c r="AW634" s="13" t="s">
        <v>43</v>
      </c>
      <c r="AX634" s="13" t="s">
        <v>83</v>
      </c>
      <c r="AY634" s="201" t="s">
        <v>135</v>
      </c>
    </row>
    <row r="635" spans="1:65" s="14" customFormat="1" ht="11.25">
      <c r="B635" s="202"/>
      <c r="C635" s="203"/>
      <c r="D635" s="192" t="s">
        <v>147</v>
      </c>
      <c r="E635" s="204" t="s">
        <v>45</v>
      </c>
      <c r="F635" s="205" t="s">
        <v>154</v>
      </c>
      <c r="G635" s="203"/>
      <c r="H635" s="206">
        <v>110.095</v>
      </c>
      <c r="I635" s="207"/>
      <c r="J635" s="203"/>
      <c r="K635" s="203"/>
      <c r="L635" s="208"/>
      <c r="M635" s="209"/>
      <c r="N635" s="210"/>
      <c r="O635" s="210"/>
      <c r="P635" s="210"/>
      <c r="Q635" s="210"/>
      <c r="R635" s="210"/>
      <c r="S635" s="210"/>
      <c r="T635" s="211"/>
      <c r="AT635" s="212" t="s">
        <v>147</v>
      </c>
      <c r="AU635" s="212" t="s">
        <v>92</v>
      </c>
      <c r="AV635" s="14" t="s">
        <v>143</v>
      </c>
      <c r="AW635" s="14" t="s">
        <v>43</v>
      </c>
      <c r="AX635" s="14" t="s">
        <v>90</v>
      </c>
      <c r="AY635" s="212" t="s">
        <v>135</v>
      </c>
    </row>
    <row r="636" spans="1:65" s="2" customFormat="1" ht="44.25" customHeight="1">
      <c r="A636" s="37"/>
      <c r="B636" s="38"/>
      <c r="C636" s="172" t="s">
        <v>823</v>
      </c>
      <c r="D636" s="172" t="s">
        <v>138</v>
      </c>
      <c r="E636" s="173" t="s">
        <v>824</v>
      </c>
      <c r="F636" s="174" t="s">
        <v>825</v>
      </c>
      <c r="G636" s="175" t="s">
        <v>162</v>
      </c>
      <c r="H636" s="176">
        <v>110.095</v>
      </c>
      <c r="I636" s="177"/>
      <c r="J636" s="178">
        <f>ROUND(I636*H636,2)</f>
        <v>0</v>
      </c>
      <c r="K636" s="174" t="s">
        <v>142</v>
      </c>
      <c r="L636" s="42"/>
      <c r="M636" s="179" t="s">
        <v>45</v>
      </c>
      <c r="N636" s="180" t="s">
        <v>54</v>
      </c>
      <c r="O636" s="67"/>
      <c r="P636" s="181">
        <f>O636*H636</f>
        <v>0</v>
      </c>
      <c r="Q636" s="181">
        <v>1E-4</v>
      </c>
      <c r="R636" s="181">
        <f>Q636*H636</f>
        <v>1.10095E-2</v>
      </c>
      <c r="S636" s="181">
        <v>0</v>
      </c>
      <c r="T636" s="182">
        <f>S636*H636</f>
        <v>0</v>
      </c>
      <c r="U636" s="37"/>
      <c r="V636" s="37"/>
      <c r="W636" s="37"/>
      <c r="X636" s="37"/>
      <c r="Y636" s="37"/>
      <c r="Z636" s="37"/>
      <c r="AA636" s="37"/>
      <c r="AB636" s="37"/>
      <c r="AC636" s="37"/>
      <c r="AD636" s="37"/>
      <c r="AE636" s="37"/>
      <c r="AR636" s="183" t="s">
        <v>331</v>
      </c>
      <c r="AT636" s="183" t="s">
        <v>138</v>
      </c>
      <c r="AU636" s="183" t="s">
        <v>92</v>
      </c>
      <c r="AY636" s="19" t="s">
        <v>135</v>
      </c>
      <c r="BE636" s="184">
        <f>IF(N636="základní",J636,0)</f>
        <v>0</v>
      </c>
      <c r="BF636" s="184">
        <f>IF(N636="snížená",J636,0)</f>
        <v>0</v>
      </c>
      <c r="BG636" s="184">
        <f>IF(N636="zákl. přenesená",J636,0)</f>
        <v>0</v>
      </c>
      <c r="BH636" s="184">
        <f>IF(N636="sníž. přenesená",J636,0)</f>
        <v>0</v>
      </c>
      <c r="BI636" s="184">
        <f>IF(N636="nulová",J636,0)</f>
        <v>0</v>
      </c>
      <c r="BJ636" s="19" t="s">
        <v>90</v>
      </c>
      <c r="BK636" s="184">
        <f>ROUND(I636*H636,2)</f>
        <v>0</v>
      </c>
      <c r="BL636" s="19" t="s">
        <v>331</v>
      </c>
      <c r="BM636" s="183" t="s">
        <v>826</v>
      </c>
    </row>
    <row r="637" spans="1:65" s="2" customFormat="1" ht="11.25">
      <c r="A637" s="37"/>
      <c r="B637" s="38"/>
      <c r="C637" s="39"/>
      <c r="D637" s="185" t="s">
        <v>145</v>
      </c>
      <c r="E637" s="39"/>
      <c r="F637" s="186" t="s">
        <v>827</v>
      </c>
      <c r="G637" s="39"/>
      <c r="H637" s="39"/>
      <c r="I637" s="187"/>
      <c r="J637" s="39"/>
      <c r="K637" s="39"/>
      <c r="L637" s="42"/>
      <c r="M637" s="188"/>
      <c r="N637" s="189"/>
      <c r="O637" s="67"/>
      <c r="P637" s="67"/>
      <c r="Q637" s="67"/>
      <c r="R637" s="67"/>
      <c r="S637" s="67"/>
      <c r="T637" s="68"/>
      <c r="U637" s="37"/>
      <c r="V637" s="37"/>
      <c r="W637" s="37"/>
      <c r="X637" s="37"/>
      <c r="Y637" s="37"/>
      <c r="Z637" s="37"/>
      <c r="AA637" s="37"/>
      <c r="AB637" s="37"/>
      <c r="AC637" s="37"/>
      <c r="AD637" s="37"/>
      <c r="AE637" s="37"/>
      <c r="AT637" s="19" t="s">
        <v>145</v>
      </c>
      <c r="AU637" s="19" t="s">
        <v>92</v>
      </c>
    </row>
    <row r="638" spans="1:65" s="2" customFormat="1" ht="49.15" customHeight="1">
      <c r="A638" s="37"/>
      <c r="B638" s="38"/>
      <c r="C638" s="172" t="s">
        <v>828</v>
      </c>
      <c r="D638" s="172" t="s">
        <v>138</v>
      </c>
      <c r="E638" s="173" t="s">
        <v>829</v>
      </c>
      <c r="F638" s="174" t="s">
        <v>830</v>
      </c>
      <c r="G638" s="175" t="s">
        <v>162</v>
      </c>
      <c r="H638" s="176">
        <v>104.459</v>
      </c>
      <c r="I638" s="177"/>
      <c r="J638" s="178">
        <f>ROUND(I638*H638,2)</f>
        <v>0</v>
      </c>
      <c r="K638" s="174" t="s">
        <v>142</v>
      </c>
      <c r="L638" s="42"/>
      <c r="M638" s="179" t="s">
        <v>45</v>
      </c>
      <c r="N638" s="180" t="s">
        <v>54</v>
      </c>
      <c r="O638" s="67"/>
      <c r="P638" s="181">
        <f>O638*H638</f>
        <v>0</v>
      </c>
      <c r="Q638" s="181">
        <v>0</v>
      </c>
      <c r="R638" s="181">
        <f>Q638*H638</f>
        <v>0</v>
      </c>
      <c r="S638" s="181">
        <v>2.835E-2</v>
      </c>
      <c r="T638" s="182">
        <f>S638*H638</f>
        <v>2.9614126500000002</v>
      </c>
      <c r="U638" s="37"/>
      <c r="V638" s="37"/>
      <c r="W638" s="37"/>
      <c r="X638" s="37"/>
      <c r="Y638" s="37"/>
      <c r="Z638" s="37"/>
      <c r="AA638" s="37"/>
      <c r="AB638" s="37"/>
      <c r="AC638" s="37"/>
      <c r="AD638" s="37"/>
      <c r="AE638" s="37"/>
      <c r="AR638" s="183" t="s">
        <v>331</v>
      </c>
      <c r="AT638" s="183" t="s">
        <v>138</v>
      </c>
      <c r="AU638" s="183" t="s">
        <v>92</v>
      </c>
      <c r="AY638" s="19" t="s">
        <v>135</v>
      </c>
      <c r="BE638" s="184">
        <f>IF(N638="základní",J638,0)</f>
        <v>0</v>
      </c>
      <c r="BF638" s="184">
        <f>IF(N638="snížená",J638,0)</f>
        <v>0</v>
      </c>
      <c r="BG638" s="184">
        <f>IF(N638="zákl. přenesená",J638,0)</f>
        <v>0</v>
      </c>
      <c r="BH638" s="184">
        <f>IF(N638="sníž. přenesená",J638,0)</f>
        <v>0</v>
      </c>
      <c r="BI638" s="184">
        <f>IF(N638="nulová",J638,0)</f>
        <v>0</v>
      </c>
      <c r="BJ638" s="19" t="s">
        <v>90</v>
      </c>
      <c r="BK638" s="184">
        <f>ROUND(I638*H638,2)</f>
        <v>0</v>
      </c>
      <c r="BL638" s="19" t="s">
        <v>331</v>
      </c>
      <c r="BM638" s="183" t="s">
        <v>831</v>
      </c>
    </row>
    <row r="639" spans="1:65" s="2" customFormat="1" ht="11.25">
      <c r="A639" s="37"/>
      <c r="B639" s="38"/>
      <c r="C639" s="39"/>
      <c r="D639" s="185" t="s">
        <v>145</v>
      </c>
      <c r="E639" s="39"/>
      <c r="F639" s="186" t="s">
        <v>832</v>
      </c>
      <c r="G639" s="39"/>
      <c r="H639" s="39"/>
      <c r="I639" s="187"/>
      <c r="J639" s="39"/>
      <c r="K639" s="39"/>
      <c r="L639" s="42"/>
      <c r="M639" s="188"/>
      <c r="N639" s="189"/>
      <c r="O639" s="67"/>
      <c r="P639" s="67"/>
      <c r="Q639" s="67"/>
      <c r="R639" s="67"/>
      <c r="S639" s="67"/>
      <c r="T639" s="68"/>
      <c r="U639" s="37"/>
      <c r="V639" s="37"/>
      <c r="W639" s="37"/>
      <c r="X639" s="37"/>
      <c r="Y639" s="37"/>
      <c r="Z639" s="37"/>
      <c r="AA639" s="37"/>
      <c r="AB639" s="37"/>
      <c r="AC639" s="37"/>
      <c r="AD639" s="37"/>
      <c r="AE639" s="37"/>
      <c r="AT639" s="19" t="s">
        <v>145</v>
      </c>
      <c r="AU639" s="19" t="s">
        <v>92</v>
      </c>
    </row>
    <row r="640" spans="1:65" s="15" customFormat="1" ht="11.25">
      <c r="B640" s="213"/>
      <c r="C640" s="214"/>
      <c r="D640" s="192" t="s">
        <v>147</v>
      </c>
      <c r="E640" s="215" t="s">
        <v>45</v>
      </c>
      <c r="F640" s="216" t="s">
        <v>833</v>
      </c>
      <c r="G640" s="214"/>
      <c r="H640" s="215" t="s">
        <v>45</v>
      </c>
      <c r="I640" s="217"/>
      <c r="J640" s="214"/>
      <c r="K640" s="214"/>
      <c r="L640" s="218"/>
      <c r="M640" s="219"/>
      <c r="N640" s="220"/>
      <c r="O640" s="220"/>
      <c r="P640" s="220"/>
      <c r="Q640" s="220"/>
      <c r="R640" s="220"/>
      <c r="S640" s="220"/>
      <c r="T640" s="221"/>
      <c r="AT640" s="222" t="s">
        <v>147</v>
      </c>
      <c r="AU640" s="222" t="s">
        <v>92</v>
      </c>
      <c r="AV640" s="15" t="s">
        <v>90</v>
      </c>
      <c r="AW640" s="15" t="s">
        <v>43</v>
      </c>
      <c r="AX640" s="15" t="s">
        <v>83</v>
      </c>
      <c r="AY640" s="222" t="s">
        <v>135</v>
      </c>
    </row>
    <row r="641" spans="1:65" s="13" customFormat="1" ht="11.25">
      <c r="B641" s="190"/>
      <c r="C641" s="191"/>
      <c r="D641" s="192" t="s">
        <v>147</v>
      </c>
      <c r="E641" s="193" t="s">
        <v>45</v>
      </c>
      <c r="F641" s="194" t="s">
        <v>834</v>
      </c>
      <c r="G641" s="191"/>
      <c r="H641" s="195">
        <v>12.444000000000001</v>
      </c>
      <c r="I641" s="196"/>
      <c r="J641" s="191"/>
      <c r="K641" s="191"/>
      <c r="L641" s="197"/>
      <c r="M641" s="198"/>
      <c r="N641" s="199"/>
      <c r="O641" s="199"/>
      <c r="P641" s="199"/>
      <c r="Q641" s="199"/>
      <c r="R641" s="199"/>
      <c r="S641" s="199"/>
      <c r="T641" s="200"/>
      <c r="AT641" s="201" t="s">
        <v>147</v>
      </c>
      <c r="AU641" s="201" t="s">
        <v>92</v>
      </c>
      <c r="AV641" s="13" t="s">
        <v>92</v>
      </c>
      <c r="AW641" s="13" t="s">
        <v>43</v>
      </c>
      <c r="AX641" s="13" t="s">
        <v>83</v>
      </c>
      <c r="AY641" s="201" t="s">
        <v>135</v>
      </c>
    </row>
    <row r="642" spans="1:65" s="13" customFormat="1" ht="11.25">
      <c r="B642" s="190"/>
      <c r="C642" s="191"/>
      <c r="D642" s="192" t="s">
        <v>147</v>
      </c>
      <c r="E642" s="193" t="s">
        <v>45</v>
      </c>
      <c r="F642" s="194" t="s">
        <v>835</v>
      </c>
      <c r="G642" s="191"/>
      <c r="H642" s="195">
        <v>60.39</v>
      </c>
      <c r="I642" s="196"/>
      <c r="J642" s="191"/>
      <c r="K642" s="191"/>
      <c r="L642" s="197"/>
      <c r="M642" s="198"/>
      <c r="N642" s="199"/>
      <c r="O642" s="199"/>
      <c r="P642" s="199"/>
      <c r="Q642" s="199"/>
      <c r="R642" s="199"/>
      <c r="S642" s="199"/>
      <c r="T642" s="200"/>
      <c r="AT642" s="201" t="s">
        <v>147</v>
      </c>
      <c r="AU642" s="201" t="s">
        <v>92</v>
      </c>
      <c r="AV642" s="13" t="s">
        <v>92</v>
      </c>
      <c r="AW642" s="13" t="s">
        <v>43</v>
      </c>
      <c r="AX642" s="13" t="s">
        <v>83</v>
      </c>
      <c r="AY642" s="201" t="s">
        <v>135</v>
      </c>
    </row>
    <row r="643" spans="1:65" s="13" customFormat="1" ht="11.25">
      <c r="B643" s="190"/>
      <c r="C643" s="191"/>
      <c r="D643" s="192" t="s">
        <v>147</v>
      </c>
      <c r="E643" s="193" t="s">
        <v>45</v>
      </c>
      <c r="F643" s="194" t="s">
        <v>836</v>
      </c>
      <c r="G643" s="191"/>
      <c r="H643" s="195">
        <v>20.6</v>
      </c>
      <c r="I643" s="196"/>
      <c r="J643" s="191"/>
      <c r="K643" s="191"/>
      <c r="L643" s="197"/>
      <c r="M643" s="198"/>
      <c r="N643" s="199"/>
      <c r="O643" s="199"/>
      <c r="P643" s="199"/>
      <c r="Q643" s="199"/>
      <c r="R643" s="199"/>
      <c r="S643" s="199"/>
      <c r="T643" s="200"/>
      <c r="AT643" s="201" t="s">
        <v>147</v>
      </c>
      <c r="AU643" s="201" t="s">
        <v>92</v>
      </c>
      <c r="AV643" s="13" t="s">
        <v>92</v>
      </c>
      <c r="AW643" s="13" t="s">
        <v>43</v>
      </c>
      <c r="AX643" s="13" t="s">
        <v>83</v>
      </c>
      <c r="AY643" s="201" t="s">
        <v>135</v>
      </c>
    </row>
    <row r="644" spans="1:65" s="13" customFormat="1" ht="11.25">
      <c r="B644" s="190"/>
      <c r="C644" s="191"/>
      <c r="D644" s="192" t="s">
        <v>147</v>
      </c>
      <c r="E644" s="193" t="s">
        <v>45</v>
      </c>
      <c r="F644" s="194" t="s">
        <v>837</v>
      </c>
      <c r="G644" s="191"/>
      <c r="H644" s="195">
        <v>11.025</v>
      </c>
      <c r="I644" s="196"/>
      <c r="J644" s="191"/>
      <c r="K644" s="191"/>
      <c r="L644" s="197"/>
      <c r="M644" s="198"/>
      <c r="N644" s="199"/>
      <c r="O644" s="199"/>
      <c r="P644" s="199"/>
      <c r="Q644" s="199"/>
      <c r="R644" s="199"/>
      <c r="S644" s="199"/>
      <c r="T644" s="200"/>
      <c r="AT644" s="201" t="s">
        <v>147</v>
      </c>
      <c r="AU644" s="201" t="s">
        <v>92</v>
      </c>
      <c r="AV644" s="13" t="s">
        <v>92</v>
      </c>
      <c r="AW644" s="13" t="s">
        <v>43</v>
      </c>
      <c r="AX644" s="13" t="s">
        <v>83</v>
      </c>
      <c r="AY644" s="201" t="s">
        <v>135</v>
      </c>
    </row>
    <row r="645" spans="1:65" s="14" customFormat="1" ht="11.25">
      <c r="B645" s="202"/>
      <c r="C645" s="203"/>
      <c r="D645" s="192" t="s">
        <v>147</v>
      </c>
      <c r="E645" s="204" t="s">
        <v>45</v>
      </c>
      <c r="F645" s="205" t="s">
        <v>154</v>
      </c>
      <c r="G645" s="203"/>
      <c r="H645" s="206">
        <v>104.459</v>
      </c>
      <c r="I645" s="207"/>
      <c r="J645" s="203"/>
      <c r="K645" s="203"/>
      <c r="L645" s="208"/>
      <c r="M645" s="209"/>
      <c r="N645" s="210"/>
      <c r="O645" s="210"/>
      <c r="P645" s="210"/>
      <c r="Q645" s="210"/>
      <c r="R645" s="210"/>
      <c r="S645" s="210"/>
      <c r="T645" s="211"/>
      <c r="AT645" s="212" t="s">
        <v>147</v>
      </c>
      <c r="AU645" s="212" t="s">
        <v>92</v>
      </c>
      <c r="AV645" s="14" t="s">
        <v>143</v>
      </c>
      <c r="AW645" s="14" t="s">
        <v>43</v>
      </c>
      <c r="AX645" s="14" t="s">
        <v>90</v>
      </c>
      <c r="AY645" s="212" t="s">
        <v>135</v>
      </c>
    </row>
    <row r="646" spans="1:65" s="2" customFormat="1" ht="37.9" customHeight="1">
      <c r="A646" s="37"/>
      <c r="B646" s="38"/>
      <c r="C646" s="172" t="s">
        <v>838</v>
      </c>
      <c r="D646" s="172" t="s">
        <v>138</v>
      </c>
      <c r="E646" s="173" t="s">
        <v>839</v>
      </c>
      <c r="F646" s="174" t="s">
        <v>840</v>
      </c>
      <c r="G646" s="175" t="s">
        <v>162</v>
      </c>
      <c r="H646" s="176">
        <v>253.86</v>
      </c>
      <c r="I646" s="177"/>
      <c r="J646" s="178">
        <f>ROUND(I646*H646,2)</f>
        <v>0</v>
      </c>
      <c r="K646" s="174" t="s">
        <v>142</v>
      </c>
      <c r="L646" s="42"/>
      <c r="M646" s="179" t="s">
        <v>45</v>
      </c>
      <c r="N646" s="180" t="s">
        <v>54</v>
      </c>
      <c r="O646" s="67"/>
      <c r="P646" s="181">
        <f>O646*H646</f>
        <v>0</v>
      </c>
      <c r="Q646" s="181">
        <v>1.25E-3</v>
      </c>
      <c r="R646" s="181">
        <f>Q646*H646</f>
        <v>0.31732500000000002</v>
      </c>
      <c r="S646" s="181">
        <v>0</v>
      </c>
      <c r="T646" s="182">
        <f>S646*H646</f>
        <v>0</v>
      </c>
      <c r="U646" s="37"/>
      <c r="V646" s="37"/>
      <c r="W646" s="37"/>
      <c r="X646" s="37"/>
      <c r="Y646" s="37"/>
      <c r="Z646" s="37"/>
      <c r="AA646" s="37"/>
      <c r="AB646" s="37"/>
      <c r="AC646" s="37"/>
      <c r="AD646" s="37"/>
      <c r="AE646" s="37"/>
      <c r="AR646" s="183" t="s">
        <v>331</v>
      </c>
      <c r="AT646" s="183" t="s">
        <v>138</v>
      </c>
      <c r="AU646" s="183" t="s">
        <v>92</v>
      </c>
      <c r="AY646" s="19" t="s">
        <v>135</v>
      </c>
      <c r="BE646" s="184">
        <f>IF(N646="základní",J646,0)</f>
        <v>0</v>
      </c>
      <c r="BF646" s="184">
        <f>IF(N646="snížená",J646,0)</f>
        <v>0</v>
      </c>
      <c r="BG646" s="184">
        <f>IF(N646="zákl. přenesená",J646,0)</f>
        <v>0</v>
      </c>
      <c r="BH646" s="184">
        <f>IF(N646="sníž. přenesená",J646,0)</f>
        <v>0</v>
      </c>
      <c r="BI646" s="184">
        <f>IF(N646="nulová",J646,0)</f>
        <v>0</v>
      </c>
      <c r="BJ646" s="19" t="s">
        <v>90</v>
      </c>
      <c r="BK646" s="184">
        <f>ROUND(I646*H646,2)</f>
        <v>0</v>
      </c>
      <c r="BL646" s="19" t="s">
        <v>331</v>
      </c>
      <c r="BM646" s="183" t="s">
        <v>841</v>
      </c>
    </row>
    <row r="647" spans="1:65" s="2" customFormat="1" ht="11.25">
      <c r="A647" s="37"/>
      <c r="B647" s="38"/>
      <c r="C647" s="39"/>
      <c r="D647" s="185" t="s">
        <v>145</v>
      </c>
      <c r="E647" s="39"/>
      <c r="F647" s="186" t="s">
        <v>842</v>
      </c>
      <c r="G647" s="39"/>
      <c r="H647" s="39"/>
      <c r="I647" s="187"/>
      <c r="J647" s="39"/>
      <c r="K647" s="39"/>
      <c r="L647" s="42"/>
      <c r="M647" s="188"/>
      <c r="N647" s="189"/>
      <c r="O647" s="67"/>
      <c r="P647" s="67"/>
      <c r="Q647" s="67"/>
      <c r="R647" s="67"/>
      <c r="S647" s="67"/>
      <c r="T647" s="68"/>
      <c r="U647" s="37"/>
      <c r="V647" s="37"/>
      <c r="W647" s="37"/>
      <c r="X647" s="37"/>
      <c r="Y647" s="37"/>
      <c r="Z647" s="37"/>
      <c r="AA647" s="37"/>
      <c r="AB647" s="37"/>
      <c r="AC647" s="37"/>
      <c r="AD647" s="37"/>
      <c r="AE647" s="37"/>
      <c r="AT647" s="19" t="s">
        <v>145</v>
      </c>
      <c r="AU647" s="19" t="s">
        <v>92</v>
      </c>
    </row>
    <row r="648" spans="1:65" s="15" customFormat="1" ht="11.25">
      <c r="B648" s="213"/>
      <c r="C648" s="214"/>
      <c r="D648" s="192" t="s">
        <v>147</v>
      </c>
      <c r="E648" s="215" t="s">
        <v>45</v>
      </c>
      <c r="F648" s="216" t="s">
        <v>843</v>
      </c>
      <c r="G648" s="214"/>
      <c r="H648" s="215" t="s">
        <v>45</v>
      </c>
      <c r="I648" s="217"/>
      <c r="J648" s="214"/>
      <c r="K648" s="214"/>
      <c r="L648" s="218"/>
      <c r="M648" s="219"/>
      <c r="N648" s="220"/>
      <c r="O648" s="220"/>
      <c r="P648" s="220"/>
      <c r="Q648" s="220"/>
      <c r="R648" s="220"/>
      <c r="S648" s="220"/>
      <c r="T648" s="221"/>
      <c r="AT648" s="222" t="s">
        <v>147</v>
      </c>
      <c r="AU648" s="222" t="s">
        <v>92</v>
      </c>
      <c r="AV648" s="15" t="s">
        <v>90</v>
      </c>
      <c r="AW648" s="15" t="s">
        <v>43</v>
      </c>
      <c r="AX648" s="15" t="s">
        <v>83</v>
      </c>
      <c r="AY648" s="222" t="s">
        <v>135</v>
      </c>
    </row>
    <row r="649" spans="1:65" s="13" customFormat="1" ht="11.25">
      <c r="B649" s="190"/>
      <c r="C649" s="191"/>
      <c r="D649" s="192" t="s">
        <v>147</v>
      </c>
      <c r="E649" s="193" t="s">
        <v>45</v>
      </c>
      <c r="F649" s="194" t="s">
        <v>844</v>
      </c>
      <c r="G649" s="191"/>
      <c r="H649" s="195">
        <v>50</v>
      </c>
      <c r="I649" s="196"/>
      <c r="J649" s="191"/>
      <c r="K649" s="191"/>
      <c r="L649" s="197"/>
      <c r="M649" s="198"/>
      <c r="N649" s="199"/>
      <c r="O649" s="199"/>
      <c r="P649" s="199"/>
      <c r="Q649" s="199"/>
      <c r="R649" s="199"/>
      <c r="S649" s="199"/>
      <c r="T649" s="200"/>
      <c r="AT649" s="201" t="s">
        <v>147</v>
      </c>
      <c r="AU649" s="201" t="s">
        <v>92</v>
      </c>
      <c r="AV649" s="13" t="s">
        <v>92</v>
      </c>
      <c r="AW649" s="13" t="s">
        <v>43</v>
      </c>
      <c r="AX649" s="13" t="s">
        <v>83</v>
      </c>
      <c r="AY649" s="201" t="s">
        <v>135</v>
      </c>
    </row>
    <row r="650" spans="1:65" s="13" customFormat="1" ht="11.25">
      <c r="B650" s="190"/>
      <c r="C650" s="191"/>
      <c r="D650" s="192" t="s">
        <v>147</v>
      </c>
      <c r="E650" s="193" t="s">
        <v>45</v>
      </c>
      <c r="F650" s="194" t="s">
        <v>845</v>
      </c>
      <c r="G650" s="191"/>
      <c r="H650" s="195">
        <v>140.75</v>
      </c>
      <c r="I650" s="196"/>
      <c r="J650" s="191"/>
      <c r="K650" s="191"/>
      <c r="L650" s="197"/>
      <c r="M650" s="198"/>
      <c r="N650" s="199"/>
      <c r="O650" s="199"/>
      <c r="P650" s="199"/>
      <c r="Q650" s="199"/>
      <c r="R650" s="199"/>
      <c r="S650" s="199"/>
      <c r="T650" s="200"/>
      <c r="AT650" s="201" t="s">
        <v>147</v>
      </c>
      <c r="AU650" s="201" t="s">
        <v>92</v>
      </c>
      <c r="AV650" s="13" t="s">
        <v>92</v>
      </c>
      <c r="AW650" s="13" t="s">
        <v>43</v>
      </c>
      <c r="AX650" s="13" t="s">
        <v>83</v>
      </c>
      <c r="AY650" s="201" t="s">
        <v>135</v>
      </c>
    </row>
    <row r="651" spans="1:65" s="13" customFormat="1" ht="11.25">
      <c r="B651" s="190"/>
      <c r="C651" s="191"/>
      <c r="D651" s="192" t="s">
        <v>147</v>
      </c>
      <c r="E651" s="193" t="s">
        <v>45</v>
      </c>
      <c r="F651" s="194" t="s">
        <v>846</v>
      </c>
      <c r="G651" s="191"/>
      <c r="H651" s="195">
        <v>11.3</v>
      </c>
      <c r="I651" s="196"/>
      <c r="J651" s="191"/>
      <c r="K651" s="191"/>
      <c r="L651" s="197"/>
      <c r="M651" s="198"/>
      <c r="N651" s="199"/>
      <c r="O651" s="199"/>
      <c r="P651" s="199"/>
      <c r="Q651" s="199"/>
      <c r="R651" s="199"/>
      <c r="S651" s="199"/>
      <c r="T651" s="200"/>
      <c r="AT651" s="201" t="s">
        <v>147</v>
      </c>
      <c r="AU651" s="201" t="s">
        <v>92</v>
      </c>
      <c r="AV651" s="13" t="s">
        <v>92</v>
      </c>
      <c r="AW651" s="13" t="s">
        <v>43</v>
      </c>
      <c r="AX651" s="13" t="s">
        <v>83</v>
      </c>
      <c r="AY651" s="201" t="s">
        <v>135</v>
      </c>
    </row>
    <row r="652" spans="1:65" s="16" customFormat="1" ht="11.25">
      <c r="B652" s="234"/>
      <c r="C652" s="235"/>
      <c r="D652" s="192" t="s">
        <v>147</v>
      </c>
      <c r="E652" s="236" t="s">
        <v>45</v>
      </c>
      <c r="F652" s="237" t="s">
        <v>847</v>
      </c>
      <c r="G652" s="235"/>
      <c r="H652" s="238">
        <v>202.05</v>
      </c>
      <c r="I652" s="239"/>
      <c r="J652" s="235"/>
      <c r="K652" s="235"/>
      <c r="L652" s="240"/>
      <c r="M652" s="241"/>
      <c r="N652" s="242"/>
      <c r="O652" s="242"/>
      <c r="P652" s="242"/>
      <c r="Q652" s="242"/>
      <c r="R652" s="242"/>
      <c r="S652" s="242"/>
      <c r="T652" s="243"/>
      <c r="AT652" s="244" t="s">
        <v>147</v>
      </c>
      <c r="AU652" s="244" t="s">
        <v>92</v>
      </c>
      <c r="AV652" s="16" t="s">
        <v>136</v>
      </c>
      <c r="AW652" s="16" t="s">
        <v>43</v>
      </c>
      <c r="AX652" s="16" t="s">
        <v>83</v>
      </c>
      <c r="AY652" s="244" t="s">
        <v>135</v>
      </c>
    </row>
    <row r="653" spans="1:65" s="15" customFormat="1" ht="11.25">
      <c r="B653" s="213"/>
      <c r="C653" s="214"/>
      <c r="D653" s="192" t="s">
        <v>147</v>
      </c>
      <c r="E653" s="215" t="s">
        <v>45</v>
      </c>
      <c r="F653" s="216" t="s">
        <v>848</v>
      </c>
      <c r="G653" s="214"/>
      <c r="H653" s="215" t="s">
        <v>45</v>
      </c>
      <c r="I653" s="217"/>
      <c r="J653" s="214"/>
      <c r="K653" s="214"/>
      <c r="L653" s="218"/>
      <c r="M653" s="219"/>
      <c r="N653" s="220"/>
      <c r="O653" s="220"/>
      <c r="P653" s="220"/>
      <c r="Q653" s="220"/>
      <c r="R653" s="220"/>
      <c r="S653" s="220"/>
      <c r="T653" s="221"/>
      <c r="AT653" s="222" t="s">
        <v>147</v>
      </c>
      <c r="AU653" s="222" t="s">
        <v>92</v>
      </c>
      <c r="AV653" s="15" t="s">
        <v>90</v>
      </c>
      <c r="AW653" s="15" t="s">
        <v>43</v>
      </c>
      <c r="AX653" s="15" t="s">
        <v>83</v>
      </c>
      <c r="AY653" s="222" t="s">
        <v>135</v>
      </c>
    </row>
    <row r="654" spans="1:65" s="13" customFormat="1" ht="11.25">
      <c r="B654" s="190"/>
      <c r="C654" s="191"/>
      <c r="D654" s="192" t="s">
        <v>147</v>
      </c>
      <c r="E654" s="193" t="s">
        <v>45</v>
      </c>
      <c r="F654" s="194" t="s">
        <v>849</v>
      </c>
      <c r="G654" s="191"/>
      <c r="H654" s="195">
        <v>9.0399999999999991</v>
      </c>
      <c r="I654" s="196"/>
      <c r="J654" s="191"/>
      <c r="K654" s="191"/>
      <c r="L654" s="197"/>
      <c r="M654" s="198"/>
      <c r="N654" s="199"/>
      <c r="O654" s="199"/>
      <c r="P654" s="199"/>
      <c r="Q654" s="199"/>
      <c r="R654" s="199"/>
      <c r="S654" s="199"/>
      <c r="T654" s="200"/>
      <c r="AT654" s="201" t="s">
        <v>147</v>
      </c>
      <c r="AU654" s="201" t="s">
        <v>92</v>
      </c>
      <c r="AV654" s="13" t="s">
        <v>92</v>
      </c>
      <c r="AW654" s="13" t="s">
        <v>43</v>
      </c>
      <c r="AX654" s="13" t="s">
        <v>83</v>
      </c>
      <c r="AY654" s="201" t="s">
        <v>135</v>
      </c>
    </row>
    <row r="655" spans="1:65" s="13" customFormat="1" ht="11.25">
      <c r="B655" s="190"/>
      <c r="C655" s="191"/>
      <c r="D655" s="192" t="s">
        <v>147</v>
      </c>
      <c r="E655" s="193" t="s">
        <v>45</v>
      </c>
      <c r="F655" s="194" t="s">
        <v>850</v>
      </c>
      <c r="G655" s="191"/>
      <c r="H655" s="195">
        <v>23</v>
      </c>
      <c r="I655" s="196"/>
      <c r="J655" s="191"/>
      <c r="K655" s="191"/>
      <c r="L655" s="197"/>
      <c r="M655" s="198"/>
      <c r="N655" s="199"/>
      <c r="O655" s="199"/>
      <c r="P655" s="199"/>
      <c r="Q655" s="199"/>
      <c r="R655" s="199"/>
      <c r="S655" s="199"/>
      <c r="T655" s="200"/>
      <c r="AT655" s="201" t="s">
        <v>147</v>
      </c>
      <c r="AU655" s="201" t="s">
        <v>92</v>
      </c>
      <c r="AV655" s="13" t="s">
        <v>92</v>
      </c>
      <c r="AW655" s="13" t="s">
        <v>43</v>
      </c>
      <c r="AX655" s="13" t="s">
        <v>83</v>
      </c>
      <c r="AY655" s="201" t="s">
        <v>135</v>
      </c>
    </row>
    <row r="656" spans="1:65" s="13" customFormat="1" ht="11.25">
      <c r="B656" s="190"/>
      <c r="C656" s="191"/>
      <c r="D656" s="192" t="s">
        <v>147</v>
      </c>
      <c r="E656" s="193" t="s">
        <v>45</v>
      </c>
      <c r="F656" s="194" t="s">
        <v>851</v>
      </c>
      <c r="G656" s="191"/>
      <c r="H656" s="195">
        <v>19.77</v>
      </c>
      <c r="I656" s="196"/>
      <c r="J656" s="191"/>
      <c r="K656" s="191"/>
      <c r="L656" s="197"/>
      <c r="M656" s="198"/>
      <c r="N656" s="199"/>
      <c r="O656" s="199"/>
      <c r="P656" s="199"/>
      <c r="Q656" s="199"/>
      <c r="R656" s="199"/>
      <c r="S656" s="199"/>
      <c r="T656" s="200"/>
      <c r="AT656" s="201" t="s">
        <v>147</v>
      </c>
      <c r="AU656" s="201" t="s">
        <v>92</v>
      </c>
      <c r="AV656" s="13" t="s">
        <v>92</v>
      </c>
      <c r="AW656" s="13" t="s">
        <v>43</v>
      </c>
      <c r="AX656" s="13" t="s">
        <v>83</v>
      </c>
      <c r="AY656" s="201" t="s">
        <v>135</v>
      </c>
    </row>
    <row r="657" spans="1:65" s="16" customFormat="1" ht="11.25">
      <c r="B657" s="234"/>
      <c r="C657" s="235"/>
      <c r="D657" s="192" t="s">
        <v>147</v>
      </c>
      <c r="E657" s="236" t="s">
        <v>45</v>
      </c>
      <c r="F657" s="237" t="s">
        <v>847</v>
      </c>
      <c r="G657" s="235"/>
      <c r="H657" s="238">
        <v>51.81</v>
      </c>
      <c r="I657" s="239"/>
      <c r="J657" s="235"/>
      <c r="K657" s="235"/>
      <c r="L657" s="240"/>
      <c r="M657" s="241"/>
      <c r="N657" s="242"/>
      <c r="O657" s="242"/>
      <c r="P657" s="242"/>
      <c r="Q657" s="242"/>
      <c r="R657" s="242"/>
      <c r="S657" s="242"/>
      <c r="T657" s="243"/>
      <c r="AT657" s="244" t="s">
        <v>147</v>
      </c>
      <c r="AU657" s="244" t="s">
        <v>92</v>
      </c>
      <c r="AV657" s="16" t="s">
        <v>136</v>
      </c>
      <c r="AW657" s="16" t="s">
        <v>43</v>
      </c>
      <c r="AX657" s="16" t="s">
        <v>83</v>
      </c>
      <c r="AY657" s="244" t="s">
        <v>135</v>
      </c>
    </row>
    <row r="658" spans="1:65" s="14" customFormat="1" ht="11.25">
      <c r="B658" s="202"/>
      <c r="C658" s="203"/>
      <c r="D658" s="192" t="s">
        <v>147</v>
      </c>
      <c r="E658" s="204" t="s">
        <v>45</v>
      </c>
      <c r="F658" s="205" t="s">
        <v>154</v>
      </c>
      <c r="G658" s="203"/>
      <c r="H658" s="206">
        <v>253.86</v>
      </c>
      <c r="I658" s="207"/>
      <c r="J658" s="203"/>
      <c r="K658" s="203"/>
      <c r="L658" s="208"/>
      <c r="M658" s="209"/>
      <c r="N658" s="210"/>
      <c r="O658" s="210"/>
      <c r="P658" s="210"/>
      <c r="Q658" s="210"/>
      <c r="R658" s="210"/>
      <c r="S658" s="210"/>
      <c r="T658" s="211"/>
      <c r="AT658" s="212" t="s">
        <v>147</v>
      </c>
      <c r="AU658" s="212" t="s">
        <v>92</v>
      </c>
      <c r="AV658" s="14" t="s">
        <v>143</v>
      </c>
      <c r="AW658" s="14" t="s">
        <v>43</v>
      </c>
      <c r="AX658" s="14" t="s">
        <v>90</v>
      </c>
      <c r="AY658" s="212" t="s">
        <v>135</v>
      </c>
    </row>
    <row r="659" spans="1:65" s="2" customFormat="1" ht="24.2" customHeight="1">
      <c r="A659" s="37"/>
      <c r="B659" s="38"/>
      <c r="C659" s="223" t="s">
        <v>852</v>
      </c>
      <c r="D659" s="223" t="s">
        <v>362</v>
      </c>
      <c r="E659" s="224" t="s">
        <v>853</v>
      </c>
      <c r="F659" s="225" t="s">
        <v>854</v>
      </c>
      <c r="G659" s="226" t="s">
        <v>162</v>
      </c>
      <c r="H659" s="227">
        <v>212.15299999999999</v>
      </c>
      <c r="I659" s="228"/>
      <c r="J659" s="229">
        <f>ROUND(I659*H659,2)</f>
        <v>0</v>
      </c>
      <c r="K659" s="225" t="s">
        <v>142</v>
      </c>
      <c r="L659" s="230"/>
      <c r="M659" s="231" t="s">
        <v>45</v>
      </c>
      <c r="N659" s="232" t="s">
        <v>54</v>
      </c>
      <c r="O659" s="67"/>
      <c r="P659" s="181">
        <f>O659*H659</f>
        <v>0</v>
      </c>
      <c r="Q659" s="181">
        <v>8.0000000000000002E-3</v>
      </c>
      <c r="R659" s="181">
        <f>Q659*H659</f>
        <v>1.6972240000000001</v>
      </c>
      <c r="S659" s="181">
        <v>0</v>
      </c>
      <c r="T659" s="182">
        <f>S659*H659</f>
        <v>0</v>
      </c>
      <c r="U659" s="37"/>
      <c r="V659" s="37"/>
      <c r="W659" s="37"/>
      <c r="X659" s="37"/>
      <c r="Y659" s="37"/>
      <c r="Z659" s="37"/>
      <c r="AA659" s="37"/>
      <c r="AB659" s="37"/>
      <c r="AC659" s="37"/>
      <c r="AD659" s="37"/>
      <c r="AE659" s="37"/>
      <c r="AR659" s="183" t="s">
        <v>405</v>
      </c>
      <c r="AT659" s="183" t="s">
        <v>362</v>
      </c>
      <c r="AU659" s="183" t="s">
        <v>92</v>
      </c>
      <c r="AY659" s="19" t="s">
        <v>135</v>
      </c>
      <c r="BE659" s="184">
        <f>IF(N659="základní",J659,0)</f>
        <v>0</v>
      </c>
      <c r="BF659" s="184">
        <f>IF(N659="snížená",J659,0)</f>
        <v>0</v>
      </c>
      <c r="BG659" s="184">
        <f>IF(N659="zákl. přenesená",J659,0)</f>
        <v>0</v>
      </c>
      <c r="BH659" s="184">
        <f>IF(N659="sníž. přenesená",J659,0)</f>
        <v>0</v>
      </c>
      <c r="BI659" s="184">
        <f>IF(N659="nulová",J659,0)</f>
        <v>0</v>
      </c>
      <c r="BJ659" s="19" t="s">
        <v>90</v>
      </c>
      <c r="BK659" s="184">
        <f>ROUND(I659*H659,2)</f>
        <v>0</v>
      </c>
      <c r="BL659" s="19" t="s">
        <v>331</v>
      </c>
      <c r="BM659" s="183" t="s">
        <v>855</v>
      </c>
    </row>
    <row r="660" spans="1:65" s="15" customFormat="1" ht="11.25">
      <c r="B660" s="213"/>
      <c r="C660" s="214"/>
      <c r="D660" s="192" t="s">
        <v>147</v>
      </c>
      <c r="E660" s="215" t="s">
        <v>45</v>
      </c>
      <c r="F660" s="216" t="s">
        <v>843</v>
      </c>
      <c r="G660" s="214"/>
      <c r="H660" s="215" t="s">
        <v>45</v>
      </c>
      <c r="I660" s="217"/>
      <c r="J660" s="214"/>
      <c r="K660" s="214"/>
      <c r="L660" s="218"/>
      <c r="M660" s="219"/>
      <c r="N660" s="220"/>
      <c r="O660" s="220"/>
      <c r="P660" s="220"/>
      <c r="Q660" s="220"/>
      <c r="R660" s="220"/>
      <c r="S660" s="220"/>
      <c r="T660" s="221"/>
      <c r="AT660" s="222" t="s">
        <v>147</v>
      </c>
      <c r="AU660" s="222" t="s">
        <v>92</v>
      </c>
      <c r="AV660" s="15" t="s">
        <v>90</v>
      </c>
      <c r="AW660" s="15" t="s">
        <v>43</v>
      </c>
      <c r="AX660" s="15" t="s">
        <v>83</v>
      </c>
      <c r="AY660" s="222" t="s">
        <v>135</v>
      </c>
    </row>
    <row r="661" spans="1:65" s="13" customFormat="1" ht="11.25">
      <c r="B661" s="190"/>
      <c r="C661" s="191"/>
      <c r="D661" s="192" t="s">
        <v>147</v>
      </c>
      <c r="E661" s="193" t="s">
        <v>45</v>
      </c>
      <c r="F661" s="194" t="s">
        <v>844</v>
      </c>
      <c r="G661" s="191"/>
      <c r="H661" s="195">
        <v>50</v>
      </c>
      <c r="I661" s="196"/>
      <c r="J661" s="191"/>
      <c r="K661" s="191"/>
      <c r="L661" s="197"/>
      <c r="M661" s="198"/>
      <c r="N661" s="199"/>
      <c r="O661" s="199"/>
      <c r="P661" s="199"/>
      <c r="Q661" s="199"/>
      <c r="R661" s="199"/>
      <c r="S661" s="199"/>
      <c r="T661" s="200"/>
      <c r="AT661" s="201" t="s">
        <v>147</v>
      </c>
      <c r="AU661" s="201" t="s">
        <v>92</v>
      </c>
      <c r="AV661" s="13" t="s">
        <v>92</v>
      </c>
      <c r="AW661" s="13" t="s">
        <v>43</v>
      </c>
      <c r="AX661" s="13" t="s">
        <v>83</v>
      </c>
      <c r="AY661" s="201" t="s">
        <v>135</v>
      </c>
    </row>
    <row r="662" spans="1:65" s="13" customFormat="1" ht="11.25">
      <c r="B662" s="190"/>
      <c r="C662" s="191"/>
      <c r="D662" s="192" t="s">
        <v>147</v>
      </c>
      <c r="E662" s="193" t="s">
        <v>45</v>
      </c>
      <c r="F662" s="194" t="s">
        <v>845</v>
      </c>
      <c r="G662" s="191"/>
      <c r="H662" s="195">
        <v>140.75</v>
      </c>
      <c r="I662" s="196"/>
      <c r="J662" s="191"/>
      <c r="K662" s="191"/>
      <c r="L662" s="197"/>
      <c r="M662" s="198"/>
      <c r="N662" s="199"/>
      <c r="O662" s="199"/>
      <c r="P662" s="199"/>
      <c r="Q662" s="199"/>
      <c r="R662" s="199"/>
      <c r="S662" s="199"/>
      <c r="T662" s="200"/>
      <c r="AT662" s="201" t="s">
        <v>147</v>
      </c>
      <c r="AU662" s="201" t="s">
        <v>92</v>
      </c>
      <c r="AV662" s="13" t="s">
        <v>92</v>
      </c>
      <c r="AW662" s="13" t="s">
        <v>43</v>
      </c>
      <c r="AX662" s="13" t="s">
        <v>83</v>
      </c>
      <c r="AY662" s="201" t="s">
        <v>135</v>
      </c>
    </row>
    <row r="663" spans="1:65" s="13" customFormat="1" ht="11.25">
      <c r="B663" s="190"/>
      <c r="C663" s="191"/>
      <c r="D663" s="192" t="s">
        <v>147</v>
      </c>
      <c r="E663" s="193" t="s">
        <v>45</v>
      </c>
      <c r="F663" s="194" t="s">
        <v>846</v>
      </c>
      <c r="G663" s="191"/>
      <c r="H663" s="195">
        <v>11.3</v>
      </c>
      <c r="I663" s="196"/>
      <c r="J663" s="191"/>
      <c r="K663" s="191"/>
      <c r="L663" s="197"/>
      <c r="M663" s="198"/>
      <c r="N663" s="199"/>
      <c r="O663" s="199"/>
      <c r="P663" s="199"/>
      <c r="Q663" s="199"/>
      <c r="R663" s="199"/>
      <c r="S663" s="199"/>
      <c r="T663" s="200"/>
      <c r="AT663" s="201" t="s">
        <v>147</v>
      </c>
      <c r="AU663" s="201" t="s">
        <v>92</v>
      </c>
      <c r="AV663" s="13" t="s">
        <v>92</v>
      </c>
      <c r="AW663" s="13" t="s">
        <v>43</v>
      </c>
      <c r="AX663" s="13" t="s">
        <v>83</v>
      </c>
      <c r="AY663" s="201" t="s">
        <v>135</v>
      </c>
    </row>
    <row r="664" spans="1:65" s="14" customFormat="1" ht="11.25">
      <c r="B664" s="202"/>
      <c r="C664" s="203"/>
      <c r="D664" s="192" t="s">
        <v>147</v>
      </c>
      <c r="E664" s="204" t="s">
        <v>45</v>
      </c>
      <c r="F664" s="205" t="s">
        <v>154</v>
      </c>
      <c r="G664" s="203"/>
      <c r="H664" s="206">
        <v>202.05</v>
      </c>
      <c r="I664" s="207"/>
      <c r="J664" s="203"/>
      <c r="K664" s="203"/>
      <c r="L664" s="208"/>
      <c r="M664" s="209"/>
      <c r="N664" s="210"/>
      <c r="O664" s="210"/>
      <c r="P664" s="210"/>
      <c r="Q664" s="210"/>
      <c r="R664" s="210"/>
      <c r="S664" s="210"/>
      <c r="T664" s="211"/>
      <c r="AT664" s="212" t="s">
        <v>147</v>
      </c>
      <c r="AU664" s="212" t="s">
        <v>92</v>
      </c>
      <c r="AV664" s="14" t="s">
        <v>143</v>
      </c>
      <c r="AW664" s="14" t="s">
        <v>43</v>
      </c>
      <c r="AX664" s="14" t="s">
        <v>90</v>
      </c>
      <c r="AY664" s="212" t="s">
        <v>135</v>
      </c>
    </row>
    <row r="665" spans="1:65" s="13" customFormat="1" ht="11.25">
      <c r="B665" s="190"/>
      <c r="C665" s="191"/>
      <c r="D665" s="192" t="s">
        <v>147</v>
      </c>
      <c r="E665" s="191"/>
      <c r="F665" s="194" t="s">
        <v>856</v>
      </c>
      <c r="G665" s="191"/>
      <c r="H665" s="195">
        <v>212.15299999999999</v>
      </c>
      <c r="I665" s="196"/>
      <c r="J665" s="191"/>
      <c r="K665" s="191"/>
      <c r="L665" s="197"/>
      <c r="M665" s="198"/>
      <c r="N665" s="199"/>
      <c r="O665" s="199"/>
      <c r="P665" s="199"/>
      <c r="Q665" s="199"/>
      <c r="R665" s="199"/>
      <c r="S665" s="199"/>
      <c r="T665" s="200"/>
      <c r="AT665" s="201" t="s">
        <v>147</v>
      </c>
      <c r="AU665" s="201" t="s">
        <v>92</v>
      </c>
      <c r="AV665" s="13" t="s">
        <v>92</v>
      </c>
      <c r="AW665" s="13" t="s">
        <v>4</v>
      </c>
      <c r="AX665" s="13" t="s">
        <v>90</v>
      </c>
      <c r="AY665" s="201" t="s">
        <v>135</v>
      </c>
    </row>
    <row r="666" spans="1:65" s="2" customFormat="1" ht="37.9" customHeight="1">
      <c r="A666" s="37"/>
      <c r="B666" s="38"/>
      <c r="C666" s="223" t="s">
        <v>857</v>
      </c>
      <c r="D666" s="223" t="s">
        <v>362</v>
      </c>
      <c r="E666" s="224" t="s">
        <v>858</v>
      </c>
      <c r="F666" s="225" t="s">
        <v>859</v>
      </c>
      <c r="G666" s="226" t="s">
        <v>162</v>
      </c>
      <c r="H666" s="227">
        <v>54.401000000000003</v>
      </c>
      <c r="I666" s="228"/>
      <c r="J666" s="229">
        <f>ROUND(I666*H666,2)</f>
        <v>0</v>
      </c>
      <c r="K666" s="225" t="s">
        <v>45</v>
      </c>
      <c r="L666" s="230"/>
      <c r="M666" s="231" t="s">
        <v>45</v>
      </c>
      <c r="N666" s="232" t="s">
        <v>54</v>
      </c>
      <c r="O666" s="67"/>
      <c r="P666" s="181">
        <f>O666*H666</f>
        <v>0</v>
      </c>
      <c r="Q666" s="181">
        <v>8.0000000000000002E-3</v>
      </c>
      <c r="R666" s="181">
        <f>Q666*H666</f>
        <v>0.43520800000000004</v>
      </c>
      <c r="S666" s="181">
        <v>0</v>
      </c>
      <c r="T666" s="182">
        <f>S666*H666</f>
        <v>0</v>
      </c>
      <c r="U666" s="37"/>
      <c r="V666" s="37"/>
      <c r="W666" s="37"/>
      <c r="X666" s="37"/>
      <c r="Y666" s="37"/>
      <c r="Z666" s="37"/>
      <c r="AA666" s="37"/>
      <c r="AB666" s="37"/>
      <c r="AC666" s="37"/>
      <c r="AD666" s="37"/>
      <c r="AE666" s="37"/>
      <c r="AR666" s="183" t="s">
        <v>405</v>
      </c>
      <c r="AT666" s="183" t="s">
        <v>362</v>
      </c>
      <c r="AU666" s="183" t="s">
        <v>92</v>
      </c>
      <c r="AY666" s="19" t="s">
        <v>135</v>
      </c>
      <c r="BE666" s="184">
        <f>IF(N666="základní",J666,0)</f>
        <v>0</v>
      </c>
      <c r="BF666" s="184">
        <f>IF(N666="snížená",J666,0)</f>
        <v>0</v>
      </c>
      <c r="BG666" s="184">
        <f>IF(N666="zákl. přenesená",J666,0)</f>
        <v>0</v>
      </c>
      <c r="BH666" s="184">
        <f>IF(N666="sníž. přenesená",J666,0)</f>
        <v>0</v>
      </c>
      <c r="BI666" s="184">
        <f>IF(N666="nulová",J666,0)</f>
        <v>0</v>
      </c>
      <c r="BJ666" s="19" t="s">
        <v>90</v>
      </c>
      <c r="BK666" s="184">
        <f>ROUND(I666*H666,2)</f>
        <v>0</v>
      </c>
      <c r="BL666" s="19" t="s">
        <v>331</v>
      </c>
      <c r="BM666" s="183" t="s">
        <v>860</v>
      </c>
    </row>
    <row r="667" spans="1:65" s="15" customFormat="1" ht="11.25">
      <c r="B667" s="213"/>
      <c r="C667" s="214"/>
      <c r="D667" s="192" t="s">
        <v>147</v>
      </c>
      <c r="E667" s="215" t="s">
        <v>45</v>
      </c>
      <c r="F667" s="216" t="s">
        <v>848</v>
      </c>
      <c r="G667" s="214"/>
      <c r="H667" s="215" t="s">
        <v>45</v>
      </c>
      <c r="I667" s="217"/>
      <c r="J667" s="214"/>
      <c r="K667" s="214"/>
      <c r="L667" s="218"/>
      <c r="M667" s="219"/>
      <c r="N667" s="220"/>
      <c r="O667" s="220"/>
      <c r="P667" s="220"/>
      <c r="Q667" s="220"/>
      <c r="R667" s="220"/>
      <c r="S667" s="220"/>
      <c r="T667" s="221"/>
      <c r="AT667" s="222" t="s">
        <v>147</v>
      </c>
      <c r="AU667" s="222" t="s">
        <v>92</v>
      </c>
      <c r="AV667" s="15" t="s">
        <v>90</v>
      </c>
      <c r="AW667" s="15" t="s">
        <v>43</v>
      </c>
      <c r="AX667" s="15" t="s">
        <v>83</v>
      </c>
      <c r="AY667" s="222" t="s">
        <v>135</v>
      </c>
    </row>
    <row r="668" spans="1:65" s="13" customFormat="1" ht="11.25">
      <c r="B668" s="190"/>
      <c r="C668" s="191"/>
      <c r="D668" s="192" t="s">
        <v>147</v>
      </c>
      <c r="E668" s="193" t="s">
        <v>45</v>
      </c>
      <c r="F668" s="194" t="s">
        <v>849</v>
      </c>
      <c r="G668" s="191"/>
      <c r="H668" s="195">
        <v>9.0399999999999991</v>
      </c>
      <c r="I668" s="196"/>
      <c r="J668" s="191"/>
      <c r="K668" s="191"/>
      <c r="L668" s="197"/>
      <c r="M668" s="198"/>
      <c r="N668" s="199"/>
      <c r="O668" s="199"/>
      <c r="P668" s="199"/>
      <c r="Q668" s="199"/>
      <c r="R668" s="199"/>
      <c r="S668" s="199"/>
      <c r="T668" s="200"/>
      <c r="AT668" s="201" t="s">
        <v>147</v>
      </c>
      <c r="AU668" s="201" t="s">
        <v>92</v>
      </c>
      <c r="AV668" s="13" t="s">
        <v>92</v>
      </c>
      <c r="AW668" s="13" t="s">
        <v>43</v>
      </c>
      <c r="AX668" s="13" t="s">
        <v>83</v>
      </c>
      <c r="AY668" s="201" t="s">
        <v>135</v>
      </c>
    </row>
    <row r="669" spans="1:65" s="13" customFormat="1" ht="11.25">
      <c r="B669" s="190"/>
      <c r="C669" s="191"/>
      <c r="D669" s="192" t="s">
        <v>147</v>
      </c>
      <c r="E669" s="193" t="s">
        <v>45</v>
      </c>
      <c r="F669" s="194" t="s">
        <v>850</v>
      </c>
      <c r="G669" s="191"/>
      <c r="H669" s="195">
        <v>23</v>
      </c>
      <c r="I669" s="196"/>
      <c r="J669" s="191"/>
      <c r="K669" s="191"/>
      <c r="L669" s="197"/>
      <c r="M669" s="198"/>
      <c r="N669" s="199"/>
      <c r="O669" s="199"/>
      <c r="P669" s="199"/>
      <c r="Q669" s="199"/>
      <c r="R669" s="199"/>
      <c r="S669" s="199"/>
      <c r="T669" s="200"/>
      <c r="AT669" s="201" t="s">
        <v>147</v>
      </c>
      <c r="AU669" s="201" t="s">
        <v>92</v>
      </c>
      <c r="AV669" s="13" t="s">
        <v>92</v>
      </c>
      <c r="AW669" s="13" t="s">
        <v>43</v>
      </c>
      <c r="AX669" s="13" t="s">
        <v>83</v>
      </c>
      <c r="AY669" s="201" t="s">
        <v>135</v>
      </c>
    </row>
    <row r="670" spans="1:65" s="13" customFormat="1" ht="11.25">
      <c r="B670" s="190"/>
      <c r="C670" s="191"/>
      <c r="D670" s="192" t="s">
        <v>147</v>
      </c>
      <c r="E670" s="193" t="s">
        <v>45</v>
      </c>
      <c r="F670" s="194" t="s">
        <v>851</v>
      </c>
      <c r="G670" s="191"/>
      <c r="H670" s="195">
        <v>19.77</v>
      </c>
      <c r="I670" s="196"/>
      <c r="J670" s="191"/>
      <c r="K670" s="191"/>
      <c r="L670" s="197"/>
      <c r="M670" s="198"/>
      <c r="N670" s="199"/>
      <c r="O670" s="199"/>
      <c r="P670" s="199"/>
      <c r="Q670" s="199"/>
      <c r="R670" s="199"/>
      <c r="S670" s="199"/>
      <c r="T670" s="200"/>
      <c r="AT670" s="201" t="s">
        <v>147</v>
      </c>
      <c r="AU670" s="201" t="s">
        <v>92</v>
      </c>
      <c r="AV670" s="13" t="s">
        <v>92</v>
      </c>
      <c r="AW670" s="13" t="s">
        <v>43</v>
      </c>
      <c r="AX670" s="13" t="s">
        <v>83</v>
      </c>
      <c r="AY670" s="201" t="s">
        <v>135</v>
      </c>
    </row>
    <row r="671" spans="1:65" s="14" customFormat="1" ht="11.25">
      <c r="B671" s="202"/>
      <c r="C671" s="203"/>
      <c r="D671" s="192" t="s">
        <v>147</v>
      </c>
      <c r="E671" s="204" t="s">
        <v>45</v>
      </c>
      <c r="F671" s="205" t="s">
        <v>154</v>
      </c>
      <c r="G671" s="203"/>
      <c r="H671" s="206">
        <v>51.81</v>
      </c>
      <c r="I671" s="207"/>
      <c r="J671" s="203"/>
      <c r="K671" s="203"/>
      <c r="L671" s="208"/>
      <c r="M671" s="209"/>
      <c r="N671" s="210"/>
      <c r="O671" s="210"/>
      <c r="P671" s="210"/>
      <c r="Q671" s="210"/>
      <c r="R671" s="210"/>
      <c r="S671" s="210"/>
      <c r="T671" s="211"/>
      <c r="AT671" s="212" t="s">
        <v>147</v>
      </c>
      <c r="AU671" s="212" t="s">
        <v>92</v>
      </c>
      <c r="AV671" s="14" t="s">
        <v>143</v>
      </c>
      <c r="AW671" s="14" t="s">
        <v>43</v>
      </c>
      <c r="AX671" s="14" t="s">
        <v>90</v>
      </c>
      <c r="AY671" s="212" t="s">
        <v>135</v>
      </c>
    </row>
    <row r="672" spans="1:65" s="13" customFormat="1" ht="11.25">
      <c r="B672" s="190"/>
      <c r="C672" s="191"/>
      <c r="D672" s="192" t="s">
        <v>147</v>
      </c>
      <c r="E672" s="191"/>
      <c r="F672" s="194" t="s">
        <v>861</v>
      </c>
      <c r="G672" s="191"/>
      <c r="H672" s="195">
        <v>54.401000000000003</v>
      </c>
      <c r="I672" s="196"/>
      <c r="J672" s="191"/>
      <c r="K672" s="191"/>
      <c r="L672" s="197"/>
      <c r="M672" s="198"/>
      <c r="N672" s="199"/>
      <c r="O672" s="199"/>
      <c r="P672" s="199"/>
      <c r="Q672" s="199"/>
      <c r="R672" s="199"/>
      <c r="S672" s="199"/>
      <c r="T672" s="200"/>
      <c r="AT672" s="201" t="s">
        <v>147</v>
      </c>
      <c r="AU672" s="201" t="s">
        <v>92</v>
      </c>
      <c r="AV672" s="13" t="s">
        <v>92</v>
      </c>
      <c r="AW672" s="13" t="s">
        <v>4</v>
      </c>
      <c r="AX672" s="13" t="s">
        <v>90</v>
      </c>
      <c r="AY672" s="201" t="s">
        <v>135</v>
      </c>
    </row>
    <row r="673" spans="1:65" s="2" customFormat="1" ht="24.2" customHeight="1">
      <c r="A673" s="37"/>
      <c r="B673" s="38"/>
      <c r="C673" s="172" t="s">
        <v>862</v>
      </c>
      <c r="D673" s="172" t="s">
        <v>138</v>
      </c>
      <c r="E673" s="173" t="s">
        <v>863</v>
      </c>
      <c r="F673" s="174" t="s">
        <v>864</v>
      </c>
      <c r="G673" s="175" t="s">
        <v>162</v>
      </c>
      <c r="H673" s="176">
        <v>222.65</v>
      </c>
      <c r="I673" s="177"/>
      <c r="J673" s="178">
        <f>ROUND(I673*H673,2)</f>
        <v>0</v>
      </c>
      <c r="K673" s="174" t="s">
        <v>142</v>
      </c>
      <c r="L673" s="42"/>
      <c r="M673" s="179" t="s">
        <v>45</v>
      </c>
      <c r="N673" s="180" t="s">
        <v>54</v>
      </c>
      <c r="O673" s="67"/>
      <c r="P673" s="181">
        <f>O673*H673</f>
        <v>0</v>
      </c>
      <c r="Q673" s="181">
        <v>0</v>
      </c>
      <c r="R673" s="181">
        <f>Q673*H673</f>
        <v>0</v>
      </c>
      <c r="S673" s="181">
        <v>1.0489999999999999E-2</v>
      </c>
      <c r="T673" s="182">
        <f>S673*H673</f>
        <v>2.3355984999999997</v>
      </c>
      <c r="U673" s="37"/>
      <c r="V673" s="37"/>
      <c r="W673" s="37"/>
      <c r="X673" s="37"/>
      <c r="Y673" s="37"/>
      <c r="Z673" s="37"/>
      <c r="AA673" s="37"/>
      <c r="AB673" s="37"/>
      <c r="AC673" s="37"/>
      <c r="AD673" s="37"/>
      <c r="AE673" s="37"/>
      <c r="AR673" s="183" t="s">
        <v>331</v>
      </c>
      <c r="AT673" s="183" t="s">
        <v>138</v>
      </c>
      <c r="AU673" s="183" t="s">
        <v>92</v>
      </c>
      <c r="AY673" s="19" t="s">
        <v>135</v>
      </c>
      <c r="BE673" s="184">
        <f>IF(N673="základní",J673,0)</f>
        <v>0</v>
      </c>
      <c r="BF673" s="184">
        <f>IF(N673="snížená",J673,0)</f>
        <v>0</v>
      </c>
      <c r="BG673" s="184">
        <f>IF(N673="zákl. přenesená",J673,0)</f>
        <v>0</v>
      </c>
      <c r="BH673" s="184">
        <f>IF(N673="sníž. přenesená",J673,0)</f>
        <v>0</v>
      </c>
      <c r="BI673" s="184">
        <f>IF(N673="nulová",J673,0)</f>
        <v>0</v>
      </c>
      <c r="BJ673" s="19" t="s">
        <v>90</v>
      </c>
      <c r="BK673" s="184">
        <f>ROUND(I673*H673,2)</f>
        <v>0</v>
      </c>
      <c r="BL673" s="19" t="s">
        <v>331</v>
      </c>
      <c r="BM673" s="183" t="s">
        <v>865</v>
      </c>
    </row>
    <row r="674" spans="1:65" s="2" customFormat="1" ht="11.25">
      <c r="A674" s="37"/>
      <c r="B674" s="38"/>
      <c r="C674" s="39"/>
      <c r="D674" s="185" t="s">
        <v>145</v>
      </c>
      <c r="E674" s="39"/>
      <c r="F674" s="186" t="s">
        <v>866</v>
      </c>
      <c r="G674" s="39"/>
      <c r="H674" s="39"/>
      <c r="I674" s="187"/>
      <c r="J674" s="39"/>
      <c r="K674" s="39"/>
      <c r="L674" s="42"/>
      <c r="M674" s="188"/>
      <c r="N674" s="189"/>
      <c r="O674" s="67"/>
      <c r="P674" s="67"/>
      <c r="Q674" s="67"/>
      <c r="R674" s="67"/>
      <c r="S674" s="67"/>
      <c r="T674" s="68"/>
      <c r="U674" s="37"/>
      <c r="V674" s="37"/>
      <c r="W674" s="37"/>
      <c r="X674" s="37"/>
      <c r="Y674" s="37"/>
      <c r="Z674" s="37"/>
      <c r="AA674" s="37"/>
      <c r="AB674" s="37"/>
      <c r="AC674" s="37"/>
      <c r="AD674" s="37"/>
      <c r="AE674" s="37"/>
      <c r="AT674" s="19" t="s">
        <v>145</v>
      </c>
      <c r="AU674" s="19" t="s">
        <v>92</v>
      </c>
    </row>
    <row r="675" spans="1:65" s="13" customFormat="1" ht="11.25">
      <c r="B675" s="190"/>
      <c r="C675" s="191"/>
      <c r="D675" s="192" t="s">
        <v>147</v>
      </c>
      <c r="E675" s="193" t="s">
        <v>45</v>
      </c>
      <c r="F675" s="194" t="s">
        <v>867</v>
      </c>
      <c r="G675" s="191"/>
      <c r="H675" s="195">
        <v>122.66</v>
      </c>
      <c r="I675" s="196"/>
      <c r="J675" s="191"/>
      <c r="K675" s="191"/>
      <c r="L675" s="197"/>
      <c r="M675" s="198"/>
      <c r="N675" s="199"/>
      <c r="O675" s="199"/>
      <c r="P675" s="199"/>
      <c r="Q675" s="199"/>
      <c r="R675" s="199"/>
      <c r="S675" s="199"/>
      <c r="T675" s="200"/>
      <c r="AT675" s="201" t="s">
        <v>147</v>
      </c>
      <c r="AU675" s="201" t="s">
        <v>92</v>
      </c>
      <c r="AV675" s="13" t="s">
        <v>92</v>
      </c>
      <c r="AW675" s="13" t="s">
        <v>43</v>
      </c>
      <c r="AX675" s="13" t="s">
        <v>83</v>
      </c>
      <c r="AY675" s="201" t="s">
        <v>135</v>
      </c>
    </row>
    <row r="676" spans="1:65" s="13" customFormat="1" ht="11.25">
      <c r="B676" s="190"/>
      <c r="C676" s="191"/>
      <c r="D676" s="192" t="s">
        <v>147</v>
      </c>
      <c r="E676" s="193" t="s">
        <v>45</v>
      </c>
      <c r="F676" s="194" t="s">
        <v>868</v>
      </c>
      <c r="G676" s="191"/>
      <c r="H676" s="195">
        <v>11.3</v>
      </c>
      <c r="I676" s="196"/>
      <c r="J676" s="191"/>
      <c r="K676" s="191"/>
      <c r="L676" s="197"/>
      <c r="M676" s="198"/>
      <c r="N676" s="199"/>
      <c r="O676" s="199"/>
      <c r="P676" s="199"/>
      <c r="Q676" s="199"/>
      <c r="R676" s="199"/>
      <c r="S676" s="199"/>
      <c r="T676" s="200"/>
      <c r="AT676" s="201" t="s">
        <v>147</v>
      </c>
      <c r="AU676" s="201" t="s">
        <v>92</v>
      </c>
      <c r="AV676" s="13" t="s">
        <v>92</v>
      </c>
      <c r="AW676" s="13" t="s">
        <v>43</v>
      </c>
      <c r="AX676" s="13" t="s">
        <v>83</v>
      </c>
      <c r="AY676" s="201" t="s">
        <v>135</v>
      </c>
    </row>
    <row r="677" spans="1:65" s="13" customFormat="1" ht="11.25">
      <c r="B677" s="190"/>
      <c r="C677" s="191"/>
      <c r="D677" s="192" t="s">
        <v>147</v>
      </c>
      <c r="E677" s="193" t="s">
        <v>45</v>
      </c>
      <c r="F677" s="194" t="s">
        <v>869</v>
      </c>
      <c r="G677" s="191"/>
      <c r="H677" s="195">
        <v>18.09</v>
      </c>
      <c r="I677" s="196"/>
      <c r="J677" s="191"/>
      <c r="K677" s="191"/>
      <c r="L677" s="197"/>
      <c r="M677" s="198"/>
      <c r="N677" s="199"/>
      <c r="O677" s="199"/>
      <c r="P677" s="199"/>
      <c r="Q677" s="199"/>
      <c r="R677" s="199"/>
      <c r="S677" s="199"/>
      <c r="T677" s="200"/>
      <c r="AT677" s="201" t="s">
        <v>147</v>
      </c>
      <c r="AU677" s="201" t="s">
        <v>92</v>
      </c>
      <c r="AV677" s="13" t="s">
        <v>92</v>
      </c>
      <c r="AW677" s="13" t="s">
        <v>43</v>
      </c>
      <c r="AX677" s="13" t="s">
        <v>83</v>
      </c>
      <c r="AY677" s="201" t="s">
        <v>135</v>
      </c>
    </row>
    <row r="678" spans="1:65" s="13" customFormat="1" ht="11.25">
      <c r="B678" s="190"/>
      <c r="C678" s="191"/>
      <c r="D678" s="192" t="s">
        <v>147</v>
      </c>
      <c r="E678" s="193" t="s">
        <v>45</v>
      </c>
      <c r="F678" s="194" t="s">
        <v>870</v>
      </c>
      <c r="G678" s="191"/>
      <c r="H678" s="195">
        <v>50</v>
      </c>
      <c r="I678" s="196"/>
      <c r="J678" s="191"/>
      <c r="K678" s="191"/>
      <c r="L678" s="197"/>
      <c r="M678" s="198"/>
      <c r="N678" s="199"/>
      <c r="O678" s="199"/>
      <c r="P678" s="199"/>
      <c r="Q678" s="199"/>
      <c r="R678" s="199"/>
      <c r="S678" s="199"/>
      <c r="T678" s="200"/>
      <c r="AT678" s="201" t="s">
        <v>147</v>
      </c>
      <c r="AU678" s="201" t="s">
        <v>92</v>
      </c>
      <c r="AV678" s="13" t="s">
        <v>92</v>
      </c>
      <c r="AW678" s="13" t="s">
        <v>43</v>
      </c>
      <c r="AX678" s="13" t="s">
        <v>83</v>
      </c>
      <c r="AY678" s="201" t="s">
        <v>135</v>
      </c>
    </row>
    <row r="679" spans="1:65" s="13" customFormat="1" ht="11.25">
      <c r="B679" s="190"/>
      <c r="C679" s="191"/>
      <c r="D679" s="192" t="s">
        <v>147</v>
      </c>
      <c r="E679" s="193" t="s">
        <v>45</v>
      </c>
      <c r="F679" s="194" t="s">
        <v>871</v>
      </c>
      <c r="G679" s="191"/>
      <c r="H679" s="195">
        <v>20.6</v>
      </c>
      <c r="I679" s="196"/>
      <c r="J679" s="191"/>
      <c r="K679" s="191"/>
      <c r="L679" s="197"/>
      <c r="M679" s="198"/>
      <c r="N679" s="199"/>
      <c r="O679" s="199"/>
      <c r="P679" s="199"/>
      <c r="Q679" s="199"/>
      <c r="R679" s="199"/>
      <c r="S679" s="199"/>
      <c r="T679" s="200"/>
      <c r="AT679" s="201" t="s">
        <v>147</v>
      </c>
      <c r="AU679" s="201" t="s">
        <v>92</v>
      </c>
      <c r="AV679" s="13" t="s">
        <v>92</v>
      </c>
      <c r="AW679" s="13" t="s">
        <v>43</v>
      </c>
      <c r="AX679" s="13" t="s">
        <v>83</v>
      </c>
      <c r="AY679" s="201" t="s">
        <v>135</v>
      </c>
    </row>
    <row r="680" spans="1:65" s="14" customFormat="1" ht="11.25">
      <c r="B680" s="202"/>
      <c r="C680" s="203"/>
      <c r="D680" s="192" t="s">
        <v>147</v>
      </c>
      <c r="E680" s="204" t="s">
        <v>45</v>
      </c>
      <c r="F680" s="205" t="s">
        <v>154</v>
      </c>
      <c r="G680" s="203"/>
      <c r="H680" s="206">
        <v>222.65</v>
      </c>
      <c r="I680" s="207"/>
      <c r="J680" s="203"/>
      <c r="K680" s="203"/>
      <c r="L680" s="208"/>
      <c r="M680" s="209"/>
      <c r="N680" s="210"/>
      <c r="O680" s="210"/>
      <c r="P680" s="210"/>
      <c r="Q680" s="210"/>
      <c r="R680" s="210"/>
      <c r="S680" s="210"/>
      <c r="T680" s="211"/>
      <c r="AT680" s="212" t="s">
        <v>147</v>
      </c>
      <c r="AU680" s="212" t="s">
        <v>92</v>
      </c>
      <c r="AV680" s="14" t="s">
        <v>143</v>
      </c>
      <c r="AW680" s="14" t="s">
        <v>43</v>
      </c>
      <c r="AX680" s="14" t="s">
        <v>90</v>
      </c>
      <c r="AY680" s="212" t="s">
        <v>135</v>
      </c>
    </row>
    <row r="681" spans="1:65" s="2" customFormat="1" ht="44.25" customHeight="1">
      <c r="A681" s="37"/>
      <c r="B681" s="38"/>
      <c r="C681" s="172" t="s">
        <v>872</v>
      </c>
      <c r="D681" s="172" t="s">
        <v>138</v>
      </c>
      <c r="E681" s="173" t="s">
        <v>873</v>
      </c>
      <c r="F681" s="174" t="s">
        <v>874</v>
      </c>
      <c r="G681" s="175" t="s">
        <v>352</v>
      </c>
      <c r="H681" s="176">
        <v>6.3620000000000001</v>
      </c>
      <c r="I681" s="177"/>
      <c r="J681" s="178">
        <f>ROUND(I681*H681,2)</f>
        <v>0</v>
      </c>
      <c r="K681" s="174" t="s">
        <v>142</v>
      </c>
      <c r="L681" s="42"/>
      <c r="M681" s="179" t="s">
        <v>45</v>
      </c>
      <c r="N681" s="180" t="s">
        <v>54</v>
      </c>
      <c r="O681" s="67"/>
      <c r="P681" s="181">
        <f>O681*H681</f>
        <v>0</v>
      </c>
      <c r="Q681" s="181">
        <v>0</v>
      </c>
      <c r="R681" s="181">
        <f>Q681*H681</f>
        <v>0</v>
      </c>
      <c r="S681" s="181">
        <v>0</v>
      </c>
      <c r="T681" s="182">
        <f>S681*H681</f>
        <v>0</v>
      </c>
      <c r="U681" s="37"/>
      <c r="V681" s="37"/>
      <c r="W681" s="37"/>
      <c r="X681" s="37"/>
      <c r="Y681" s="37"/>
      <c r="Z681" s="37"/>
      <c r="AA681" s="37"/>
      <c r="AB681" s="37"/>
      <c r="AC681" s="37"/>
      <c r="AD681" s="37"/>
      <c r="AE681" s="37"/>
      <c r="AR681" s="183" t="s">
        <v>331</v>
      </c>
      <c r="AT681" s="183" t="s">
        <v>138</v>
      </c>
      <c r="AU681" s="183" t="s">
        <v>92</v>
      </c>
      <c r="AY681" s="19" t="s">
        <v>135</v>
      </c>
      <c r="BE681" s="184">
        <f>IF(N681="základní",J681,0)</f>
        <v>0</v>
      </c>
      <c r="BF681" s="184">
        <f>IF(N681="snížená",J681,0)</f>
        <v>0</v>
      </c>
      <c r="BG681" s="184">
        <f>IF(N681="zákl. přenesená",J681,0)</f>
        <v>0</v>
      </c>
      <c r="BH681" s="184">
        <f>IF(N681="sníž. přenesená",J681,0)</f>
        <v>0</v>
      </c>
      <c r="BI681" s="184">
        <f>IF(N681="nulová",J681,0)</f>
        <v>0</v>
      </c>
      <c r="BJ681" s="19" t="s">
        <v>90</v>
      </c>
      <c r="BK681" s="184">
        <f>ROUND(I681*H681,2)</f>
        <v>0</v>
      </c>
      <c r="BL681" s="19" t="s">
        <v>331</v>
      </c>
      <c r="BM681" s="183" t="s">
        <v>875</v>
      </c>
    </row>
    <row r="682" spans="1:65" s="2" customFormat="1" ht="11.25">
      <c r="A682" s="37"/>
      <c r="B682" s="38"/>
      <c r="C682" s="39"/>
      <c r="D682" s="185" t="s">
        <v>145</v>
      </c>
      <c r="E682" s="39"/>
      <c r="F682" s="186" t="s">
        <v>876</v>
      </c>
      <c r="G682" s="39"/>
      <c r="H682" s="39"/>
      <c r="I682" s="187"/>
      <c r="J682" s="39"/>
      <c r="K682" s="39"/>
      <c r="L682" s="42"/>
      <c r="M682" s="188"/>
      <c r="N682" s="189"/>
      <c r="O682" s="67"/>
      <c r="P682" s="67"/>
      <c r="Q682" s="67"/>
      <c r="R682" s="67"/>
      <c r="S682" s="67"/>
      <c r="T682" s="68"/>
      <c r="U682" s="37"/>
      <c r="V682" s="37"/>
      <c r="W682" s="37"/>
      <c r="X682" s="37"/>
      <c r="Y682" s="37"/>
      <c r="Z682" s="37"/>
      <c r="AA682" s="37"/>
      <c r="AB682" s="37"/>
      <c r="AC682" s="37"/>
      <c r="AD682" s="37"/>
      <c r="AE682" s="37"/>
      <c r="AT682" s="19" t="s">
        <v>145</v>
      </c>
      <c r="AU682" s="19" t="s">
        <v>92</v>
      </c>
    </row>
    <row r="683" spans="1:65" s="2" customFormat="1" ht="49.15" customHeight="1">
      <c r="A683" s="37"/>
      <c r="B683" s="38"/>
      <c r="C683" s="172" t="s">
        <v>877</v>
      </c>
      <c r="D683" s="172" t="s">
        <v>138</v>
      </c>
      <c r="E683" s="173" t="s">
        <v>878</v>
      </c>
      <c r="F683" s="174" t="s">
        <v>879</v>
      </c>
      <c r="G683" s="175" t="s">
        <v>352</v>
      </c>
      <c r="H683" s="176">
        <v>6.3620000000000001</v>
      </c>
      <c r="I683" s="177"/>
      <c r="J683" s="178">
        <f>ROUND(I683*H683,2)</f>
        <v>0</v>
      </c>
      <c r="K683" s="174" t="s">
        <v>142</v>
      </c>
      <c r="L683" s="42"/>
      <c r="M683" s="179" t="s">
        <v>45</v>
      </c>
      <c r="N683" s="180" t="s">
        <v>54</v>
      </c>
      <c r="O683" s="67"/>
      <c r="P683" s="181">
        <f>O683*H683</f>
        <v>0</v>
      </c>
      <c r="Q683" s="181">
        <v>0</v>
      </c>
      <c r="R683" s="181">
        <f>Q683*H683</f>
        <v>0</v>
      </c>
      <c r="S683" s="181">
        <v>0</v>
      </c>
      <c r="T683" s="182">
        <f>S683*H683</f>
        <v>0</v>
      </c>
      <c r="U683" s="37"/>
      <c r="V683" s="37"/>
      <c r="W683" s="37"/>
      <c r="X683" s="37"/>
      <c r="Y683" s="37"/>
      <c r="Z683" s="37"/>
      <c r="AA683" s="37"/>
      <c r="AB683" s="37"/>
      <c r="AC683" s="37"/>
      <c r="AD683" s="37"/>
      <c r="AE683" s="37"/>
      <c r="AR683" s="183" t="s">
        <v>331</v>
      </c>
      <c r="AT683" s="183" t="s">
        <v>138</v>
      </c>
      <c r="AU683" s="183" t="s">
        <v>92</v>
      </c>
      <c r="AY683" s="19" t="s">
        <v>135</v>
      </c>
      <c r="BE683" s="184">
        <f>IF(N683="základní",J683,0)</f>
        <v>0</v>
      </c>
      <c r="BF683" s="184">
        <f>IF(N683="snížená",J683,0)</f>
        <v>0</v>
      </c>
      <c r="BG683" s="184">
        <f>IF(N683="zákl. přenesená",J683,0)</f>
        <v>0</v>
      </c>
      <c r="BH683" s="184">
        <f>IF(N683="sníž. přenesená",J683,0)</f>
        <v>0</v>
      </c>
      <c r="BI683" s="184">
        <f>IF(N683="nulová",J683,0)</f>
        <v>0</v>
      </c>
      <c r="BJ683" s="19" t="s">
        <v>90</v>
      </c>
      <c r="BK683" s="184">
        <f>ROUND(I683*H683,2)</f>
        <v>0</v>
      </c>
      <c r="BL683" s="19" t="s">
        <v>331</v>
      </c>
      <c r="BM683" s="183" t="s">
        <v>880</v>
      </c>
    </row>
    <row r="684" spans="1:65" s="2" customFormat="1" ht="11.25">
      <c r="A684" s="37"/>
      <c r="B684" s="38"/>
      <c r="C684" s="39"/>
      <c r="D684" s="185" t="s">
        <v>145</v>
      </c>
      <c r="E684" s="39"/>
      <c r="F684" s="186" t="s">
        <v>881</v>
      </c>
      <c r="G684" s="39"/>
      <c r="H684" s="39"/>
      <c r="I684" s="187"/>
      <c r="J684" s="39"/>
      <c r="K684" s="39"/>
      <c r="L684" s="42"/>
      <c r="M684" s="188"/>
      <c r="N684" s="189"/>
      <c r="O684" s="67"/>
      <c r="P684" s="67"/>
      <c r="Q684" s="67"/>
      <c r="R684" s="67"/>
      <c r="S684" s="67"/>
      <c r="T684" s="68"/>
      <c r="U684" s="37"/>
      <c r="V684" s="37"/>
      <c r="W684" s="37"/>
      <c r="X684" s="37"/>
      <c r="Y684" s="37"/>
      <c r="Z684" s="37"/>
      <c r="AA684" s="37"/>
      <c r="AB684" s="37"/>
      <c r="AC684" s="37"/>
      <c r="AD684" s="37"/>
      <c r="AE684" s="37"/>
      <c r="AT684" s="19" t="s">
        <v>145</v>
      </c>
      <c r="AU684" s="19" t="s">
        <v>92</v>
      </c>
    </row>
    <row r="685" spans="1:65" s="12" customFormat="1" ht="22.9" customHeight="1">
      <c r="B685" s="156"/>
      <c r="C685" s="157"/>
      <c r="D685" s="158" t="s">
        <v>82</v>
      </c>
      <c r="E685" s="170" t="s">
        <v>882</v>
      </c>
      <c r="F685" s="170" t="s">
        <v>883</v>
      </c>
      <c r="G685" s="157"/>
      <c r="H685" s="157"/>
      <c r="I685" s="160"/>
      <c r="J685" s="171">
        <f>BK685</f>
        <v>0</v>
      </c>
      <c r="K685" s="157"/>
      <c r="L685" s="162"/>
      <c r="M685" s="163"/>
      <c r="N685" s="164"/>
      <c r="O685" s="164"/>
      <c r="P685" s="165">
        <f>SUM(P686:P764)</f>
        <v>0</v>
      </c>
      <c r="Q685" s="164"/>
      <c r="R685" s="165">
        <f>SUM(R686:R764)</f>
        <v>0.13176000000000002</v>
      </c>
      <c r="S685" s="164"/>
      <c r="T685" s="166">
        <f>SUM(T686:T764)</f>
        <v>4.5522</v>
      </c>
      <c r="AR685" s="167" t="s">
        <v>92</v>
      </c>
      <c r="AT685" s="168" t="s">
        <v>82</v>
      </c>
      <c r="AU685" s="168" t="s">
        <v>90</v>
      </c>
      <c r="AY685" s="167" t="s">
        <v>135</v>
      </c>
      <c r="BK685" s="169">
        <f>SUM(BK686:BK764)</f>
        <v>0</v>
      </c>
    </row>
    <row r="686" spans="1:65" s="2" customFormat="1" ht="16.5" customHeight="1">
      <c r="A686" s="37"/>
      <c r="B686" s="38"/>
      <c r="C686" s="172" t="s">
        <v>884</v>
      </c>
      <c r="D686" s="172" t="s">
        <v>138</v>
      </c>
      <c r="E686" s="173" t="s">
        <v>885</v>
      </c>
      <c r="F686" s="174" t="s">
        <v>886</v>
      </c>
      <c r="G686" s="175" t="s">
        <v>411</v>
      </c>
      <c r="H686" s="176">
        <v>24</v>
      </c>
      <c r="I686" s="177"/>
      <c r="J686" s="178">
        <f>ROUND(I686*H686,2)</f>
        <v>0</v>
      </c>
      <c r="K686" s="174" t="s">
        <v>45</v>
      </c>
      <c r="L686" s="42"/>
      <c r="M686" s="179" t="s">
        <v>45</v>
      </c>
      <c r="N686" s="180" t="s">
        <v>54</v>
      </c>
      <c r="O686" s="67"/>
      <c r="P686" s="181">
        <f>O686*H686</f>
        <v>0</v>
      </c>
      <c r="Q686" s="181">
        <v>0</v>
      </c>
      <c r="R686" s="181">
        <f>Q686*H686</f>
        <v>0</v>
      </c>
      <c r="S686" s="181">
        <v>0</v>
      </c>
      <c r="T686" s="182">
        <f>S686*H686</f>
        <v>0</v>
      </c>
      <c r="U686" s="37"/>
      <c r="V686" s="37"/>
      <c r="W686" s="37"/>
      <c r="X686" s="37"/>
      <c r="Y686" s="37"/>
      <c r="Z686" s="37"/>
      <c r="AA686" s="37"/>
      <c r="AB686" s="37"/>
      <c r="AC686" s="37"/>
      <c r="AD686" s="37"/>
      <c r="AE686" s="37"/>
      <c r="AR686" s="183" t="s">
        <v>331</v>
      </c>
      <c r="AT686" s="183" t="s">
        <v>138</v>
      </c>
      <c r="AU686" s="183" t="s">
        <v>92</v>
      </c>
      <c r="AY686" s="19" t="s">
        <v>135</v>
      </c>
      <c r="BE686" s="184">
        <f>IF(N686="základní",J686,0)</f>
        <v>0</v>
      </c>
      <c r="BF686" s="184">
        <f>IF(N686="snížená",J686,0)</f>
        <v>0</v>
      </c>
      <c r="BG686" s="184">
        <f>IF(N686="zákl. přenesená",J686,0)</f>
        <v>0</v>
      </c>
      <c r="BH686" s="184">
        <f>IF(N686="sníž. přenesená",J686,0)</f>
        <v>0</v>
      </c>
      <c r="BI686" s="184">
        <f>IF(N686="nulová",J686,0)</f>
        <v>0</v>
      </c>
      <c r="BJ686" s="19" t="s">
        <v>90</v>
      </c>
      <c r="BK686" s="184">
        <f>ROUND(I686*H686,2)</f>
        <v>0</v>
      </c>
      <c r="BL686" s="19" t="s">
        <v>331</v>
      </c>
      <c r="BM686" s="183" t="s">
        <v>887</v>
      </c>
    </row>
    <row r="687" spans="1:65" s="13" customFormat="1" ht="11.25">
      <c r="B687" s="190"/>
      <c r="C687" s="191"/>
      <c r="D687" s="192" t="s">
        <v>147</v>
      </c>
      <c r="E687" s="193" t="s">
        <v>45</v>
      </c>
      <c r="F687" s="194" t="s">
        <v>888</v>
      </c>
      <c r="G687" s="191"/>
      <c r="H687" s="195">
        <v>1</v>
      </c>
      <c r="I687" s="196"/>
      <c r="J687" s="191"/>
      <c r="K687" s="191"/>
      <c r="L687" s="197"/>
      <c r="M687" s="198"/>
      <c r="N687" s="199"/>
      <c r="O687" s="199"/>
      <c r="P687" s="199"/>
      <c r="Q687" s="199"/>
      <c r="R687" s="199"/>
      <c r="S687" s="199"/>
      <c r="T687" s="200"/>
      <c r="AT687" s="201" t="s">
        <v>147</v>
      </c>
      <c r="AU687" s="201" t="s">
        <v>92</v>
      </c>
      <c r="AV687" s="13" t="s">
        <v>92</v>
      </c>
      <c r="AW687" s="13" t="s">
        <v>43</v>
      </c>
      <c r="AX687" s="13" t="s">
        <v>83</v>
      </c>
      <c r="AY687" s="201" t="s">
        <v>135</v>
      </c>
    </row>
    <row r="688" spans="1:65" s="13" customFormat="1" ht="11.25">
      <c r="B688" s="190"/>
      <c r="C688" s="191"/>
      <c r="D688" s="192" t="s">
        <v>147</v>
      </c>
      <c r="E688" s="193" t="s">
        <v>45</v>
      </c>
      <c r="F688" s="194" t="s">
        <v>889</v>
      </c>
      <c r="G688" s="191"/>
      <c r="H688" s="195">
        <v>4</v>
      </c>
      <c r="I688" s="196"/>
      <c r="J688" s="191"/>
      <c r="K688" s="191"/>
      <c r="L688" s="197"/>
      <c r="M688" s="198"/>
      <c r="N688" s="199"/>
      <c r="O688" s="199"/>
      <c r="P688" s="199"/>
      <c r="Q688" s="199"/>
      <c r="R688" s="199"/>
      <c r="S688" s="199"/>
      <c r="T688" s="200"/>
      <c r="AT688" s="201" t="s">
        <v>147</v>
      </c>
      <c r="AU688" s="201" t="s">
        <v>92</v>
      </c>
      <c r="AV688" s="13" t="s">
        <v>92</v>
      </c>
      <c r="AW688" s="13" t="s">
        <v>43</v>
      </c>
      <c r="AX688" s="13" t="s">
        <v>83</v>
      </c>
      <c r="AY688" s="201" t="s">
        <v>135</v>
      </c>
    </row>
    <row r="689" spans="1:65" s="13" customFormat="1" ht="11.25">
      <c r="B689" s="190"/>
      <c r="C689" s="191"/>
      <c r="D689" s="192" t="s">
        <v>147</v>
      </c>
      <c r="E689" s="193" t="s">
        <v>45</v>
      </c>
      <c r="F689" s="194" t="s">
        <v>890</v>
      </c>
      <c r="G689" s="191"/>
      <c r="H689" s="195">
        <v>4</v>
      </c>
      <c r="I689" s="196"/>
      <c r="J689" s="191"/>
      <c r="K689" s="191"/>
      <c r="L689" s="197"/>
      <c r="M689" s="198"/>
      <c r="N689" s="199"/>
      <c r="O689" s="199"/>
      <c r="P689" s="199"/>
      <c r="Q689" s="199"/>
      <c r="R689" s="199"/>
      <c r="S689" s="199"/>
      <c r="T689" s="200"/>
      <c r="AT689" s="201" t="s">
        <v>147</v>
      </c>
      <c r="AU689" s="201" t="s">
        <v>92</v>
      </c>
      <c r="AV689" s="13" t="s">
        <v>92</v>
      </c>
      <c r="AW689" s="13" t="s">
        <v>43</v>
      </c>
      <c r="AX689" s="13" t="s">
        <v>83</v>
      </c>
      <c r="AY689" s="201" t="s">
        <v>135</v>
      </c>
    </row>
    <row r="690" spans="1:65" s="13" customFormat="1" ht="11.25">
      <c r="B690" s="190"/>
      <c r="C690" s="191"/>
      <c r="D690" s="192" t="s">
        <v>147</v>
      </c>
      <c r="E690" s="193" t="s">
        <v>45</v>
      </c>
      <c r="F690" s="194" t="s">
        <v>891</v>
      </c>
      <c r="G690" s="191"/>
      <c r="H690" s="195">
        <v>4</v>
      </c>
      <c r="I690" s="196"/>
      <c r="J690" s="191"/>
      <c r="K690" s="191"/>
      <c r="L690" s="197"/>
      <c r="M690" s="198"/>
      <c r="N690" s="199"/>
      <c r="O690" s="199"/>
      <c r="P690" s="199"/>
      <c r="Q690" s="199"/>
      <c r="R690" s="199"/>
      <c r="S690" s="199"/>
      <c r="T690" s="200"/>
      <c r="AT690" s="201" t="s">
        <v>147</v>
      </c>
      <c r="AU690" s="201" t="s">
        <v>92</v>
      </c>
      <c r="AV690" s="13" t="s">
        <v>92</v>
      </c>
      <c r="AW690" s="13" t="s">
        <v>43</v>
      </c>
      <c r="AX690" s="13" t="s">
        <v>83</v>
      </c>
      <c r="AY690" s="201" t="s">
        <v>135</v>
      </c>
    </row>
    <row r="691" spans="1:65" s="13" customFormat="1" ht="11.25">
      <c r="B691" s="190"/>
      <c r="C691" s="191"/>
      <c r="D691" s="192" t="s">
        <v>147</v>
      </c>
      <c r="E691" s="193" t="s">
        <v>45</v>
      </c>
      <c r="F691" s="194" t="s">
        <v>892</v>
      </c>
      <c r="G691" s="191"/>
      <c r="H691" s="195">
        <v>4</v>
      </c>
      <c r="I691" s="196"/>
      <c r="J691" s="191"/>
      <c r="K691" s="191"/>
      <c r="L691" s="197"/>
      <c r="M691" s="198"/>
      <c r="N691" s="199"/>
      <c r="O691" s="199"/>
      <c r="P691" s="199"/>
      <c r="Q691" s="199"/>
      <c r="R691" s="199"/>
      <c r="S691" s="199"/>
      <c r="T691" s="200"/>
      <c r="AT691" s="201" t="s">
        <v>147</v>
      </c>
      <c r="AU691" s="201" t="s">
        <v>92</v>
      </c>
      <c r="AV691" s="13" t="s">
        <v>92</v>
      </c>
      <c r="AW691" s="13" t="s">
        <v>43</v>
      </c>
      <c r="AX691" s="13" t="s">
        <v>83</v>
      </c>
      <c r="AY691" s="201" t="s">
        <v>135</v>
      </c>
    </row>
    <row r="692" spans="1:65" s="13" customFormat="1" ht="11.25">
      <c r="B692" s="190"/>
      <c r="C692" s="191"/>
      <c r="D692" s="192" t="s">
        <v>147</v>
      </c>
      <c r="E692" s="193" t="s">
        <v>45</v>
      </c>
      <c r="F692" s="194" t="s">
        <v>893</v>
      </c>
      <c r="G692" s="191"/>
      <c r="H692" s="195">
        <v>4</v>
      </c>
      <c r="I692" s="196"/>
      <c r="J692" s="191"/>
      <c r="K692" s="191"/>
      <c r="L692" s="197"/>
      <c r="M692" s="198"/>
      <c r="N692" s="199"/>
      <c r="O692" s="199"/>
      <c r="P692" s="199"/>
      <c r="Q692" s="199"/>
      <c r="R692" s="199"/>
      <c r="S692" s="199"/>
      <c r="T692" s="200"/>
      <c r="AT692" s="201" t="s">
        <v>147</v>
      </c>
      <c r="AU692" s="201" t="s">
        <v>92</v>
      </c>
      <c r="AV692" s="13" t="s">
        <v>92</v>
      </c>
      <c r="AW692" s="13" t="s">
        <v>43</v>
      </c>
      <c r="AX692" s="13" t="s">
        <v>83</v>
      </c>
      <c r="AY692" s="201" t="s">
        <v>135</v>
      </c>
    </row>
    <row r="693" spans="1:65" s="13" customFormat="1" ht="11.25">
      <c r="B693" s="190"/>
      <c r="C693" s="191"/>
      <c r="D693" s="192" t="s">
        <v>147</v>
      </c>
      <c r="E693" s="193" t="s">
        <v>45</v>
      </c>
      <c r="F693" s="194" t="s">
        <v>567</v>
      </c>
      <c r="G693" s="191"/>
      <c r="H693" s="195">
        <v>1</v>
      </c>
      <c r="I693" s="196"/>
      <c r="J693" s="191"/>
      <c r="K693" s="191"/>
      <c r="L693" s="197"/>
      <c r="M693" s="198"/>
      <c r="N693" s="199"/>
      <c r="O693" s="199"/>
      <c r="P693" s="199"/>
      <c r="Q693" s="199"/>
      <c r="R693" s="199"/>
      <c r="S693" s="199"/>
      <c r="T693" s="200"/>
      <c r="AT693" s="201" t="s">
        <v>147</v>
      </c>
      <c r="AU693" s="201" t="s">
        <v>92</v>
      </c>
      <c r="AV693" s="13" t="s">
        <v>92</v>
      </c>
      <c r="AW693" s="13" t="s">
        <v>43</v>
      </c>
      <c r="AX693" s="13" t="s">
        <v>83</v>
      </c>
      <c r="AY693" s="201" t="s">
        <v>135</v>
      </c>
    </row>
    <row r="694" spans="1:65" s="13" customFormat="1" ht="11.25">
      <c r="B694" s="190"/>
      <c r="C694" s="191"/>
      <c r="D694" s="192" t="s">
        <v>147</v>
      </c>
      <c r="E694" s="193" t="s">
        <v>45</v>
      </c>
      <c r="F694" s="194" t="s">
        <v>539</v>
      </c>
      <c r="G694" s="191"/>
      <c r="H694" s="195">
        <v>1</v>
      </c>
      <c r="I694" s="196"/>
      <c r="J694" s="191"/>
      <c r="K694" s="191"/>
      <c r="L694" s="197"/>
      <c r="M694" s="198"/>
      <c r="N694" s="199"/>
      <c r="O694" s="199"/>
      <c r="P694" s="199"/>
      <c r="Q694" s="199"/>
      <c r="R694" s="199"/>
      <c r="S694" s="199"/>
      <c r="T694" s="200"/>
      <c r="AT694" s="201" t="s">
        <v>147</v>
      </c>
      <c r="AU694" s="201" t="s">
        <v>92</v>
      </c>
      <c r="AV694" s="13" t="s">
        <v>92</v>
      </c>
      <c r="AW694" s="13" t="s">
        <v>43</v>
      </c>
      <c r="AX694" s="13" t="s">
        <v>83</v>
      </c>
      <c r="AY694" s="201" t="s">
        <v>135</v>
      </c>
    </row>
    <row r="695" spans="1:65" s="13" customFormat="1" ht="11.25">
      <c r="B695" s="190"/>
      <c r="C695" s="191"/>
      <c r="D695" s="192" t="s">
        <v>147</v>
      </c>
      <c r="E695" s="193" t="s">
        <v>45</v>
      </c>
      <c r="F695" s="194" t="s">
        <v>540</v>
      </c>
      <c r="G695" s="191"/>
      <c r="H695" s="195">
        <v>1</v>
      </c>
      <c r="I695" s="196"/>
      <c r="J695" s="191"/>
      <c r="K695" s="191"/>
      <c r="L695" s="197"/>
      <c r="M695" s="198"/>
      <c r="N695" s="199"/>
      <c r="O695" s="199"/>
      <c r="P695" s="199"/>
      <c r="Q695" s="199"/>
      <c r="R695" s="199"/>
      <c r="S695" s="199"/>
      <c r="T695" s="200"/>
      <c r="AT695" s="201" t="s">
        <v>147</v>
      </c>
      <c r="AU695" s="201" t="s">
        <v>92</v>
      </c>
      <c r="AV695" s="13" t="s">
        <v>92</v>
      </c>
      <c r="AW695" s="13" t="s">
        <v>43</v>
      </c>
      <c r="AX695" s="13" t="s">
        <v>83</v>
      </c>
      <c r="AY695" s="201" t="s">
        <v>135</v>
      </c>
    </row>
    <row r="696" spans="1:65" s="14" customFormat="1" ht="11.25">
      <c r="B696" s="202"/>
      <c r="C696" s="203"/>
      <c r="D696" s="192" t="s">
        <v>147</v>
      </c>
      <c r="E696" s="204" t="s">
        <v>45</v>
      </c>
      <c r="F696" s="205" t="s">
        <v>154</v>
      </c>
      <c r="G696" s="203"/>
      <c r="H696" s="206">
        <v>24</v>
      </c>
      <c r="I696" s="207"/>
      <c r="J696" s="203"/>
      <c r="K696" s="203"/>
      <c r="L696" s="208"/>
      <c r="M696" s="209"/>
      <c r="N696" s="210"/>
      <c r="O696" s="210"/>
      <c r="P696" s="210"/>
      <c r="Q696" s="210"/>
      <c r="R696" s="210"/>
      <c r="S696" s="210"/>
      <c r="T696" s="211"/>
      <c r="AT696" s="212" t="s">
        <v>147</v>
      </c>
      <c r="AU696" s="212" t="s">
        <v>92</v>
      </c>
      <c r="AV696" s="14" t="s">
        <v>143</v>
      </c>
      <c r="AW696" s="14" t="s">
        <v>43</v>
      </c>
      <c r="AX696" s="14" t="s">
        <v>90</v>
      </c>
      <c r="AY696" s="212" t="s">
        <v>135</v>
      </c>
    </row>
    <row r="697" spans="1:65" s="2" customFormat="1" ht="37.9" customHeight="1">
      <c r="A697" s="37"/>
      <c r="B697" s="38"/>
      <c r="C697" s="172" t="s">
        <v>894</v>
      </c>
      <c r="D697" s="172" t="s">
        <v>138</v>
      </c>
      <c r="E697" s="173" t="s">
        <v>895</v>
      </c>
      <c r="F697" s="174" t="s">
        <v>896</v>
      </c>
      <c r="G697" s="175" t="s">
        <v>141</v>
      </c>
      <c r="H697" s="176">
        <v>8</v>
      </c>
      <c r="I697" s="177"/>
      <c r="J697" s="178">
        <f>ROUND(I697*H697,2)</f>
        <v>0</v>
      </c>
      <c r="K697" s="174" t="s">
        <v>142</v>
      </c>
      <c r="L697" s="42"/>
      <c r="M697" s="179" t="s">
        <v>45</v>
      </c>
      <c r="N697" s="180" t="s">
        <v>54</v>
      </c>
      <c r="O697" s="67"/>
      <c r="P697" s="181">
        <f>O697*H697</f>
        <v>0</v>
      </c>
      <c r="Q697" s="181">
        <v>4.6999999999999999E-4</v>
      </c>
      <c r="R697" s="181">
        <f>Q697*H697</f>
        <v>3.7599999999999999E-3</v>
      </c>
      <c r="S697" s="181">
        <v>0</v>
      </c>
      <c r="T697" s="182">
        <f>S697*H697</f>
        <v>0</v>
      </c>
      <c r="U697" s="37"/>
      <c r="V697" s="37"/>
      <c r="W697" s="37"/>
      <c r="X697" s="37"/>
      <c r="Y697" s="37"/>
      <c r="Z697" s="37"/>
      <c r="AA697" s="37"/>
      <c r="AB697" s="37"/>
      <c r="AC697" s="37"/>
      <c r="AD697" s="37"/>
      <c r="AE697" s="37"/>
      <c r="AR697" s="183" t="s">
        <v>331</v>
      </c>
      <c r="AT697" s="183" t="s">
        <v>138</v>
      </c>
      <c r="AU697" s="183" t="s">
        <v>92</v>
      </c>
      <c r="AY697" s="19" t="s">
        <v>135</v>
      </c>
      <c r="BE697" s="184">
        <f>IF(N697="základní",J697,0)</f>
        <v>0</v>
      </c>
      <c r="BF697" s="184">
        <f>IF(N697="snížená",J697,0)</f>
        <v>0</v>
      </c>
      <c r="BG697" s="184">
        <f>IF(N697="zákl. přenesená",J697,0)</f>
        <v>0</v>
      </c>
      <c r="BH697" s="184">
        <f>IF(N697="sníž. přenesená",J697,0)</f>
        <v>0</v>
      </c>
      <c r="BI697" s="184">
        <f>IF(N697="nulová",J697,0)</f>
        <v>0</v>
      </c>
      <c r="BJ697" s="19" t="s">
        <v>90</v>
      </c>
      <c r="BK697" s="184">
        <f>ROUND(I697*H697,2)</f>
        <v>0</v>
      </c>
      <c r="BL697" s="19" t="s">
        <v>331</v>
      </c>
      <c r="BM697" s="183" t="s">
        <v>897</v>
      </c>
    </row>
    <row r="698" spans="1:65" s="2" customFormat="1" ht="11.25">
      <c r="A698" s="37"/>
      <c r="B698" s="38"/>
      <c r="C698" s="39"/>
      <c r="D698" s="185" t="s">
        <v>145</v>
      </c>
      <c r="E698" s="39"/>
      <c r="F698" s="186" t="s">
        <v>898</v>
      </c>
      <c r="G698" s="39"/>
      <c r="H698" s="39"/>
      <c r="I698" s="187"/>
      <c r="J698" s="39"/>
      <c r="K698" s="39"/>
      <c r="L698" s="42"/>
      <c r="M698" s="188"/>
      <c r="N698" s="189"/>
      <c r="O698" s="67"/>
      <c r="P698" s="67"/>
      <c r="Q698" s="67"/>
      <c r="R698" s="67"/>
      <c r="S698" s="67"/>
      <c r="T698" s="68"/>
      <c r="U698" s="37"/>
      <c r="V698" s="37"/>
      <c r="W698" s="37"/>
      <c r="X698" s="37"/>
      <c r="Y698" s="37"/>
      <c r="Z698" s="37"/>
      <c r="AA698" s="37"/>
      <c r="AB698" s="37"/>
      <c r="AC698" s="37"/>
      <c r="AD698" s="37"/>
      <c r="AE698" s="37"/>
      <c r="AT698" s="19" t="s">
        <v>145</v>
      </c>
      <c r="AU698" s="19" t="s">
        <v>92</v>
      </c>
    </row>
    <row r="699" spans="1:65" s="13" customFormat="1" ht="11.25">
      <c r="B699" s="190"/>
      <c r="C699" s="191"/>
      <c r="D699" s="192" t="s">
        <v>147</v>
      </c>
      <c r="E699" s="193" t="s">
        <v>45</v>
      </c>
      <c r="F699" s="194" t="s">
        <v>899</v>
      </c>
      <c r="G699" s="191"/>
      <c r="H699" s="195">
        <v>6</v>
      </c>
      <c r="I699" s="196"/>
      <c r="J699" s="191"/>
      <c r="K699" s="191"/>
      <c r="L699" s="197"/>
      <c r="M699" s="198"/>
      <c r="N699" s="199"/>
      <c r="O699" s="199"/>
      <c r="P699" s="199"/>
      <c r="Q699" s="199"/>
      <c r="R699" s="199"/>
      <c r="S699" s="199"/>
      <c r="T699" s="200"/>
      <c r="AT699" s="201" t="s">
        <v>147</v>
      </c>
      <c r="AU699" s="201" t="s">
        <v>92</v>
      </c>
      <c r="AV699" s="13" t="s">
        <v>92</v>
      </c>
      <c r="AW699" s="13" t="s">
        <v>43</v>
      </c>
      <c r="AX699" s="13" t="s">
        <v>83</v>
      </c>
      <c r="AY699" s="201" t="s">
        <v>135</v>
      </c>
    </row>
    <row r="700" spans="1:65" s="13" customFormat="1" ht="11.25">
      <c r="B700" s="190"/>
      <c r="C700" s="191"/>
      <c r="D700" s="192" t="s">
        <v>147</v>
      </c>
      <c r="E700" s="193" t="s">
        <v>45</v>
      </c>
      <c r="F700" s="194" t="s">
        <v>900</v>
      </c>
      <c r="G700" s="191"/>
      <c r="H700" s="195">
        <v>1</v>
      </c>
      <c r="I700" s="196"/>
      <c r="J700" s="191"/>
      <c r="K700" s="191"/>
      <c r="L700" s="197"/>
      <c r="M700" s="198"/>
      <c r="N700" s="199"/>
      <c r="O700" s="199"/>
      <c r="P700" s="199"/>
      <c r="Q700" s="199"/>
      <c r="R700" s="199"/>
      <c r="S700" s="199"/>
      <c r="T700" s="200"/>
      <c r="AT700" s="201" t="s">
        <v>147</v>
      </c>
      <c r="AU700" s="201" t="s">
        <v>92</v>
      </c>
      <c r="AV700" s="13" t="s">
        <v>92</v>
      </c>
      <c r="AW700" s="13" t="s">
        <v>43</v>
      </c>
      <c r="AX700" s="13" t="s">
        <v>83</v>
      </c>
      <c r="AY700" s="201" t="s">
        <v>135</v>
      </c>
    </row>
    <row r="701" spans="1:65" s="13" customFormat="1" ht="11.25">
      <c r="B701" s="190"/>
      <c r="C701" s="191"/>
      <c r="D701" s="192" t="s">
        <v>147</v>
      </c>
      <c r="E701" s="193" t="s">
        <v>45</v>
      </c>
      <c r="F701" s="194" t="s">
        <v>901</v>
      </c>
      <c r="G701" s="191"/>
      <c r="H701" s="195">
        <v>1</v>
      </c>
      <c r="I701" s="196"/>
      <c r="J701" s="191"/>
      <c r="K701" s="191"/>
      <c r="L701" s="197"/>
      <c r="M701" s="198"/>
      <c r="N701" s="199"/>
      <c r="O701" s="199"/>
      <c r="P701" s="199"/>
      <c r="Q701" s="199"/>
      <c r="R701" s="199"/>
      <c r="S701" s="199"/>
      <c r="T701" s="200"/>
      <c r="AT701" s="201" t="s">
        <v>147</v>
      </c>
      <c r="AU701" s="201" t="s">
        <v>92</v>
      </c>
      <c r="AV701" s="13" t="s">
        <v>92</v>
      </c>
      <c r="AW701" s="13" t="s">
        <v>43</v>
      </c>
      <c r="AX701" s="13" t="s">
        <v>83</v>
      </c>
      <c r="AY701" s="201" t="s">
        <v>135</v>
      </c>
    </row>
    <row r="702" spans="1:65" s="14" customFormat="1" ht="11.25">
      <c r="B702" s="202"/>
      <c r="C702" s="203"/>
      <c r="D702" s="192" t="s">
        <v>147</v>
      </c>
      <c r="E702" s="204" t="s">
        <v>45</v>
      </c>
      <c r="F702" s="205" t="s">
        <v>154</v>
      </c>
      <c r="G702" s="203"/>
      <c r="H702" s="206">
        <v>8</v>
      </c>
      <c r="I702" s="207"/>
      <c r="J702" s="203"/>
      <c r="K702" s="203"/>
      <c r="L702" s="208"/>
      <c r="M702" s="209"/>
      <c r="N702" s="210"/>
      <c r="O702" s="210"/>
      <c r="P702" s="210"/>
      <c r="Q702" s="210"/>
      <c r="R702" s="210"/>
      <c r="S702" s="210"/>
      <c r="T702" s="211"/>
      <c r="AT702" s="212" t="s">
        <v>147</v>
      </c>
      <c r="AU702" s="212" t="s">
        <v>92</v>
      </c>
      <c r="AV702" s="14" t="s">
        <v>143</v>
      </c>
      <c r="AW702" s="14" t="s">
        <v>43</v>
      </c>
      <c r="AX702" s="14" t="s">
        <v>90</v>
      </c>
      <c r="AY702" s="212" t="s">
        <v>135</v>
      </c>
    </row>
    <row r="703" spans="1:65" s="2" customFormat="1" ht="37.9" customHeight="1">
      <c r="A703" s="37"/>
      <c r="B703" s="38"/>
      <c r="C703" s="223" t="s">
        <v>902</v>
      </c>
      <c r="D703" s="223" t="s">
        <v>362</v>
      </c>
      <c r="E703" s="224" t="s">
        <v>903</v>
      </c>
      <c r="F703" s="225" t="s">
        <v>904</v>
      </c>
      <c r="G703" s="226" t="s">
        <v>141</v>
      </c>
      <c r="H703" s="227">
        <v>8</v>
      </c>
      <c r="I703" s="228"/>
      <c r="J703" s="229">
        <f>ROUND(I703*H703,2)</f>
        <v>0</v>
      </c>
      <c r="K703" s="225" t="s">
        <v>142</v>
      </c>
      <c r="L703" s="230"/>
      <c r="M703" s="231" t="s">
        <v>45</v>
      </c>
      <c r="N703" s="232" t="s">
        <v>54</v>
      </c>
      <c r="O703" s="67"/>
      <c r="P703" s="181">
        <f>O703*H703</f>
        <v>0</v>
      </c>
      <c r="Q703" s="181">
        <v>1.6E-2</v>
      </c>
      <c r="R703" s="181">
        <f>Q703*H703</f>
        <v>0.128</v>
      </c>
      <c r="S703" s="181">
        <v>0</v>
      </c>
      <c r="T703" s="182">
        <f>S703*H703</f>
        <v>0</v>
      </c>
      <c r="U703" s="37"/>
      <c r="V703" s="37"/>
      <c r="W703" s="37"/>
      <c r="X703" s="37"/>
      <c r="Y703" s="37"/>
      <c r="Z703" s="37"/>
      <c r="AA703" s="37"/>
      <c r="AB703" s="37"/>
      <c r="AC703" s="37"/>
      <c r="AD703" s="37"/>
      <c r="AE703" s="37"/>
      <c r="AR703" s="183" t="s">
        <v>405</v>
      </c>
      <c r="AT703" s="183" t="s">
        <v>362</v>
      </c>
      <c r="AU703" s="183" t="s">
        <v>92</v>
      </c>
      <c r="AY703" s="19" t="s">
        <v>135</v>
      </c>
      <c r="BE703" s="184">
        <f>IF(N703="základní",J703,0)</f>
        <v>0</v>
      </c>
      <c r="BF703" s="184">
        <f>IF(N703="snížená",J703,0)</f>
        <v>0</v>
      </c>
      <c r="BG703" s="184">
        <f>IF(N703="zákl. přenesená",J703,0)</f>
        <v>0</v>
      </c>
      <c r="BH703" s="184">
        <f>IF(N703="sníž. přenesená",J703,0)</f>
        <v>0</v>
      </c>
      <c r="BI703" s="184">
        <f>IF(N703="nulová",J703,0)</f>
        <v>0</v>
      </c>
      <c r="BJ703" s="19" t="s">
        <v>90</v>
      </c>
      <c r="BK703" s="184">
        <f>ROUND(I703*H703,2)</f>
        <v>0</v>
      </c>
      <c r="BL703" s="19" t="s">
        <v>331</v>
      </c>
      <c r="BM703" s="183" t="s">
        <v>905</v>
      </c>
    </row>
    <row r="704" spans="1:65" s="13" customFormat="1" ht="11.25">
      <c r="B704" s="190"/>
      <c r="C704" s="191"/>
      <c r="D704" s="192" t="s">
        <v>147</v>
      </c>
      <c r="E704" s="193" t="s">
        <v>45</v>
      </c>
      <c r="F704" s="194" t="s">
        <v>899</v>
      </c>
      <c r="G704" s="191"/>
      <c r="H704" s="195">
        <v>6</v>
      </c>
      <c r="I704" s="196"/>
      <c r="J704" s="191"/>
      <c r="K704" s="191"/>
      <c r="L704" s="197"/>
      <c r="M704" s="198"/>
      <c r="N704" s="199"/>
      <c r="O704" s="199"/>
      <c r="P704" s="199"/>
      <c r="Q704" s="199"/>
      <c r="R704" s="199"/>
      <c r="S704" s="199"/>
      <c r="T704" s="200"/>
      <c r="AT704" s="201" t="s">
        <v>147</v>
      </c>
      <c r="AU704" s="201" t="s">
        <v>92</v>
      </c>
      <c r="AV704" s="13" t="s">
        <v>92</v>
      </c>
      <c r="AW704" s="13" t="s">
        <v>43</v>
      </c>
      <c r="AX704" s="13" t="s">
        <v>83</v>
      </c>
      <c r="AY704" s="201" t="s">
        <v>135</v>
      </c>
    </row>
    <row r="705" spans="1:65" s="13" customFormat="1" ht="11.25">
      <c r="B705" s="190"/>
      <c r="C705" s="191"/>
      <c r="D705" s="192" t="s">
        <v>147</v>
      </c>
      <c r="E705" s="193" t="s">
        <v>45</v>
      </c>
      <c r="F705" s="194" t="s">
        <v>900</v>
      </c>
      <c r="G705" s="191"/>
      <c r="H705" s="195">
        <v>1</v>
      </c>
      <c r="I705" s="196"/>
      <c r="J705" s="191"/>
      <c r="K705" s="191"/>
      <c r="L705" s="197"/>
      <c r="M705" s="198"/>
      <c r="N705" s="199"/>
      <c r="O705" s="199"/>
      <c r="P705" s="199"/>
      <c r="Q705" s="199"/>
      <c r="R705" s="199"/>
      <c r="S705" s="199"/>
      <c r="T705" s="200"/>
      <c r="AT705" s="201" t="s">
        <v>147</v>
      </c>
      <c r="AU705" s="201" t="s">
        <v>92</v>
      </c>
      <c r="AV705" s="13" t="s">
        <v>92</v>
      </c>
      <c r="AW705" s="13" t="s">
        <v>43</v>
      </c>
      <c r="AX705" s="13" t="s">
        <v>83</v>
      </c>
      <c r="AY705" s="201" t="s">
        <v>135</v>
      </c>
    </row>
    <row r="706" spans="1:65" s="13" customFormat="1" ht="11.25">
      <c r="B706" s="190"/>
      <c r="C706" s="191"/>
      <c r="D706" s="192" t="s">
        <v>147</v>
      </c>
      <c r="E706" s="193" t="s">
        <v>45</v>
      </c>
      <c r="F706" s="194" t="s">
        <v>901</v>
      </c>
      <c r="G706" s="191"/>
      <c r="H706" s="195">
        <v>1</v>
      </c>
      <c r="I706" s="196"/>
      <c r="J706" s="191"/>
      <c r="K706" s="191"/>
      <c r="L706" s="197"/>
      <c r="M706" s="198"/>
      <c r="N706" s="199"/>
      <c r="O706" s="199"/>
      <c r="P706" s="199"/>
      <c r="Q706" s="199"/>
      <c r="R706" s="199"/>
      <c r="S706" s="199"/>
      <c r="T706" s="200"/>
      <c r="AT706" s="201" t="s">
        <v>147</v>
      </c>
      <c r="AU706" s="201" t="s">
        <v>92</v>
      </c>
      <c r="AV706" s="13" t="s">
        <v>92</v>
      </c>
      <c r="AW706" s="13" t="s">
        <v>43</v>
      </c>
      <c r="AX706" s="13" t="s">
        <v>83</v>
      </c>
      <c r="AY706" s="201" t="s">
        <v>135</v>
      </c>
    </row>
    <row r="707" spans="1:65" s="14" customFormat="1" ht="11.25">
      <c r="B707" s="202"/>
      <c r="C707" s="203"/>
      <c r="D707" s="192" t="s">
        <v>147</v>
      </c>
      <c r="E707" s="204" t="s">
        <v>45</v>
      </c>
      <c r="F707" s="205" t="s">
        <v>154</v>
      </c>
      <c r="G707" s="203"/>
      <c r="H707" s="206">
        <v>8</v>
      </c>
      <c r="I707" s="207"/>
      <c r="J707" s="203"/>
      <c r="K707" s="203"/>
      <c r="L707" s="208"/>
      <c r="M707" s="209"/>
      <c r="N707" s="210"/>
      <c r="O707" s="210"/>
      <c r="P707" s="210"/>
      <c r="Q707" s="210"/>
      <c r="R707" s="210"/>
      <c r="S707" s="210"/>
      <c r="T707" s="211"/>
      <c r="AT707" s="212" t="s">
        <v>147</v>
      </c>
      <c r="AU707" s="212" t="s">
        <v>92</v>
      </c>
      <c r="AV707" s="14" t="s">
        <v>143</v>
      </c>
      <c r="AW707" s="14" t="s">
        <v>43</v>
      </c>
      <c r="AX707" s="14" t="s">
        <v>90</v>
      </c>
      <c r="AY707" s="212" t="s">
        <v>135</v>
      </c>
    </row>
    <row r="708" spans="1:65" s="2" customFormat="1" ht="16.5" customHeight="1">
      <c r="A708" s="37"/>
      <c r="B708" s="38"/>
      <c r="C708" s="172" t="s">
        <v>906</v>
      </c>
      <c r="D708" s="172" t="s">
        <v>138</v>
      </c>
      <c r="E708" s="173" t="s">
        <v>907</v>
      </c>
      <c r="F708" s="174" t="s">
        <v>908</v>
      </c>
      <c r="G708" s="175" t="s">
        <v>141</v>
      </c>
      <c r="H708" s="176">
        <v>115</v>
      </c>
      <c r="I708" s="177"/>
      <c r="J708" s="178">
        <f>ROUND(I708*H708,2)</f>
        <v>0</v>
      </c>
      <c r="K708" s="174" t="s">
        <v>142</v>
      </c>
      <c r="L708" s="42"/>
      <c r="M708" s="179" t="s">
        <v>45</v>
      </c>
      <c r="N708" s="180" t="s">
        <v>54</v>
      </c>
      <c r="O708" s="67"/>
      <c r="P708" s="181">
        <f>O708*H708</f>
        <v>0</v>
      </c>
      <c r="Q708" s="181">
        <v>0</v>
      </c>
      <c r="R708" s="181">
        <f>Q708*H708</f>
        <v>0</v>
      </c>
      <c r="S708" s="181">
        <v>2.4E-2</v>
      </c>
      <c r="T708" s="182">
        <f>S708*H708</f>
        <v>2.7600000000000002</v>
      </c>
      <c r="U708" s="37"/>
      <c r="V708" s="37"/>
      <c r="W708" s="37"/>
      <c r="X708" s="37"/>
      <c r="Y708" s="37"/>
      <c r="Z708" s="37"/>
      <c r="AA708" s="37"/>
      <c r="AB708" s="37"/>
      <c r="AC708" s="37"/>
      <c r="AD708" s="37"/>
      <c r="AE708" s="37"/>
      <c r="AR708" s="183" t="s">
        <v>331</v>
      </c>
      <c r="AT708" s="183" t="s">
        <v>138</v>
      </c>
      <c r="AU708" s="183" t="s">
        <v>92</v>
      </c>
      <c r="AY708" s="19" t="s">
        <v>135</v>
      </c>
      <c r="BE708" s="184">
        <f>IF(N708="základní",J708,0)</f>
        <v>0</v>
      </c>
      <c r="BF708" s="184">
        <f>IF(N708="snížená",J708,0)</f>
        <v>0</v>
      </c>
      <c r="BG708" s="184">
        <f>IF(N708="zákl. přenesená",J708,0)</f>
        <v>0</v>
      </c>
      <c r="BH708" s="184">
        <f>IF(N708="sníž. přenesená",J708,0)</f>
        <v>0</v>
      </c>
      <c r="BI708" s="184">
        <f>IF(N708="nulová",J708,0)</f>
        <v>0</v>
      </c>
      <c r="BJ708" s="19" t="s">
        <v>90</v>
      </c>
      <c r="BK708" s="184">
        <f>ROUND(I708*H708,2)</f>
        <v>0</v>
      </c>
      <c r="BL708" s="19" t="s">
        <v>331</v>
      </c>
      <c r="BM708" s="183" t="s">
        <v>909</v>
      </c>
    </row>
    <row r="709" spans="1:65" s="2" customFormat="1" ht="11.25">
      <c r="A709" s="37"/>
      <c r="B709" s="38"/>
      <c r="C709" s="39"/>
      <c r="D709" s="185" t="s">
        <v>145</v>
      </c>
      <c r="E709" s="39"/>
      <c r="F709" s="186" t="s">
        <v>910</v>
      </c>
      <c r="G709" s="39"/>
      <c r="H709" s="39"/>
      <c r="I709" s="187"/>
      <c r="J709" s="39"/>
      <c r="K709" s="39"/>
      <c r="L709" s="42"/>
      <c r="M709" s="188"/>
      <c r="N709" s="189"/>
      <c r="O709" s="67"/>
      <c r="P709" s="67"/>
      <c r="Q709" s="67"/>
      <c r="R709" s="67"/>
      <c r="S709" s="67"/>
      <c r="T709" s="68"/>
      <c r="U709" s="37"/>
      <c r="V709" s="37"/>
      <c r="W709" s="37"/>
      <c r="X709" s="37"/>
      <c r="Y709" s="37"/>
      <c r="Z709" s="37"/>
      <c r="AA709" s="37"/>
      <c r="AB709" s="37"/>
      <c r="AC709" s="37"/>
      <c r="AD709" s="37"/>
      <c r="AE709" s="37"/>
      <c r="AT709" s="19" t="s">
        <v>145</v>
      </c>
      <c r="AU709" s="19" t="s">
        <v>92</v>
      </c>
    </row>
    <row r="710" spans="1:65" s="15" customFormat="1" ht="11.25">
      <c r="B710" s="213"/>
      <c r="C710" s="214"/>
      <c r="D710" s="192" t="s">
        <v>147</v>
      </c>
      <c r="E710" s="215" t="s">
        <v>45</v>
      </c>
      <c r="F710" s="216" t="s">
        <v>911</v>
      </c>
      <c r="G710" s="214"/>
      <c r="H710" s="215" t="s">
        <v>45</v>
      </c>
      <c r="I710" s="217"/>
      <c r="J710" s="214"/>
      <c r="K710" s="214"/>
      <c r="L710" s="218"/>
      <c r="M710" s="219"/>
      <c r="N710" s="220"/>
      <c r="O710" s="220"/>
      <c r="P710" s="220"/>
      <c r="Q710" s="220"/>
      <c r="R710" s="220"/>
      <c r="S710" s="220"/>
      <c r="T710" s="221"/>
      <c r="AT710" s="222" t="s">
        <v>147</v>
      </c>
      <c r="AU710" s="222" t="s">
        <v>92</v>
      </c>
      <c r="AV710" s="15" t="s">
        <v>90</v>
      </c>
      <c r="AW710" s="15" t="s">
        <v>43</v>
      </c>
      <c r="AX710" s="15" t="s">
        <v>83</v>
      </c>
      <c r="AY710" s="222" t="s">
        <v>135</v>
      </c>
    </row>
    <row r="711" spans="1:65" s="13" customFormat="1" ht="11.25">
      <c r="B711" s="190"/>
      <c r="C711" s="191"/>
      <c r="D711" s="192" t="s">
        <v>147</v>
      </c>
      <c r="E711" s="193" t="s">
        <v>45</v>
      </c>
      <c r="F711" s="194" t="s">
        <v>912</v>
      </c>
      <c r="G711" s="191"/>
      <c r="H711" s="195">
        <v>26</v>
      </c>
      <c r="I711" s="196"/>
      <c r="J711" s="191"/>
      <c r="K711" s="191"/>
      <c r="L711" s="197"/>
      <c r="M711" s="198"/>
      <c r="N711" s="199"/>
      <c r="O711" s="199"/>
      <c r="P711" s="199"/>
      <c r="Q711" s="199"/>
      <c r="R711" s="199"/>
      <c r="S711" s="199"/>
      <c r="T711" s="200"/>
      <c r="AT711" s="201" t="s">
        <v>147</v>
      </c>
      <c r="AU711" s="201" t="s">
        <v>92</v>
      </c>
      <c r="AV711" s="13" t="s">
        <v>92</v>
      </c>
      <c r="AW711" s="13" t="s">
        <v>43</v>
      </c>
      <c r="AX711" s="13" t="s">
        <v>83</v>
      </c>
      <c r="AY711" s="201" t="s">
        <v>135</v>
      </c>
    </row>
    <row r="712" spans="1:65" s="13" customFormat="1" ht="11.25">
      <c r="B712" s="190"/>
      <c r="C712" s="191"/>
      <c r="D712" s="192" t="s">
        <v>147</v>
      </c>
      <c r="E712" s="193" t="s">
        <v>45</v>
      </c>
      <c r="F712" s="194" t="s">
        <v>913</v>
      </c>
      <c r="G712" s="191"/>
      <c r="H712" s="195">
        <v>5</v>
      </c>
      <c r="I712" s="196"/>
      <c r="J712" s="191"/>
      <c r="K712" s="191"/>
      <c r="L712" s="197"/>
      <c r="M712" s="198"/>
      <c r="N712" s="199"/>
      <c r="O712" s="199"/>
      <c r="P712" s="199"/>
      <c r="Q712" s="199"/>
      <c r="R712" s="199"/>
      <c r="S712" s="199"/>
      <c r="T712" s="200"/>
      <c r="AT712" s="201" t="s">
        <v>147</v>
      </c>
      <c r="AU712" s="201" t="s">
        <v>92</v>
      </c>
      <c r="AV712" s="13" t="s">
        <v>92</v>
      </c>
      <c r="AW712" s="13" t="s">
        <v>43</v>
      </c>
      <c r="AX712" s="13" t="s">
        <v>83</v>
      </c>
      <c r="AY712" s="201" t="s">
        <v>135</v>
      </c>
    </row>
    <row r="713" spans="1:65" s="13" customFormat="1" ht="11.25">
      <c r="B713" s="190"/>
      <c r="C713" s="191"/>
      <c r="D713" s="192" t="s">
        <v>147</v>
      </c>
      <c r="E713" s="193" t="s">
        <v>45</v>
      </c>
      <c r="F713" s="194" t="s">
        <v>914</v>
      </c>
      <c r="G713" s="191"/>
      <c r="H713" s="195">
        <v>4</v>
      </c>
      <c r="I713" s="196"/>
      <c r="J713" s="191"/>
      <c r="K713" s="191"/>
      <c r="L713" s="197"/>
      <c r="M713" s="198"/>
      <c r="N713" s="199"/>
      <c r="O713" s="199"/>
      <c r="P713" s="199"/>
      <c r="Q713" s="199"/>
      <c r="R713" s="199"/>
      <c r="S713" s="199"/>
      <c r="T713" s="200"/>
      <c r="AT713" s="201" t="s">
        <v>147</v>
      </c>
      <c r="AU713" s="201" t="s">
        <v>92</v>
      </c>
      <c r="AV713" s="13" t="s">
        <v>92</v>
      </c>
      <c r="AW713" s="13" t="s">
        <v>43</v>
      </c>
      <c r="AX713" s="13" t="s">
        <v>83</v>
      </c>
      <c r="AY713" s="201" t="s">
        <v>135</v>
      </c>
    </row>
    <row r="714" spans="1:65" s="13" customFormat="1" ht="11.25">
      <c r="B714" s="190"/>
      <c r="C714" s="191"/>
      <c r="D714" s="192" t="s">
        <v>147</v>
      </c>
      <c r="E714" s="193" t="s">
        <v>45</v>
      </c>
      <c r="F714" s="194" t="s">
        <v>915</v>
      </c>
      <c r="G714" s="191"/>
      <c r="H714" s="195">
        <v>27</v>
      </c>
      <c r="I714" s="196"/>
      <c r="J714" s="191"/>
      <c r="K714" s="191"/>
      <c r="L714" s="197"/>
      <c r="M714" s="198"/>
      <c r="N714" s="199"/>
      <c r="O714" s="199"/>
      <c r="P714" s="199"/>
      <c r="Q714" s="199"/>
      <c r="R714" s="199"/>
      <c r="S714" s="199"/>
      <c r="T714" s="200"/>
      <c r="AT714" s="201" t="s">
        <v>147</v>
      </c>
      <c r="AU714" s="201" t="s">
        <v>92</v>
      </c>
      <c r="AV714" s="13" t="s">
        <v>92</v>
      </c>
      <c r="AW714" s="13" t="s">
        <v>43</v>
      </c>
      <c r="AX714" s="13" t="s">
        <v>83</v>
      </c>
      <c r="AY714" s="201" t="s">
        <v>135</v>
      </c>
    </row>
    <row r="715" spans="1:65" s="16" customFormat="1" ht="11.25">
      <c r="B715" s="234"/>
      <c r="C715" s="235"/>
      <c r="D715" s="192" t="s">
        <v>147</v>
      </c>
      <c r="E715" s="236" t="s">
        <v>45</v>
      </c>
      <c r="F715" s="237" t="s">
        <v>847</v>
      </c>
      <c r="G715" s="235"/>
      <c r="H715" s="238">
        <v>62</v>
      </c>
      <c r="I715" s="239"/>
      <c r="J715" s="235"/>
      <c r="K715" s="235"/>
      <c r="L715" s="240"/>
      <c r="M715" s="241"/>
      <c r="N715" s="242"/>
      <c r="O715" s="242"/>
      <c r="P715" s="242"/>
      <c r="Q715" s="242"/>
      <c r="R715" s="242"/>
      <c r="S715" s="242"/>
      <c r="T715" s="243"/>
      <c r="AT715" s="244" t="s">
        <v>147</v>
      </c>
      <c r="AU715" s="244" t="s">
        <v>92</v>
      </c>
      <c r="AV715" s="16" t="s">
        <v>136</v>
      </c>
      <c r="AW715" s="16" t="s">
        <v>43</v>
      </c>
      <c r="AX715" s="16" t="s">
        <v>83</v>
      </c>
      <c r="AY715" s="244" t="s">
        <v>135</v>
      </c>
    </row>
    <row r="716" spans="1:65" s="15" customFormat="1" ht="11.25">
      <c r="B716" s="213"/>
      <c r="C716" s="214"/>
      <c r="D716" s="192" t="s">
        <v>147</v>
      </c>
      <c r="E716" s="215" t="s">
        <v>45</v>
      </c>
      <c r="F716" s="216" t="s">
        <v>916</v>
      </c>
      <c r="G716" s="214"/>
      <c r="H716" s="215" t="s">
        <v>45</v>
      </c>
      <c r="I716" s="217"/>
      <c r="J716" s="214"/>
      <c r="K716" s="214"/>
      <c r="L716" s="218"/>
      <c r="M716" s="219"/>
      <c r="N716" s="220"/>
      <c r="O716" s="220"/>
      <c r="P716" s="220"/>
      <c r="Q716" s="220"/>
      <c r="R716" s="220"/>
      <c r="S716" s="220"/>
      <c r="T716" s="221"/>
      <c r="AT716" s="222" t="s">
        <v>147</v>
      </c>
      <c r="AU716" s="222" t="s">
        <v>92</v>
      </c>
      <c r="AV716" s="15" t="s">
        <v>90</v>
      </c>
      <c r="AW716" s="15" t="s">
        <v>43</v>
      </c>
      <c r="AX716" s="15" t="s">
        <v>83</v>
      </c>
      <c r="AY716" s="222" t="s">
        <v>135</v>
      </c>
    </row>
    <row r="717" spans="1:65" s="13" customFormat="1" ht="11.25">
      <c r="B717" s="190"/>
      <c r="C717" s="191"/>
      <c r="D717" s="192" t="s">
        <v>147</v>
      </c>
      <c r="E717" s="193" t="s">
        <v>45</v>
      </c>
      <c r="F717" s="194" t="s">
        <v>917</v>
      </c>
      <c r="G717" s="191"/>
      <c r="H717" s="195">
        <v>24</v>
      </c>
      <c r="I717" s="196"/>
      <c r="J717" s="191"/>
      <c r="K717" s="191"/>
      <c r="L717" s="197"/>
      <c r="M717" s="198"/>
      <c r="N717" s="199"/>
      <c r="O717" s="199"/>
      <c r="P717" s="199"/>
      <c r="Q717" s="199"/>
      <c r="R717" s="199"/>
      <c r="S717" s="199"/>
      <c r="T717" s="200"/>
      <c r="AT717" s="201" t="s">
        <v>147</v>
      </c>
      <c r="AU717" s="201" t="s">
        <v>92</v>
      </c>
      <c r="AV717" s="13" t="s">
        <v>92</v>
      </c>
      <c r="AW717" s="13" t="s">
        <v>43</v>
      </c>
      <c r="AX717" s="13" t="s">
        <v>83</v>
      </c>
      <c r="AY717" s="201" t="s">
        <v>135</v>
      </c>
    </row>
    <row r="718" spans="1:65" s="13" customFormat="1" ht="11.25">
      <c r="B718" s="190"/>
      <c r="C718" s="191"/>
      <c r="D718" s="192" t="s">
        <v>147</v>
      </c>
      <c r="E718" s="193" t="s">
        <v>45</v>
      </c>
      <c r="F718" s="194" t="s">
        <v>918</v>
      </c>
      <c r="G718" s="191"/>
      <c r="H718" s="195">
        <v>5</v>
      </c>
      <c r="I718" s="196"/>
      <c r="J718" s="191"/>
      <c r="K718" s="191"/>
      <c r="L718" s="197"/>
      <c r="M718" s="198"/>
      <c r="N718" s="199"/>
      <c r="O718" s="199"/>
      <c r="P718" s="199"/>
      <c r="Q718" s="199"/>
      <c r="R718" s="199"/>
      <c r="S718" s="199"/>
      <c r="T718" s="200"/>
      <c r="AT718" s="201" t="s">
        <v>147</v>
      </c>
      <c r="AU718" s="201" t="s">
        <v>92</v>
      </c>
      <c r="AV718" s="13" t="s">
        <v>92</v>
      </c>
      <c r="AW718" s="13" t="s">
        <v>43</v>
      </c>
      <c r="AX718" s="13" t="s">
        <v>83</v>
      </c>
      <c r="AY718" s="201" t="s">
        <v>135</v>
      </c>
    </row>
    <row r="719" spans="1:65" s="13" customFormat="1" ht="11.25">
      <c r="B719" s="190"/>
      <c r="C719" s="191"/>
      <c r="D719" s="192" t="s">
        <v>147</v>
      </c>
      <c r="E719" s="193" t="s">
        <v>45</v>
      </c>
      <c r="F719" s="194" t="s">
        <v>919</v>
      </c>
      <c r="G719" s="191"/>
      <c r="H719" s="195">
        <v>8</v>
      </c>
      <c r="I719" s="196"/>
      <c r="J719" s="191"/>
      <c r="K719" s="191"/>
      <c r="L719" s="197"/>
      <c r="M719" s="198"/>
      <c r="N719" s="199"/>
      <c r="O719" s="199"/>
      <c r="P719" s="199"/>
      <c r="Q719" s="199"/>
      <c r="R719" s="199"/>
      <c r="S719" s="199"/>
      <c r="T719" s="200"/>
      <c r="AT719" s="201" t="s">
        <v>147</v>
      </c>
      <c r="AU719" s="201" t="s">
        <v>92</v>
      </c>
      <c r="AV719" s="13" t="s">
        <v>92</v>
      </c>
      <c r="AW719" s="13" t="s">
        <v>43</v>
      </c>
      <c r="AX719" s="13" t="s">
        <v>83</v>
      </c>
      <c r="AY719" s="201" t="s">
        <v>135</v>
      </c>
    </row>
    <row r="720" spans="1:65" s="13" customFormat="1" ht="11.25">
      <c r="B720" s="190"/>
      <c r="C720" s="191"/>
      <c r="D720" s="192" t="s">
        <v>147</v>
      </c>
      <c r="E720" s="193" t="s">
        <v>45</v>
      </c>
      <c r="F720" s="194" t="s">
        <v>920</v>
      </c>
      <c r="G720" s="191"/>
      <c r="H720" s="195">
        <v>15</v>
      </c>
      <c r="I720" s="196"/>
      <c r="J720" s="191"/>
      <c r="K720" s="191"/>
      <c r="L720" s="197"/>
      <c r="M720" s="198"/>
      <c r="N720" s="199"/>
      <c r="O720" s="199"/>
      <c r="P720" s="199"/>
      <c r="Q720" s="199"/>
      <c r="R720" s="199"/>
      <c r="S720" s="199"/>
      <c r="T720" s="200"/>
      <c r="AT720" s="201" t="s">
        <v>147</v>
      </c>
      <c r="AU720" s="201" t="s">
        <v>92</v>
      </c>
      <c r="AV720" s="13" t="s">
        <v>92</v>
      </c>
      <c r="AW720" s="13" t="s">
        <v>43</v>
      </c>
      <c r="AX720" s="13" t="s">
        <v>83</v>
      </c>
      <c r="AY720" s="201" t="s">
        <v>135</v>
      </c>
    </row>
    <row r="721" spans="1:65" s="13" customFormat="1" ht="11.25">
      <c r="B721" s="190"/>
      <c r="C721" s="191"/>
      <c r="D721" s="192" t="s">
        <v>147</v>
      </c>
      <c r="E721" s="193" t="s">
        <v>45</v>
      </c>
      <c r="F721" s="194" t="s">
        <v>921</v>
      </c>
      <c r="G721" s="191"/>
      <c r="H721" s="195">
        <v>1</v>
      </c>
      <c r="I721" s="196"/>
      <c r="J721" s="191"/>
      <c r="K721" s="191"/>
      <c r="L721" s="197"/>
      <c r="M721" s="198"/>
      <c r="N721" s="199"/>
      <c r="O721" s="199"/>
      <c r="P721" s="199"/>
      <c r="Q721" s="199"/>
      <c r="R721" s="199"/>
      <c r="S721" s="199"/>
      <c r="T721" s="200"/>
      <c r="AT721" s="201" t="s">
        <v>147</v>
      </c>
      <c r="AU721" s="201" t="s">
        <v>92</v>
      </c>
      <c r="AV721" s="13" t="s">
        <v>92</v>
      </c>
      <c r="AW721" s="13" t="s">
        <v>43</v>
      </c>
      <c r="AX721" s="13" t="s">
        <v>83</v>
      </c>
      <c r="AY721" s="201" t="s">
        <v>135</v>
      </c>
    </row>
    <row r="722" spans="1:65" s="16" customFormat="1" ht="11.25">
      <c r="B722" s="234"/>
      <c r="C722" s="235"/>
      <c r="D722" s="192" t="s">
        <v>147</v>
      </c>
      <c r="E722" s="236" t="s">
        <v>45</v>
      </c>
      <c r="F722" s="237" t="s">
        <v>847</v>
      </c>
      <c r="G722" s="235"/>
      <c r="H722" s="238">
        <v>53</v>
      </c>
      <c r="I722" s="239"/>
      <c r="J722" s="235"/>
      <c r="K722" s="235"/>
      <c r="L722" s="240"/>
      <c r="M722" s="241"/>
      <c r="N722" s="242"/>
      <c r="O722" s="242"/>
      <c r="P722" s="242"/>
      <c r="Q722" s="242"/>
      <c r="R722" s="242"/>
      <c r="S722" s="242"/>
      <c r="T722" s="243"/>
      <c r="AT722" s="244" t="s">
        <v>147</v>
      </c>
      <c r="AU722" s="244" t="s">
        <v>92</v>
      </c>
      <c r="AV722" s="16" t="s">
        <v>136</v>
      </c>
      <c r="AW722" s="16" t="s">
        <v>43</v>
      </c>
      <c r="AX722" s="16" t="s">
        <v>83</v>
      </c>
      <c r="AY722" s="244" t="s">
        <v>135</v>
      </c>
    </row>
    <row r="723" spans="1:65" s="14" customFormat="1" ht="11.25">
      <c r="B723" s="202"/>
      <c r="C723" s="203"/>
      <c r="D723" s="192" t="s">
        <v>147</v>
      </c>
      <c r="E723" s="204" t="s">
        <v>45</v>
      </c>
      <c r="F723" s="205" t="s">
        <v>154</v>
      </c>
      <c r="G723" s="203"/>
      <c r="H723" s="206">
        <v>115</v>
      </c>
      <c r="I723" s="207"/>
      <c r="J723" s="203"/>
      <c r="K723" s="203"/>
      <c r="L723" s="208"/>
      <c r="M723" s="209"/>
      <c r="N723" s="210"/>
      <c r="O723" s="210"/>
      <c r="P723" s="210"/>
      <c r="Q723" s="210"/>
      <c r="R723" s="210"/>
      <c r="S723" s="210"/>
      <c r="T723" s="211"/>
      <c r="AT723" s="212" t="s">
        <v>147</v>
      </c>
      <c r="AU723" s="212" t="s">
        <v>92</v>
      </c>
      <c r="AV723" s="14" t="s">
        <v>143</v>
      </c>
      <c r="AW723" s="14" t="s">
        <v>43</v>
      </c>
      <c r="AX723" s="14" t="s">
        <v>90</v>
      </c>
      <c r="AY723" s="212" t="s">
        <v>135</v>
      </c>
    </row>
    <row r="724" spans="1:65" s="2" customFormat="1" ht="21.75" customHeight="1">
      <c r="A724" s="37"/>
      <c r="B724" s="38"/>
      <c r="C724" s="172" t="s">
        <v>922</v>
      </c>
      <c r="D724" s="172" t="s">
        <v>138</v>
      </c>
      <c r="E724" s="173" t="s">
        <v>923</v>
      </c>
      <c r="F724" s="174" t="s">
        <v>924</v>
      </c>
      <c r="G724" s="175" t="s">
        <v>473</v>
      </c>
      <c r="H724" s="176">
        <v>10.3</v>
      </c>
      <c r="I724" s="177"/>
      <c r="J724" s="178">
        <f>ROUND(I724*H724,2)</f>
        <v>0</v>
      </c>
      <c r="K724" s="174" t="s">
        <v>45</v>
      </c>
      <c r="L724" s="42"/>
      <c r="M724" s="179" t="s">
        <v>45</v>
      </c>
      <c r="N724" s="180" t="s">
        <v>54</v>
      </c>
      <c r="O724" s="67"/>
      <c r="P724" s="181">
        <f>O724*H724</f>
        <v>0</v>
      </c>
      <c r="Q724" s="181">
        <v>0</v>
      </c>
      <c r="R724" s="181">
        <f>Q724*H724</f>
        <v>0</v>
      </c>
      <c r="S724" s="181">
        <v>0.17399999999999999</v>
      </c>
      <c r="T724" s="182">
        <f>S724*H724</f>
        <v>1.7922</v>
      </c>
      <c r="U724" s="37"/>
      <c r="V724" s="37"/>
      <c r="W724" s="37"/>
      <c r="X724" s="37"/>
      <c r="Y724" s="37"/>
      <c r="Z724" s="37"/>
      <c r="AA724" s="37"/>
      <c r="AB724" s="37"/>
      <c r="AC724" s="37"/>
      <c r="AD724" s="37"/>
      <c r="AE724" s="37"/>
      <c r="AR724" s="183" t="s">
        <v>331</v>
      </c>
      <c r="AT724" s="183" t="s">
        <v>138</v>
      </c>
      <c r="AU724" s="183" t="s">
        <v>92</v>
      </c>
      <c r="AY724" s="19" t="s">
        <v>135</v>
      </c>
      <c r="BE724" s="184">
        <f>IF(N724="základní",J724,0)</f>
        <v>0</v>
      </c>
      <c r="BF724" s="184">
        <f>IF(N724="snížená",J724,0)</f>
        <v>0</v>
      </c>
      <c r="BG724" s="184">
        <f>IF(N724="zákl. přenesená",J724,0)</f>
        <v>0</v>
      </c>
      <c r="BH724" s="184">
        <f>IF(N724="sníž. přenesená",J724,0)</f>
        <v>0</v>
      </c>
      <c r="BI724" s="184">
        <f>IF(N724="nulová",J724,0)</f>
        <v>0</v>
      </c>
      <c r="BJ724" s="19" t="s">
        <v>90</v>
      </c>
      <c r="BK724" s="184">
        <f>ROUND(I724*H724,2)</f>
        <v>0</v>
      </c>
      <c r="BL724" s="19" t="s">
        <v>331</v>
      </c>
      <c r="BM724" s="183" t="s">
        <v>925</v>
      </c>
    </row>
    <row r="725" spans="1:65" s="13" customFormat="1" ht="11.25">
      <c r="B725" s="190"/>
      <c r="C725" s="191"/>
      <c r="D725" s="192" t="s">
        <v>147</v>
      </c>
      <c r="E725" s="193" t="s">
        <v>45</v>
      </c>
      <c r="F725" s="194" t="s">
        <v>926</v>
      </c>
      <c r="G725" s="191"/>
      <c r="H725" s="195">
        <v>4</v>
      </c>
      <c r="I725" s="196"/>
      <c r="J725" s="191"/>
      <c r="K725" s="191"/>
      <c r="L725" s="197"/>
      <c r="M725" s="198"/>
      <c r="N725" s="199"/>
      <c r="O725" s="199"/>
      <c r="P725" s="199"/>
      <c r="Q725" s="199"/>
      <c r="R725" s="199"/>
      <c r="S725" s="199"/>
      <c r="T725" s="200"/>
      <c r="AT725" s="201" t="s">
        <v>147</v>
      </c>
      <c r="AU725" s="201" t="s">
        <v>92</v>
      </c>
      <c r="AV725" s="13" t="s">
        <v>92</v>
      </c>
      <c r="AW725" s="13" t="s">
        <v>43</v>
      </c>
      <c r="AX725" s="13" t="s">
        <v>83</v>
      </c>
      <c r="AY725" s="201" t="s">
        <v>135</v>
      </c>
    </row>
    <row r="726" spans="1:65" s="13" customFormat="1" ht="11.25">
      <c r="B726" s="190"/>
      <c r="C726" s="191"/>
      <c r="D726" s="192" t="s">
        <v>147</v>
      </c>
      <c r="E726" s="193" t="s">
        <v>45</v>
      </c>
      <c r="F726" s="194" t="s">
        <v>927</v>
      </c>
      <c r="G726" s="191"/>
      <c r="H726" s="195">
        <v>2.2999999999999998</v>
      </c>
      <c r="I726" s="196"/>
      <c r="J726" s="191"/>
      <c r="K726" s="191"/>
      <c r="L726" s="197"/>
      <c r="M726" s="198"/>
      <c r="N726" s="199"/>
      <c r="O726" s="199"/>
      <c r="P726" s="199"/>
      <c r="Q726" s="199"/>
      <c r="R726" s="199"/>
      <c r="S726" s="199"/>
      <c r="T726" s="200"/>
      <c r="AT726" s="201" t="s">
        <v>147</v>
      </c>
      <c r="AU726" s="201" t="s">
        <v>92</v>
      </c>
      <c r="AV726" s="13" t="s">
        <v>92</v>
      </c>
      <c r="AW726" s="13" t="s">
        <v>43</v>
      </c>
      <c r="AX726" s="13" t="s">
        <v>83</v>
      </c>
      <c r="AY726" s="201" t="s">
        <v>135</v>
      </c>
    </row>
    <row r="727" spans="1:65" s="13" customFormat="1" ht="11.25">
      <c r="B727" s="190"/>
      <c r="C727" s="191"/>
      <c r="D727" s="192" t="s">
        <v>147</v>
      </c>
      <c r="E727" s="193" t="s">
        <v>45</v>
      </c>
      <c r="F727" s="194" t="s">
        <v>928</v>
      </c>
      <c r="G727" s="191"/>
      <c r="H727" s="195">
        <v>2</v>
      </c>
      <c r="I727" s="196"/>
      <c r="J727" s="191"/>
      <c r="K727" s="191"/>
      <c r="L727" s="197"/>
      <c r="M727" s="198"/>
      <c r="N727" s="199"/>
      <c r="O727" s="199"/>
      <c r="P727" s="199"/>
      <c r="Q727" s="199"/>
      <c r="R727" s="199"/>
      <c r="S727" s="199"/>
      <c r="T727" s="200"/>
      <c r="AT727" s="201" t="s">
        <v>147</v>
      </c>
      <c r="AU727" s="201" t="s">
        <v>92</v>
      </c>
      <c r="AV727" s="13" t="s">
        <v>92</v>
      </c>
      <c r="AW727" s="13" t="s">
        <v>43</v>
      </c>
      <c r="AX727" s="13" t="s">
        <v>83</v>
      </c>
      <c r="AY727" s="201" t="s">
        <v>135</v>
      </c>
    </row>
    <row r="728" spans="1:65" s="13" customFormat="1" ht="11.25">
      <c r="B728" s="190"/>
      <c r="C728" s="191"/>
      <c r="D728" s="192" t="s">
        <v>147</v>
      </c>
      <c r="E728" s="193" t="s">
        <v>45</v>
      </c>
      <c r="F728" s="194" t="s">
        <v>929</v>
      </c>
      <c r="G728" s="191"/>
      <c r="H728" s="195">
        <v>2</v>
      </c>
      <c r="I728" s="196"/>
      <c r="J728" s="191"/>
      <c r="K728" s="191"/>
      <c r="L728" s="197"/>
      <c r="M728" s="198"/>
      <c r="N728" s="199"/>
      <c r="O728" s="199"/>
      <c r="P728" s="199"/>
      <c r="Q728" s="199"/>
      <c r="R728" s="199"/>
      <c r="S728" s="199"/>
      <c r="T728" s="200"/>
      <c r="AT728" s="201" t="s">
        <v>147</v>
      </c>
      <c r="AU728" s="201" t="s">
        <v>92</v>
      </c>
      <c r="AV728" s="13" t="s">
        <v>92</v>
      </c>
      <c r="AW728" s="13" t="s">
        <v>43</v>
      </c>
      <c r="AX728" s="13" t="s">
        <v>83</v>
      </c>
      <c r="AY728" s="201" t="s">
        <v>135</v>
      </c>
    </row>
    <row r="729" spans="1:65" s="14" customFormat="1" ht="11.25">
      <c r="B729" s="202"/>
      <c r="C729" s="203"/>
      <c r="D729" s="192" t="s">
        <v>147</v>
      </c>
      <c r="E729" s="204" t="s">
        <v>45</v>
      </c>
      <c r="F729" s="205" t="s">
        <v>154</v>
      </c>
      <c r="G729" s="203"/>
      <c r="H729" s="206">
        <v>10.3</v>
      </c>
      <c r="I729" s="207"/>
      <c r="J729" s="203"/>
      <c r="K729" s="203"/>
      <c r="L729" s="208"/>
      <c r="M729" s="209"/>
      <c r="N729" s="210"/>
      <c r="O729" s="210"/>
      <c r="P729" s="210"/>
      <c r="Q729" s="210"/>
      <c r="R729" s="210"/>
      <c r="S729" s="210"/>
      <c r="T729" s="211"/>
      <c r="AT729" s="212" t="s">
        <v>147</v>
      </c>
      <c r="AU729" s="212" t="s">
        <v>92</v>
      </c>
      <c r="AV729" s="14" t="s">
        <v>143</v>
      </c>
      <c r="AW729" s="14" t="s">
        <v>43</v>
      </c>
      <c r="AX729" s="14" t="s">
        <v>90</v>
      </c>
      <c r="AY729" s="212" t="s">
        <v>135</v>
      </c>
    </row>
    <row r="730" spans="1:65" s="2" customFormat="1" ht="33" customHeight="1">
      <c r="A730" s="37"/>
      <c r="B730" s="38"/>
      <c r="C730" s="172" t="s">
        <v>930</v>
      </c>
      <c r="D730" s="172" t="s">
        <v>138</v>
      </c>
      <c r="E730" s="173" t="s">
        <v>931</v>
      </c>
      <c r="F730" s="174" t="s">
        <v>932</v>
      </c>
      <c r="G730" s="175" t="s">
        <v>141</v>
      </c>
      <c r="H730" s="176">
        <v>6</v>
      </c>
      <c r="I730" s="177"/>
      <c r="J730" s="178">
        <f>ROUND(I730*H730,2)</f>
        <v>0</v>
      </c>
      <c r="K730" s="174" t="s">
        <v>45</v>
      </c>
      <c r="L730" s="42"/>
      <c r="M730" s="179" t="s">
        <v>45</v>
      </c>
      <c r="N730" s="180" t="s">
        <v>54</v>
      </c>
      <c r="O730" s="67"/>
      <c r="P730" s="181">
        <f>O730*H730</f>
        <v>0</v>
      </c>
      <c r="Q730" s="181">
        <v>0</v>
      </c>
      <c r="R730" s="181">
        <f>Q730*H730</f>
        <v>0</v>
      </c>
      <c r="S730" s="181">
        <v>0</v>
      </c>
      <c r="T730" s="182">
        <f>S730*H730</f>
        <v>0</v>
      </c>
      <c r="U730" s="37"/>
      <c r="V730" s="37"/>
      <c r="W730" s="37"/>
      <c r="X730" s="37"/>
      <c r="Y730" s="37"/>
      <c r="Z730" s="37"/>
      <c r="AA730" s="37"/>
      <c r="AB730" s="37"/>
      <c r="AC730" s="37"/>
      <c r="AD730" s="37"/>
      <c r="AE730" s="37"/>
      <c r="AR730" s="183" t="s">
        <v>331</v>
      </c>
      <c r="AT730" s="183" t="s">
        <v>138</v>
      </c>
      <c r="AU730" s="183" t="s">
        <v>92</v>
      </c>
      <c r="AY730" s="19" t="s">
        <v>135</v>
      </c>
      <c r="BE730" s="184">
        <f>IF(N730="základní",J730,0)</f>
        <v>0</v>
      </c>
      <c r="BF730" s="184">
        <f>IF(N730="snížená",J730,0)</f>
        <v>0</v>
      </c>
      <c r="BG730" s="184">
        <f>IF(N730="zákl. přenesená",J730,0)</f>
        <v>0</v>
      </c>
      <c r="BH730" s="184">
        <f>IF(N730="sníž. přenesená",J730,0)</f>
        <v>0</v>
      </c>
      <c r="BI730" s="184">
        <f>IF(N730="nulová",J730,0)</f>
        <v>0</v>
      </c>
      <c r="BJ730" s="19" t="s">
        <v>90</v>
      </c>
      <c r="BK730" s="184">
        <f>ROUND(I730*H730,2)</f>
        <v>0</v>
      </c>
      <c r="BL730" s="19" t="s">
        <v>331</v>
      </c>
      <c r="BM730" s="183" t="s">
        <v>933</v>
      </c>
    </row>
    <row r="731" spans="1:65" s="2" customFormat="1" ht="29.25">
      <c r="A731" s="37"/>
      <c r="B731" s="38"/>
      <c r="C731" s="39"/>
      <c r="D731" s="192" t="s">
        <v>366</v>
      </c>
      <c r="E731" s="39"/>
      <c r="F731" s="233" t="s">
        <v>934</v>
      </c>
      <c r="G731" s="39"/>
      <c r="H731" s="39"/>
      <c r="I731" s="187"/>
      <c r="J731" s="39"/>
      <c r="K731" s="39"/>
      <c r="L731" s="42"/>
      <c r="M731" s="188"/>
      <c r="N731" s="189"/>
      <c r="O731" s="67"/>
      <c r="P731" s="67"/>
      <c r="Q731" s="67"/>
      <c r="R731" s="67"/>
      <c r="S731" s="67"/>
      <c r="T731" s="68"/>
      <c r="U731" s="37"/>
      <c r="V731" s="37"/>
      <c r="W731" s="37"/>
      <c r="X731" s="37"/>
      <c r="Y731" s="37"/>
      <c r="Z731" s="37"/>
      <c r="AA731" s="37"/>
      <c r="AB731" s="37"/>
      <c r="AC731" s="37"/>
      <c r="AD731" s="37"/>
      <c r="AE731" s="37"/>
      <c r="AT731" s="19" t="s">
        <v>366</v>
      </c>
      <c r="AU731" s="19" t="s">
        <v>92</v>
      </c>
    </row>
    <row r="732" spans="1:65" s="2" customFormat="1" ht="33" customHeight="1">
      <c r="A732" s="37"/>
      <c r="B732" s="38"/>
      <c r="C732" s="172" t="s">
        <v>935</v>
      </c>
      <c r="D732" s="172" t="s">
        <v>138</v>
      </c>
      <c r="E732" s="173" t="s">
        <v>936</v>
      </c>
      <c r="F732" s="174" t="s">
        <v>937</v>
      </c>
      <c r="G732" s="175" t="s">
        <v>141</v>
      </c>
      <c r="H732" s="176">
        <v>1</v>
      </c>
      <c r="I732" s="177"/>
      <c r="J732" s="178">
        <f>ROUND(I732*H732,2)</f>
        <v>0</v>
      </c>
      <c r="K732" s="174" t="s">
        <v>45</v>
      </c>
      <c r="L732" s="42"/>
      <c r="M732" s="179" t="s">
        <v>45</v>
      </c>
      <c r="N732" s="180" t="s">
        <v>54</v>
      </c>
      <c r="O732" s="67"/>
      <c r="P732" s="181">
        <f>O732*H732</f>
        <v>0</v>
      </c>
      <c r="Q732" s="181">
        <v>0</v>
      </c>
      <c r="R732" s="181">
        <f>Q732*H732</f>
        <v>0</v>
      </c>
      <c r="S732" s="181">
        <v>0</v>
      </c>
      <c r="T732" s="182">
        <f>S732*H732</f>
        <v>0</v>
      </c>
      <c r="U732" s="37"/>
      <c r="V732" s="37"/>
      <c r="W732" s="37"/>
      <c r="X732" s="37"/>
      <c r="Y732" s="37"/>
      <c r="Z732" s="37"/>
      <c r="AA732" s="37"/>
      <c r="AB732" s="37"/>
      <c r="AC732" s="37"/>
      <c r="AD732" s="37"/>
      <c r="AE732" s="37"/>
      <c r="AR732" s="183" t="s">
        <v>331</v>
      </c>
      <c r="AT732" s="183" t="s">
        <v>138</v>
      </c>
      <c r="AU732" s="183" t="s">
        <v>92</v>
      </c>
      <c r="AY732" s="19" t="s">
        <v>135</v>
      </c>
      <c r="BE732" s="184">
        <f>IF(N732="základní",J732,0)</f>
        <v>0</v>
      </c>
      <c r="BF732" s="184">
        <f>IF(N732="snížená",J732,0)</f>
        <v>0</v>
      </c>
      <c r="BG732" s="184">
        <f>IF(N732="zákl. přenesená",J732,0)</f>
        <v>0</v>
      </c>
      <c r="BH732" s="184">
        <f>IF(N732="sníž. přenesená",J732,0)</f>
        <v>0</v>
      </c>
      <c r="BI732" s="184">
        <f>IF(N732="nulová",J732,0)</f>
        <v>0</v>
      </c>
      <c r="BJ732" s="19" t="s">
        <v>90</v>
      </c>
      <c r="BK732" s="184">
        <f>ROUND(I732*H732,2)</f>
        <v>0</v>
      </c>
      <c r="BL732" s="19" t="s">
        <v>331</v>
      </c>
      <c r="BM732" s="183" t="s">
        <v>938</v>
      </c>
    </row>
    <row r="733" spans="1:65" s="2" customFormat="1" ht="29.25">
      <c r="A733" s="37"/>
      <c r="B733" s="38"/>
      <c r="C733" s="39"/>
      <c r="D733" s="192" t="s">
        <v>366</v>
      </c>
      <c r="E733" s="39"/>
      <c r="F733" s="233" t="s">
        <v>934</v>
      </c>
      <c r="G733" s="39"/>
      <c r="H733" s="39"/>
      <c r="I733" s="187"/>
      <c r="J733" s="39"/>
      <c r="K733" s="39"/>
      <c r="L733" s="42"/>
      <c r="M733" s="188"/>
      <c r="N733" s="189"/>
      <c r="O733" s="67"/>
      <c r="P733" s="67"/>
      <c r="Q733" s="67"/>
      <c r="R733" s="67"/>
      <c r="S733" s="67"/>
      <c r="T733" s="68"/>
      <c r="U733" s="37"/>
      <c r="V733" s="37"/>
      <c r="W733" s="37"/>
      <c r="X733" s="37"/>
      <c r="Y733" s="37"/>
      <c r="Z733" s="37"/>
      <c r="AA733" s="37"/>
      <c r="AB733" s="37"/>
      <c r="AC733" s="37"/>
      <c r="AD733" s="37"/>
      <c r="AE733" s="37"/>
      <c r="AT733" s="19" t="s">
        <v>366</v>
      </c>
      <c r="AU733" s="19" t="s">
        <v>92</v>
      </c>
    </row>
    <row r="734" spans="1:65" s="2" customFormat="1" ht="44.25" customHeight="1">
      <c r="A734" s="37"/>
      <c r="B734" s="38"/>
      <c r="C734" s="172" t="s">
        <v>939</v>
      </c>
      <c r="D734" s="172" t="s">
        <v>138</v>
      </c>
      <c r="E734" s="173" t="s">
        <v>940</v>
      </c>
      <c r="F734" s="174" t="s">
        <v>941</v>
      </c>
      <c r="G734" s="175" t="s">
        <v>141</v>
      </c>
      <c r="H734" s="176">
        <v>4</v>
      </c>
      <c r="I734" s="177"/>
      <c r="J734" s="178">
        <f>ROUND(I734*H734,2)</f>
        <v>0</v>
      </c>
      <c r="K734" s="174" t="s">
        <v>45</v>
      </c>
      <c r="L734" s="42"/>
      <c r="M734" s="179" t="s">
        <v>45</v>
      </c>
      <c r="N734" s="180" t="s">
        <v>54</v>
      </c>
      <c r="O734" s="67"/>
      <c r="P734" s="181">
        <f>O734*H734</f>
        <v>0</v>
      </c>
      <c r="Q734" s="181">
        <v>0</v>
      </c>
      <c r="R734" s="181">
        <f>Q734*H734</f>
        <v>0</v>
      </c>
      <c r="S734" s="181">
        <v>0</v>
      </c>
      <c r="T734" s="182">
        <f>S734*H734</f>
        <v>0</v>
      </c>
      <c r="U734" s="37"/>
      <c r="V734" s="37"/>
      <c r="W734" s="37"/>
      <c r="X734" s="37"/>
      <c r="Y734" s="37"/>
      <c r="Z734" s="37"/>
      <c r="AA734" s="37"/>
      <c r="AB734" s="37"/>
      <c r="AC734" s="37"/>
      <c r="AD734" s="37"/>
      <c r="AE734" s="37"/>
      <c r="AR734" s="183" t="s">
        <v>331</v>
      </c>
      <c r="AT734" s="183" t="s">
        <v>138</v>
      </c>
      <c r="AU734" s="183" t="s">
        <v>92</v>
      </c>
      <c r="AY734" s="19" t="s">
        <v>135</v>
      </c>
      <c r="BE734" s="184">
        <f>IF(N734="základní",J734,0)</f>
        <v>0</v>
      </c>
      <c r="BF734" s="184">
        <f>IF(N734="snížená",J734,0)</f>
        <v>0</v>
      </c>
      <c r="BG734" s="184">
        <f>IF(N734="zákl. přenesená",J734,0)</f>
        <v>0</v>
      </c>
      <c r="BH734" s="184">
        <f>IF(N734="sníž. přenesená",J734,0)</f>
        <v>0</v>
      </c>
      <c r="BI734" s="184">
        <f>IF(N734="nulová",J734,0)</f>
        <v>0</v>
      </c>
      <c r="BJ734" s="19" t="s">
        <v>90</v>
      </c>
      <c r="BK734" s="184">
        <f>ROUND(I734*H734,2)</f>
        <v>0</v>
      </c>
      <c r="BL734" s="19" t="s">
        <v>331</v>
      </c>
      <c r="BM734" s="183" t="s">
        <v>942</v>
      </c>
    </row>
    <row r="735" spans="1:65" s="2" customFormat="1" ht="29.25">
      <c r="A735" s="37"/>
      <c r="B735" s="38"/>
      <c r="C735" s="39"/>
      <c r="D735" s="192" t="s">
        <v>366</v>
      </c>
      <c r="E735" s="39"/>
      <c r="F735" s="233" t="s">
        <v>934</v>
      </c>
      <c r="G735" s="39"/>
      <c r="H735" s="39"/>
      <c r="I735" s="187"/>
      <c r="J735" s="39"/>
      <c r="K735" s="39"/>
      <c r="L735" s="42"/>
      <c r="M735" s="188"/>
      <c r="N735" s="189"/>
      <c r="O735" s="67"/>
      <c r="P735" s="67"/>
      <c r="Q735" s="67"/>
      <c r="R735" s="67"/>
      <c r="S735" s="67"/>
      <c r="T735" s="68"/>
      <c r="U735" s="37"/>
      <c r="V735" s="37"/>
      <c r="W735" s="37"/>
      <c r="X735" s="37"/>
      <c r="Y735" s="37"/>
      <c r="Z735" s="37"/>
      <c r="AA735" s="37"/>
      <c r="AB735" s="37"/>
      <c r="AC735" s="37"/>
      <c r="AD735" s="37"/>
      <c r="AE735" s="37"/>
      <c r="AT735" s="19" t="s">
        <v>366</v>
      </c>
      <c r="AU735" s="19" t="s">
        <v>92</v>
      </c>
    </row>
    <row r="736" spans="1:65" s="2" customFormat="1" ht="44.25" customHeight="1">
      <c r="A736" s="37"/>
      <c r="B736" s="38"/>
      <c r="C736" s="172" t="s">
        <v>943</v>
      </c>
      <c r="D736" s="172" t="s">
        <v>138</v>
      </c>
      <c r="E736" s="173" t="s">
        <v>944</v>
      </c>
      <c r="F736" s="174" t="s">
        <v>945</v>
      </c>
      <c r="G736" s="175" t="s">
        <v>141</v>
      </c>
      <c r="H736" s="176">
        <v>1</v>
      </c>
      <c r="I736" s="177"/>
      <c r="J736" s="178">
        <f>ROUND(I736*H736,2)</f>
        <v>0</v>
      </c>
      <c r="K736" s="174" t="s">
        <v>45</v>
      </c>
      <c r="L736" s="42"/>
      <c r="M736" s="179" t="s">
        <v>45</v>
      </c>
      <c r="N736" s="180" t="s">
        <v>54</v>
      </c>
      <c r="O736" s="67"/>
      <c r="P736" s="181">
        <f>O736*H736</f>
        <v>0</v>
      </c>
      <c r="Q736" s="181">
        <v>0</v>
      </c>
      <c r="R736" s="181">
        <f>Q736*H736</f>
        <v>0</v>
      </c>
      <c r="S736" s="181">
        <v>0</v>
      </c>
      <c r="T736" s="182">
        <f>S736*H736</f>
        <v>0</v>
      </c>
      <c r="U736" s="37"/>
      <c r="V736" s="37"/>
      <c r="W736" s="37"/>
      <c r="X736" s="37"/>
      <c r="Y736" s="37"/>
      <c r="Z736" s="37"/>
      <c r="AA736" s="37"/>
      <c r="AB736" s="37"/>
      <c r="AC736" s="37"/>
      <c r="AD736" s="37"/>
      <c r="AE736" s="37"/>
      <c r="AR736" s="183" t="s">
        <v>331</v>
      </c>
      <c r="AT736" s="183" t="s">
        <v>138</v>
      </c>
      <c r="AU736" s="183" t="s">
        <v>92</v>
      </c>
      <c r="AY736" s="19" t="s">
        <v>135</v>
      </c>
      <c r="BE736" s="184">
        <f>IF(N736="základní",J736,0)</f>
        <v>0</v>
      </c>
      <c r="BF736" s="184">
        <f>IF(N736="snížená",J736,0)</f>
        <v>0</v>
      </c>
      <c r="BG736" s="184">
        <f>IF(N736="zákl. přenesená",J736,0)</f>
        <v>0</v>
      </c>
      <c r="BH736" s="184">
        <f>IF(N736="sníž. přenesená",J736,0)</f>
        <v>0</v>
      </c>
      <c r="BI736" s="184">
        <f>IF(N736="nulová",J736,0)</f>
        <v>0</v>
      </c>
      <c r="BJ736" s="19" t="s">
        <v>90</v>
      </c>
      <c r="BK736" s="184">
        <f>ROUND(I736*H736,2)</f>
        <v>0</v>
      </c>
      <c r="BL736" s="19" t="s">
        <v>331</v>
      </c>
      <c r="BM736" s="183" t="s">
        <v>946</v>
      </c>
    </row>
    <row r="737" spans="1:65" s="2" customFormat="1" ht="44.25" customHeight="1">
      <c r="A737" s="37"/>
      <c r="B737" s="38"/>
      <c r="C737" s="172" t="s">
        <v>947</v>
      </c>
      <c r="D737" s="172" t="s">
        <v>138</v>
      </c>
      <c r="E737" s="173" t="s">
        <v>948</v>
      </c>
      <c r="F737" s="174" t="s">
        <v>949</v>
      </c>
      <c r="G737" s="175" t="s">
        <v>141</v>
      </c>
      <c r="H737" s="176">
        <v>1</v>
      </c>
      <c r="I737" s="177"/>
      <c r="J737" s="178">
        <f>ROUND(I737*H737,2)</f>
        <v>0</v>
      </c>
      <c r="K737" s="174" t="s">
        <v>45</v>
      </c>
      <c r="L737" s="42"/>
      <c r="M737" s="179" t="s">
        <v>45</v>
      </c>
      <c r="N737" s="180" t="s">
        <v>54</v>
      </c>
      <c r="O737" s="67"/>
      <c r="P737" s="181">
        <f>O737*H737</f>
        <v>0</v>
      </c>
      <c r="Q737" s="181">
        <v>0</v>
      </c>
      <c r="R737" s="181">
        <f>Q737*H737</f>
        <v>0</v>
      </c>
      <c r="S737" s="181">
        <v>0</v>
      </c>
      <c r="T737" s="182">
        <f>S737*H737</f>
        <v>0</v>
      </c>
      <c r="U737" s="37"/>
      <c r="V737" s="37"/>
      <c r="W737" s="37"/>
      <c r="X737" s="37"/>
      <c r="Y737" s="37"/>
      <c r="Z737" s="37"/>
      <c r="AA737" s="37"/>
      <c r="AB737" s="37"/>
      <c r="AC737" s="37"/>
      <c r="AD737" s="37"/>
      <c r="AE737" s="37"/>
      <c r="AR737" s="183" t="s">
        <v>331</v>
      </c>
      <c r="AT737" s="183" t="s">
        <v>138</v>
      </c>
      <c r="AU737" s="183" t="s">
        <v>92</v>
      </c>
      <c r="AY737" s="19" t="s">
        <v>135</v>
      </c>
      <c r="BE737" s="184">
        <f>IF(N737="základní",J737,0)</f>
        <v>0</v>
      </c>
      <c r="BF737" s="184">
        <f>IF(N737="snížená",J737,0)</f>
        <v>0</v>
      </c>
      <c r="BG737" s="184">
        <f>IF(N737="zákl. přenesená",J737,0)</f>
        <v>0</v>
      </c>
      <c r="BH737" s="184">
        <f>IF(N737="sníž. přenesená",J737,0)</f>
        <v>0</v>
      </c>
      <c r="BI737" s="184">
        <f>IF(N737="nulová",J737,0)</f>
        <v>0</v>
      </c>
      <c r="BJ737" s="19" t="s">
        <v>90</v>
      </c>
      <c r="BK737" s="184">
        <f>ROUND(I737*H737,2)</f>
        <v>0</v>
      </c>
      <c r="BL737" s="19" t="s">
        <v>331</v>
      </c>
      <c r="BM737" s="183" t="s">
        <v>950</v>
      </c>
    </row>
    <row r="738" spans="1:65" s="2" customFormat="1" ht="29.25">
      <c r="A738" s="37"/>
      <c r="B738" s="38"/>
      <c r="C738" s="39"/>
      <c r="D738" s="192" t="s">
        <v>366</v>
      </c>
      <c r="E738" s="39"/>
      <c r="F738" s="233" t="s">
        <v>934</v>
      </c>
      <c r="G738" s="39"/>
      <c r="H738" s="39"/>
      <c r="I738" s="187"/>
      <c r="J738" s="39"/>
      <c r="K738" s="39"/>
      <c r="L738" s="42"/>
      <c r="M738" s="188"/>
      <c r="N738" s="189"/>
      <c r="O738" s="67"/>
      <c r="P738" s="67"/>
      <c r="Q738" s="67"/>
      <c r="R738" s="67"/>
      <c r="S738" s="67"/>
      <c r="T738" s="68"/>
      <c r="U738" s="37"/>
      <c r="V738" s="37"/>
      <c r="W738" s="37"/>
      <c r="X738" s="37"/>
      <c r="Y738" s="37"/>
      <c r="Z738" s="37"/>
      <c r="AA738" s="37"/>
      <c r="AB738" s="37"/>
      <c r="AC738" s="37"/>
      <c r="AD738" s="37"/>
      <c r="AE738" s="37"/>
      <c r="AT738" s="19" t="s">
        <v>366</v>
      </c>
      <c r="AU738" s="19" t="s">
        <v>92</v>
      </c>
    </row>
    <row r="739" spans="1:65" s="2" customFormat="1" ht="44.25" customHeight="1">
      <c r="A739" s="37"/>
      <c r="B739" s="38"/>
      <c r="C739" s="172" t="s">
        <v>951</v>
      </c>
      <c r="D739" s="172" t="s">
        <v>138</v>
      </c>
      <c r="E739" s="173" t="s">
        <v>952</v>
      </c>
      <c r="F739" s="174" t="s">
        <v>953</v>
      </c>
      <c r="G739" s="175" t="s">
        <v>141</v>
      </c>
      <c r="H739" s="176">
        <v>1</v>
      </c>
      <c r="I739" s="177"/>
      <c r="J739" s="178">
        <f>ROUND(I739*H739,2)</f>
        <v>0</v>
      </c>
      <c r="K739" s="174" t="s">
        <v>45</v>
      </c>
      <c r="L739" s="42"/>
      <c r="M739" s="179" t="s">
        <v>45</v>
      </c>
      <c r="N739" s="180" t="s">
        <v>54</v>
      </c>
      <c r="O739" s="67"/>
      <c r="P739" s="181">
        <f>O739*H739</f>
        <v>0</v>
      </c>
      <c r="Q739" s="181">
        <v>0</v>
      </c>
      <c r="R739" s="181">
        <f>Q739*H739</f>
        <v>0</v>
      </c>
      <c r="S739" s="181">
        <v>0</v>
      </c>
      <c r="T739" s="182">
        <f>S739*H739</f>
        <v>0</v>
      </c>
      <c r="U739" s="37"/>
      <c r="V739" s="37"/>
      <c r="W739" s="37"/>
      <c r="X739" s="37"/>
      <c r="Y739" s="37"/>
      <c r="Z739" s="37"/>
      <c r="AA739" s="37"/>
      <c r="AB739" s="37"/>
      <c r="AC739" s="37"/>
      <c r="AD739" s="37"/>
      <c r="AE739" s="37"/>
      <c r="AR739" s="183" t="s">
        <v>331</v>
      </c>
      <c r="AT739" s="183" t="s">
        <v>138</v>
      </c>
      <c r="AU739" s="183" t="s">
        <v>92</v>
      </c>
      <c r="AY739" s="19" t="s">
        <v>135</v>
      </c>
      <c r="BE739" s="184">
        <f>IF(N739="základní",J739,0)</f>
        <v>0</v>
      </c>
      <c r="BF739" s="184">
        <f>IF(N739="snížená",J739,0)</f>
        <v>0</v>
      </c>
      <c r="BG739" s="184">
        <f>IF(N739="zákl. přenesená",J739,0)</f>
        <v>0</v>
      </c>
      <c r="BH739" s="184">
        <f>IF(N739="sníž. přenesená",J739,0)</f>
        <v>0</v>
      </c>
      <c r="BI739" s="184">
        <f>IF(N739="nulová",J739,0)</f>
        <v>0</v>
      </c>
      <c r="BJ739" s="19" t="s">
        <v>90</v>
      </c>
      <c r="BK739" s="184">
        <f>ROUND(I739*H739,2)</f>
        <v>0</v>
      </c>
      <c r="BL739" s="19" t="s">
        <v>331</v>
      </c>
      <c r="BM739" s="183" t="s">
        <v>954</v>
      </c>
    </row>
    <row r="740" spans="1:65" s="2" customFormat="1" ht="37.9" customHeight="1">
      <c r="A740" s="37"/>
      <c r="B740" s="38"/>
      <c r="C740" s="172" t="s">
        <v>955</v>
      </c>
      <c r="D740" s="172" t="s">
        <v>138</v>
      </c>
      <c r="E740" s="173" t="s">
        <v>956</v>
      </c>
      <c r="F740" s="174" t="s">
        <v>957</v>
      </c>
      <c r="G740" s="175" t="s">
        <v>141</v>
      </c>
      <c r="H740" s="176">
        <v>1</v>
      </c>
      <c r="I740" s="177"/>
      <c r="J740" s="178">
        <f>ROUND(I740*H740,2)</f>
        <v>0</v>
      </c>
      <c r="K740" s="174" t="s">
        <v>45</v>
      </c>
      <c r="L740" s="42"/>
      <c r="M740" s="179" t="s">
        <v>45</v>
      </c>
      <c r="N740" s="180" t="s">
        <v>54</v>
      </c>
      <c r="O740" s="67"/>
      <c r="P740" s="181">
        <f>O740*H740</f>
        <v>0</v>
      </c>
      <c r="Q740" s="181">
        <v>0</v>
      </c>
      <c r="R740" s="181">
        <f>Q740*H740</f>
        <v>0</v>
      </c>
      <c r="S740" s="181">
        <v>0</v>
      </c>
      <c r="T740" s="182">
        <f>S740*H740</f>
        <v>0</v>
      </c>
      <c r="U740" s="37"/>
      <c r="V740" s="37"/>
      <c r="W740" s="37"/>
      <c r="X740" s="37"/>
      <c r="Y740" s="37"/>
      <c r="Z740" s="37"/>
      <c r="AA740" s="37"/>
      <c r="AB740" s="37"/>
      <c r="AC740" s="37"/>
      <c r="AD740" s="37"/>
      <c r="AE740" s="37"/>
      <c r="AR740" s="183" t="s">
        <v>331</v>
      </c>
      <c r="AT740" s="183" t="s">
        <v>138</v>
      </c>
      <c r="AU740" s="183" t="s">
        <v>92</v>
      </c>
      <c r="AY740" s="19" t="s">
        <v>135</v>
      </c>
      <c r="BE740" s="184">
        <f>IF(N740="základní",J740,0)</f>
        <v>0</v>
      </c>
      <c r="BF740" s="184">
        <f>IF(N740="snížená",J740,0)</f>
        <v>0</v>
      </c>
      <c r="BG740" s="184">
        <f>IF(N740="zákl. přenesená",J740,0)</f>
        <v>0</v>
      </c>
      <c r="BH740" s="184">
        <f>IF(N740="sníž. přenesená",J740,0)</f>
        <v>0</v>
      </c>
      <c r="BI740" s="184">
        <f>IF(N740="nulová",J740,0)</f>
        <v>0</v>
      </c>
      <c r="BJ740" s="19" t="s">
        <v>90</v>
      </c>
      <c r="BK740" s="184">
        <f>ROUND(I740*H740,2)</f>
        <v>0</v>
      </c>
      <c r="BL740" s="19" t="s">
        <v>331</v>
      </c>
      <c r="BM740" s="183" t="s">
        <v>958</v>
      </c>
    </row>
    <row r="741" spans="1:65" s="2" customFormat="1" ht="29.25">
      <c r="A741" s="37"/>
      <c r="B741" s="38"/>
      <c r="C741" s="39"/>
      <c r="D741" s="192" t="s">
        <v>366</v>
      </c>
      <c r="E741" s="39"/>
      <c r="F741" s="233" t="s">
        <v>934</v>
      </c>
      <c r="G741" s="39"/>
      <c r="H741" s="39"/>
      <c r="I741" s="187"/>
      <c r="J741" s="39"/>
      <c r="K741" s="39"/>
      <c r="L741" s="42"/>
      <c r="M741" s="188"/>
      <c r="N741" s="189"/>
      <c r="O741" s="67"/>
      <c r="P741" s="67"/>
      <c r="Q741" s="67"/>
      <c r="R741" s="67"/>
      <c r="S741" s="67"/>
      <c r="T741" s="68"/>
      <c r="U741" s="37"/>
      <c r="V741" s="37"/>
      <c r="W741" s="37"/>
      <c r="X741" s="37"/>
      <c r="Y741" s="37"/>
      <c r="Z741" s="37"/>
      <c r="AA741" s="37"/>
      <c r="AB741" s="37"/>
      <c r="AC741" s="37"/>
      <c r="AD741" s="37"/>
      <c r="AE741" s="37"/>
      <c r="AT741" s="19" t="s">
        <v>366</v>
      </c>
      <c r="AU741" s="19" t="s">
        <v>92</v>
      </c>
    </row>
    <row r="742" spans="1:65" s="2" customFormat="1" ht="44.25" customHeight="1">
      <c r="A742" s="37"/>
      <c r="B742" s="38"/>
      <c r="C742" s="172" t="s">
        <v>959</v>
      </c>
      <c r="D742" s="172" t="s">
        <v>138</v>
      </c>
      <c r="E742" s="173" t="s">
        <v>960</v>
      </c>
      <c r="F742" s="174" t="s">
        <v>961</v>
      </c>
      <c r="G742" s="175" t="s">
        <v>141</v>
      </c>
      <c r="H742" s="176">
        <v>1</v>
      </c>
      <c r="I742" s="177"/>
      <c r="J742" s="178">
        <f>ROUND(I742*H742,2)</f>
        <v>0</v>
      </c>
      <c r="K742" s="174" t="s">
        <v>45</v>
      </c>
      <c r="L742" s="42"/>
      <c r="M742" s="179" t="s">
        <v>45</v>
      </c>
      <c r="N742" s="180" t="s">
        <v>54</v>
      </c>
      <c r="O742" s="67"/>
      <c r="P742" s="181">
        <f>O742*H742</f>
        <v>0</v>
      </c>
      <c r="Q742" s="181">
        <v>0</v>
      </c>
      <c r="R742" s="181">
        <f>Q742*H742</f>
        <v>0</v>
      </c>
      <c r="S742" s="181">
        <v>0</v>
      </c>
      <c r="T742" s="182">
        <f>S742*H742</f>
        <v>0</v>
      </c>
      <c r="U742" s="37"/>
      <c r="V742" s="37"/>
      <c r="W742" s="37"/>
      <c r="X742" s="37"/>
      <c r="Y742" s="37"/>
      <c r="Z742" s="37"/>
      <c r="AA742" s="37"/>
      <c r="AB742" s="37"/>
      <c r="AC742" s="37"/>
      <c r="AD742" s="37"/>
      <c r="AE742" s="37"/>
      <c r="AR742" s="183" t="s">
        <v>331</v>
      </c>
      <c r="AT742" s="183" t="s">
        <v>138</v>
      </c>
      <c r="AU742" s="183" t="s">
        <v>92</v>
      </c>
      <c r="AY742" s="19" t="s">
        <v>135</v>
      </c>
      <c r="BE742" s="184">
        <f>IF(N742="základní",J742,0)</f>
        <v>0</v>
      </c>
      <c r="BF742" s="184">
        <f>IF(N742="snížená",J742,0)</f>
        <v>0</v>
      </c>
      <c r="BG742" s="184">
        <f>IF(N742="zákl. přenesená",J742,0)</f>
        <v>0</v>
      </c>
      <c r="BH742" s="184">
        <f>IF(N742="sníž. přenesená",J742,0)</f>
        <v>0</v>
      </c>
      <c r="BI742" s="184">
        <f>IF(N742="nulová",J742,0)</f>
        <v>0</v>
      </c>
      <c r="BJ742" s="19" t="s">
        <v>90</v>
      </c>
      <c r="BK742" s="184">
        <f>ROUND(I742*H742,2)</f>
        <v>0</v>
      </c>
      <c r="BL742" s="19" t="s">
        <v>331</v>
      </c>
      <c r="BM742" s="183" t="s">
        <v>962</v>
      </c>
    </row>
    <row r="743" spans="1:65" s="2" customFormat="1" ht="29.25">
      <c r="A743" s="37"/>
      <c r="B743" s="38"/>
      <c r="C743" s="39"/>
      <c r="D743" s="192" t="s">
        <v>366</v>
      </c>
      <c r="E743" s="39"/>
      <c r="F743" s="233" t="s">
        <v>934</v>
      </c>
      <c r="G743" s="39"/>
      <c r="H743" s="39"/>
      <c r="I743" s="187"/>
      <c r="J743" s="39"/>
      <c r="K743" s="39"/>
      <c r="L743" s="42"/>
      <c r="M743" s="188"/>
      <c r="N743" s="189"/>
      <c r="O743" s="67"/>
      <c r="P743" s="67"/>
      <c r="Q743" s="67"/>
      <c r="R743" s="67"/>
      <c r="S743" s="67"/>
      <c r="T743" s="68"/>
      <c r="U743" s="37"/>
      <c r="V743" s="37"/>
      <c r="W743" s="37"/>
      <c r="X743" s="37"/>
      <c r="Y743" s="37"/>
      <c r="Z743" s="37"/>
      <c r="AA743" s="37"/>
      <c r="AB743" s="37"/>
      <c r="AC743" s="37"/>
      <c r="AD743" s="37"/>
      <c r="AE743" s="37"/>
      <c r="AT743" s="19" t="s">
        <v>366</v>
      </c>
      <c r="AU743" s="19" t="s">
        <v>92</v>
      </c>
    </row>
    <row r="744" spans="1:65" s="2" customFormat="1" ht="44.25" customHeight="1">
      <c r="A744" s="37"/>
      <c r="B744" s="38"/>
      <c r="C744" s="172" t="s">
        <v>963</v>
      </c>
      <c r="D744" s="172" t="s">
        <v>138</v>
      </c>
      <c r="E744" s="173" t="s">
        <v>964</v>
      </c>
      <c r="F744" s="174" t="s">
        <v>965</v>
      </c>
      <c r="G744" s="175" t="s">
        <v>141</v>
      </c>
      <c r="H744" s="176">
        <v>1</v>
      </c>
      <c r="I744" s="177"/>
      <c r="J744" s="178">
        <f>ROUND(I744*H744,2)</f>
        <v>0</v>
      </c>
      <c r="K744" s="174" t="s">
        <v>45</v>
      </c>
      <c r="L744" s="42"/>
      <c r="M744" s="179" t="s">
        <v>45</v>
      </c>
      <c r="N744" s="180" t="s">
        <v>54</v>
      </c>
      <c r="O744" s="67"/>
      <c r="P744" s="181">
        <f>O744*H744</f>
        <v>0</v>
      </c>
      <c r="Q744" s="181">
        <v>0</v>
      </c>
      <c r="R744" s="181">
        <f>Q744*H744</f>
        <v>0</v>
      </c>
      <c r="S744" s="181">
        <v>0</v>
      </c>
      <c r="T744" s="182">
        <f>S744*H744</f>
        <v>0</v>
      </c>
      <c r="U744" s="37"/>
      <c r="V744" s="37"/>
      <c r="W744" s="37"/>
      <c r="X744" s="37"/>
      <c r="Y744" s="37"/>
      <c r="Z744" s="37"/>
      <c r="AA744" s="37"/>
      <c r="AB744" s="37"/>
      <c r="AC744" s="37"/>
      <c r="AD744" s="37"/>
      <c r="AE744" s="37"/>
      <c r="AR744" s="183" t="s">
        <v>331</v>
      </c>
      <c r="AT744" s="183" t="s">
        <v>138</v>
      </c>
      <c r="AU744" s="183" t="s">
        <v>92</v>
      </c>
      <c r="AY744" s="19" t="s">
        <v>135</v>
      </c>
      <c r="BE744" s="184">
        <f>IF(N744="základní",J744,0)</f>
        <v>0</v>
      </c>
      <c r="BF744" s="184">
        <f>IF(N744="snížená",J744,0)</f>
        <v>0</v>
      </c>
      <c r="BG744" s="184">
        <f>IF(N744="zákl. přenesená",J744,0)</f>
        <v>0</v>
      </c>
      <c r="BH744" s="184">
        <f>IF(N744="sníž. přenesená",J744,0)</f>
        <v>0</v>
      </c>
      <c r="BI744" s="184">
        <f>IF(N744="nulová",J744,0)</f>
        <v>0</v>
      </c>
      <c r="BJ744" s="19" t="s">
        <v>90</v>
      </c>
      <c r="BK744" s="184">
        <f>ROUND(I744*H744,2)</f>
        <v>0</v>
      </c>
      <c r="BL744" s="19" t="s">
        <v>331</v>
      </c>
      <c r="BM744" s="183" t="s">
        <v>966</v>
      </c>
    </row>
    <row r="745" spans="1:65" s="2" customFormat="1" ht="29.25">
      <c r="A745" s="37"/>
      <c r="B745" s="38"/>
      <c r="C745" s="39"/>
      <c r="D745" s="192" t="s">
        <v>366</v>
      </c>
      <c r="E745" s="39"/>
      <c r="F745" s="233" t="s">
        <v>934</v>
      </c>
      <c r="G745" s="39"/>
      <c r="H745" s="39"/>
      <c r="I745" s="187"/>
      <c r="J745" s="39"/>
      <c r="K745" s="39"/>
      <c r="L745" s="42"/>
      <c r="M745" s="188"/>
      <c r="N745" s="189"/>
      <c r="O745" s="67"/>
      <c r="P745" s="67"/>
      <c r="Q745" s="67"/>
      <c r="R745" s="67"/>
      <c r="S745" s="67"/>
      <c r="T745" s="68"/>
      <c r="U745" s="37"/>
      <c r="V745" s="37"/>
      <c r="W745" s="37"/>
      <c r="X745" s="37"/>
      <c r="Y745" s="37"/>
      <c r="Z745" s="37"/>
      <c r="AA745" s="37"/>
      <c r="AB745" s="37"/>
      <c r="AC745" s="37"/>
      <c r="AD745" s="37"/>
      <c r="AE745" s="37"/>
      <c r="AT745" s="19" t="s">
        <v>366</v>
      </c>
      <c r="AU745" s="19" t="s">
        <v>92</v>
      </c>
    </row>
    <row r="746" spans="1:65" s="2" customFormat="1" ht="49.15" customHeight="1">
      <c r="A746" s="37"/>
      <c r="B746" s="38"/>
      <c r="C746" s="172" t="s">
        <v>967</v>
      </c>
      <c r="D746" s="172" t="s">
        <v>138</v>
      </c>
      <c r="E746" s="173" t="s">
        <v>968</v>
      </c>
      <c r="F746" s="174" t="s">
        <v>969</v>
      </c>
      <c r="G746" s="175" t="s">
        <v>141</v>
      </c>
      <c r="H746" s="176">
        <v>1</v>
      </c>
      <c r="I746" s="177"/>
      <c r="J746" s="178">
        <f t="shared" ref="J746:J764" si="0">ROUND(I746*H746,2)</f>
        <v>0</v>
      </c>
      <c r="K746" s="174" t="s">
        <v>45</v>
      </c>
      <c r="L746" s="42"/>
      <c r="M746" s="179" t="s">
        <v>45</v>
      </c>
      <c r="N746" s="180" t="s">
        <v>54</v>
      </c>
      <c r="O746" s="67"/>
      <c r="P746" s="181">
        <f t="shared" ref="P746:P764" si="1">O746*H746</f>
        <v>0</v>
      </c>
      <c r="Q746" s="181">
        <v>0</v>
      </c>
      <c r="R746" s="181">
        <f t="shared" ref="R746:R764" si="2">Q746*H746</f>
        <v>0</v>
      </c>
      <c r="S746" s="181">
        <v>0</v>
      </c>
      <c r="T746" s="182">
        <f t="shared" ref="T746:T764" si="3">S746*H746</f>
        <v>0</v>
      </c>
      <c r="U746" s="37"/>
      <c r="V746" s="37"/>
      <c r="W746" s="37"/>
      <c r="X746" s="37"/>
      <c r="Y746" s="37"/>
      <c r="Z746" s="37"/>
      <c r="AA746" s="37"/>
      <c r="AB746" s="37"/>
      <c r="AC746" s="37"/>
      <c r="AD746" s="37"/>
      <c r="AE746" s="37"/>
      <c r="AR746" s="183" t="s">
        <v>331</v>
      </c>
      <c r="AT746" s="183" t="s">
        <v>138</v>
      </c>
      <c r="AU746" s="183" t="s">
        <v>92</v>
      </c>
      <c r="AY746" s="19" t="s">
        <v>135</v>
      </c>
      <c r="BE746" s="184">
        <f t="shared" ref="BE746:BE764" si="4">IF(N746="základní",J746,0)</f>
        <v>0</v>
      </c>
      <c r="BF746" s="184">
        <f t="shared" ref="BF746:BF764" si="5">IF(N746="snížená",J746,0)</f>
        <v>0</v>
      </c>
      <c r="BG746" s="184">
        <f t="shared" ref="BG746:BG764" si="6">IF(N746="zákl. přenesená",J746,0)</f>
        <v>0</v>
      </c>
      <c r="BH746" s="184">
        <f t="shared" ref="BH746:BH764" si="7">IF(N746="sníž. přenesená",J746,0)</f>
        <v>0</v>
      </c>
      <c r="BI746" s="184">
        <f t="shared" ref="BI746:BI764" si="8">IF(N746="nulová",J746,0)</f>
        <v>0</v>
      </c>
      <c r="BJ746" s="19" t="s">
        <v>90</v>
      </c>
      <c r="BK746" s="184">
        <f t="shared" ref="BK746:BK764" si="9">ROUND(I746*H746,2)</f>
        <v>0</v>
      </c>
      <c r="BL746" s="19" t="s">
        <v>331</v>
      </c>
      <c r="BM746" s="183" t="s">
        <v>970</v>
      </c>
    </row>
    <row r="747" spans="1:65" s="2" customFormat="1" ht="44.25" customHeight="1">
      <c r="A747" s="37"/>
      <c r="B747" s="38"/>
      <c r="C747" s="172" t="s">
        <v>971</v>
      </c>
      <c r="D747" s="172" t="s">
        <v>138</v>
      </c>
      <c r="E747" s="173" t="s">
        <v>972</v>
      </c>
      <c r="F747" s="174" t="s">
        <v>973</v>
      </c>
      <c r="G747" s="175" t="s">
        <v>141</v>
      </c>
      <c r="H747" s="176">
        <v>1</v>
      </c>
      <c r="I747" s="177"/>
      <c r="J747" s="178">
        <f t="shared" si="0"/>
        <v>0</v>
      </c>
      <c r="K747" s="174" t="s">
        <v>45</v>
      </c>
      <c r="L747" s="42"/>
      <c r="M747" s="179" t="s">
        <v>45</v>
      </c>
      <c r="N747" s="180" t="s">
        <v>54</v>
      </c>
      <c r="O747" s="67"/>
      <c r="P747" s="181">
        <f t="shared" si="1"/>
        <v>0</v>
      </c>
      <c r="Q747" s="181">
        <v>0</v>
      </c>
      <c r="R747" s="181">
        <f t="shared" si="2"/>
        <v>0</v>
      </c>
      <c r="S747" s="181">
        <v>0</v>
      </c>
      <c r="T747" s="182">
        <f t="shared" si="3"/>
        <v>0</v>
      </c>
      <c r="U747" s="37"/>
      <c r="V747" s="37"/>
      <c r="W747" s="37"/>
      <c r="X747" s="37"/>
      <c r="Y747" s="37"/>
      <c r="Z747" s="37"/>
      <c r="AA747" s="37"/>
      <c r="AB747" s="37"/>
      <c r="AC747" s="37"/>
      <c r="AD747" s="37"/>
      <c r="AE747" s="37"/>
      <c r="AR747" s="183" t="s">
        <v>331</v>
      </c>
      <c r="AT747" s="183" t="s">
        <v>138</v>
      </c>
      <c r="AU747" s="183" t="s">
        <v>92</v>
      </c>
      <c r="AY747" s="19" t="s">
        <v>135</v>
      </c>
      <c r="BE747" s="184">
        <f t="shared" si="4"/>
        <v>0</v>
      </c>
      <c r="BF747" s="184">
        <f t="shared" si="5"/>
        <v>0</v>
      </c>
      <c r="BG747" s="184">
        <f t="shared" si="6"/>
        <v>0</v>
      </c>
      <c r="BH747" s="184">
        <f t="shared" si="7"/>
        <v>0</v>
      </c>
      <c r="BI747" s="184">
        <f t="shared" si="8"/>
        <v>0</v>
      </c>
      <c r="BJ747" s="19" t="s">
        <v>90</v>
      </c>
      <c r="BK747" s="184">
        <f t="shared" si="9"/>
        <v>0</v>
      </c>
      <c r="BL747" s="19" t="s">
        <v>331</v>
      </c>
      <c r="BM747" s="183" t="s">
        <v>974</v>
      </c>
    </row>
    <row r="748" spans="1:65" s="2" customFormat="1" ht="44.25" customHeight="1">
      <c r="A748" s="37"/>
      <c r="B748" s="38"/>
      <c r="C748" s="172" t="s">
        <v>975</v>
      </c>
      <c r="D748" s="172" t="s">
        <v>138</v>
      </c>
      <c r="E748" s="173" t="s">
        <v>976</v>
      </c>
      <c r="F748" s="174" t="s">
        <v>977</v>
      </c>
      <c r="G748" s="175" t="s">
        <v>141</v>
      </c>
      <c r="H748" s="176">
        <v>1</v>
      </c>
      <c r="I748" s="177"/>
      <c r="J748" s="178">
        <f t="shared" si="0"/>
        <v>0</v>
      </c>
      <c r="K748" s="174" t="s">
        <v>45</v>
      </c>
      <c r="L748" s="42"/>
      <c r="M748" s="179" t="s">
        <v>45</v>
      </c>
      <c r="N748" s="180" t="s">
        <v>54</v>
      </c>
      <c r="O748" s="67"/>
      <c r="P748" s="181">
        <f t="shared" si="1"/>
        <v>0</v>
      </c>
      <c r="Q748" s="181">
        <v>0</v>
      </c>
      <c r="R748" s="181">
        <f t="shared" si="2"/>
        <v>0</v>
      </c>
      <c r="S748" s="181">
        <v>0</v>
      </c>
      <c r="T748" s="182">
        <f t="shared" si="3"/>
        <v>0</v>
      </c>
      <c r="U748" s="37"/>
      <c r="V748" s="37"/>
      <c r="W748" s="37"/>
      <c r="X748" s="37"/>
      <c r="Y748" s="37"/>
      <c r="Z748" s="37"/>
      <c r="AA748" s="37"/>
      <c r="AB748" s="37"/>
      <c r="AC748" s="37"/>
      <c r="AD748" s="37"/>
      <c r="AE748" s="37"/>
      <c r="AR748" s="183" t="s">
        <v>331</v>
      </c>
      <c r="AT748" s="183" t="s">
        <v>138</v>
      </c>
      <c r="AU748" s="183" t="s">
        <v>92</v>
      </c>
      <c r="AY748" s="19" t="s">
        <v>135</v>
      </c>
      <c r="BE748" s="184">
        <f t="shared" si="4"/>
        <v>0</v>
      </c>
      <c r="BF748" s="184">
        <f t="shared" si="5"/>
        <v>0</v>
      </c>
      <c r="BG748" s="184">
        <f t="shared" si="6"/>
        <v>0</v>
      </c>
      <c r="BH748" s="184">
        <f t="shared" si="7"/>
        <v>0</v>
      </c>
      <c r="BI748" s="184">
        <f t="shared" si="8"/>
        <v>0</v>
      </c>
      <c r="BJ748" s="19" t="s">
        <v>90</v>
      </c>
      <c r="BK748" s="184">
        <f t="shared" si="9"/>
        <v>0</v>
      </c>
      <c r="BL748" s="19" t="s">
        <v>331</v>
      </c>
      <c r="BM748" s="183" t="s">
        <v>978</v>
      </c>
    </row>
    <row r="749" spans="1:65" s="2" customFormat="1" ht="44.25" customHeight="1">
      <c r="A749" s="37"/>
      <c r="B749" s="38"/>
      <c r="C749" s="172" t="s">
        <v>979</v>
      </c>
      <c r="D749" s="172" t="s">
        <v>138</v>
      </c>
      <c r="E749" s="173" t="s">
        <v>980</v>
      </c>
      <c r="F749" s="174" t="s">
        <v>981</v>
      </c>
      <c r="G749" s="175" t="s">
        <v>141</v>
      </c>
      <c r="H749" s="176">
        <v>1</v>
      </c>
      <c r="I749" s="177"/>
      <c r="J749" s="178">
        <f t="shared" si="0"/>
        <v>0</v>
      </c>
      <c r="K749" s="174" t="s">
        <v>45</v>
      </c>
      <c r="L749" s="42"/>
      <c r="M749" s="179" t="s">
        <v>45</v>
      </c>
      <c r="N749" s="180" t="s">
        <v>54</v>
      </c>
      <c r="O749" s="67"/>
      <c r="P749" s="181">
        <f t="shared" si="1"/>
        <v>0</v>
      </c>
      <c r="Q749" s="181">
        <v>0</v>
      </c>
      <c r="R749" s="181">
        <f t="shared" si="2"/>
        <v>0</v>
      </c>
      <c r="S749" s="181">
        <v>0</v>
      </c>
      <c r="T749" s="182">
        <f t="shared" si="3"/>
        <v>0</v>
      </c>
      <c r="U749" s="37"/>
      <c r="V749" s="37"/>
      <c r="W749" s="37"/>
      <c r="X749" s="37"/>
      <c r="Y749" s="37"/>
      <c r="Z749" s="37"/>
      <c r="AA749" s="37"/>
      <c r="AB749" s="37"/>
      <c r="AC749" s="37"/>
      <c r="AD749" s="37"/>
      <c r="AE749" s="37"/>
      <c r="AR749" s="183" t="s">
        <v>331</v>
      </c>
      <c r="AT749" s="183" t="s">
        <v>138</v>
      </c>
      <c r="AU749" s="183" t="s">
        <v>92</v>
      </c>
      <c r="AY749" s="19" t="s">
        <v>135</v>
      </c>
      <c r="BE749" s="184">
        <f t="shared" si="4"/>
        <v>0</v>
      </c>
      <c r="BF749" s="184">
        <f t="shared" si="5"/>
        <v>0</v>
      </c>
      <c r="BG749" s="184">
        <f t="shared" si="6"/>
        <v>0</v>
      </c>
      <c r="BH749" s="184">
        <f t="shared" si="7"/>
        <v>0</v>
      </c>
      <c r="BI749" s="184">
        <f t="shared" si="8"/>
        <v>0</v>
      </c>
      <c r="BJ749" s="19" t="s">
        <v>90</v>
      </c>
      <c r="BK749" s="184">
        <f t="shared" si="9"/>
        <v>0</v>
      </c>
      <c r="BL749" s="19" t="s">
        <v>331</v>
      </c>
      <c r="BM749" s="183" t="s">
        <v>982</v>
      </c>
    </row>
    <row r="750" spans="1:65" s="2" customFormat="1" ht="44.25" customHeight="1">
      <c r="A750" s="37"/>
      <c r="B750" s="38"/>
      <c r="C750" s="172" t="s">
        <v>983</v>
      </c>
      <c r="D750" s="172" t="s">
        <v>138</v>
      </c>
      <c r="E750" s="173" t="s">
        <v>984</v>
      </c>
      <c r="F750" s="174" t="s">
        <v>985</v>
      </c>
      <c r="G750" s="175" t="s">
        <v>141</v>
      </c>
      <c r="H750" s="176">
        <v>7</v>
      </c>
      <c r="I750" s="177"/>
      <c r="J750" s="178">
        <f t="shared" si="0"/>
        <v>0</v>
      </c>
      <c r="K750" s="174" t="s">
        <v>45</v>
      </c>
      <c r="L750" s="42"/>
      <c r="M750" s="179" t="s">
        <v>45</v>
      </c>
      <c r="N750" s="180" t="s">
        <v>54</v>
      </c>
      <c r="O750" s="67"/>
      <c r="P750" s="181">
        <f t="shared" si="1"/>
        <v>0</v>
      </c>
      <c r="Q750" s="181">
        <v>0</v>
      </c>
      <c r="R750" s="181">
        <f t="shared" si="2"/>
        <v>0</v>
      </c>
      <c r="S750" s="181">
        <v>0</v>
      </c>
      <c r="T750" s="182">
        <f t="shared" si="3"/>
        <v>0</v>
      </c>
      <c r="U750" s="37"/>
      <c r="V750" s="37"/>
      <c r="W750" s="37"/>
      <c r="X750" s="37"/>
      <c r="Y750" s="37"/>
      <c r="Z750" s="37"/>
      <c r="AA750" s="37"/>
      <c r="AB750" s="37"/>
      <c r="AC750" s="37"/>
      <c r="AD750" s="37"/>
      <c r="AE750" s="37"/>
      <c r="AR750" s="183" t="s">
        <v>331</v>
      </c>
      <c r="AT750" s="183" t="s">
        <v>138</v>
      </c>
      <c r="AU750" s="183" t="s">
        <v>92</v>
      </c>
      <c r="AY750" s="19" t="s">
        <v>135</v>
      </c>
      <c r="BE750" s="184">
        <f t="shared" si="4"/>
        <v>0</v>
      </c>
      <c r="BF750" s="184">
        <f t="shared" si="5"/>
        <v>0</v>
      </c>
      <c r="BG750" s="184">
        <f t="shared" si="6"/>
        <v>0</v>
      </c>
      <c r="BH750" s="184">
        <f t="shared" si="7"/>
        <v>0</v>
      </c>
      <c r="BI750" s="184">
        <f t="shared" si="8"/>
        <v>0</v>
      </c>
      <c r="BJ750" s="19" t="s">
        <v>90</v>
      </c>
      <c r="BK750" s="184">
        <f t="shared" si="9"/>
        <v>0</v>
      </c>
      <c r="BL750" s="19" t="s">
        <v>331</v>
      </c>
      <c r="BM750" s="183" t="s">
        <v>986</v>
      </c>
    </row>
    <row r="751" spans="1:65" s="2" customFormat="1" ht="44.25" customHeight="1">
      <c r="A751" s="37"/>
      <c r="B751" s="38"/>
      <c r="C751" s="172" t="s">
        <v>987</v>
      </c>
      <c r="D751" s="172" t="s">
        <v>138</v>
      </c>
      <c r="E751" s="173" t="s">
        <v>988</v>
      </c>
      <c r="F751" s="174" t="s">
        <v>989</v>
      </c>
      <c r="G751" s="175" t="s">
        <v>141</v>
      </c>
      <c r="H751" s="176">
        <v>4</v>
      </c>
      <c r="I751" s="177"/>
      <c r="J751" s="178">
        <f t="shared" si="0"/>
        <v>0</v>
      </c>
      <c r="K751" s="174" t="s">
        <v>45</v>
      </c>
      <c r="L751" s="42"/>
      <c r="M751" s="179" t="s">
        <v>45</v>
      </c>
      <c r="N751" s="180" t="s">
        <v>54</v>
      </c>
      <c r="O751" s="67"/>
      <c r="P751" s="181">
        <f t="shared" si="1"/>
        <v>0</v>
      </c>
      <c r="Q751" s="181">
        <v>0</v>
      </c>
      <c r="R751" s="181">
        <f t="shared" si="2"/>
        <v>0</v>
      </c>
      <c r="S751" s="181">
        <v>0</v>
      </c>
      <c r="T751" s="182">
        <f t="shared" si="3"/>
        <v>0</v>
      </c>
      <c r="U751" s="37"/>
      <c r="V751" s="37"/>
      <c r="W751" s="37"/>
      <c r="X751" s="37"/>
      <c r="Y751" s="37"/>
      <c r="Z751" s="37"/>
      <c r="AA751" s="37"/>
      <c r="AB751" s="37"/>
      <c r="AC751" s="37"/>
      <c r="AD751" s="37"/>
      <c r="AE751" s="37"/>
      <c r="AR751" s="183" t="s">
        <v>331</v>
      </c>
      <c r="AT751" s="183" t="s">
        <v>138</v>
      </c>
      <c r="AU751" s="183" t="s">
        <v>92</v>
      </c>
      <c r="AY751" s="19" t="s">
        <v>135</v>
      </c>
      <c r="BE751" s="184">
        <f t="shared" si="4"/>
        <v>0</v>
      </c>
      <c r="BF751" s="184">
        <f t="shared" si="5"/>
        <v>0</v>
      </c>
      <c r="BG751" s="184">
        <f t="shared" si="6"/>
        <v>0</v>
      </c>
      <c r="BH751" s="184">
        <f t="shared" si="7"/>
        <v>0</v>
      </c>
      <c r="BI751" s="184">
        <f t="shared" si="8"/>
        <v>0</v>
      </c>
      <c r="BJ751" s="19" t="s">
        <v>90</v>
      </c>
      <c r="BK751" s="184">
        <f t="shared" si="9"/>
        <v>0</v>
      </c>
      <c r="BL751" s="19" t="s">
        <v>331</v>
      </c>
      <c r="BM751" s="183" t="s">
        <v>990</v>
      </c>
    </row>
    <row r="752" spans="1:65" s="2" customFormat="1" ht="44.25" customHeight="1">
      <c r="A752" s="37"/>
      <c r="B752" s="38"/>
      <c r="C752" s="172" t="s">
        <v>991</v>
      </c>
      <c r="D752" s="172" t="s">
        <v>138</v>
      </c>
      <c r="E752" s="173" t="s">
        <v>992</v>
      </c>
      <c r="F752" s="174" t="s">
        <v>993</v>
      </c>
      <c r="G752" s="175" t="s">
        <v>141</v>
      </c>
      <c r="H752" s="176">
        <v>4</v>
      </c>
      <c r="I752" s="177"/>
      <c r="J752" s="178">
        <f t="shared" si="0"/>
        <v>0</v>
      </c>
      <c r="K752" s="174" t="s">
        <v>45</v>
      </c>
      <c r="L752" s="42"/>
      <c r="M752" s="179" t="s">
        <v>45</v>
      </c>
      <c r="N752" s="180" t="s">
        <v>54</v>
      </c>
      <c r="O752" s="67"/>
      <c r="P752" s="181">
        <f t="shared" si="1"/>
        <v>0</v>
      </c>
      <c r="Q752" s="181">
        <v>0</v>
      </c>
      <c r="R752" s="181">
        <f t="shared" si="2"/>
        <v>0</v>
      </c>
      <c r="S752" s="181">
        <v>0</v>
      </c>
      <c r="T752" s="182">
        <f t="shared" si="3"/>
        <v>0</v>
      </c>
      <c r="U752" s="37"/>
      <c r="V752" s="37"/>
      <c r="W752" s="37"/>
      <c r="X752" s="37"/>
      <c r="Y752" s="37"/>
      <c r="Z752" s="37"/>
      <c r="AA752" s="37"/>
      <c r="AB752" s="37"/>
      <c r="AC752" s="37"/>
      <c r="AD752" s="37"/>
      <c r="AE752" s="37"/>
      <c r="AR752" s="183" t="s">
        <v>331</v>
      </c>
      <c r="AT752" s="183" t="s">
        <v>138</v>
      </c>
      <c r="AU752" s="183" t="s">
        <v>92</v>
      </c>
      <c r="AY752" s="19" t="s">
        <v>135</v>
      </c>
      <c r="BE752" s="184">
        <f t="shared" si="4"/>
        <v>0</v>
      </c>
      <c r="BF752" s="184">
        <f t="shared" si="5"/>
        <v>0</v>
      </c>
      <c r="BG752" s="184">
        <f t="shared" si="6"/>
        <v>0</v>
      </c>
      <c r="BH752" s="184">
        <f t="shared" si="7"/>
        <v>0</v>
      </c>
      <c r="BI752" s="184">
        <f t="shared" si="8"/>
        <v>0</v>
      </c>
      <c r="BJ752" s="19" t="s">
        <v>90</v>
      </c>
      <c r="BK752" s="184">
        <f t="shared" si="9"/>
        <v>0</v>
      </c>
      <c r="BL752" s="19" t="s">
        <v>331</v>
      </c>
      <c r="BM752" s="183" t="s">
        <v>994</v>
      </c>
    </row>
    <row r="753" spans="1:65" s="2" customFormat="1" ht="44.25" customHeight="1">
      <c r="A753" s="37"/>
      <c r="B753" s="38"/>
      <c r="C753" s="172" t="s">
        <v>995</v>
      </c>
      <c r="D753" s="172" t="s">
        <v>138</v>
      </c>
      <c r="E753" s="173" t="s">
        <v>996</v>
      </c>
      <c r="F753" s="174" t="s">
        <v>997</v>
      </c>
      <c r="G753" s="175" t="s">
        <v>141</v>
      </c>
      <c r="H753" s="176">
        <v>4</v>
      </c>
      <c r="I753" s="177"/>
      <c r="J753" s="178">
        <f t="shared" si="0"/>
        <v>0</v>
      </c>
      <c r="K753" s="174" t="s">
        <v>45</v>
      </c>
      <c r="L753" s="42"/>
      <c r="M753" s="179" t="s">
        <v>45</v>
      </c>
      <c r="N753" s="180" t="s">
        <v>54</v>
      </c>
      <c r="O753" s="67"/>
      <c r="P753" s="181">
        <f t="shared" si="1"/>
        <v>0</v>
      </c>
      <c r="Q753" s="181">
        <v>0</v>
      </c>
      <c r="R753" s="181">
        <f t="shared" si="2"/>
        <v>0</v>
      </c>
      <c r="S753" s="181">
        <v>0</v>
      </c>
      <c r="T753" s="182">
        <f t="shared" si="3"/>
        <v>0</v>
      </c>
      <c r="U753" s="37"/>
      <c r="V753" s="37"/>
      <c r="W753" s="37"/>
      <c r="X753" s="37"/>
      <c r="Y753" s="37"/>
      <c r="Z753" s="37"/>
      <c r="AA753" s="37"/>
      <c r="AB753" s="37"/>
      <c r="AC753" s="37"/>
      <c r="AD753" s="37"/>
      <c r="AE753" s="37"/>
      <c r="AR753" s="183" t="s">
        <v>331</v>
      </c>
      <c r="AT753" s="183" t="s">
        <v>138</v>
      </c>
      <c r="AU753" s="183" t="s">
        <v>92</v>
      </c>
      <c r="AY753" s="19" t="s">
        <v>135</v>
      </c>
      <c r="BE753" s="184">
        <f t="shared" si="4"/>
        <v>0</v>
      </c>
      <c r="BF753" s="184">
        <f t="shared" si="5"/>
        <v>0</v>
      </c>
      <c r="BG753" s="184">
        <f t="shared" si="6"/>
        <v>0</v>
      </c>
      <c r="BH753" s="184">
        <f t="shared" si="7"/>
        <v>0</v>
      </c>
      <c r="BI753" s="184">
        <f t="shared" si="8"/>
        <v>0</v>
      </c>
      <c r="BJ753" s="19" t="s">
        <v>90</v>
      </c>
      <c r="BK753" s="184">
        <f t="shared" si="9"/>
        <v>0</v>
      </c>
      <c r="BL753" s="19" t="s">
        <v>331</v>
      </c>
      <c r="BM753" s="183" t="s">
        <v>998</v>
      </c>
    </row>
    <row r="754" spans="1:65" s="2" customFormat="1" ht="44.25" customHeight="1">
      <c r="A754" s="37"/>
      <c r="B754" s="38"/>
      <c r="C754" s="172" t="s">
        <v>999</v>
      </c>
      <c r="D754" s="172" t="s">
        <v>138</v>
      </c>
      <c r="E754" s="173" t="s">
        <v>1000</v>
      </c>
      <c r="F754" s="174" t="s">
        <v>1001</v>
      </c>
      <c r="G754" s="175" t="s">
        <v>141</v>
      </c>
      <c r="H754" s="176">
        <v>1</v>
      </c>
      <c r="I754" s="177"/>
      <c r="J754" s="178">
        <f t="shared" si="0"/>
        <v>0</v>
      </c>
      <c r="K754" s="174" t="s">
        <v>45</v>
      </c>
      <c r="L754" s="42"/>
      <c r="M754" s="179" t="s">
        <v>45</v>
      </c>
      <c r="N754" s="180" t="s">
        <v>54</v>
      </c>
      <c r="O754" s="67"/>
      <c r="P754" s="181">
        <f t="shared" si="1"/>
        <v>0</v>
      </c>
      <c r="Q754" s="181">
        <v>0</v>
      </c>
      <c r="R754" s="181">
        <f t="shared" si="2"/>
        <v>0</v>
      </c>
      <c r="S754" s="181">
        <v>0</v>
      </c>
      <c r="T754" s="182">
        <f t="shared" si="3"/>
        <v>0</v>
      </c>
      <c r="U754" s="37"/>
      <c r="V754" s="37"/>
      <c r="W754" s="37"/>
      <c r="X754" s="37"/>
      <c r="Y754" s="37"/>
      <c r="Z754" s="37"/>
      <c r="AA754" s="37"/>
      <c r="AB754" s="37"/>
      <c r="AC754" s="37"/>
      <c r="AD754" s="37"/>
      <c r="AE754" s="37"/>
      <c r="AR754" s="183" t="s">
        <v>331</v>
      </c>
      <c r="AT754" s="183" t="s">
        <v>138</v>
      </c>
      <c r="AU754" s="183" t="s">
        <v>92</v>
      </c>
      <c r="AY754" s="19" t="s">
        <v>135</v>
      </c>
      <c r="BE754" s="184">
        <f t="shared" si="4"/>
        <v>0</v>
      </c>
      <c r="BF754" s="184">
        <f t="shared" si="5"/>
        <v>0</v>
      </c>
      <c r="BG754" s="184">
        <f t="shared" si="6"/>
        <v>0</v>
      </c>
      <c r="BH754" s="184">
        <f t="shared" si="7"/>
        <v>0</v>
      </c>
      <c r="BI754" s="184">
        <f t="shared" si="8"/>
        <v>0</v>
      </c>
      <c r="BJ754" s="19" t="s">
        <v>90</v>
      </c>
      <c r="BK754" s="184">
        <f t="shared" si="9"/>
        <v>0</v>
      </c>
      <c r="BL754" s="19" t="s">
        <v>331</v>
      </c>
      <c r="BM754" s="183" t="s">
        <v>1002</v>
      </c>
    </row>
    <row r="755" spans="1:65" s="2" customFormat="1" ht="44.25" customHeight="1">
      <c r="A755" s="37"/>
      <c r="B755" s="38"/>
      <c r="C755" s="172" t="s">
        <v>1003</v>
      </c>
      <c r="D755" s="172" t="s">
        <v>138</v>
      </c>
      <c r="E755" s="173" t="s">
        <v>1004</v>
      </c>
      <c r="F755" s="174" t="s">
        <v>1005</v>
      </c>
      <c r="G755" s="175" t="s">
        <v>141</v>
      </c>
      <c r="H755" s="176">
        <v>2</v>
      </c>
      <c r="I755" s="177"/>
      <c r="J755" s="178">
        <f t="shared" si="0"/>
        <v>0</v>
      </c>
      <c r="K755" s="174" t="s">
        <v>45</v>
      </c>
      <c r="L755" s="42"/>
      <c r="M755" s="179" t="s">
        <v>45</v>
      </c>
      <c r="N755" s="180" t="s">
        <v>54</v>
      </c>
      <c r="O755" s="67"/>
      <c r="P755" s="181">
        <f t="shared" si="1"/>
        <v>0</v>
      </c>
      <c r="Q755" s="181">
        <v>0</v>
      </c>
      <c r="R755" s="181">
        <f t="shared" si="2"/>
        <v>0</v>
      </c>
      <c r="S755" s="181">
        <v>0</v>
      </c>
      <c r="T755" s="182">
        <f t="shared" si="3"/>
        <v>0</v>
      </c>
      <c r="U755" s="37"/>
      <c r="V755" s="37"/>
      <c r="W755" s="37"/>
      <c r="X755" s="37"/>
      <c r="Y755" s="37"/>
      <c r="Z755" s="37"/>
      <c r="AA755" s="37"/>
      <c r="AB755" s="37"/>
      <c r="AC755" s="37"/>
      <c r="AD755" s="37"/>
      <c r="AE755" s="37"/>
      <c r="AR755" s="183" t="s">
        <v>331</v>
      </c>
      <c r="AT755" s="183" t="s">
        <v>138</v>
      </c>
      <c r="AU755" s="183" t="s">
        <v>92</v>
      </c>
      <c r="AY755" s="19" t="s">
        <v>135</v>
      </c>
      <c r="BE755" s="184">
        <f t="shared" si="4"/>
        <v>0</v>
      </c>
      <c r="BF755" s="184">
        <f t="shared" si="5"/>
        <v>0</v>
      </c>
      <c r="BG755" s="184">
        <f t="shared" si="6"/>
        <v>0</v>
      </c>
      <c r="BH755" s="184">
        <f t="shared" si="7"/>
        <v>0</v>
      </c>
      <c r="BI755" s="184">
        <f t="shared" si="8"/>
        <v>0</v>
      </c>
      <c r="BJ755" s="19" t="s">
        <v>90</v>
      </c>
      <c r="BK755" s="184">
        <f t="shared" si="9"/>
        <v>0</v>
      </c>
      <c r="BL755" s="19" t="s">
        <v>331</v>
      </c>
      <c r="BM755" s="183" t="s">
        <v>1006</v>
      </c>
    </row>
    <row r="756" spans="1:65" s="2" customFormat="1" ht="44.25" customHeight="1">
      <c r="A756" s="37"/>
      <c r="B756" s="38"/>
      <c r="C756" s="172" t="s">
        <v>1007</v>
      </c>
      <c r="D756" s="172" t="s">
        <v>138</v>
      </c>
      <c r="E756" s="173" t="s">
        <v>1008</v>
      </c>
      <c r="F756" s="174" t="s">
        <v>1009</v>
      </c>
      <c r="G756" s="175" t="s">
        <v>141</v>
      </c>
      <c r="H756" s="176">
        <v>2</v>
      </c>
      <c r="I756" s="177"/>
      <c r="J756" s="178">
        <f t="shared" si="0"/>
        <v>0</v>
      </c>
      <c r="K756" s="174" t="s">
        <v>45</v>
      </c>
      <c r="L756" s="42"/>
      <c r="M756" s="179" t="s">
        <v>45</v>
      </c>
      <c r="N756" s="180" t="s">
        <v>54</v>
      </c>
      <c r="O756" s="67"/>
      <c r="P756" s="181">
        <f t="shared" si="1"/>
        <v>0</v>
      </c>
      <c r="Q756" s="181">
        <v>0</v>
      </c>
      <c r="R756" s="181">
        <f t="shared" si="2"/>
        <v>0</v>
      </c>
      <c r="S756" s="181">
        <v>0</v>
      </c>
      <c r="T756" s="182">
        <f t="shared" si="3"/>
        <v>0</v>
      </c>
      <c r="U756" s="37"/>
      <c r="V756" s="37"/>
      <c r="W756" s="37"/>
      <c r="X756" s="37"/>
      <c r="Y756" s="37"/>
      <c r="Z756" s="37"/>
      <c r="AA756" s="37"/>
      <c r="AB756" s="37"/>
      <c r="AC756" s="37"/>
      <c r="AD756" s="37"/>
      <c r="AE756" s="37"/>
      <c r="AR756" s="183" t="s">
        <v>331</v>
      </c>
      <c r="AT756" s="183" t="s">
        <v>138</v>
      </c>
      <c r="AU756" s="183" t="s">
        <v>92</v>
      </c>
      <c r="AY756" s="19" t="s">
        <v>135</v>
      </c>
      <c r="BE756" s="184">
        <f t="shared" si="4"/>
        <v>0</v>
      </c>
      <c r="BF756" s="184">
        <f t="shared" si="5"/>
        <v>0</v>
      </c>
      <c r="BG756" s="184">
        <f t="shared" si="6"/>
        <v>0</v>
      </c>
      <c r="BH756" s="184">
        <f t="shared" si="7"/>
        <v>0</v>
      </c>
      <c r="BI756" s="184">
        <f t="shared" si="8"/>
        <v>0</v>
      </c>
      <c r="BJ756" s="19" t="s">
        <v>90</v>
      </c>
      <c r="BK756" s="184">
        <f t="shared" si="9"/>
        <v>0</v>
      </c>
      <c r="BL756" s="19" t="s">
        <v>331</v>
      </c>
      <c r="BM756" s="183" t="s">
        <v>1010</v>
      </c>
    </row>
    <row r="757" spans="1:65" s="2" customFormat="1" ht="44.25" customHeight="1">
      <c r="A757" s="37"/>
      <c r="B757" s="38"/>
      <c r="C757" s="172" t="s">
        <v>1011</v>
      </c>
      <c r="D757" s="172" t="s">
        <v>138</v>
      </c>
      <c r="E757" s="173" t="s">
        <v>1012</v>
      </c>
      <c r="F757" s="174" t="s">
        <v>1013</v>
      </c>
      <c r="G757" s="175" t="s">
        <v>141</v>
      </c>
      <c r="H757" s="176">
        <v>2</v>
      </c>
      <c r="I757" s="177"/>
      <c r="J757" s="178">
        <f t="shared" si="0"/>
        <v>0</v>
      </c>
      <c r="K757" s="174" t="s">
        <v>45</v>
      </c>
      <c r="L757" s="42"/>
      <c r="M757" s="179" t="s">
        <v>45</v>
      </c>
      <c r="N757" s="180" t="s">
        <v>54</v>
      </c>
      <c r="O757" s="67"/>
      <c r="P757" s="181">
        <f t="shared" si="1"/>
        <v>0</v>
      </c>
      <c r="Q757" s="181">
        <v>0</v>
      </c>
      <c r="R757" s="181">
        <f t="shared" si="2"/>
        <v>0</v>
      </c>
      <c r="S757" s="181">
        <v>0</v>
      </c>
      <c r="T757" s="182">
        <f t="shared" si="3"/>
        <v>0</v>
      </c>
      <c r="U757" s="37"/>
      <c r="V757" s="37"/>
      <c r="W757" s="37"/>
      <c r="X757" s="37"/>
      <c r="Y757" s="37"/>
      <c r="Z757" s="37"/>
      <c r="AA757" s="37"/>
      <c r="AB757" s="37"/>
      <c r="AC757" s="37"/>
      <c r="AD757" s="37"/>
      <c r="AE757" s="37"/>
      <c r="AR757" s="183" t="s">
        <v>331</v>
      </c>
      <c r="AT757" s="183" t="s">
        <v>138</v>
      </c>
      <c r="AU757" s="183" t="s">
        <v>92</v>
      </c>
      <c r="AY757" s="19" t="s">
        <v>135</v>
      </c>
      <c r="BE757" s="184">
        <f t="shared" si="4"/>
        <v>0</v>
      </c>
      <c r="BF757" s="184">
        <f t="shared" si="5"/>
        <v>0</v>
      </c>
      <c r="BG757" s="184">
        <f t="shared" si="6"/>
        <v>0</v>
      </c>
      <c r="BH757" s="184">
        <f t="shared" si="7"/>
        <v>0</v>
      </c>
      <c r="BI757" s="184">
        <f t="shared" si="8"/>
        <v>0</v>
      </c>
      <c r="BJ757" s="19" t="s">
        <v>90</v>
      </c>
      <c r="BK757" s="184">
        <f t="shared" si="9"/>
        <v>0</v>
      </c>
      <c r="BL757" s="19" t="s">
        <v>331</v>
      </c>
      <c r="BM757" s="183" t="s">
        <v>1014</v>
      </c>
    </row>
    <row r="758" spans="1:65" s="2" customFormat="1" ht="44.25" customHeight="1">
      <c r="A758" s="37"/>
      <c r="B758" s="38"/>
      <c r="C758" s="172" t="s">
        <v>1015</v>
      </c>
      <c r="D758" s="172" t="s">
        <v>138</v>
      </c>
      <c r="E758" s="173" t="s">
        <v>1016</v>
      </c>
      <c r="F758" s="174" t="s">
        <v>1017</v>
      </c>
      <c r="G758" s="175" t="s">
        <v>141</v>
      </c>
      <c r="H758" s="176">
        <v>1</v>
      </c>
      <c r="I758" s="177"/>
      <c r="J758" s="178">
        <f t="shared" si="0"/>
        <v>0</v>
      </c>
      <c r="K758" s="174" t="s">
        <v>45</v>
      </c>
      <c r="L758" s="42"/>
      <c r="M758" s="179" t="s">
        <v>45</v>
      </c>
      <c r="N758" s="180" t="s">
        <v>54</v>
      </c>
      <c r="O758" s="67"/>
      <c r="P758" s="181">
        <f t="shared" si="1"/>
        <v>0</v>
      </c>
      <c r="Q758" s="181">
        <v>0</v>
      </c>
      <c r="R758" s="181">
        <f t="shared" si="2"/>
        <v>0</v>
      </c>
      <c r="S758" s="181">
        <v>0</v>
      </c>
      <c r="T758" s="182">
        <f t="shared" si="3"/>
        <v>0</v>
      </c>
      <c r="U758" s="37"/>
      <c r="V758" s="37"/>
      <c r="W758" s="37"/>
      <c r="X758" s="37"/>
      <c r="Y758" s="37"/>
      <c r="Z758" s="37"/>
      <c r="AA758" s="37"/>
      <c r="AB758" s="37"/>
      <c r="AC758" s="37"/>
      <c r="AD758" s="37"/>
      <c r="AE758" s="37"/>
      <c r="AR758" s="183" t="s">
        <v>331</v>
      </c>
      <c r="AT758" s="183" t="s">
        <v>138</v>
      </c>
      <c r="AU758" s="183" t="s">
        <v>92</v>
      </c>
      <c r="AY758" s="19" t="s">
        <v>135</v>
      </c>
      <c r="BE758" s="184">
        <f t="shared" si="4"/>
        <v>0</v>
      </c>
      <c r="BF758" s="184">
        <f t="shared" si="5"/>
        <v>0</v>
      </c>
      <c r="BG758" s="184">
        <f t="shared" si="6"/>
        <v>0</v>
      </c>
      <c r="BH758" s="184">
        <f t="shared" si="7"/>
        <v>0</v>
      </c>
      <c r="BI758" s="184">
        <f t="shared" si="8"/>
        <v>0</v>
      </c>
      <c r="BJ758" s="19" t="s">
        <v>90</v>
      </c>
      <c r="BK758" s="184">
        <f t="shared" si="9"/>
        <v>0</v>
      </c>
      <c r="BL758" s="19" t="s">
        <v>331</v>
      </c>
      <c r="BM758" s="183" t="s">
        <v>1018</v>
      </c>
    </row>
    <row r="759" spans="1:65" s="2" customFormat="1" ht="44.25" customHeight="1">
      <c r="A759" s="37"/>
      <c r="B759" s="38"/>
      <c r="C759" s="172" t="s">
        <v>1019</v>
      </c>
      <c r="D759" s="172" t="s">
        <v>138</v>
      </c>
      <c r="E759" s="173" t="s">
        <v>1020</v>
      </c>
      <c r="F759" s="174" t="s">
        <v>1021</v>
      </c>
      <c r="G759" s="175" t="s">
        <v>141</v>
      </c>
      <c r="H759" s="176">
        <v>2</v>
      </c>
      <c r="I759" s="177"/>
      <c r="J759" s="178">
        <f t="shared" si="0"/>
        <v>0</v>
      </c>
      <c r="K759" s="174" t="s">
        <v>45</v>
      </c>
      <c r="L759" s="42"/>
      <c r="M759" s="179" t="s">
        <v>45</v>
      </c>
      <c r="N759" s="180" t="s">
        <v>54</v>
      </c>
      <c r="O759" s="67"/>
      <c r="P759" s="181">
        <f t="shared" si="1"/>
        <v>0</v>
      </c>
      <c r="Q759" s="181">
        <v>0</v>
      </c>
      <c r="R759" s="181">
        <f t="shared" si="2"/>
        <v>0</v>
      </c>
      <c r="S759" s="181">
        <v>0</v>
      </c>
      <c r="T759" s="182">
        <f t="shared" si="3"/>
        <v>0</v>
      </c>
      <c r="U759" s="37"/>
      <c r="V759" s="37"/>
      <c r="W759" s="37"/>
      <c r="X759" s="37"/>
      <c r="Y759" s="37"/>
      <c r="Z759" s="37"/>
      <c r="AA759" s="37"/>
      <c r="AB759" s="37"/>
      <c r="AC759" s="37"/>
      <c r="AD759" s="37"/>
      <c r="AE759" s="37"/>
      <c r="AR759" s="183" t="s">
        <v>331</v>
      </c>
      <c r="AT759" s="183" t="s">
        <v>138</v>
      </c>
      <c r="AU759" s="183" t="s">
        <v>92</v>
      </c>
      <c r="AY759" s="19" t="s">
        <v>135</v>
      </c>
      <c r="BE759" s="184">
        <f t="shared" si="4"/>
        <v>0</v>
      </c>
      <c r="BF759" s="184">
        <f t="shared" si="5"/>
        <v>0</v>
      </c>
      <c r="BG759" s="184">
        <f t="shared" si="6"/>
        <v>0</v>
      </c>
      <c r="BH759" s="184">
        <f t="shared" si="7"/>
        <v>0</v>
      </c>
      <c r="BI759" s="184">
        <f t="shared" si="8"/>
        <v>0</v>
      </c>
      <c r="BJ759" s="19" t="s">
        <v>90</v>
      </c>
      <c r="BK759" s="184">
        <f t="shared" si="9"/>
        <v>0</v>
      </c>
      <c r="BL759" s="19" t="s">
        <v>331</v>
      </c>
      <c r="BM759" s="183" t="s">
        <v>1022</v>
      </c>
    </row>
    <row r="760" spans="1:65" s="2" customFormat="1" ht="44.25" customHeight="1">
      <c r="A760" s="37"/>
      <c r="B760" s="38"/>
      <c r="C760" s="172" t="s">
        <v>1023</v>
      </c>
      <c r="D760" s="172" t="s">
        <v>138</v>
      </c>
      <c r="E760" s="173" t="s">
        <v>1024</v>
      </c>
      <c r="F760" s="174" t="s">
        <v>1025</v>
      </c>
      <c r="G760" s="175" t="s">
        <v>141</v>
      </c>
      <c r="H760" s="176">
        <v>1</v>
      </c>
      <c r="I760" s="177"/>
      <c r="J760" s="178">
        <f t="shared" si="0"/>
        <v>0</v>
      </c>
      <c r="K760" s="174" t="s">
        <v>45</v>
      </c>
      <c r="L760" s="42"/>
      <c r="M760" s="179" t="s">
        <v>45</v>
      </c>
      <c r="N760" s="180" t="s">
        <v>54</v>
      </c>
      <c r="O760" s="67"/>
      <c r="P760" s="181">
        <f t="shared" si="1"/>
        <v>0</v>
      </c>
      <c r="Q760" s="181">
        <v>0</v>
      </c>
      <c r="R760" s="181">
        <f t="shared" si="2"/>
        <v>0</v>
      </c>
      <c r="S760" s="181">
        <v>0</v>
      </c>
      <c r="T760" s="182">
        <f t="shared" si="3"/>
        <v>0</v>
      </c>
      <c r="U760" s="37"/>
      <c r="V760" s="37"/>
      <c r="W760" s="37"/>
      <c r="X760" s="37"/>
      <c r="Y760" s="37"/>
      <c r="Z760" s="37"/>
      <c r="AA760" s="37"/>
      <c r="AB760" s="37"/>
      <c r="AC760" s="37"/>
      <c r="AD760" s="37"/>
      <c r="AE760" s="37"/>
      <c r="AR760" s="183" t="s">
        <v>331</v>
      </c>
      <c r="AT760" s="183" t="s">
        <v>138</v>
      </c>
      <c r="AU760" s="183" t="s">
        <v>92</v>
      </c>
      <c r="AY760" s="19" t="s">
        <v>135</v>
      </c>
      <c r="BE760" s="184">
        <f t="shared" si="4"/>
        <v>0</v>
      </c>
      <c r="BF760" s="184">
        <f t="shared" si="5"/>
        <v>0</v>
      </c>
      <c r="BG760" s="184">
        <f t="shared" si="6"/>
        <v>0</v>
      </c>
      <c r="BH760" s="184">
        <f t="shared" si="7"/>
        <v>0</v>
      </c>
      <c r="BI760" s="184">
        <f t="shared" si="8"/>
        <v>0</v>
      </c>
      <c r="BJ760" s="19" t="s">
        <v>90</v>
      </c>
      <c r="BK760" s="184">
        <f t="shared" si="9"/>
        <v>0</v>
      </c>
      <c r="BL760" s="19" t="s">
        <v>331</v>
      </c>
      <c r="BM760" s="183" t="s">
        <v>1026</v>
      </c>
    </row>
    <row r="761" spans="1:65" s="2" customFormat="1" ht="44.25" customHeight="1">
      <c r="A761" s="37"/>
      <c r="B761" s="38"/>
      <c r="C761" s="172" t="s">
        <v>1027</v>
      </c>
      <c r="D761" s="172" t="s">
        <v>138</v>
      </c>
      <c r="E761" s="173" t="s">
        <v>1028</v>
      </c>
      <c r="F761" s="174" t="s">
        <v>1029</v>
      </c>
      <c r="G761" s="175" t="s">
        <v>141</v>
      </c>
      <c r="H761" s="176">
        <v>1</v>
      </c>
      <c r="I761" s="177"/>
      <c r="J761" s="178">
        <f t="shared" si="0"/>
        <v>0</v>
      </c>
      <c r="K761" s="174" t="s">
        <v>45</v>
      </c>
      <c r="L761" s="42"/>
      <c r="M761" s="179" t="s">
        <v>45</v>
      </c>
      <c r="N761" s="180" t="s">
        <v>54</v>
      </c>
      <c r="O761" s="67"/>
      <c r="P761" s="181">
        <f t="shared" si="1"/>
        <v>0</v>
      </c>
      <c r="Q761" s="181">
        <v>0</v>
      </c>
      <c r="R761" s="181">
        <f t="shared" si="2"/>
        <v>0</v>
      </c>
      <c r="S761" s="181">
        <v>0</v>
      </c>
      <c r="T761" s="182">
        <f t="shared" si="3"/>
        <v>0</v>
      </c>
      <c r="U761" s="37"/>
      <c r="V761" s="37"/>
      <c r="W761" s="37"/>
      <c r="X761" s="37"/>
      <c r="Y761" s="37"/>
      <c r="Z761" s="37"/>
      <c r="AA761" s="37"/>
      <c r="AB761" s="37"/>
      <c r="AC761" s="37"/>
      <c r="AD761" s="37"/>
      <c r="AE761" s="37"/>
      <c r="AR761" s="183" t="s">
        <v>331</v>
      </c>
      <c r="AT761" s="183" t="s">
        <v>138</v>
      </c>
      <c r="AU761" s="183" t="s">
        <v>92</v>
      </c>
      <c r="AY761" s="19" t="s">
        <v>135</v>
      </c>
      <c r="BE761" s="184">
        <f t="shared" si="4"/>
        <v>0</v>
      </c>
      <c r="BF761" s="184">
        <f t="shared" si="5"/>
        <v>0</v>
      </c>
      <c r="BG761" s="184">
        <f t="shared" si="6"/>
        <v>0</v>
      </c>
      <c r="BH761" s="184">
        <f t="shared" si="7"/>
        <v>0</v>
      </c>
      <c r="BI761" s="184">
        <f t="shared" si="8"/>
        <v>0</v>
      </c>
      <c r="BJ761" s="19" t="s">
        <v>90</v>
      </c>
      <c r="BK761" s="184">
        <f t="shared" si="9"/>
        <v>0</v>
      </c>
      <c r="BL761" s="19" t="s">
        <v>331</v>
      </c>
      <c r="BM761" s="183" t="s">
        <v>1030</v>
      </c>
    </row>
    <row r="762" spans="1:65" s="2" customFormat="1" ht="44.25" customHeight="1">
      <c r="A762" s="37"/>
      <c r="B762" s="38"/>
      <c r="C762" s="172" t="s">
        <v>1031</v>
      </c>
      <c r="D762" s="172" t="s">
        <v>138</v>
      </c>
      <c r="E762" s="173" t="s">
        <v>1032</v>
      </c>
      <c r="F762" s="174" t="s">
        <v>1033</v>
      </c>
      <c r="G762" s="175" t="s">
        <v>141</v>
      </c>
      <c r="H762" s="176">
        <v>2</v>
      </c>
      <c r="I762" s="177"/>
      <c r="J762" s="178">
        <f t="shared" si="0"/>
        <v>0</v>
      </c>
      <c r="K762" s="174" t="s">
        <v>45</v>
      </c>
      <c r="L762" s="42"/>
      <c r="M762" s="179" t="s">
        <v>45</v>
      </c>
      <c r="N762" s="180" t="s">
        <v>54</v>
      </c>
      <c r="O762" s="67"/>
      <c r="P762" s="181">
        <f t="shared" si="1"/>
        <v>0</v>
      </c>
      <c r="Q762" s="181">
        <v>0</v>
      </c>
      <c r="R762" s="181">
        <f t="shared" si="2"/>
        <v>0</v>
      </c>
      <c r="S762" s="181">
        <v>0</v>
      </c>
      <c r="T762" s="182">
        <f t="shared" si="3"/>
        <v>0</v>
      </c>
      <c r="U762" s="37"/>
      <c r="V762" s="37"/>
      <c r="W762" s="37"/>
      <c r="X762" s="37"/>
      <c r="Y762" s="37"/>
      <c r="Z762" s="37"/>
      <c r="AA762" s="37"/>
      <c r="AB762" s="37"/>
      <c r="AC762" s="37"/>
      <c r="AD762" s="37"/>
      <c r="AE762" s="37"/>
      <c r="AR762" s="183" t="s">
        <v>331</v>
      </c>
      <c r="AT762" s="183" t="s">
        <v>138</v>
      </c>
      <c r="AU762" s="183" t="s">
        <v>92</v>
      </c>
      <c r="AY762" s="19" t="s">
        <v>135</v>
      </c>
      <c r="BE762" s="184">
        <f t="shared" si="4"/>
        <v>0</v>
      </c>
      <c r="BF762" s="184">
        <f t="shared" si="5"/>
        <v>0</v>
      </c>
      <c r="BG762" s="184">
        <f t="shared" si="6"/>
        <v>0</v>
      </c>
      <c r="BH762" s="184">
        <f t="shared" si="7"/>
        <v>0</v>
      </c>
      <c r="BI762" s="184">
        <f t="shared" si="8"/>
        <v>0</v>
      </c>
      <c r="BJ762" s="19" t="s">
        <v>90</v>
      </c>
      <c r="BK762" s="184">
        <f t="shared" si="9"/>
        <v>0</v>
      </c>
      <c r="BL762" s="19" t="s">
        <v>331</v>
      </c>
      <c r="BM762" s="183" t="s">
        <v>1034</v>
      </c>
    </row>
    <row r="763" spans="1:65" s="2" customFormat="1" ht="44.25" customHeight="1">
      <c r="A763" s="37"/>
      <c r="B763" s="38"/>
      <c r="C763" s="172" t="s">
        <v>1035</v>
      </c>
      <c r="D763" s="172" t="s">
        <v>138</v>
      </c>
      <c r="E763" s="173" t="s">
        <v>1036</v>
      </c>
      <c r="F763" s="174" t="s">
        <v>1037</v>
      </c>
      <c r="G763" s="175" t="s">
        <v>141</v>
      </c>
      <c r="H763" s="176">
        <v>1</v>
      </c>
      <c r="I763" s="177"/>
      <c r="J763" s="178">
        <f t="shared" si="0"/>
        <v>0</v>
      </c>
      <c r="K763" s="174" t="s">
        <v>45</v>
      </c>
      <c r="L763" s="42"/>
      <c r="M763" s="179" t="s">
        <v>45</v>
      </c>
      <c r="N763" s="180" t="s">
        <v>54</v>
      </c>
      <c r="O763" s="67"/>
      <c r="P763" s="181">
        <f t="shared" si="1"/>
        <v>0</v>
      </c>
      <c r="Q763" s="181">
        <v>0</v>
      </c>
      <c r="R763" s="181">
        <f t="shared" si="2"/>
        <v>0</v>
      </c>
      <c r="S763" s="181">
        <v>0</v>
      </c>
      <c r="T763" s="182">
        <f t="shared" si="3"/>
        <v>0</v>
      </c>
      <c r="U763" s="37"/>
      <c r="V763" s="37"/>
      <c r="W763" s="37"/>
      <c r="X763" s="37"/>
      <c r="Y763" s="37"/>
      <c r="Z763" s="37"/>
      <c r="AA763" s="37"/>
      <c r="AB763" s="37"/>
      <c r="AC763" s="37"/>
      <c r="AD763" s="37"/>
      <c r="AE763" s="37"/>
      <c r="AR763" s="183" t="s">
        <v>331</v>
      </c>
      <c r="AT763" s="183" t="s">
        <v>138</v>
      </c>
      <c r="AU763" s="183" t="s">
        <v>92</v>
      </c>
      <c r="AY763" s="19" t="s">
        <v>135</v>
      </c>
      <c r="BE763" s="184">
        <f t="shared" si="4"/>
        <v>0</v>
      </c>
      <c r="BF763" s="184">
        <f t="shared" si="5"/>
        <v>0</v>
      </c>
      <c r="BG763" s="184">
        <f t="shared" si="6"/>
        <v>0</v>
      </c>
      <c r="BH763" s="184">
        <f t="shared" si="7"/>
        <v>0</v>
      </c>
      <c r="BI763" s="184">
        <f t="shared" si="8"/>
        <v>0</v>
      </c>
      <c r="BJ763" s="19" t="s">
        <v>90</v>
      </c>
      <c r="BK763" s="184">
        <f t="shared" si="9"/>
        <v>0</v>
      </c>
      <c r="BL763" s="19" t="s">
        <v>331</v>
      </c>
      <c r="BM763" s="183" t="s">
        <v>1038</v>
      </c>
    </row>
    <row r="764" spans="1:65" s="2" customFormat="1" ht="44.25" customHeight="1">
      <c r="A764" s="37"/>
      <c r="B764" s="38"/>
      <c r="C764" s="172" t="s">
        <v>1039</v>
      </c>
      <c r="D764" s="172" t="s">
        <v>138</v>
      </c>
      <c r="E764" s="173" t="s">
        <v>1040</v>
      </c>
      <c r="F764" s="174" t="s">
        <v>1041</v>
      </c>
      <c r="G764" s="175" t="s">
        <v>141</v>
      </c>
      <c r="H764" s="176">
        <v>1</v>
      </c>
      <c r="I764" s="177"/>
      <c r="J764" s="178">
        <f t="shared" si="0"/>
        <v>0</v>
      </c>
      <c r="K764" s="174" t="s">
        <v>45</v>
      </c>
      <c r="L764" s="42"/>
      <c r="M764" s="179" t="s">
        <v>45</v>
      </c>
      <c r="N764" s="180" t="s">
        <v>54</v>
      </c>
      <c r="O764" s="67"/>
      <c r="P764" s="181">
        <f t="shared" si="1"/>
        <v>0</v>
      </c>
      <c r="Q764" s="181">
        <v>0</v>
      </c>
      <c r="R764" s="181">
        <f t="shared" si="2"/>
        <v>0</v>
      </c>
      <c r="S764" s="181">
        <v>0</v>
      </c>
      <c r="T764" s="182">
        <f t="shared" si="3"/>
        <v>0</v>
      </c>
      <c r="U764" s="37"/>
      <c r="V764" s="37"/>
      <c r="W764" s="37"/>
      <c r="X764" s="37"/>
      <c r="Y764" s="37"/>
      <c r="Z764" s="37"/>
      <c r="AA764" s="37"/>
      <c r="AB764" s="37"/>
      <c r="AC764" s="37"/>
      <c r="AD764" s="37"/>
      <c r="AE764" s="37"/>
      <c r="AR764" s="183" t="s">
        <v>331</v>
      </c>
      <c r="AT764" s="183" t="s">
        <v>138</v>
      </c>
      <c r="AU764" s="183" t="s">
        <v>92</v>
      </c>
      <c r="AY764" s="19" t="s">
        <v>135</v>
      </c>
      <c r="BE764" s="184">
        <f t="shared" si="4"/>
        <v>0</v>
      </c>
      <c r="BF764" s="184">
        <f t="shared" si="5"/>
        <v>0</v>
      </c>
      <c r="BG764" s="184">
        <f t="shared" si="6"/>
        <v>0</v>
      </c>
      <c r="BH764" s="184">
        <f t="shared" si="7"/>
        <v>0</v>
      </c>
      <c r="BI764" s="184">
        <f t="shared" si="8"/>
        <v>0</v>
      </c>
      <c r="BJ764" s="19" t="s">
        <v>90</v>
      </c>
      <c r="BK764" s="184">
        <f t="shared" si="9"/>
        <v>0</v>
      </c>
      <c r="BL764" s="19" t="s">
        <v>331</v>
      </c>
      <c r="BM764" s="183" t="s">
        <v>1042</v>
      </c>
    </row>
    <row r="765" spans="1:65" s="12" customFormat="1" ht="22.9" customHeight="1">
      <c r="B765" s="156"/>
      <c r="C765" s="157"/>
      <c r="D765" s="158" t="s">
        <v>82</v>
      </c>
      <c r="E765" s="170" t="s">
        <v>1043</v>
      </c>
      <c r="F765" s="170" t="s">
        <v>1044</v>
      </c>
      <c r="G765" s="157"/>
      <c r="H765" s="157"/>
      <c r="I765" s="160"/>
      <c r="J765" s="171">
        <f>BK765</f>
        <v>0</v>
      </c>
      <c r="K765" s="157"/>
      <c r="L765" s="162"/>
      <c r="M765" s="163"/>
      <c r="N765" s="164"/>
      <c r="O765" s="164"/>
      <c r="P765" s="165">
        <f>SUM(P766:P777)</f>
        <v>0</v>
      </c>
      <c r="Q765" s="164"/>
      <c r="R765" s="165">
        <f>SUM(R766:R777)</f>
        <v>0</v>
      </c>
      <c r="S765" s="164"/>
      <c r="T765" s="166">
        <f>SUM(T766:T777)</f>
        <v>1.3291049999999998</v>
      </c>
      <c r="AR765" s="167" t="s">
        <v>92</v>
      </c>
      <c r="AT765" s="168" t="s">
        <v>82</v>
      </c>
      <c r="AU765" s="168" t="s">
        <v>90</v>
      </c>
      <c r="AY765" s="167" t="s">
        <v>135</v>
      </c>
      <c r="BK765" s="169">
        <f>SUM(BK766:BK777)</f>
        <v>0</v>
      </c>
    </row>
    <row r="766" spans="1:65" s="2" customFormat="1" ht="66.75" customHeight="1">
      <c r="A766" s="37"/>
      <c r="B766" s="38"/>
      <c r="C766" s="172" t="s">
        <v>1045</v>
      </c>
      <c r="D766" s="172" t="s">
        <v>138</v>
      </c>
      <c r="E766" s="173" t="s">
        <v>1046</v>
      </c>
      <c r="F766" s="174" t="s">
        <v>1047</v>
      </c>
      <c r="G766" s="175" t="s">
        <v>141</v>
      </c>
      <c r="H766" s="176">
        <v>1</v>
      </c>
      <c r="I766" s="177"/>
      <c r="J766" s="178">
        <f>ROUND(I766*H766,2)</f>
        <v>0</v>
      </c>
      <c r="K766" s="174" t="s">
        <v>45</v>
      </c>
      <c r="L766" s="42"/>
      <c r="M766" s="179" t="s">
        <v>45</v>
      </c>
      <c r="N766" s="180" t="s">
        <v>54</v>
      </c>
      <c r="O766" s="67"/>
      <c r="P766" s="181">
        <f>O766*H766</f>
        <v>0</v>
      </c>
      <c r="Q766" s="181">
        <v>0</v>
      </c>
      <c r="R766" s="181">
        <f>Q766*H766</f>
        <v>0</v>
      </c>
      <c r="S766" s="181">
        <v>0</v>
      </c>
      <c r="T766" s="182">
        <f>S766*H766</f>
        <v>0</v>
      </c>
      <c r="U766" s="37"/>
      <c r="V766" s="37"/>
      <c r="W766" s="37"/>
      <c r="X766" s="37"/>
      <c r="Y766" s="37"/>
      <c r="Z766" s="37"/>
      <c r="AA766" s="37"/>
      <c r="AB766" s="37"/>
      <c r="AC766" s="37"/>
      <c r="AD766" s="37"/>
      <c r="AE766" s="37"/>
      <c r="AR766" s="183" t="s">
        <v>331</v>
      </c>
      <c r="AT766" s="183" t="s">
        <v>138</v>
      </c>
      <c r="AU766" s="183" t="s">
        <v>92</v>
      </c>
      <c r="AY766" s="19" t="s">
        <v>135</v>
      </c>
      <c r="BE766" s="184">
        <f>IF(N766="základní",J766,0)</f>
        <v>0</v>
      </c>
      <c r="BF766" s="184">
        <f>IF(N766="snížená",J766,0)</f>
        <v>0</v>
      </c>
      <c r="BG766" s="184">
        <f>IF(N766="zákl. přenesená",J766,0)</f>
        <v>0</v>
      </c>
      <c r="BH766" s="184">
        <f>IF(N766="sníž. přenesená",J766,0)</f>
        <v>0</v>
      </c>
      <c r="BI766" s="184">
        <f>IF(N766="nulová",J766,0)</f>
        <v>0</v>
      </c>
      <c r="BJ766" s="19" t="s">
        <v>90</v>
      </c>
      <c r="BK766" s="184">
        <f>ROUND(I766*H766,2)</f>
        <v>0</v>
      </c>
      <c r="BL766" s="19" t="s">
        <v>331</v>
      </c>
      <c r="BM766" s="183" t="s">
        <v>1048</v>
      </c>
    </row>
    <row r="767" spans="1:65" s="2" customFormat="1" ht="29.25">
      <c r="A767" s="37"/>
      <c r="B767" s="38"/>
      <c r="C767" s="39"/>
      <c r="D767" s="192" t="s">
        <v>366</v>
      </c>
      <c r="E767" s="39"/>
      <c r="F767" s="233" t="s">
        <v>1049</v>
      </c>
      <c r="G767" s="39"/>
      <c r="H767" s="39"/>
      <c r="I767" s="187"/>
      <c r="J767" s="39"/>
      <c r="K767" s="39"/>
      <c r="L767" s="42"/>
      <c r="M767" s="188"/>
      <c r="N767" s="189"/>
      <c r="O767" s="67"/>
      <c r="P767" s="67"/>
      <c r="Q767" s="67"/>
      <c r="R767" s="67"/>
      <c r="S767" s="67"/>
      <c r="T767" s="68"/>
      <c r="U767" s="37"/>
      <c r="V767" s="37"/>
      <c r="W767" s="37"/>
      <c r="X767" s="37"/>
      <c r="Y767" s="37"/>
      <c r="Z767" s="37"/>
      <c r="AA767" s="37"/>
      <c r="AB767" s="37"/>
      <c r="AC767" s="37"/>
      <c r="AD767" s="37"/>
      <c r="AE767" s="37"/>
      <c r="AT767" s="19" t="s">
        <v>366</v>
      </c>
      <c r="AU767" s="19" t="s">
        <v>92</v>
      </c>
    </row>
    <row r="768" spans="1:65" s="2" customFormat="1" ht="21.75" customHeight="1">
      <c r="A768" s="37"/>
      <c r="B768" s="38"/>
      <c r="C768" s="172" t="s">
        <v>1050</v>
      </c>
      <c r="D768" s="172" t="s">
        <v>138</v>
      </c>
      <c r="E768" s="173" t="s">
        <v>1051</v>
      </c>
      <c r="F768" s="174" t="s">
        <v>1052</v>
      </c>
      <c r="G768" s="175" t="s">
        <v>162</v>
      </c>
      <c r="H768" s="176">
        <v>17.824999999999999</v>
      </c>
      <c r="I768" s="177"/>
      <c r="J768" s="178">
        <f>ROUND(I768*H768,2)</f>
        <v>0</v>
      </c>
      <c r="K768" s="174" t="s">
        <v>142</v>
      </c>
      <c r="L768" s="42"/>
      <c r="M768" s="179" t="s">
        <v>45</v>
      </c>
      <c r="N768" s="180" t="s">
        <v>54</v>
      </c>
      <c r="O768" s="67"/>
      <c r="P768" s="181">
        <f>O768*H768</f>
        <v>0</v>
      </c>
      <c r="Q768" s="181">
        <v>0</v>
      </c>
      <c r="R768" s="181">
        <f>Q768*H768</f>
        <v>0</v>
      </c>
      <c r="S768" s="181">
        <v>3.3000000000000002E-2</v>
      </c>
      <c r="T768" s="182">
        <f>S768*H768</f>
        <v>0.588225</v>
      </c>
      <c r="U768" s="37"/>
      <c r="V768" s="37"/>
      <c r="W768" s="37"/>
      <c r="X768" s="37"/>
      <c r="Y768" s="37"/>
      <c r="Z768" s="37"/>
      <c r="AA768" s="37"/>
      <c r="AB768" s="37"/>
      <c r="AC768" s="37"/>
      <c r="AD768" s="37"/>
      <c r="AE768" s="37"/>
      <c r="AR768" s="183" t="s">
        <v>331</v>
      </c>
      <c r="AT768" s="183" t="s">
        <v>138</v>
      </c>
      <c r="AU768" s="183" t="s">
        <v>92</v>
      </c>
      <c r="AY768" s="19" t="s">
        <v>135</v>
      </c>
      <c r="BE768" s="184">
        <f>IF(N768="základní",J768,0)</f>
        <v>0</v>
      </c>
      <c r="BF768" s="184">
        <f>IF(N768="snížená",J768,0)</f>
        <v>0</v>
      </c>
      <c r="BG768" s="184">
        <f>IF(N768="zákl. přenesená",J768,0)</f>
        <v>0</v>
      </c>
      <c r="BH768" s="184">
        <f>IF(N768="sníž. přenesená",J768,0)</f>
        <v>0</v>
      </c>
      <c r="BI768" s="184">
        <f>IF(N768="nulová",J768,0)</f>
        <v>0</v>
      </c>
      <c r="BJ768" s="19" t="s">
        <v>90</v>
      </c>
      <c r="BK768" s="184">
        <f>ROUND(I768*H768,2)</f>
        <v>0</v>
      </c>
      <c r="BL768" s="19" t="s">
        <v>331</v>
      </c>
      <c r="BM768" s="183" t="s">
        <v>1053</v>
      </c>
    </row>
    <row r="769" spans="1:65" s="2" customFormat="1" ht="11.25">
      <c r="A769" s="37"/>
      <c r="B769" s="38"/>
      <c r="C769" s="39"/>
      <c r="D769" s="185" t="s">
        <v>145</v>
      </c>
      <c r="E769" s="39"/>
      <c r="F769" s="186" t="s">
        <v>1054</v>
      </c>
      <c r="G769" s="39"/>
      <c r="H769" s="39"/>
      <c r="I769" s="187"/>
      <c r="J769" s="39"/>
      <c r="K769" s="39"/>
      <c r="L769" s="42"/>
      <c r="M769" s="188"/>
      <c r="N769" s="189"/>
      <c r="O769" s="67"/>
      <c r="P769" s="67"/>
      <c r="Q769" s="67"/>
      <c r="R769" s="67"/>
      <c r="S769" s="67"/>
      <c r="T769" s="68"/>
      <c r="U769" s="37"/>
      <c r="V769" s="37"/>
      <c r="W769" s="37"/>
      <c r="X769" s="37"/>
      <c r="Y769" s="37"/>
      <c r="Z769" s="37"/>
      <c r="AA769" s="37"/>
      <c r="AB769" s="37"/>
      <c r="AC769" s="37"/>
      <c r="AD769" s="37"/>
      <c r="AE769" s="37"/>
      <c r="AT769" s="19" t="s">
        <v>145</v>
      </c>
      <c r="AU769" s="19" t="s">
        <v>92</v>
      </c>
    </row>
    <row r="770" spans="1:65" s="13" customFormat="1" ht="11.25">
      <c r="B770" s="190"/>
      <c r="C770" s="191"/>
      <c r="D770" s="192" t="s">
        <v>147</v>
      </c>
      <c r="E770" s="193" t="s">
        <v>45</v>
      </c>
      <c r="F770" s="194" t="s">
        <v>1055</v>
      </c>
      <c r="G770" s="191"/>
      <c r="H770" s="195">
        <v>7.13</v>
      </c>
      <c r="I770" s="196"/>
      <c r="J770" s="191"/>
      <c r="K770" s="191"/>
      <c r="L770" s="197"/>
      <c r="M770" s="198"/>
      <c r="N770" s="199"/>
      <c r="O770" s="199"/>
      <c r="P770" s="199"/>
      <c r="Q770" s="199"/>
      <c r="R770" s="199"/>
      <c r="S770" s="199"/>
      <c r="T770" s="200"/>
      <c r="AT770" s="201" t="s">
        <v>147</v>
      </c>
      <c r="AU770" s="201" t="s">
        <v>92</v>
      </c>
      <c r="AV770" s="13" t="s">
        <v>92</v>
      </c>
      <c r="AW770" s="13" t="s">
        <v>43</v>
      </c>
      <c r="AX770" s="13" t="s">
        <v>83</v>
      </c>
      <c r="AY770" s="201" t="s">
        <v>135</v>
      </c>
    </row>
    <row r="771" spans="1:65" s="13" customFormat="1" ht="11.25">
      <c r="B771" s="190"/>
      <c r="C771" s="191"/>
      <c r="D771" s="192" t="s">
        <v>147</v>
      </c>
      <c r="E771" s="193" t="s">
        <v>45</v>
      </c>
      <c r="F771" s="194" t="s">
        <v>1056</v>
      </c>
      <c r="G771" s="191"/>
      <c r="H771" s="195">
        <v>10.695</v>
      </c>
      <c r="I771" s="196"/>
      <c r="J771" s="191"/>
      <c r="K771" s="191"/>
      <c r="L771" s="197"/>
      <c r="M771" s="198"/>
      <c r="N771" s="199"/>
      <c r="O771" s="199"/>
      <c r="P771" s="199"/>
      <c r="Q771" s="199"/>
      <c r="R771" s="199"/>
      <c r="S771" s="199"/>
      <c r="T771" s="200"/>
      <c r="AT771" s="201" t="s">
        <v>147</v>
      </c>
      <c r="AU771" s="201" t="s">
        <v>92</v>
      </c>
      <c r="AV771" s="13" t="s">
        <v>92</v>
      </c>
      <c r="AW771" s="13" t="s">
        <v>43</v>
      </c>
      <c r="AX771" s="13" t="s">
        <v>83</v>
      </c>
      <c r="AY771" s="201" t="s">
        <v>135</v>
      </c>
    </row>
    <row r="772" spans="1:65" s="14" customFormat="1" ht="11.25">
      <c r="B772" s="202"/>
      <c r="C772" s="203"/>
      <c r="D772" s="192" t="s">
        <v>147</v>
      </c>
      <c r="E772" s="204" t="s">
        <v>45</v>
      </c>
      <c r="F772" s="205" t="s">
        <v>154</v>
      </c>
      <c r="G772" s="203"/>
      <c r="H772" s="206">
        <v>17.824999999999999</v>
      </c>
      <c r="I772" s="207"/>
      <c r="J772" s="203"/>
      <c r="K772" s="203"/>
      <c r="L772" s="208"/>
      <c r="M772" s="209"/>
      <c r="N772" s="210"/>
      <c r="O772" s="210"/>
      <c r="P772" s="210"/>
      <c r="Q772" s="210"/>
      <c r="R772" s="210"/>
      <c r="S772" s="210"/>
      <c r="T772" s="211"/>
      <c r="AT772" s="212" t="s">
        <v>147</v>
      </c>
      <c r="AU772" s="212" t="s">
        <v>92</v>
      </c>
      <c r="AV772" s="14" t="s">
        <v>143</v>
      </c>
      <c r="AW772" s="14" t="s">
        <v>43</v>
      </c>
      <c r="AX772" s="14" t="s">
        <v>90</v>
      </c>
      <c r="AY772" s="212" t="s">
        <v>135</v>
      </c>
    </row>
    <row r="773" spans="1:65" s="2" customFormat="1" ht="21.75" customHeight="1">
      <c r="A773" s="37"/>
      <c r="B773" s="38"/>
      <c r="C773" s="172" t="s">
        <v>1057</v>
      </c>
      <c r="D773" s="172" t="s">
        <v>138</v>
      </c>
      <c r="E773" s="173" t="s">
        <v>1058</v>
      </c>
      <c r="F773" s="174" t="s">
        <v>1059</v>
      </c>
      <c r="G773" s="175" t="s">
        <v>162</v>
      </c>
      <c r="H773" s="176">
        <v>41.16</v>
      </c>
      <c r="I773" s="177"/>
      <c r="J773" s="178">
        <f>ROUND(I773*H773,2)</f>
        <v>0</v>
      </c>
      <c r="K773" s="174" t="s">
        <v>142</v>
      </c>
      <c r="L773" s="42"/>
      <c r="M773" s="179" t="s">
        <v>45</v>
      </c>
      <c r="N773" s="180" t="s">
        <v>54</v>
      </c>
      <c r="O773" s="67"/>
      <c r="P773" s="181">
        <f>O773*H773</f>
        <v>0</v>
      </c>
      <c r="Q773" s="181">
        <v>0</v>
      </c>
      <c r="R773" s="181">
        <f>Q773*H773</f>
        <v>0</v>
      </c>
      <c r="S773" s="181">
        <v>1.7999999999999999E-2</v>
      </c>
      <c r="T773" s="182">
        <f>S773*H773</f>
        <v>0.74087999999999987</v>
      </c>
      <c r="U773" s="37"/>
      <c r="V773" s="37"/>
      <c r="W773" s="37"/>
      <c r="X773" s="37"/>
      <c r="Y773" s="37"/>
      <c r="Z773" s="37"/>
      <c r="AA773" s="37"/>
      <c r="AB773" s="37"/>
      <c r="AC773" s="37"/>
      <c r="AD773" s="37"/>
      <c r="AE773" s="37"/>
      <c r="AR773" s="183" t="s">
        <v>331</v>
      </c>
      <c r="AT773" s="183" t="s">
        <v>138</v>
      </c>
      <c r="AU773" s="183" t="s">
        <v>92</v>
      </c>
      <c r="AY773" s="19" t="s">
        <v>135</v>
      </c>
      <c r="BE773" s="184">
        <f>IF(N773="základní",J773,0)</f>
        <v>0</v>
      </c>
      <c r="BF773" s="184">
        <f>IF(N773="snížená",J773,0)</f>
        <v>0</v>
      </c>
      <c r="BG773" s="184">
        <f>IF(N773="zákl. přenesená",J773,0)</f>
        <v>0</v>
      </c>
      <c r="BH773" s="184">
        <f>IF(N773="sníž. přenesená",J773,0)</f>
        <v>0</v>
      </c>
      <c r="BI773" s="184">
        <f>IF(N773="nulová",J773,0)</f>
        <v>0</v>
      </c>
      <c r="BJ773" s="19" t="s">
        <v>90</v>
      </c>
      <c r="BK773" s="184">
        <f>ROUND(I773*H773,2)</f>
        <v>0</v>
      </c>
      <c r="BL773" s="19" t="s">
        <v>331</v>
      </c>
      <c r="BM773" s="183" t="s">
        <v>1060</v>
      </c>
    </row>
    <row r="774" spans="1:65" s="2" customFormat="1" ht="11.25">
      <c r="A774" s="37"/>
      <c r="B774" s="38"/>
      <c r="C774" s="39"/>
      <c r="D774" s="185" t="s">
        <v>145</v>
      </c>
      <c r="E774" s="39"/>
      <c r="F774" s="186" t="s">
        <v>1061</v>
      </c>
      <c r="G774" s="39"/>
      <c r="H774" s="39"/>
      <c r="I774" s="187"/>
      <c r="J774" s="39"/>
      <c r="K774" s="39"/>
      <c r="L774" s="42"/>
      <c r="M774" s="188"/>
      <c r="N774" s="189"/>
      <c r="O774" s="67"/>
      <c r="P774" s="67"/>
      <c r="Q774" s="67"/>
      <c r="R774" s="67"/>
      <c r="S774" s="67"/>
      <c r="T774" s="68"/>
      <c r="U774" s="37"/>
      <c r="V774" s="37"/>
      <c r="W774" s="37"/>
      <c r="X774" s="37"/>
      <c r="Y774" s="37"/>
      <c r="Z774" s="37"/>
      <c r="AA774" s="37"/>
      <c r="AB774" s="37"/>
      <c r="AC774" s="37"/>
      <c r="AD774" s="37"/>
      <c r="AE774" s="37"/>
      <c r="AT774" s="19" t="s">
        <v>145</v>
      </c>
      <c r="AU774" s="19" t="s">
        <v>92</v>
      </c>
    </row>
    <row r="775" spans="1:65" s="13" customFormat="1" ht="11.25">
      <c r="B775" s="190"/>
      <c r="C775" s="191"/>
      <c r="D775" s="192" t="s">
        <v>147</v>
      </c>
      <c r="E775" s="193" t="s">
        <v>45</v>
      </c>
      <c r="F775" s="194" t="s">
        <v>1062</v>
      </c>
      <c r="G775" s="191"/>
      <c r="H775" s="195">
        <v>11.16</v>
      </c>
      <c r="I775" s="196"/>
      <c r="J775" s="191"/>
      <c r="K775" s="191"/>
      <c r="L775" s="197"/>
      <c r="M775" s="198"/>
      <c r="N775" s="199"/>
      <c r="O775" s="199"/>
      <c r="P775" s="199"/>
      <c r="Q775" s="199"/>
      <c r="R775" s="199"/>
      <c r="S775" s="199"/>
      <c r="T775" s="200"/>
      <c r="AT775" s="201" t="s">
        <v>147</v>
      </c>
      <c r="AU775" s="201" t="s">
        <v>92</v>
      </c>
      <c r="AV775" s="13" t="s">
        <v>92</v>
      </c>
      <c r="AW775" s="13" t="s">
        <v>43</v>
      </c>
      <c r="AX775" s="13" t="s">
        <v>83</v>
      </c>
      <c r="AY775" s="201" t="s">
        <v>135</v>
      </c>
    </row>
    <row r="776" spans="1:65" s="13" customFormat="1" ht="11.25">
      <c r="B776" s="190"/>
      <c r="C776" s="191"/>
      <c r="D776" s="192" t="s">
        <v>147</v>
      </c>
      <c r="E776" s="193" t="s">
        <v>45</v>
      </c>
      <c r="F776" s="194" t="s">
        <v>1063</v>
      </c>
      <c r="G776" s="191"/>
      <c r="H776" s="195">
        <v>30</v>
      </c>
      <c r="I776" s="196"/>
      <c r="J776" s="191"/>
      <c r="K776" s="191"/>
      <c r="L776" s="197"/>
      <c r="M776" s="198"/>
      <c r="N776" s="199"/>
      <c r="O776" s="199"/>
      <c r="P776" s="199"/>
      <c r="Q776" s="199"/>
      <c r="R776" s="199"/>
      <c r="S776" s="199"/>
      <c r="T776" s="200"/>
      <c r="AT776" s="201" t="s">
        <v>147</v>
      </c>
      <c r="AU776" s="201" t="s">
        <v>92</v>
      </c>
      <c r="AV776" s="13" t="s">
        <v>92</v>
      </c>
      <c r="AW776" s="13" t="s">
        <v>43</v>
      </c>
      <c r="AX776" s="13" t="s">
        <v>83</v>
      </c>
      <c r="AY776" s="201" t="s">
        <v>135</v>
      </c>
    </row>
    <row r="777" spans="1:65" s="14" customFormat="1" ht="11.25">
      <c r="B777" s="202"/>
      <c r="C777" s="203"/>
      <c r="D777" s="192" t="s">
        <v>147</v>
      </c>
      <c r="E777" s="204" t="s">
        <v>45</v>
      </c>
      <c r="F777" s="205" t="s">
        <v>154</v>
      </c>
      <c r="G777" s="203"/>
      <c r="H777" s="206">
        <v>41.16</v>
      </c>
      <c r="I777" s="207"/>
      <c r="J777" s="203"/>
      <c r="K777" s="203"/>
      <c r="L777" s="208"/>
      <c r="M777" s="209"/>
      <c r="N777" s="210"/>
      <c r="O777" s="210"/>
      <c r="P777" s="210"/>
      <c r="Q777" s="210"/>
      <c r="R777" s="210"/>
      <c r="S777" s="210"/>
      <c r="T777" s="211"/>
      <c r="AT777" s="212" t="s">
        <v>147</v>
      </c>
      <c r="AU777" s="212" t="s">
        <v>92</v>
      </c>
      <c r="AV777" s="14" t="s">
        <v>143</v>
      </c>
      <c r="AW777" s="14" t="s">
        <v>43</v>
      </c>
      <c r="AX777" s="14" t="s">
        <v>90</v>
      </c>
      <c r="AY777" s="212" t="s">
        <v>135</v>
      </c>
    </row>
    <row r="778" spans="1:65" s="12" customFormat="1" ht="22.9" customHeight="1">
      <c r="B778" s="156"/>
      <c r="C778" s="157"/>
      <c r="D778" s="158" t="s">
        <v>82</v>
      </c>
      <c r="E778" s="170" t="s">
        <v>1064</v>
      </c>
      <c r="F778" s="170" t="s">
        <v>1065</v>
      </c>
      <c r="G778" s="157"/>
      <c r="H778" s="157"/>
      <c r="I778" s="160"/>
      <c r="J778" s="171">
        <f>BK778</f>
        <v>0</v>
      </c>
      <c r="K778" s="157"/>
      <c r="L778" s="162"/>
      <c r="M778" s="163"/>
      <c r="N778" s="164"/>
      <c r="O778" s="164"/>
      <c r="P778" s="165">
        <f>SUM(P779:P831)</f>
        <v>0</v>
      </c>
      <c r="Q778" s="164"/>
      <c r="R778" s="165">
        <f>SUM(R779:R831)</f>
        <v>2.2284843999999997</v>
      </c>
      <c r="S778" s="164"/>
      <c r="T778" s="166">
        <f>SUM(T779:T831)</f>
        <v>5.2480269999999996</v>
      </c>
      <c r="AR778" s="167" t="s">
        <v>92</v>
      </c>
      <c r="AT778" s="168" t="s">
        <v>82</v>
      </c>
      <c r="AU778" s="168" t="s">
        <v>90</v>
      </c>
      <c r="AY778" s="167" t="s">
        <v>135</v>
      </c>
      <c r="BK778" s="169">
        <f>SUM(BK779:BK831)</f>
        <v>0</v>
      </c>
    </row>
    <row r="779" spans="1:65" s="2" customFormat="1" ht="24.2" customHeight="1">
      <c r="A779" s="37"/>
      <c r="B779" s="38"/>
      <c r="C779" s="172" t="s">
        <v>1066</v>
      </c>
      <c r="D779" s="172" t="s">
        <v>138</v>
      </c>
      <c r="E779" s="173" t="s">
        <v>1067</v>
      </c>
      <c r="F779" s="174" t="s">
        <v>1068</v>
      </c>
      <c r="G779" s="175" t="s">
        <v>162</v>
      </c>
      <c r="H779" s="176">
        <v>51.53</v>
      </c>
      <c r="I779" s="177"/>
      <c r="J779" s="178">
        <f>ROUND(I779*H779,2)</f>
        <v>0</v>
      </c>
      <c r="K779" s="174" t="s">
        <v>142</v>
      </c>
      <c r="L779" s="42"/>
      <c r="M779" s="179" t="s">
        <v>45</v>
      </c>
      <c r="N779" s="180" t="s">
        <v>54</v>
      </c>
      <c r="O779" s="67"/>
      <c r="P779" s="181">
        <f>O779*H779</f>
        <v>0</v>
      </c>
      <c r="Q779" s="181">
        <v>0</v>
      </c>
      <c r="R779" s="181">
        <f>Q779*H779</f>
        <v>0</v>
      </c>
      <c r="S779" s="181">
        <v>0</v>
      </c>
      <c r="T779" s="182">
        <f>S779*H779</f>
        <v>0</v>
      </c>
      <c r="U779" s="37"/>
      <c r="V779" s="37"/>
      <c r="W779" s="37"/>
      <c r="X779" s="37"/>
      <c r="Y779" s="37"/>
      <c r="Z779" s="37"/>
      <c r="AA779" s="37"/>
      <c r="AB779" s="37"/>
      <c r="AC779" s="37"/>
      <c r="AD779" s="37"/>
      <c r="AE779" s="37"/>
      <c r="AR779" s="183" t="s">
        <v>331</v>
      </c>
      <c r="AT779" s="183" t="s">
        <v>138</v>
      </c>
      <c r="AU779" s="183" t="s">
        <v>92</v>
      </c>
      <c r="AY779" s="19" t="s">
        <v>135</v>
      </c>
      <c r="BE779" s="184">
        <f>IF(N779="základní",J779,0)</f>
        <v>0</v>
      </c>
      <c r="BF779" s="184">
        <f>IF(N779="snížená",J779,0)</f>
        <v>0</v>
      </c>
      <c r="BG779" s="184">
        <f>IF(N779="zákl. přenesená",J779,0)</f>
        <v>0</v>
      </c>
      <c r="BH779" s="184">
        <f>IF(N779="sníž. přenesená",J779,0)</f>
        <v>0</v>
      </c>
      <c r="BI779" s="184">
        <f>IF(N779="nulová",J779,0)</f>
        <v>0</v>
      </c>
      <c r="BJ779" s="19" t="s">
        <v>90</v>
      </c>
      <c r="BK779" s="184">
        <f>ROUND(I779*H779,2)</f>
        <v>0</v>
      </c>
      <c r="BL779" s="19" t="s">
        <v>331</v>
      </c>
      <c r="BM779" s="183" t="s">
        <v>1069</v>
      </c>
    </row>
    <row r="780" spans="1:65" s="2" customFormat="1" ht="11.25">
      <c r="A780" s="37"/>
      <c r="B780" s="38"/>
      <c r="C780" s="39"/>
      <c r="D780" s="185" t="s">
        <v>145</v>
      </c>
      <c r="E780" s="39"/>
      <c r="F780" s="186" t="s">
        <v>1070</v>
      </c>
      <c r="G780" s="39"/>
      <c r="H780" s="39"/>
      <c r="I780" s="187"/>
      <c r="J780" s="39"/>
      <c r="K780" s="39"/>
      <c r="L780" s="42"/>
      <c r="M780" s="188"/>
      <c r="N780" s="189"/>
      <c r="O780" s="67"/>
      <c r="P780" s="67"/>
      <c r="Q780" s="67"/>
      <c r="R780" s="67"/>
      <c r="S780" s="67"/>
      <c r="T780" s="68"/>
      <c r="U780" s="37"/>
      <c r="V780" s="37"/>
      <c r="W780" s="37"/>
      <c r="X780" s="37"/>
      <c r="Y780" s="37"/>
      <c r="Z780" s="37"/>
      <c r="AA780" s="37"/>
      <c r="AB780" s="37"/>
      <c r="AC780" s="37"/>
      <c r="AD780" s="37"/>
      <c r="AE780" s="37"/>
      <c r="AT780" s="19" t="s">
        <v>145</v>
      </c>
      <c r="AU780" s="19" t="s">
        <v>92</v>
      </c>
    </row>
    <row r="781" spans="1:65" s="2" customFormat="1" ht="24.2" customHeight="1">
      <c r="A781" s="37"/>
      <c r="B781" s="38"/>
      <c r="C781" s="172" t="s">
        <v>1071</v>
      </c>
      <c r="D781" s="172" t="s">
        <v>138</v>
      </c>
      <c r="E781" s="173" t="s">
        <v>1072</v>
      </c>
      <c r="F781" s="174" t="s">
        <v>1073</v>
      </c>
      <c r="G781" s="175" t="s">
        <v>162</v>
      </c>
      <c r="H781" s="176">
        <v>51.53</v>
      </c>
      <c r="I781" s="177"/>
      <c r="J781" s="178">
        <f>ROUND(I781*H781,2)</f>
        <v>0</v>
      </c>
      <c r="K781" s="174" t="s">
        <v>142</v>
      </c>
      <c r="L781" s="42"/>
      <c r="M781" s="179" t="s">
        <v>45</v>
      </c>
      <c r="N781" s="180" t="s">
        <v>54</v>
      </c>
      <c r="O781" s="67"/>
      <c r="P781" s="181">
        <f>O781*H781</f>
        <v>0</v>
      </c>
      <c r="Q781" s="181">
        <v>2.9999999999999997E-4</v>
      </c>
      <c r="R781" s="181">
        <f>Q781*H781</f>
        <v>1.5458999999999999E-2</v>
      </c>
      <c r="S781" s="181">
        <v>0</v>
      </c>
      <c r="T781" s="182">
        <f>S781*H781</f>
        <v>0</v>
      </c>
      <c r="U781" s="37"/>
      <c r="V781" s="37"/>
      <c r="W781" s="37"/>
      <c r="X781" s="37"/>
      <c r="Y781" s="37"/>
      <c r="Z781" s="37"/>
      <c r="AA781" s="37"/>
      <c r="AB781" s="37"/>
      <c r="AC781" s="37"/>
      <c r="AD781" s="37"/>
      <c r="AE781" s="37"/>
      <c r="AR781" s="183" t="s">
        <v>331</v>
      </c>
      <c r="AT781" s="183" t="s">
        <v>138</v>
      </c>
      <c r="AU781" s="183" t="s">
        <v>92</v>
      </c>
      <c r="AY781" s="19" t="s">
        <v>135</v>
      </c>
      <c r="BE781" s="184">
        <f>IF(N781="základní",J781,0)</f>
        <v>0</v>
      </c>
      <c r="BF781" s="184">
        <f>IF(N781="snížená",J781,0)</f>
        <v>0</v>
      </c>
      <c r="BG781" s="184">
        <f>IF(N781="zákl. přenesená",J781,0)</f>
        <v>0</v>
      </c>
      <c r="BH781" s="184">
        <f>IF(N781="sníž. přenesená",J781,0)</f>
        <v>0</v>
      </c>
      <c r="BI781" s="184">
        <f>IF(N781="nulová",J781,0)</f>
        <v>0</v>
      </c>
      <c r="BJ781" s="19" t="s">
        <v>90</v>
      </c>
      <c r="BK781" s="184">
        <f>ROUND(I781*H781,2)</f>
        <v>0</v>
      </c>
      <c r="BL781" s="19" t="s">
        <v>331</v>
      </c>
      <c r="BM781" s="183" t="s">
        <v>1074</v>
      </c>
    </row>
    <row r="782" spans="1:65" s="2" customFormat="1" ht="11.25">
      <c r="A782" s="37"/>
      <c r="B782" s="38"/>
      <c r="C782" s="39"/>
      <c r="D782" s="185" t="s">
        <v>145</v>
      </c>
      <c r="E782" s="39"/>
      <c r="F782" s="186" t="s">
        <v>1075</v>
      </c>
      <c r="G782" s="39"/>
      <c r="H782" s="39"/>
      <c r="I782" s="187"/>
      <c r="J782" s="39"/>
      <c r="K782" s="39"/>
      <c r="L782" s="42"/>
      <c r="M782" s="188"/>
      <c r="N782" s="189"/>
      <c r="O782" s="67"/>
      <c r="P782" s="67"/>
      <c r="Q782" s="67"/>
      <c r="R782" s="67"/>
      <c r="S782" s="67"/>
      <c r="T782" s="68"/>
      <c r="U782" s="37"/>
      <c r="V782" s="37"/>
      <c r="W782" s="37"/>
      <c r="X782" s="37"/>
      <c r="Y782" s="37"/>
      <c r="Z782" s="37"/>
      <c r="AA782" s="37"/>
      <c r="AB782" s="37"/>
      <c r="AC782" s="37"/>
      <c r="AD782" s="37"/>
      <c r="AE782" s="37"/>
      <c r="AT782" s="19" t="s">
        <v>145</v>
      </c>
      <c r="AU782" s="19" t="s">
        <v>92</v>
      </c>
    </row>
    <row r="783" spans="1:65" s="2" customFormat="1" ht="37.9" customHeight="1">
      <c r="A783" s="37"/>
      <c r="B783" s="38"/>
      <c r="C783" s="172" t="s">
        <v>1076</v>
      </c>
      <c r="D783" s="172" t="s">
        <v>138</v>
      </c>
      <c r="E783" s="173" t="s">
        <v>1077</v>
      </c>
      <c r="F783" s="174" t="s">
        <v>1078</v>
      </c>
      <c r="G783" s="175" t="s">
        <v>162</v>
      </c>
      <c r="H783" s="176">
        <v>51.53</v>
      </c>
      <c r="I783" s="177"/>
      <c r="J783" s="178">
        <f>ROUND(I783*H783,2)</f>
        <v>0</v>
      </c>
      <c r="K783" s="174" t="s">
        <v>142</v>
      </c>
      <c r="L783" s="42"/>
      <c r="M783" s="179" t="s">
        <v>45</v>
      </c>
      <c r="N783" s="180" t="s">
        <v>54</v>
      </c>
      <c r="O783" s="67"/>
      <c r="P783" s="181">
        <f>O783*H783</f>
        <v>0</v>
      </c>
      <c r="Q783" s="181">
        <v>1.4999999999999999E-2</v>
      </c>
      <c r="R783" s="181">
        <f>Q783*H783</f>
        <v>0.77295000000000003</v>
      </c>
      <c r="S783" s="181">
        <v>0</v>
      </c>
      <c r="T783" s="182">
        <f>S783*H783</f>
        <v>0</v>
      </c>
      <c r="U783" s="37"/>
      <c r="V783" s="37"/>
      <c r="W783" s="37"/>
      <c r="X783" s="37"/>
      <c r="Y783" s="37"/>
      <c r="Z783" s="37"/>
      <c r="AA783" s="37"/>
      <c r="AB783" s="37"/>
      <c r="AC783" s="37"/>
      <c r="AD783" s="37"/>
      <c r="AE783" s="37"/>
      <c r="AR783" s="183" t="s">
        <v>331</v>
      </c>
      <c r="AT783" s="183" t="s">
        <v>138</v>
      </c>
      <c r="AU783" s="183" t="s">
        <v>92</v>
      </c>
      <c r="AY783" s="19" t="s">
        <v>135</v>
      </c>
      <c r="BE783" s="184">
        <f>IF(N783="základní",J783,0)</f>
        <v>0</v>
      </c>
      <c r="BF783" s="184">
        <f>IF(N783="snížená",J783,0)</f>
        <v>0</v>
      </c>
      <c r="BG783" s="184">
        <f>IF(N783="zákl. přenesená",J783,0)</f>
        <v>0</v>
      </c>
      <c r="BH783" s="184">
        <f>IF(N783="sníž. přenesená",J783,0)</f>
        <v>0</v>
      </c>
      <c r="BI783" s="184">
        <f>IF(N783="nulová",J783,0)</f>
        <v>0</v>
      </c>
      <c r="BJ783" s="19" t="s">
        <v>90</v>
      </c>
      <c r="BK783" s="184">
        <f>ROUND(I783*H783,2)</f>
        <v>0</v>
      </c>
      <c r="BL783" s="19" t="s">
        <v>331</v>
      </c>
      <c r="BM783" s="183" t="s">
        <v>1079</v>
      </c>
    </row>
    <row r="784" spans="1:65" s="2" customFormat="1" ht="11.25">
      <c r="A784" s="37"/>
      <c r="B784" s="38"/>
      <c r="C784" s="39"/>
      <c r="D784" s="185" t="s">
        <v>145</v>
      </c>
      <c r="E784" s="39"/>
      <c r="F784" s="186" t="s">
        <v>1080</v>
      </c>
      <c r="G784" s="39"/>
      <c r="H784" s="39"/>
      <c r="I784" s="187"/>
      <c r="J784" s="39"/>
      <c r="K784" s="39"/>
      <c r="L784" s="42"/>
      <c r="M784" s="188"/>
      <c r="N784" s="189"/>
      <c r="O784" s="67"/>
      <c r="P784" s="67"/>
      <c r="Q784" s="67"/>
      <c r="R784" s="67"/>
      <c r="S784" s="67"/>
      <c r="T784" s="68"/>
      <c r="U784" s="37"/>
      <c r="V784" s="37"/>
      <c r="W784" s="37"/>
      <c r="X784" s="37"/>
      <c r="Y784" s="37"/>
      <c r="Z784" s="37"/>
      <c r="AA784" s="37"/>
      <c r="AB784" s="37"/>
      <c r="AC784" s="37"/>
      <c r="AD784" s="37"/>
      <c r="AE784" s="37"/>
      <c r="AT784" s="19" t="s">
        <v>145</v>
      </c>
      <c r="AU784" s="19" t="s">
        <v>92</v>
      </c>
    </row>
    <row r="785" spans="1:65" s="2" customFormat="1" ht="24.2" customHeight="1">
      <c r="A785" s="37"/>
      <c r="B785" s="38"/>
      <c r="C785" s="172" t="s">
        <v>1081</v>
      </c>
      <c r="D785" s="172" t="s">
        <v>138</v>
      </c>
      <c r="E785" s="173" t="s">
        <v>1082</v>
      </c>
      <c r="F785" s="174" t="s">
        <v>1083</v>
      </c>
      <c r="G785" s="175" t="s">
        <v>162</v>
      </c>
      <c r="H785" s="176">
        <v>63.1</v>
      </c>
      <c r="I785" s="177"/>
      <c r="J785" s="178">
        <f>ROUND(I785*H785,2)</f>
        <v>0</v>
      </c>
      <c r="K785" s="174" t="s">
        <v>142</v>
      </c>
      <c r="L785" s="42"/>
      <c r="M785" s="179" t="s">
        <v>45</v>
      </c>
      <c r="N785" s="180" t="s">
        <v>54</v>
      </c>
      <c r="O785" s="67"/>
      <c r="P785" s="181">
        <f>O785*H785</f>
        <v>0</v>
      </c>
      <c r="Q785" s="181">
        <v>0</v>
      </c>
      <c r="R785" s="181">
        <f>Q785*H785</f>
        <v>0</v>
      </c>
      <c r="S785" s="181">
        <v>8.3169999999999994E-2</v>
      </c>
      <c r="T785" s="182">
        <f>S785*H785</f>
        <v>5.2480269999999996</v>
      </c>
      <c r="U785" s="37"/>
      <c r="V785" s="37"/>
      <c r="W785" s="37"/>
      <c r="X785" s="37"/>
      <c r="Y785" s="37"/>
      <c r="Z785" s="37"/>
      <c r="AA785" s="37"/>
      <c r="AB785" s="37"/>
      <c r="AC785" s="37"/>
      <c r="AD785" s="37"/>
      <c r="AE785" s="37"/>
      <c r="AR785" s="183" t="s">
        <v>331</v>
      </c>
      <c r="AT785" s="183" t="s">
        <v>138</v>
      </c>
      <c r="AU785" s="183" t="s">
        <v>92</v>
      </c>
      <c r="AY785" s="19" t="s">
        <v>135</v>
      </c>
      <c r="BE785" s="184">
        <f>IF(N785="základní",J785,0)</f>
        <v>0</v>
      </c>
      <c r="BF785" s="184">
        <f>IF(N785="snížená",J785,0)</f>
        <v>0</v>
      </c>
      <c r="BG785" s="184">
        <f>IF(N785="zákl. přenesená",J785,0)</f>
        <v>0</v>
      </c>
      <c r="BH785" s="184">
        <f>IF(N785="sníž. přenesená",J785,0)</f>
        <v>0</v>
      </c>
      <c r="BI785" s="184">
        <f>IF(N785="nulová",J785,0)</f>
        <v>0</v>
      </c>
      <c r="BJ785" s="19" t="s">
        <v>90</v>
      </c>
      <c r="BK785" s="184">
        <f>ROUND(I785*H785,2)</f>
        <v>0</v>
      </c>
      <c r="BL785" s="19" t="s">
        <v>331</v>
      </c>
      <c r="BM785" s="183" t="s">
        <v>1084</v>
      </c>
    </row>
    <row r="786" spans="1:65" s="2" customFormat="1" ht="11.25">
      <c r="A786" s="37"/>
      <c r="B786" s="38"/>
      <c r="C786" s="39"/>
      <c r="D786" s="185" t="s">
        <v>145</v>
      </c>
      <c r="E786" s="39"/>
      <c r="F786" s="186" t="s">
        <v>1085</v>
      </c>
      <c r="G786" s="39"/>
      <c r="H786" s="39"/>
      <c r="I786" s="187"/>
      <c r="J786" s="39"/>
      <c r="K786" s="39"/>
      <c r="L786" s="42"/>
      <c r="M786" s="188"/>
      <c r="N786" s="189"/>
      <c r="O786" s="67"/>
      <c r="P786" s="67"/>
      <c r="Q786" s="67"/>
      <c r="R786" s="67"/>
      <c r="S786" s="67"/>
      <c r="T786" s="68"/>
      <c r="U786" s="37"/>
      <c r="V786" s="37"/>
      <c r="W786" s="37"/>
      <c r="X786" s="37"/>
      <c r="Y786" s="37"/>
      <c r="Z786" s="37"/>
      <c r="AA786" s="37"/>
      <c r="AB786" s="37"/>
      <c r="AC786" s="37"/>
      <c r="AD786" s="37"/>
      <c r="AE786" s="37"/>
      <c r="AT786" s="19" t="s">
        <v>145</v>
      </c>
      <c r="AU786" s="19" t="s">
        <v>92</v>
      </c>
    </row>
    <row r="787" spans="1:65" s="13" customFormat="1" ht="11.25">
      <c r="B787" s="190"/>
      <c r="C787" s="191"/>
      <c r="D787" s="192" t="s">
        <v>147</v>
      </c>
      <c r="E787" s="193" t="s">
        <v>45</v>
      </c>
      <c r="F787" s="194" t="s">
        <v>1086</v>
      </c>
      <c r="G787" s="191"/>
      <c r="H787" s="195">
        <v>4.9400000000000004</v>
      </c>
      <c r="I787" s="196"/>
      <c r="J787" s="191"/>
      <c r="K787" s="191"/>
      <c r="L787" s="197"/>
      <c r="M787" s="198"/>
      <c r="N787" s="199"/>
      <c r="O787" s="199"/>
      <c r="P787" s="199"/>
      <c r="Q787" s="199"/>
      <c r="R787" s="199"/>
      <c r="S787" s="199"/>
      <c r="T787" s="200"/>
      <c r="AT787" s="201" t="s">
        <v>147</v>
      </c>
      <c r="AU787" s="201" t="s">
        <v>92</v>
      </c>
      <c r="AV787" s="13" t="s">
        <v>92</v>
      </c>
      <c r="AW787" s="13" t="s">
        <v>43</v>
      </c>
      <c r="AX787" s="13" t="s">
        <v>83</v>
      </c>
      <c r="AY787" s="201" t="s">
        <v>135</v>
      </c>
    </row>
    <row r="788" spans="1:65" s="13" customFormat="1" ht="11.25">
      <c r="B788" s="190"/>
      <c r="C788" s="191"/>
      <c r="D788" s="192" t="s">
        <v>147</v>
      </c>
      <c r="E788" s="193" t="s">
        <v>45</v>
      </c>
      <c r="F788" s="194" t="s">
        <v>1087</v>
      </c>
      <c r="G788" s="191"/>
      <c r="H788" s="195">
        <v>31.7</v>
      </c>
      <c r="I788" s="196"/>
      <c r="J788" s="191"/>
      <c r="K788" s="191"/>
      <c r="L788" s="197"/>
      <c r="M788" s="198"/>
      <c r="N788" s="199"/>
      <c r="O788" s="199"/>
      <c r="P788" s="199"/>
      <c r="Q788" s="199"/>
      <c r="R788" s="199"/>
      <c r="S788" s="199"/>
      <c r="T788" s="200"/>
      <c r="AT788" s="201" t="s">
        <v>147</v>
      </c>
      <c r="AU788" s="201" t="s">
        <v>92</v>
      </c>
      <c r="AV788" s="13" t="s">
        <v>92</v>
      </c>
      <c r="AW788" s="13" t="s">
        <v>43</v>
      </c>
      <c r="AX788" s="13" t="s">
        <v>83</v>
      </c>
      <c r="AY788" s="201" t="s">
        <v>135</v>
      </c>
    </row>
    <row r="789" spans="1:65" s="13" customFormat="1" ht="11.25">
      <c r="B789" s="190"/>
      <c r="C789" s="191"/>
      <c r="D789" s="192" t="s">
        <v>147</v>
      </c>
      <c r="E789" s="193" t="s">
        <v>45</v>
      </c>
      <c r="F789" s="194" t="s">
        <v>1088</v>
      </c>
      <c r="G789" s="191"/>
      <c r="H789" s="195">
        <v>5.86</v>
      </c>
      <c r="I789" s="196"/>
      <c r="J789" s="191"/>
      <c r="K789" s="191"/>
      <c r="L789" s="197"/>
      <c r="M789" s="198"/>
      <c r="N789" s="199"/>
      <c r="O789" s="199"/>
      <c r="P789" s="199"/>
      <c r="Q789" s="199"/>
      <c r="R789" s="199"/>
      <c r="S789" s="199"/>
      <c r="T789" s="200"/>
      <c r="AT789" s="201" t="s">
        <v>147</v>
      </c>
      <c r="AU789" s="201" t="s">
        <v>92</v>
      </c>
      <c r="AV789" s="13" t="s">
        <v>92</v>
      </c>
      <c r="AW789" s="13" t="s">
        <v>43</v>
      </c>
      <c r="AX789" s="13" t="s">
        <v>83</v>
      </c>
      <c r="AY789" s="201" t="s">
        <v>135</v>
      </c>
    </row>
    <row r="790" spans="1:65" s="13" customFormat="1" ht="11.25">
      <c r="B790" s="190"/>
      <c r="C790" s="191"/>
      <c r="D790" s="192" t="s">
        <v>147</v>
      </c>
      <c r="E790" s="193" t="s">
        <v>45</v>
      </c>
      <c r="F790" s="194" t="s">
        <v>1089</v>
      </c>
      <c r="G790" s="191"/>
      <c r="H790" s="195">
        <v>20.6</v>
      </c>
      <c r="I790" s="196"/>
      <c r="J790" s="191"/>
      <c r="K790" s="191"/>
      <c r="L790" s="197"/>
      <c r="M790" s="198"/>
      <c r="N790" s="199"/>
      <c r="O790" s="199"/>
      <c r="P790" s="199"/>
      <c r="Q790" s="199"/>
      <c r="R790" s="199"/>
      <c r="S790" s="199"/>
      <c r="T790" s="200"/>
      <c r="AT790" s="201" t="s">
        <v>147</v>
      </c>
      <c r="AU790" s="201" t="s">
        <v>92</v>
      </c>
      <c r="AV790" s="13" t="s">
        <v>92</v>
      </c>
      <c r="AW790" s="13" t="s">
        <v>43</v>
      </c>
      <c r="AX790" s="13" t="s">
        <v>83</v>
      </c>
      <c r="AY790" s="201" t="s">
        <v>135</v>
      </c>
    </row>
    <row r="791" spans="1:65" s="14" customFormat="1" ht="11.25">
      <c r="B791" s="202"/>
      <c r="C791" s="203"/>
      <c r="D791" s="192" t="s">
        <v>147</v>
      </c>
      <c r="E791" s="204" t="s">
        <v>45</v>
      </c>
      <c r="F791" s="205" t="s">
        <v>154</v>
      </c>
      <c r="G791" s="203"/>
      <c r="H791" s="206">
        <v>63.1</v>
      </c>
      <c r="I791" s="207"/>
      <c r="J791" s="203"/>
      <c r="K791" s="203"/>
      <c r="L791" s="208"/>
      <c r="M791" s="209"/>
      <c r="N791" s="210"/>
      <c r="O791" s="210"/>
      <c r="P791" s="210"/>
      <c r="Q791" s="210"/>
      <c r="R791" s="210"/>
      <c r="S791" s="210"/>
      <c r="T791" s="211"/>
      <c r="AT791" s="212" t="s">
        <v>147</v>
      </c>
      <c r="AU791" s="212" t="s">
        <v>92</v>
      </c>
      <c r="AV791" s="14" t="s">
        <v>143</v>
      </c>
      <c r="AW791" s="14" t="s">
        <v>43</v>
      </c>
      <c r="AX791" s="14" t="s">
        <v>90</v>
      </c>
      <c r="AY791" s="212" t="s">
        <v>135</v>
      </c>
    </row>
    <row r="792" spans="1:65" s="2" customFormat="1" ht="24.2" customHeight="1">
      <c r="A792" s="37"/>
      <c r="B792" s="38"/>
      <c r="C792" s="172" t="s">
        <v>380</v>
      </c>
      <c r="D792" s="172" t="s">
        <v>138</v>
      </c>
      <c r="E792" s="173" t="s">
        <v>1090</v>
      </c>
      <c r="F792" s="174" t="s">
        <v>1091</v>
      </c>
      <c r="G792" s="175" t="s">
        <v>162</v>
      </c>
      <c r="H792" s="176">
        <v>51.53</v>
      </c>
      <c r="I792" s="177"/>
      <c r="J792" s="178">
        <f>ROUND(I792*H792,2)</f>
        <v>0</v>
      </c>
      <c r="K792" s="174" t="s">
        <v>142</v>
      </c>
      <c r="L792" s="42"/>
      <c r="M792" s="179" t="s">
        <v>45</v>
      </c>
      <c r="N792" s="180" t="s">
        <v>54</v>
      </c>
      <c r="O792" s="67"/>
      <c r="P792" s="181">
        <f>O792*H792</f>
        <v>0</v>
      </c>
      <c r="Q792" s="181">
        <v>5.4000000000000003E-3</v>
      </c>
      <c r="R792" s="181">
        <f>Q792*H792</f>
        <v>0.27826200000000001</v>
      </c>
      <c r="S792" s="181">
        <v>0</v>
      </c>
      <c r="T792" s="182">
        <f>S792*H792</f>
        <v>0</v>
      </c>
      <c r="U792" s="37"/>
      <c r="V792" s="37"/>
      <c r="W792" s="37"/>
      <c r="X792" s="37"/>
      <c r="Y792" s="37"/>
      <c r="Z792" s="37"/>
      <c r="AA792" s="37"/>
      <c r="AB792" s="37"/>
      <c r="AC792" s="37"/>
      <c r="AD792" s="37"/>
      <c r="AE792" s="37"/>
      <c r="AR792" s="183" t="s">
        <v>331</v>
      </c>
      <c r="AT792" s="183" t="s">
        <v>138</v>
      </c>
      <c r="AU792" s="183" t="s">
        <v>92</v>
      </c>
      <c r="AY792" s="19" t="s">
        <v>135</v>
      </c>
      <c r="BE792" s="184">
        <f>IF(N792="základní",J792,0)</f>
        <v>0</v>
      </c>
      <c r="BF792" s="184">
        <f>IF(N792="snížená",J792,0)</f>
        <v>0</v>
      </c>
      <c r="BG792" s="184">
        <f>IF(N792="zákl. přenesená",J792,0)</f>
        <v>0</v>
      </c>
      <c r="BH792" s="184">
        <f>IF(N792="sníž. přenesená",J792,0)</f>
        <v>0</v>
      </c>
      <c r="BI792" s="184">
        <f>IF(N792="nulová",J792,0)</f>
        <v>0</v>
      </c>
      <c r="BJ792" s="19" t="s">
        <v>90</v>
      </c>
      <c r="BK792" s="184">
        <f>ROUND(I792*H792,2)</f>
        <v>0</v>
      </c>
      <c r="BL792" s="19" t="s">
        <v>331</v>
      </c>
      <c r="BM792" s="183" t="s">
        <v>1092</v>
      </c>
    </row>
    <row r="793" spans="1:65" s="2" customFormat="1" ht="11.25">
      <c r="A793" s="37"/>
      <c r="B793" s="38"/>
      <c r="C793" s="39"/>
      <c r="D793" s="185" t="s">
        <v>145</v>
      </c>
      <c r="E793" s="39"/>
      <c r="F793" s="186" t="s">
        <v>1093</v>
      </c>
      <c r="G793" s="39"/>
      <c r="H793" s="39"/>
      <c r="I793" s="187"/>
      <c r="J793" s="39"/>
      <c r="K793" s="39"/>
      <c r="L793" s="42"/>
      <c r="M793" s="188"/>
      <c r="N793" s="189"/>
      <c r="O793" s="67"/>
      <c r="P793" s="67"/>
      <c r="Q793" s="67"/>
      <c r="R793" s="67"/>
      <c r="S793" s="67"/>
      <c r="T793" s="68"/>
      <c r="U793" s="37"/>
      <c r="V793" s="37"/>
      <c r="W793" s="37"/>
      <c r="X793" s="37"/>
      <c r="Y793" s="37"/>
      <c r="Z793" s="37"/>
      <c r="AA793" s="37"/>
      <c r="AB793" s="37"/>
      <c r="AC793" s="37"/>
      <c r="AD793" s="37"/>
      <c r="AE793" s="37"/>
      <c r="AT793" s="19" t="s">
        <v>145</v>
      </c>
      <c r="AU793" s="19" t="s">
        <v>92</v>
      </c>
    </row>
    <row r="794" spans="1:65" s="13" customFormat="1" ht="11.25">
      <c r="B794" s="190"/>
      <c r="C794" s="191"/>
      <c r="D794" s="192" t="s">
        <v>147</v>
      </c>
      <c r="E794" s="193" t="s">
        <v>45</v>
      </c>
      <c r="F794" s="194" t="s">
        <v>1094</v>
      </c>
      <c r="G794" s="191"/>
      <c r="H794" s="195">
        <v>2.31</v>
      </c>
      <c r="I794" s="196"/>
      <c r="J794" s="191"/>
      <c r="K794" s="191"/>
      <c r="L794" s="197"/>
      <c r="M794" s="198"/>
      <c r="N794" s="199"/>
      <c r="O794" s="199"/>
      <c r="P794" s="199"/>
      <c r="Q794" s="199"/>
      <c r="R794" s="199"/>
      <c r="S794" s="199"/>
      <c r="T794" s="200"/>
      <c r="AT794" s="201" t="s">
        <v>147</v>
      </c>
      <c r="AU794" s="201" t="s">
        <v>92</v>
      </c>
      <c r="AV794" s="13" t="s">
        <v>92</v>
      </c>
      <c r="AW794" s="13" t="s">
        <v>43</v>
      </c>
      <c r="AX794" s="13" t="s">
        <v>83</v>
      </c>
      <c r="AY794" s="201" t="s">
        <v>135</v>
      </c>
    </row>
    <row r="795" spans="1:65" s="13" customFormat="1" ht="11.25">
      <c r="B795" s="190"/>
      <c r="C795" s="191"/>
      <c r="D795" s="192" t="s">
        <v>147</v>
      </c>
      <c r="E795" s="193" t="s">
        <v>45</v>
      </c>
      <c r="F795" s="194" t="s">
        <v>1095</v>
      </c>
      <c r="G795" s="191"/>
      <c r="H795" s="195">
        <v>10.32</v>
      </c>
      <c r="I795" s="196"/>
      <c r="J795" s="191"/>
      <c r="K795" s="191"/>
      <c r="L795" s="197"/>
      <c r="M795" s="198"/>
      <c r="N795" s="199"/>
      <c r="O795" s="199"/>
      <c r="P795" s="199"/>
      <c r="Q795" s="199"/>
      <c r="R795" s="199"/>
      <c r="S795" s="199"/>
      <c r="T795" s="200"/>
      <c r="AT795" s="201" t="s">
        <v>147</v>
      </c>
      <c r="AU795" s="201" t="s">
        <v>92</v>
      </c>
      <c r="AV795" s="13" t="s">
        <v>92</v>
      </c>
      <c r="AW795" s="13" t="s">
        <v>43</v>
      </c>
      <c r="AX795" s="13" t="s">
        <v>83</v>
      </c>
      <c r="AY795" s="201" t="s">
        <v>135</v>
      </c>
    </row>
    <row r="796" spans="1:65" s="13" customFormat="1" ht="11.25">
      <c r="B796" s="190"/>
      <c r="C796" s="191"/>
      <c r="D796" s="192" t="s">
        <v>147</v>
      </c>
      <c r="E796" s="193" t="s">
        <v>45</v>
      </c>
      <c r="F796" s="194" t="s">
        <v>1096</v>
      </c>
      <c r="G796" s="191"/>
      <c r="H796" s="195">
        <v>6.47</v>
      </c>
      <c r="I796" s="196"/>
      <c r="J796" s="191"/>
      <c r="K796" s="191"/>
      <c r="L796" s="197"/>
      <c r="M796" s="198"/>
      <c r="N796" s="199"/>
      <c r="O796" s="199"/>
      <c r="P796" s="199"/>
      <c r="Q796" s="199"/>
      <c r="R796" s="199"/>
      <c r="S796" s="199"/>
      <c r="T796" s="200"/>
      <c r="AT796" s="201" t="s">
        <v>147</v>
      </c>
      <c r="AU796" s="201" t="s">
        <v>92</v>
      </c>
      <c r="AV796" s="13" t="s">
        <v>92</v>
      </c>
      <c r="AW796" s="13" t="s">
        <v>43</v>
      </c>
      <c r="AX796" s="13" t="s">
        <v>83</v>
      </c>
      <c r="AY796" s="201" t="s">
        <v>135</v>
      </c>
    </row>
    <row r="797" spans="1:65" s="13" customFormat="1" ht="11.25">
      <c r="B797" s="190"/>
      <c r="C797" s="191"/>
      <c r="D797" s="192" t="s">
        <v>147</v>
      </c>
      <c r="E797" s="193" t="s">
        <v>45</v>
      </c>
      <c r="F797" s="194" t="s">
        <v>1097</v>
      </c>
      <c r="G797" s="191"/>
      <c r="H797" s="195">
        <v>6.41</v>
      </c>
      <c r="I797" s="196"/>
      <c r="J797" s="191"/>
      <c r="K797" s="191"/>
      <c r="L797" s="197"/>
      <c r="M797" s="198"/>
      <c r="N797" s="199"/>
      <c r="O797" s="199"/>
      <c r="P797" s="199"/>
      <c r="Q797" s="199"/>
      <c r="R797" s="199"/>
      <c r="S797" s="199"/>
      <c r="T797" s="200"/>
      <c r="AT797" s="201" t="s">
        <v>147</v>
      </c>
      <c r="AU797" s="201" t="s">
        <v>92</v>
      </c>
      <c r="AV797" s="13" t="s">
        <v>92</v>
      </c>
      <c r="AW797" s="13" t="s">
        <v>43</v>
      </c>
      <c r="AX797" s="13" t="s">
        <v>83</v>
      </c>
      <c r="AY797" s="201" t="s">
        <v>135</v>
      </c>
    </row>
    <row r="798" spans="1:65" s="13" customFormat="1" ht="11.25">
      <c r="B798" s="190"/>
      <c r="C798" s="191"/>
      <c r="D798" s="192" t="s">
        <v>147</v>
      </c>
      <c r="E798" s="193" t="s">
        <v>45</v>
      </c>
      <c r="F798" s="194" t="s">
        <v>1098</v>
      </c>
      <c r="G798" s="191"/>
      <c r="H798" s="195">
        <v>6.47</v>
      </c>
      <c r="I798" s="196"/>
      <c r="J798" s="191"/>
      <c r="K798" s="191"/>
      <c r="L798" s="197"/>
      <c r="M798" s="198"/>
      <c r="N798" s="199"/>
      <c r="O798" s="199"/>
      <c r="P798" s="199"/>
      <c r="Q798" s="199"/>
      <c r="R798" s="199"/>
      <c r="S798" s="199"/>
      <c r="T798" s="200"/>
      <c r="AT798" s="201" t="s">
        <v>147</v>
      </c>
      <c r="AU798" s="201" t="s">
        <v>92</v>
      </c>
      <c r="AV798" s="13" t="s">
        <v>92</v>
      </c>
      <c r="AW798" s="13" t="s">
        <v>43</v>
      </c>
      <c r="AX798" s="13" t="s">
        <v>83</v>
      </c>
      <c r="AY798" s="201" t="s">
        <v>135</v>
      </c>
    </row>
    <row r="799" spans="1:65" s="13" customFormat="1" ht="11.25">
      <c r="B799" s="190"/>
      <c r="C799" s="191"/>
      <c r="D799" s="192" t="s">
        <v>147</v>
      </c>
      <c r="E799" s="193" t="s">
        <v>45</v>
      </c>
      <c r="F799" s="194" t="s">
        <v>1099</v>
      </c>
      <c r="G799" s="191"/>
      <c r="H799" s="195">
        <v>6.41</v>
      </c>
      <c r="I799" s="196"/>
      <c r="J799" s="191"/>
      <c r="K799" s="191"/>
      <c r="L799" s="197"/>
      <c r="M799" s="198"/>
      <c r="N799" s="199"/>
      <c r="O799" s="199"/>
      <c r="P799" s="199"/>
      <c r="Q799" s="199"/>
      <c r="R799" s="199"/>
      <c r="S799" s="199"/>
      <c r="T799" s="200"/>
      <c r="AT799" s="201" t="s">
        <v>147</v>
      </c>
      <c r="AU799" s="201" t="s">
        <v>92</v>
      </c>
      <c r="AV799" s="13" t="s">
        <v>92</v>
      </c>
      <c r="AW799" s="13" t="s">
        <v>43</v>
      </c>
      <c r="AX799" s="13" t="s">
        <v>83</v>
      </c>
      <c r="AY799" s="201" t="s">
        <v>135</v>
      </c>
    </row>
    <row r="800" spans="1:65" s="13" customFormat="1" ht="11.25">
      <c r="B800" s="190"/>
      <c r="C800" s="191"/>
      <c r="D800" s="192" t="s">
        <v>147</v>
      </c>
      <c r="E800" s="193" t="s">
        <v>45</v>
      </c>
      <c r="F800" s="194" t="s">
        <v>821</v>
      </c>
      <c r="G800" s="191"/>
      <c r="H800" s="195">
        <v>3.49</v>
      </c>
      <c r="I800" s="196"/>
      <c r="J800" s="191"/>
      <c r="K800" s="191"/>
      <c r="L800" s="197"/>
      <c r="M800" s="198"/>
      <c r="N800" s="199"/>
      <c r="O800" s="199"/>
      <c r="P800" s="199"/>
      <c r="Q800" s="199"/>
      <c r="R800" s="199"/>
      <c r="S800" s="199"/>
      <c r="T800" s="200"/>
      <c r="AT800" s="201" t="s">
        <v>147</v>
      </c>
      <c r="AU800" s="201" t="s">
        <v>92</v>
      </c>
      <c r="AV800" s="13" t="s">
        <v>92</v>
      </c>
      <c r="AW800" s="13" t="s">
        <v>43</v>
      </c>
      <c r="AX800" s="13" t="s">
        <v>83</v>
      </c>
      <c r="AY800" s="201" t="s">
        <v>135</v>
      </c>
    </row>
    <row r="801" spans="1:65" s="13" customFormat="1" ht="11.25">
      <c r="B801" s="190"/>
      <c r="C801" s="191"/>
      <c r="D801" s="192" t="s">
        <v>147</v>
      </c>
      <c r="E801" s="193" t="s">
        <v>45</v>
      </c>
      <c r="F801" s="194" t="s">
        <v>1100</v>
      </c>
      <c r="G801" s="191"/>
      <c r="H801" s="195">
        <v>3.32</v>
      </c>
      <c r="I801" s="196"/>
      <c r="J801" s="191"/>
      <c r="K801" s="191"/>
      <c r="L801" s="197"/>
      <c r="M801" s="198"/>
      <c r="N801" s="199"/>
      <c r="O801" s="199"/>
      <c r="P801" s="199"/>
      <c r="Q801" s="199"/>
      <c r="R801" s="199"/>
      <c r="S801" s="199"/>
      <c r="T801" s="200"/>
      <c r="AT801" s="201" t="s">
        <v>147</v>
      </c>
      <c r="AU801" s="201" t="s">
        <v>92</v>
      </c>
      <c r="AV801" s="13" t="s">
        <v>92</v>
      </c>
      <c r="AW801" s="13" t="s">
        <v>43</v>
      </c>
      <c r="AX801" s="13" t="s">
        <v>83</v>
      </c>
      <c r="AY801" s="201" t="s">
        <v>135</v>
      </c>
    </row>
    <row r="802" spans="1:65" s="13" customFormat="1" ht="11.25">
      <c r="B802" s="190"/>
      <c r="C802" s="191"/>
      <c r="D802" s="192" t="s">
        <v>147</v>
      </c>
      <c r="E802" s="193" t="s">
        <v>45</v>
      </c>
      <c r="F802" s="194" t="s">
        <v>1101</v>
      </c>
      <c r="G802" s="191"/>
      <c r="H802" s="195">
        <v>6.33</v>
      </c>
      <c r="I802" s="196"/>
      <c r="J802" s="191"/>
      <c r="K802" s="191"/>
      <c r="L802" s="197"/>
      <c r="M802" s="198"/>
      <c r="N802" s="199"/>
      <c r="O802" s="199"/>
      <c r="P802" s="199"/>
      <c r="Q802" s="199"/>
      <c r="R802" s="199"/>
      <c r="S802" s="199"/>
      <c r="T802" s="200"/>
      <c r="AT802" s="201" t="s">
        <v>147</v>
      </c>
      <c r="AU802" s="201" t="s">
        <v>92</v>
      </c>
      <c r="AV802" s="13" t="s">
        <v>92</v>
      </c>
      <c r="AW802" s="13" t="s">
        <v>43</v>
      </c>
      <c r="AX802" s="13" t="s">
        <v>83</v>
      </c>
      <c r="AY802" s="201" t="s">
        <v>135</v>
      </c>
    </row>
    <row r="803" spans="1:65" s="14" customFormat="1" ht="11.25">
      <c r="B803" s="202"/>
      <c r="C803" s="203"/>
      <c r="D803" s="192" t="s">
        <v>147</v>
      </c>
      <c r="E803" s="204" t="s">
        <v>45</v>
      </c>
      <c r="F803" s="205" t="s">
        <v>154</v>
      </c>
      <c r="G803" s="203"/>
      <c r="H803" s="206">
        <v>51.53</v>
      </c>
      <c r="I803" s="207"/>
      <c r="J803" s="203"/>
      <c r="K803" s="203"/>
      <c r="L803" s="208"/>
      <c r="M803" s="209"/>
      <c r="N803" s="210"/>
      <c r="O803" s="210"/>
      <c r="P803" s="210"/>
      <c r="Q803" s="210"/>
      <c r="R803" s="210"/>
      <c r="S803" s="210"/>
      <c r="T803" s="211"/>
      <c r="AT803" s="212" t="s">
        <v>147</v>
      </c>
      <c r="AU803" s="212" t="s">
        <v>92</v>
      </c>
      <c r="AV803" s="14" t="s">
        <v>143</v>
      </c>
      <c r="AW803" s="14" t="s">
        <v>43</v>
      </c>
      <c r="AX803" s="14" t="s">
        <v>90</v>
      </c>
      <c r="AY803" s="212" t="s">
        <v>135</v>
      </c>
    </row>
    <row r="804" spans="1:65" s="2" customFormat="1" ht="37.9" customHeight="1">
      <c r="A804" s="37"/>
      <c r="B804" s="38"/>
      <c r="C804" s="223" t="s">
        <v>1102</v>
      </c>
      <c r="D804" s="223" t="s">
        <v>362</v>
      </c>
      <c r="E804" s="224" t="s">
        <v>1103</v>
      </c>
      <c r="F804" s="225" t="s">
        <v>1104</v>
      </c>
      <c r="G804" s="226" t="s">
        <v>162</v>
      </c>
      <c r="H804" s="227">
        <v>54.106999999999999</v>
      </c>
      <c r="I804" s="228"/>
      <c r="J804" s="229">
        <f>ROUND(I804*H804,2)</f>
        <v>0</v>
      </c>
      <c r="K804" s="225" t="s">
        <v>142</v>
      </c>
      <c r="L804" s="230"/>
      <c r="M804" s="231" t="s">
        <v>45</v>
      </c>
      <c r="N804" s="232" t="s">
        <v>54</v>
      </c>
      <c r="O804" s="67"/>
      <c r="P804" s="181">
        <f>O804*H804</f>
        <v>0</v>
      </c>
      <c r="Q804" s="181">
        <v>1.9199999999999998E-2</v>
      </c>
      <c r="R804" s="181">
        <f>Q804*H804</f>
        <v>1.0388544</v>
      </c>
      <c r="S804" s="181">
        <v>0</v>
      </c>
      <c r="T804" s="182">
        <f>S804*H804</f>
        <v>0</v>
      </c>
      <c r="U804" s="37"/>
      <c r="V804" s="37"/>
      <c r="W804" s="37"/>
      <c r="X804" s="37"/>
      <c r="Y804" s="37"/>
      <c r="Z804" s="37"/>
      <c r="AA804" s="37"/>
      <c r="AB804" s="37"/>
      <c r="AC804" s="37"/>
      <c r="AD804" s="37"/>
      <c r="AE804" s="37"/>
      <c r="AR804" s="183" t="s">
        <v>405</v>
      </c>
      <c r="AT804" s="183" t="s">
        <v>362</v>
      </c>
      <c r="AU804" s="183" t="s">
        <v>92</v>
      </c>
      <c r="AY804" s="19" t="s">
        <v>135</v>
      </c>
      <c r="BE804" s="184">
        <f>IF(N804="základní",J804,0)</f>
        <v>0</v>
      </c>
      <c r="BF804" s="184">
        <f>IF(N804="snížená",J804,0)</f>
        <v>0</v>
      </c>
      <c r="BG804" s="184">
        <f>IF(N804="zákl. přenesená",J804,0)</f>
        <v>0</v>
      </c>
      <c r="BH804" s="184">
        <f>IF(N804="sníž. přenesená",J804,0)</f>
        <v>0</v>
      </c>
      <c r="BI804" s="184">
        <f>IF(N804="nulová",J804,0)</f>
        <v>0</v>
      </c>
      <c r="BJ804" s="19" t="s">
        <v>90</v>
      </c>
      <c r="BK804" s="184">
        <f>ROUND(I804*H804,2)</f>
        <v>0</v>
      </c>
      <c r="BL804" s="19" t="s">
        <v>331</v>
      </c>
      <c r="BM804" s="183" t="s">
        <v>1105</v>
      </c>
    </row>
    <row r="805" spans="1:65" s="13" customFormat="1" ht="11.25">
      <c r="B805" s="190"/>
      <c r="C805" s="191"/>
      <c r="D805" s="192" t="s">
        <v>147</v>
      </c>
      <c r="E805" s="191"/>
      <c r="F805" s="194" t="s">
        <v>1106</v>
      </c>
      <c r="G805" s="191"/>
      <c r="H805" s="195">
        <v>54.106999999999999</v>
      </c>
      <c r="I805" s="196"/>
      <c r="J805" s="191"/>
      <c r="K805" s="191"/>
      <c r="L805" s="197"/>
      <c r="M805" s="198"/>
      <c r="N805" s="199"/>
      <c r="O805" s="199"/>
      <c r="P805" s="199"/>
      <c r="Q805" s="199"/>
      <c r="R805" s="199"/>
      <c r="S805" s="199"/>
      <c r="T805" s="200"/>
      <c r="AT805" s="201" t="s">
        <v>147</v>
      </c>
      <c r="AU805" s="201" t="s">
        <v>92</v>
      </c>
      <c r="AV805" s="13" t="s">
        <v>92</v>
      </c>
      <c r="AW805" s="13" t="s">
        <v>4</v>
      </c>
      <c r="AX805" s="13" t="s">
        <v>90</v>
      </c>
      <c r="AY805" s="201" t="s">
        <v>135</v>
      </c>
    </row>
    <row r="806" spans="1:65" s="2" customFormat="1" ht="37.9" customHeight="1">
      <c r="A806" s="37"/>
      <c r="B806" s="38"/>
      <c r="C806" s="172" t="s">
        <v>1107</v>
      </c>
      <c r="D806" s="172" t="s">
        <v>138</v>
      </c>
      <c r="E806" s="173" t="s">
        <v>1108</v>
      </c>
      <c r="F806" s="174" t="s">
        <v>1109</v>
      </c>
      <c r="G806" s="175" t="s">
        <v>162</v>
      </c>
      <c r="H806" s="176">
        <v>41.21</v>
      </c>
      <c r="I806" s="177"/>
      <c r="J806" s="178">
        <f>ROUND(I806*H806,2)</f>
        <v>0</v>
      </c>
      <c r="K806" s="174" t="s">
        <v>142</v>
      </c>
      <c r="L806" s="42"/>
      <c r="M806" s="179" t="s">
        <v>45</v>
      </c>
      <c r="N806" s="180" t="s">
        <v>54</v>
      </c>
      <c r="O806" s="67"/>
      <c r="P806" s="181">
        <f>O806*H806</f>
        <v>0</v>
      </c>
      <c r="Q806" s="181">
        <v>0</v>
      </c>
      <c r="R806" s="181">
        <f>Q806*H806</f>
        <v>0</v>
      </c>
      <c r="S806" s="181">
        <v>0</v>
      </c>
      <c r="T806" s="182">
        <f>S806*H806</f>
        <v>0</v>
      </c>
      <c r="U806" s="37"/>
      <c r="V806" s="37"/>
      <c r="W806" s="37"/>
      <c r="X806" s="37"/>
      <c r="Y806" s="37"/>
      <c r="Z806" s="37"/>
      <c r="AA806" s="37"/>
      <c r="AB806" s="37"/>
      <c r="AC806" s="37"/>
      <c r="AD806" s="37"/>
      <c r="AE806" s="37"/>
      <c r="AR806" s="183" t="s">
        <v>331</v>
      </c>
      <c r="AT806" s="183" t="s">
        <v>138</v>
      </c>
      <c r="AU806" s="183" t="s">
        <v>92</v>
      </c>
      <c r="AY806" s="19" t="s">
        <v>135</v>
      </c>
      <c r="BE806" s="184">
        <f>IF(N806="základní",J806,0)</f>
        <v>0</v>
      </c>
      <c r="BF806" s="184">
        <f>IF(N806="snížená",J806,0)</f>
        <v>0</v>
      </c>
      <c r="BG806" s="184">
        <f>IF(N806="zákl. přenesená",J806,0)</f>
        <v>0</v>
      </c>
      <c r="BH806" s="184">
        <f>IF(N806="sníž. přenesená",J806,0)</f>
        <v>0</v>
      </c>
      <c r="BI806" s="184">
        <f>IF(N806="nulová",J806,0)</f>
        <v>0</v>
      </c>
      <c r="BJ806" s="19" t="s">
        <v>90</v>
      </c>
      <c r="BK806" s="184">
        <f>ROUND(I806*H806,2)</f>
        <v>0</v>
      </c>
      <c r="BL806" s="19" t="s">
        <v>331</v>
      </c>
      <c r="BM806" s="183" t="s">
        <v>1110</v>
      </c>
    </row>
    <row r="807" spans="1:65" s="2" customFormat="1" ht="11.25">
      <c r="A807" s="37"/>
      <c r="B807" s="38"/>
      <c r="C807" s="39"/>
      <c r="D807" s="185" t="s">
        <v>145</v>
      </c>
      <c r="E807" s="39"/>
      <c r="F807" s="186" t="s">
        <v>1111</v>
      </c>
      <c r="G807" s="39"/>
      <c r="H807" s="39"/>
      <c r="I807" s="187"/>
      <c r="J807" s="39"/>
      <c r="K807" s="39"/>
      <c r="L807" s="42"/>
      <c r="M807" s="188"/>
      <c r="N807" s="189"/>
      <c r="O807" s="67"/>
      <c r="P807" s="67"/>
      <c r="Q807" s="67"/>
      <c r="R807" s="67"/>
      <c r="S807" s="67"/>
      <c r="T807" s="68"/>
      <c r="U807" s="37"/>
      <c r="V807" s="37"/>
      <c r="W807" s="37"/>
      <c r="X807" s="37"/>
      <c r="Y807" s="37"/>
      <c r="Z807" s="37"/>
      <c r="AA807" s="37"/>
      <c r="AB807" s="37"/>
      <c r="AC807" s="37"/>
      <c r="AD807" s="37"/>
      <c r="AE807" s="37"/>
      <c r="AT807" s="19" t="s">
        <v>145</v>
      </c>
      <c r="AU807" s="19" t="s">
        <v>92</v>
      </c>
    </row>
    <row r="808" spans="1:65" s="13" customFormat="1" ht="11.25">
      <c r="B808" s="190"/>
      <c r="C808" s="191"/>
      <c r="D808" s="192" t="s">
        <v>147</v>
      </c>
      <c r="E808" s="193" t="s">
        <v>45</v>
      </c>
      <c r="F808" s="194" t="s">
        <v>1094</v>
      </c>
      <c r="G808" s="191"/>
      <c r="H808" s="195">
        <v>2.31</v>
      </c>
      <c r="I808" s="196"/>
      <c r="J808" s="191"/>
      <c r="K808" s="191"/>
      <c r="L808" s="197"/>
      <c r="M808" s="198"/>
      <c r="N808" s="199"/>
      <c r="O808" s="199"/>
      <c r="P808" s="199"/>
      <c r="Q808" s="199"/>
      <c r="R808" s="199"/>
      <c r="S808" s="199"/>
      <c r="T808" s="200"/>
      <c r="AT808" s="201" t="s">
        <v>147</v>
      </c>
      <c r="AU808" s="201" t="s">
        <v>92</v>
      </c>
      <c r="AV808" s="13" t="s">
        <v>92</v>
      </c>
      <c r="AW808" s="13" t="s">
        <v>43</v>
      </c>
      <c r="AX808" s="13" t="s">
        <v>83</v>
      </c>
      <c r="AY808" s="201" t="s">
        <v>135</v>
      </c>
    </row>
    <row r="809" spans="1:65" s="13" customFormat="1" ht="11.25">
      <c r="B809" s="190"/>
      <c r="C809" s="191"/>
      <c r="D809" s="192" t="s">
        <v>147</v>
      </c>
      <c r="E809" s="193" t="s">
        <v>45</v>
      </c>
      <c r="F809" s="194" t="s">
        <v>1096</v>
      </c>
      <c r="G809" s="191"/>
      <c r="H809" s="195">
        <v>6.47</v>
      </c>
      <c r="I809" s="196"/>
      <c r="J809" s="191"/>
      <c r="K809" s="191"/>
      <c r="L809" s="197"/>
      <c r="M809" s="198"/>
      <c r="N809" s="199"/>
      <c r="O809" s="199"/>
      <c r="P809" s="199"/>
      <c r="Q809" s="199"/>
      <c r="R809" s="199"/>
      <c r="S809" s="199"/>
      <c r="T809" s="200"/>
      <c r="AT809" s="201" t="s">
        <v>147</v>
      </c>
      <c r="AU809" s="201" t="s">
        <v>92</v>
      </c>
      <c r="AV809" s="13" t="s">
        <v>92</v>
      </c>
      <c r="AW809" s="13" t="s">
        <v>43</v>
      </c>
      <c r="AX809" s="13" t="s">
        <v>83</v>
      </c>
      <c r="AY809" s="201" t="s">
        <v>135</v>
      </c>
    </row>
    <row r="810" spans="1:65" s="13" customFormat="1" ht="11.25">
      <c r="B810" s="190"/>
      <c r="C810" s="191"/>
      <c r="D810" s="192" t="s">
        <v>147</v>
      </c>
      <c r="E810" s="193" t="s">
        <v>45</v>
      </c>
      <c r="F810" s="194" t="s">
        <v>1097</v>
      </c>
      <c r="G810" s="191"/>
      <c r="H810" s="195">
        <v>6.41</v>
      </c>
      <c r="I810" s="196"/>
      <c r="J810" s="191"/>
      <c r="K810" s="191"/>
      <c r="L810" s="197"/>
      <c r="M810" s="198"/>
      <c r="N810" s="199"/>
      <c r="O810" s="199"/>
      <c r="P810" s="199"/>
      <c r="Q810" s="199"/>
      <c r="R810" s="199"/>
      <c r="S810" s="199"/>
      <c r="T810" s="200"/>
      <c r="AT810" s="201" t="s">
        <v>147</v>
      </c>
      <c r="AU810" s="201" t="s">
        <v>92</v>
      </c>
      <c r="AV810" s="13" t="s">
        <v>92</v>
      </c>
      <c r="AW810" s="13" t="s">
        <v>43</v>
      </c>
      <c r="AX810" s="13" t="s">
        <v>83</v>
      </c>
      <c r="AY810" s="201" t="s">
        <v>135</v>
      </c>
    </row>
    <row r="811" spans="1:65" s="13" customFormat="1" ht="11.25">
      <c r="B811" s="190"/>
      <c r="C811" s="191"/>
      <c r="D811" s="192" t="s">
        <v>147</v>
      </c>
      <c r="E811" s="193" t="s">
        <v>45</v>
      </c>
      <c r="F811" s="194" t="s">
        <v>1098</v>
      </c>
      <c r="G811" s="191"/>
      <c r="H811" s="195">
        <v>6.47</v>
      </c>
      <c r="I811" s="196"/>
      <c r="J811" s="191"/>
      <c r="K811" s="191"/>
      <c r="L811" s="197"/>
      <c r="M811" s="198"/>
      <c r="N811" s="199"/>
      <c r="O811" s="199"/>
      <c r="P811" s="199"/>
      <c r="Q811" s="199"/>
      <c r="R811" s="199"/>
      <c r="S811" s="199"/>
      <c r="T811" s="200"/>
      <c r="AT811" s="201" t="s">
        <v>147</v>
      </c>
      <c r="AU811" s="201" t="s">
        <v>92</v>
      </c>
      <c r="AV811" s="13" t="s">
        <v>92</v>
      </c>
      <c r="AW811" s="13" t="s">
        <v>43</v>
      </c>
      <c r="AX811" s="13" t="s">
        <v>83</v>
      </c>
      <c r="AY811" s="201" t="s">
        <v>135</v>
      </c>
    </row>
    <row r="812" spans="1:65" s="13" customFormat="1" ht="11.25">
      <c r="B812" s="190"/>
      <c r="C812" s="191"/>
      <c r="D812" s="192" t="s">
        <v>147</v>
      </c>
      <c r="E812" s="193" t="s">
        <v>45</v>
      </c>
      <c r="F812" s="194" t="s">
        <v>1099</v>
      </c>
      <c r="G812" s="191"/>
      <c r="H812" s="195">
        <v>6.41</v>
      </c>
      <c r="I812" s="196"/>
      <c r="J812" s="191"/>
      <c r="K812" s="191"/>
      <c r="L812" s="197"/>
      <c r="M812" s="198"/>
      <c r="N812" s="199"/>
      <c r="O812" s="199"/>
      <c r="P812" s="199"/>
      <c r="Q812" s="199"/>
      <c r="R812" s="199"/>
      <c r="S812" s="199"/>
      <c r="T812" s="200"/>
      <c r="AT812" s="201" t="s">
        <v>147</v>
      </c>
      <c r="AU812" s="201" t="s">
        <v>92</v>
      </c>
      <c r="AV812" s="13" t="s">
        <v>92</v>
      </c>
      <c r="AW812" s="13" t="s">
        <v>43</v>
      </c>
      <c r="AX812" s="13" t="s">
        <v>83</v>
      </c>
      <c r="AY812" s="201" t="s">
        <v>135</v>
      </c>
    </row>
    <row r="813" spans="1:65" s="13" customFormat="1" ht="11.25">
      <c r="B813" s="190"/>
      <c r="C813" s="191"/>
      <c r="D813" s="192" t="s">
        <v>147</v>
      </c>
      <c r="E813" s="193" t="s">
        <v>45</v>
      </c>
      <c r="F813" s="194" t="s">
        <v>821</v>
      </c>
      <c r="G813" s="191"/>
      <c r="H813" s="195">
        <v>3.49</v>
      </c>
      <c r="I813" s="196"/>
      <c r="J813" s="191"/>
      <c r="K813" s="191"/>
      <c r="L813" s="197"/>
      <c r="M813" s="198"/>
      <c r="N813" s="199"/>
      <c r="O813" s="199"/>
      <c r="P813" s="199"/>
      <c r="Q813" s="199"/>
      <c r="R813" s="199"/>
      <c r="S813" s="199"/>
      <c r="T813" s="200"/>
      <c r="AT813" s="201" t="s">
        <v>147</v>
      </c>
      <c r="AU813" s="201" t="s">
        <v>92</v>
      </c>
      <c r="AV813" s="13" t="s">
        <v>92</v>
      </c>
      <c r="AW813" s="13" t="s">
        <v>43</v>
      </c>
      <c r="AX813" s="13" t="s">
        <v>83</v>
      </c>
      <c r="AY813" s="201" t="s">
        <v>135</v>
      </c>
    </row>
    <row r="814" spans="1:65" s="13" customFormat="1" ht="11.25">
      <c r="B814" s="190"/>
      <c r="C814" s="191"/>
      <c r="D814" s="192" t="s">
        <v>147</v>
      </c>
      <c r="E814" s="193" t="s">
        <v>45</v>
      </c>
      <c r="F814" s="194" t="s">
        <v>1100</v>
      </c>
      <c r="G814" s="191"/>
      <c r="H814" s="195">
        <v>3.32</v>
      </c>
      <c r="I814" s="196"/>
      <c r="J814" s="191"/>
      <c r="K814" s="191"/>
      <c r="L814" s="197"/>
      <c r="M814" s="198"/>
      <c r="N814" s="199"/>
      <c r="O814" s="199"/>
      <c r="P814" s="199"/>
      <c r="Q814" s="199"/>
      <c r="R814" s="199"/>
      <c r="S814" s="199"/>
      <c r="T814" s="200"/>
      <c r="AT814" s="201" t="s">
        <v>147</v>
      </c>
      <c r="AU814" s="201" t="s">
        <v>92</v>
      </c>
      <c r="AV814" s="13" t="s">
        <v>92</v>
      </c>
      <c r="AW814" s="13" t="s">
        <v>43</v>
      </c>
      <c r="AX814" s="13" t="s">
        <v>83</v>
      </c>
      <c r="AY814" s="201" t="s">
        <v>135</v>
      </c>
    </row>
    <row r="815" spans="1:65" s="13" customFormat="1" ht="11.25">
      <c r="B815" s="190"/>
      <c r="C815" s="191"/>
      <c r="D815" s="192" t="s">
        <v>147</v>
      </c>
      <c r="E815" s="193" t="s">
        <v>45</v>
      </c>
      <c r="F815" s="194" t="s">
        <v>1101</v>
      </c>
      <c r="G815" s="191"/>
      <c r="H815" s="195">
        <v>6.33</v>
      </c>
      <c r="I815" s="196"/>
      <c r="J815" s="191"/>
      <c r="K815" s="191"/>
      <c r="L815" s="197"/>
      <c r="M815" s="198"/>
      <c r="N815" s="199"/>
      <c r="O815" s="199"/>
      <c r="P815" s="199"/>
      <c r="Q815" s="199"/>
      <c r="R815" s="199"/>
      <c r="S815" s="199"/>
      <c r="T815" s="200"/>
      <c r="AT815" s="201" t="s">
        <v>147</v>
      </c>
      <c r="AU815" s="201" t="s">
        <v>92</v>
      </c>
      <c r="AV815" s="13" t="s">
        <v>92</v>
      </c>
      <c r="AW815" s="13" t="s">
        <v>43</v>
      </c>
      <c r="AX815" s="13" t="s">
        <v>83</v>
      </c>
      <c r="AY815" s="201" t="s">
        <v>135</v>
      </c>
    </row>
    <row r="816" spans="1:65" s="14" customFormat="1" ht="11.25">
      <c r="B816" s="202"/>
      <c r="C816" s="203"/>
      <c r="D816" s="192" t="s">
        <v>147</v>
      </c>
      <c r="E816" s="204" t="s">
        <v>45</v>
      </c>
      <c r="F816" s="205" t="s">
        <v>154</v>
      </c>
      <c r="G816" s="203"/>
      <c r="H816" s="206">
        <v>41.21</v>
      </c>
      <c r="I816" s="207"/>
      <c r="J816" s="203"/>
      <c r="K816" s="203"/>
      <c r="L816" s="208"/>
      <c r="M816" s="209"/>
      <c r="N816" s="210"/>
      <c r="O816" s="210"/>
      <c r="P816" s="210"/>
      <c r="Q816" s="210"/>
      <c r="R816" s="210"/>
      <c r="S816" s="210"/>
      <c r="T816" s="211"/>
      <c r="AT816" s="212" t="s">
        <v>147</v>
      </c>
      <c r="AU816" s="212" t="s">
        <v>92</v>
      </c>
      <c r="AV816" s="14" t="s">
        <v>143</v>
      </c>
      <c r="AW816" s="14" t="s">
        <v>43</v>
      </c>
      <c r="AX816" s="14" t="s">
        <v>90</v>
      </c>
      <c r="AY816" s="212" t="s">
        <v>135</v>
      </c>
    </row>
    <row r="817" spans="1:65" s="2" customFormat="1" ht="24.2" customHeight="1">
      <c r="A817" s="37"/>
      <c r="B817" s="38"/>
      <c r="C817" s="172" t="s">
        <v>1112</v>
      </c>
      <c r="D817" s="172" t="s">
        <v>138</v>
      </c>
      <c r="E817" s="173" t="s">
        <v>1113</v>
      </c>
      <c r="F817" s="174" t="s">
        <v>1114</v>
      </c>
      <c r="G817" s="175" t="s">
        <v>162</v>
      </c>
      <c r="H817" s="176">
        <v>51.53</v>
      </c>
      <c r="I817" s="177"/>
      <c r="J817" s="178">
        <f>ROUND(I817*H817,2)</f>
        <v>0</v>
      </c>
      <c r="K817" s="174" t="s">
        <v>142</v>
      </c>
      <c r="L817" s="42"/>
      <c r="M817" s="179" t="s">
        <v>45</v>
      </c>
      <c r="N817" s="180" t="s">
        <v>54</v>
      </c>
      <c r="O817" s="67"/>
      <c r="P817" s="181">
        <f>O817*H817</f>
        <v>0</v>
      </c>
      <c r="Q817" s="181">
        <v>1.5E-3</v>
      </c>
      <c r="R817" s="181">
        <f>Q817*H817</f>
        <v>7.7295000000000003E-2</v>
      </c>
      <c r="S817" s="181">
        <v>0</v>
      </c>
      <c r="T817" s="182">
        <f>S817*H817</f>
        <v>0</v>
      </c>
      <c r="U817" s="37"/>
      <c r="V817" s="37"/>
      <c r="W817" s="37"/>
      <c r="X817" s="37"/>
      <c r="Y817" s="37"/>
      <c r="Z817" s="37"/>
      <c r="AA817" s="37"/>
      <c r="AB817" s="37"/>
      <c r="AC817" s="37"/>
      <c r="AD817" s="37"/>
      <c r="AE817" s="37"/>
      <c r="AR817" s="183" t="s">
        <v>331</v>
      </c>
      <c r="AT817" s="183" t="s">
        <v>138</v>
      </c>
      <c r="AU817" s="183" t="s">
        <v>92</v>
      </c>
      <c r="AY817" s="19" t="s">
        <v>135</v>
      </c>
      <c r="BE817" s="184">
        <f>IF(N817="základní",J817,0)</f>
        <v>0</v>
      </c>
      <c r="BF817" s="184">
        <f>IF(N817="snížená",J817,0)</f>
        <v>0</v>
      </c>
      <c r="BG817" s="184">
        <f>IF(N817="zákl. přenesená",J817,0)</f>
        <v>0</v>
      </c>
      <c r="BH817" s="184">
        <f>IF(N817="sníž. přenesená",J817,0)</f>
        <v>0</v>
      </c>
      <c r="BI817" s="184">
        <f>IF(N817="nulová",J817,0)</f>
        <v>0</v>
      </c>
      <c r="BJ817" s="19" t="s">
        <v>90</v>
      </c>
      <c r="BK817" s="184">
        <f>ROUND(I817*H817,2)</f>
        <v>0</v>
      </c>
      <c r="BL817" s="19" t="s">
        <v>331</v>
      </c>
      <c r="BM817" s="183" t="s">
        <v>1115</v>
      </c>
    </row>
    <row r="818" spans="1:65" s="2" customFormat="1" ht="11.25">
      <c r="A818" s="37"/>
      <c r="B818" s="38"/>
      <c r="C818" s="39"/>
      <c r="D818" s="185" t="s">
        <v>145</v>
      </c>
      <c r="E818" s="39"/>
      <c r="F818" s="186" t="s">
        <v>1116</v>
      </c>
      <c r="G818" s="39"/>
      <c r="H818" s="39"/>
      <c r="I818" s="187"/>
      <c r="J818" s="39"/>
      <c r="K818" s="39"/>
      <c r="L818" s="42"/>
      <c r="M818" s="188"/>
      <c r="N818" s="189"/>
      <c r="O818" s="67"/>
      <c r="P818" s="67"/>
      <c r="Q818" s="67"/>
      <c r="R818" s="67"/>
      <c r="S818" s="67"/>
      <c r="T818" s="68"/>
      <c r="U818" s="37"/>
      <c r="V818" s="37"/>
      <c r="W818" s="37"/>
      <c r="X818" s="37"/>
      <c r="Y818" s="37"/>
      <c r="Z818" s="37"/>
      <c r="AA818" s="37"/>
      <c r="AB818" s="37"/>
      <c r="AC818" s="37"/>
      <c r="AD818" s="37"/>
      <c r="AE818" s="37"/>
      <c r="AT818" s="19" t="s">
        <v>145</v>
      </c>
      <c r="AU818" s="19" t="s">
        <v>92</v>
      </c>
    </row>
    <row r="819" spans="1:65" s="2" customFormat="1" ht="24.2" customHeight="1">
      <c r="A819" s="37"/>
      <c r="B819" s="38"/>
      <c r="C819" s="172" t="s">
        <v>1117</v>
      </c>
      <c r="D819" s="172" t="s">
        <v>138</v>
      </c>
      <c r="E819" s="173" t="s">
        <v>1118</v>
      </c>
      <c r="F819" s="174" t="s">
        <v>1119</v>
      </c>
      <c r="G819" s="175" t="s">
        <v>473</v>
      </c>
      <c r="H819" s="176">
        <v>142.69999999999999</v>
      </c>
      <c r="I819" s="177"/>
      <c r="J819" s="178">
        <f>ROUND(I819*H819,2)</f>
        <v>0</v>
      </c>
      <c r="K819" s="174" t="s">
        <v>142</v>
      </c>
      <c r="L819" s="42"/>
      <c r="M819" s="179" t="s">
        <v>45</v>
      </c>
      <c r="N819" s="180" t="s">
        <v>54</v>
      </c>
      <c r="O819" s="67"/>
      <c r="P819" s="181">
        <f>O819*H819</f>
        <v>0</v>
      </c>
      <c r="Q819" s="181">
        <v>3.2000000000000003E-4</v>
      </c>
      <c r="R819" s="181">
        <f>Q819*H819</f>
        <v>4.5664000000000003E-2</v>
      </c>
      <c r="S819" s="181">
        <v>0</v>
      </c>
      <c r="T819" s="182">
        <f>S819*H819</f>
        <v>0</v>
      </c>
      <c r="U819" s="37"/>
      <c r="V819" s="37"/>
      <c r="W819" s="37"/>
      <c r="X819" s="37"/>
      <c r="Y819" s="37"/>
      <c r="Z819" s="37"/>
      <c r="AA819" s="37"/>
      <c r="AB819" s="37"/>
      <c r="AC819" s="37"/>
      <c r="AD819" s="37"/>
      <c r="AE819" s="37"/>
      <c r="AR819" s="183" t="s">
        <v>331</v>
      </c>
      <c r="AT819" s="183" t="s">
        <v>138</v>
      </c>
      <c r="AU819" s="183" t="s">
        <v>92</v>
      </c>
      <c r="AY819" s="19" t="s">
        <v>135</v>
      </c>
      <c r="BE819" s="184">
        <f>IF(N819="základní",J819,0)</f>
        <v>0</v>
      </c>
      <c r="BF819" s="184">
        <f>IF(N819="snížená",J819,0)</f>
        <v>0</v>
      </c>
      <c r="BG819" s="184">
        <f>IF(N819="zákl. přenesená",J819,0)</f>
        <v>0</v>
      </c>
      <c r="BH819" s="184">
        <f>IF(N819="sníž. přenesená",J819,0)</f>
        <v>0</v>
      </c>
      <c r="BI819" s="184">
        <f>IF(N819="nulová",J819,0)</f>
        <v>0</v>
      </c>
      <c r="BJ819" s="19" t="s">
        <v>90</v>
      </c>
      <c r="BK819" s="184">
        <f>ROUND(I819*H819,2)</f>
        <v>0</v>
      </c>
      <c r="BL819" s="19" t="s">
        <v>331</v>
      </c>
      <c r="BM819" s="183" t="s">
        <v>1120</v>
      </c>
    </row>
    <row r="820" spans="1:65" s="2" customFormat="1" ht="11.25">
      <c r="A820" s="37"/>
      <c r="B820" s="38"/>
      <c r="C820" s="39"/>
      <c r="D820" s="185" t="s">
        <v>145</v>
      </c>
      <c r="E820" s="39"/>
      <c r="F820" s="186" t="s">
        <v>1121</v>
      </c>
      <c r="G820" s="39"/>
      <c r="H820" s="39"/>
      <c r="I820" s="187"/>
      <c r="J820" s="39"/>
      <c r="K820" s="39"/>
      <c r="L820" s="42"/>
      <c r="M820" s="188"/>
      <c r="N820" s="189"/>
      <c r="O820" s="67"/>
      <c r="P820" s="67"/>
      <c r="Q820" s="67"/>
      <c r="R820" s="67"/>
      <c r="S820" s="67"/>
      <c r="T820" s="68"/>
      <c r="U820" s="37"/>
      <c r="V820" s="37"/>
      <c r="W820" s="37"/>
      <c r="X820" s="37"/>
      <c r="Y820" s="37"/>
      <c r="Z820" s="37"/>
      <c r="AA820" s="37"/>
      <c r="AB820" s="37"/>
      <c r="AC820" s="37"/>
      <c r="AD820" s="37"/>
      <c r="AE820" s="37"/>
      <c r="AT820" s="19" t="s">
        <v>145</v>
      </c>
      <c r="AU820" s="19" t="s">
        <v>92</v>
      </c>
    </row>
    <row r="821" spans="1:65" s="13" customFormat="1" ht="11.25">
      <c r="B821" s="190"/>
      <c r="C821" s="191"/>
      <c r="D821" s="192" t="s">
        <v>147</v>
      </c>
      <c r="E821" s="193" t="s">
        <v>45</v>
      </c>
      <c r="F821" s="194" t="s">
        <v>1122</v>
      </c>
      <c r="G821" s="191"/>
      <c r="H821" s="195">
        <v>6.2</v>
      </c>
      <c r="I821" s="196"/>
      <c r="J821" s="191"/>
      <c r="K821" s="191"/>
      <c r="L821" s="197"/>
      <c r="M821" s="198"/>
      <c r="N821" s="199"/>
      <c r="O821" s="199"/>
      <c r="P821" s="199"/>
      <c r="Q821" s="199"/>
      <c r="R821" s="199"/>
      <c r="S821" s="199"/>
      <c r="T821" s="200"/>
      <c r="AT821" s="201" t="s">
        <v>147</v>
      </c>
      <c r="AU821" s="201" t="s">
        <v>92</v>
      </c>
      <c r="AV821" s="13" t="s">
        <v>92</v>
      </c>
      <c r="AW821" s="13" t="s">
        <v>43</v>
      </c>
      <c r="AX821" s="13" t="s">
        <v>83</v>
      </c>
      <c r="AY821" s="201" t="s">
        <v>135</v>
      </c>
    </row>
    <row r="822" spans="1:65" s="13" customFormat="1" ht="11.25">
      <c r="B822" s="190"/>
      <c r="C822" s="191"/>
      <c r="D822" s="192" t="s">
        <v>147</v>
      </c>
      <c r="E822" s="193" t="s">
        <v>45</v>
      </c>
      <c r="F822" s="194" t="s">
        <v>1123</v>
      </c>
      <c r="G822" s="191"/>
      <c r="H822" s="195">
        <v>18.88</v>
      </c>
      <c r="I822" s="196"/>
      <c r="J822" s="191"/>
      <c r="K822" s="191"/>
      <c r="L822" s="197"/>
      <c r="M822" s="198"/>
      <c r="N822" s="199"/>
      <c r="O822" s="199"/>
      <c r="P822" s="199"/>
      <c r="Q822" s="199"/>
      <c r="R822" s="199"/>
      <c r="S822" s="199"/>
      <c r="T822" s="200"/>
      <c r="AT822" s="201" t="s">
        <v>147</v>
      </c>
      <c r="AU822" s="201" t="s">
        <v>92</v>
      </c>
      <c r="AV822" s="13" t="s">
        <v>92</v>
      </c>
      <c r="AW822" s="13" t="s">
        <v>43</v>
      </c>
      <c r="AX822" s="13" t="s">
        <v>83</v>
      </c>
      <c r="AY822" s="201" t="s">
        <v>135</v>
      </c>
    </row>
    <row r="823" spans="1:65" s="13" customFormat="1" ht="11.25">
      <c r="B823" s="190"/>
      <c r="C823" s="191"/>
      <c r="D823" s="192" t="s">
        <v>147</v>
      </c>
      <c r="E823" s="193" t="s">
        <v>45</v>
      </c>
      <c r="F823" s="194" t="s">
        <v>1124</v>
      </c>
      <c r="G823" s="191"/>
      <c r="H823" s="195">
        <v>69.599999999999994</v>
      </c>
      <c r="I823" s="196"/>
      <c r="J823" s="191"/>
      <c r="K823" s="191"/>
      <c r="L823" s="197"/>
      <c r="M823" s="198"/>
      <c r="N823" s="199"/>
      <c r="O823" s="199"/>
      <c r="P823" s="199"/>
      <c r="Q823" s="199"/>
      <c r="R823" s="199"/>
      <c r="S823" s="199"/>
      <c r="T823" s="200"/>
      <c r="AT823" s="201" t="s">
        <v>147</v>
      </c>
      <c r="AU823" s="201" t="s">
        <v>92</v>
      </c>
      <c r="AV823" s="13" t="s">
        <v>92</v>
      </c>
      <c r="AW823" s="13" t="s">
        <v>43</v>
      </c>
      <c r="AX823" s="13" t="s">
        <v>83</v>
      </c>
      <c r="AY823" s="201" t="s">
        <v>135</v>
      </c>
    </row>
    <row r="824" spans="1:65" s="13" customFormat="1" ht="11.25">
      <c r="B824" s="190"/>
      <c r="C824" s="191"/>
      <c r="D824" s="192" t="s">
        <v>147</v>
      </c>
      <c r="E824" s="193" t="s">
        <v>45</v>
      </c>
      <c r="F824" s="194" t="s">
        <v>1125</v>
      </c>
      <c r="G824" s="191"/>
      <c r="H824" s="195">
        <v>8.6</v>
      </c>
      <c r="I824" s="196"/>
      <c r="J824" s="191"/>
      <c r="K824" s="191"/>
      <c r="L824" s="197"/>
      <c r="M824" s="198"/>
      <c r="N824" s="199"/>
      <c r="O824" s="199"/>
      <c r="P824" s="199"/>
      <c r="Q824" s="199"/>
      <c r="R824" s="199"/>
      <c r="S824" s="199"/>
      <c r="T824" s="200"/>
      <c r="AT824" s="201" t="s">
        <v>147</v>
      </c>
      <c r="AU824" s="201" t="s">
        <v>92</v>
      </c>
      <c r="AV824" s="13" t="s">
        <v>92</v>
      </c>
      <c r="AW824" s="13" t="s">
        <v>43</v>
      </c>
      <c r="AX824" s="13" t="s">
        <v>83</v>
      </c>
      <c r="AY824" s="201" t="s">
        <v>135</v>
      </c>
    </row>
    <row r="825" spans="1:65" s="13" customFormat="1" ht="11.25">
      <c r="B825" s="190"/>
      <c r="C825" s="191"/>
      <c r="D825" s="192" t="s">
        <v>147</v>
      </c>
      <c r="E825" s="193" t="s">
        <v>45</v>
      </c>
      <c r="F825" s="194" t="s">
        <v>1126</v>
      </c>
      <c r="G825" s="191"/>
      <c r="H825" s="195">
        <v>20.6</v>
      </c>
      <c r="I825" s="196"/>
      <c r="J825" s="191"/>
      <c r="K825" s="191"/>
      <c r="L825" s="197"/>
      <c r="M825" s="198"/>
      <c r="N825" s="199"/>
      <c r="O825" s="199"/>
      <c r="P825" s="199"/>
      <c r="Q825" s="199"/>
      <c r="R825" s="199"/>
      <c r="S825" s="199"/>
      <c r="T825" s="200"/>
      <c r="AT825" s="201" t="s">
        <v>147</v>
      </c>
      <c r="AU825" s="201" t="s">
        <v>92</v>
      </c>
      <c r="AV825" s="13" t="s">
        <v>92</v>
      </c>
      <c r="AW825" s="13" t="s">
        <v>43</v>
      </c>
      <c r="AX825" s="13" t="s">
        <v>83</v>
      </c>
      <c r="AY825" s="201" t="s">
        <v>135</v>
      </c>
    </row>
    <row r="826" spans="1:65" s="13" customFormat="1" ht="11.25">
      <c r="B826" s="190"/>
      <c r="C826" s="191"/>
      <c r="D826" s="192" t="s">
        <v>147</v>
      </c>
      <c r="E826" s="193" t="s">
        <v>45</v>
      </c>
      <c r="F826" s="194" t="s">
        <v>1127</v>
      </c>
      <c r="G826" s="191"/>
      <c r="H826" s="195">
        <v>18.82</v>
      </c>
      <c r="I826" s="196"/>
      <c r="J826" s="191"/>
      <c r="K826" s="191"/>
      <c r="L826" s="197"/>
      <c r="M826" s="198"/>
      <c r="N826" s="199"/>
      <c r="O826" s="199"/>
      <c r="P826" s="199"/>
      <c r="Q826" s="199"/>
      <c r="R826" s="199"/>
      <c r="S826" s="199"/>
      <c r="T826" s="200"/>
      <c r="AT826" s="201" t="s">
        <v>147</v>
      </c>
      <c r="AU826" s="201" t="s">
        <v>92</v>
      </c>
      <c r="AV826" s="13" t="s">
        <v>92</v>
      </c>
      <c r="AW826" s="13" t="s">
        <v>43</v>
      </c>
      <c r="AX826" s="13" t="s">
        <v>83</v>
      </c>
      <c r="AY826" s="201" t="s">
        <v>135</v>
      </c>
    </row>
    <row r="827" spans="1:65" s="14" customFormat="1" ht="11.25">
      <c r="B827" s="202"/>
      <c r="C827" s="203"/>
      <c r="D827" s="192" t="s">
        <v>147</v>
      </c>
      <c r="E827" s="204" t="s">
        <v>45</v>
      </c>
      <c r="F827" s="205" t="s">
        <v>154</v>
      </c>
      <c r="G827" s="203"/>
      <c r="H827" s="206">
        <v>142.69999999999999</v>
      </c>
      <c r="I827" s="207"/>
      <c r="J827" s="203"/>
      <c r="K827" s="203"/>
      <c r="L827" s="208"/>
      <c r="M827" s="209"/>
      <c r="N827" s="210"/>
      <c r="O827" s="210"/>
      <c r="P827" s="210"/>
      <c r="Q827" s="210"/>
      <c r="R827" s="210"/>
      <c r="S827" s="210"/>
      <c r="T827" s="211"/>
      <c r="AT827" s="212" t="s">
        <v>147</v>
      </c>
      <c r="AU827" s="212" t="s">
        <v>92</v>
      </c>
      <c r="AV827" s="14" t="s">
        <v>143</v>
      </c>
      <c r="AW827" s="14" t="s">
        <v>43</v>
      </c>
      <c r="AX827" s="14" t="s">
        <v>90</v>
      </c>
      <c r="AY827" s="212" t="s">
        <v>135</v>
      </c>
    </row>
    <row r="828" spans="1:65" s="2" customFormat="1" ht="49.15" customHeight="1">
      <c r="A828" s="37"/>
      <c r="B828" s="38"/>
      <c r="C828" s="172" t="s">
        <v>1128</v>
      </c>
      <c r="D828" s="172" t="s">
        <v>138</v>
      </c>
      <c r="E828" s="173" t="s">
        <v>1129</v>
      </c>
      <c r="F828" s="174" t="s">
        <v>1130</v>
      </c>
      <c r="G828" s="175" t="s">
        <v>352</v>
      </c>
      <c r="H828" s="176">
        <v>2.2280000000000002</v>
      </c>
      <c r="I828" s="177"/>
      <c r="J828" s="178">
        <f>ROUND(I828*H828,2)</f>
        <v>0</v>
      </c>
      <c r="K828" s="174" t="s">
        <v>142</v>
      </c>
      <c r="L828" s="42"/>
      <c r="M828" s="179" t="s">
        <v>45</v>
      </c>
      <c r="N828" s="180" t="s">
        <v>54</v>
      </c>
      <c r="O828" s="67"/>
      <c r="P828" s="181">
        <f>O828*H828</f>
        <v>0</v>
      </c>
      <c r="Q828" s="181">
        <v>0</v>
      </c>
      <c r="R828" s="181">
        <f>Q828*H828</f>
        <v>0</v>
      </c>
      <c r="S828" s="181">
        <v>0</v>
      </c>
      <c r="T828" s="182">
        <f>S828*H828</f>
        <v>0</v>
      </c>
      <c r="U828" s="37"/>
      <c r="V828" s="37"/>
      <c r="W828" s="37"/>
      <c r="X828" s="37"/>
      <c r="Y828" s="37"/>
      <c r="Z828" s="37"/>
      <c r="AA828" s="37"/>
      <c r="AB828" s="37"/>
      <c r="AC828" s="37"/>
      <c r="AD828" s="37"/>
      <c r="AE828" s="37"/>
      <c r="AR828" s="183" t="s">
        <v>331</v>
      </c>
      <c r="AT828" s="183" t="s">
        <v>138</v>
      </c>
      <c r="AU828" s="183" t="s">
        <v>92</v>
      </c>
      <c r="AY828" s="19" t="s">
        <v>135</v>
      </c>
      <c r="BE828" s="184">
        <f>IF(N828="základní",J828,0)</f>
        <v>0</v>
      </c>
      <c r="BF828" s="184">
        <f>IF(N828="snížená",J828,0)</f>
        <v>0</v>
      </c>
      <c r="BG828" s="184">
        <f>IF(N828="zákl. přenesená",J828,0)</f>
        <v>0</v>
      </c>
      <c r="BH828" s="184">
        <f>IF(N828="sníž. přenesená",J828,0)</f>
        <v>0</v>
      </c>
      <c r="BI828" s="184">
        <f>IF(N828="nulová",J828,0)</f>
        <v>0</v>
      </c>
      <c r="BJ828" s="19" t="s">
        <v>90</v>
      </c>
      <c r="BK828" s="184">
        <f>ROUND(I828*H828,2)</f>
        <v>0</v>
      </c>
      <c r="BL828" s="19" t="s">
        <v>331</v>
      </c>
      <c r="BM828" s="183" t="s">
        <v>1131</v>
      </c>
    </row>
    <row r="829" spans="1:65" s="2" customFormat="1" ht="11.25">
      <c r="A829" s="37"/>
      <c r="B829" s="38"/>
      <c r="C829" s="39"/>
      <c r="D829" s="185" t="s">
        <v>145</v>
      </c>
      <c r="E829" s="39"/>
      <c r="F829" s="186" t="s">
        <v>1132</v>
      </c>
      <c r="G829" s="39"/>
      <c r="H829" s="39"/>
      <c r="I829" s="187"/>
      <c r="J829" s="39"/>
      <c r="K829" s="39"/>
      <c r="L829" s="42"/>
      <c r="M829" s="188"/>
      <c r="N829" s="189"/>
      <c r="O829" s="67"/>
      <c r="P829" s="67"/>
      <c r="Q829" s="67"/>
      <c r="R829" s="67"/>
      <c r="S829" s="67"/>
      <c r="T829" s="68"/>
      <c r="U829" s="37"/>
      <c r="V829" s="37"/>
      <c r="W829" s="37"/>
      <c r="X829" s="37"/>
      <c r="Y829" s="37"/>
      <c r="Z829" s="37"/>
      <c r="AA829" s="37"/>
      <c r="AB829" s="37"/>
      <c r="AC829" s="37"/>
      <c r="AD829" s="37"/>
      <c r="AE829" s="37"/>
      <c r="AT829" s="19" t="s">
        <v>145</v>
      </c>
      <c r="AU829" s="19" t="s">
        <v>92</v>
      </c>
    </row>
    <row r="830" spans="1:65" s="2" customFormat="1" ht="49.15" customHeight="1">
      <c r="A830" s="37"/>
      <c r="B830" s="38"/>
      <c r="C830" s="172" t="s">
        <v>1133</v>
      </c>
      <c r="D830" s="172" t="s">
        <v>138</v>
      </c>
      <c r="E830" s="173" t="s">
        <v>1134</v>
      </c>
      <c r="F830" s="174" t="s">
        <v>1135</v>
      </c>
      <c r="G830" s="175" t="s">
        <v>352</v>
      </c>
      <c r="H830" s="176">
        <v>2.2280000000000002</v>
      </c>
      <c r="I830" s="177"/>
      <c r="J830" s="178">
        <f>ROUND(I830*H830,2)</f>
        <v>0</v>
      </c>
      <c r="K830" s="174" t="s">
        <v>142</v>
      </c>
      <c r="L830" s="42"/>
      <c r="M830" s="179" t="s">
        <v>45</v>
      </c>
      <c r="N830" s="180" t="s">
        <v>54</v>
      </c>
      <c r="O830" s="67"/>
      <c r="P830" s="181">
        <f>O830*H830</f>
        <v>0</v>
      </c>
      <c r="Q830" s="181">
        <v>0</v>
      </c>
      <c r="R830" s="181">
        <f>Q830*H830</f>
        <v>0</v>
      </c>
      <c r="S830" s="181">
        <v>0</v>
      </c>
      <c r="T830" s="182">
        <f>S830*H830</f>
        <v>0</v>
      </c>
      <c r="U830" s="37"/>
      <c r="V830" s="37"/>
      <c r="W830" s="37"/>
      <c r="X830" s="37"/>
      <c r="Y830" s="37"/>
      <c r="Z830" s="37"/>
      <c r="AA830" s="37"/>
      <c r="AB830" s="37"/>
      <c r="AC830" s="37"/>
      <c r="AD830" s="37"/>
      <c r="AE830" s="37"/>
      <c r="AR830" s="183" t="s">
        <v>331</v>
      </c>
      <c r="AT830" s="183" t="s">
        <v>138</v>
      </c>
      <c r="AU830" s="183" t="s">
        <v>92</v>
      </c>
      <c r="AY830" s="19" t="s">
        <v>135</v>
      </c>
      <c r="BE830" s="184">
        <f>IF(N830="základní",J830,0)</f>
        <v>0</v>
      </c>
      <c r="BF830" s="184">
        <f>IF(N830="snížená",J830,0)</f>
        <v>0</v>
      </c>
      <c r="BG830" s="184">
        <f>IF(N830="zákl. přenesená",J830,0)</f>
        <v>0</v>
      </c>
      <c r="BH830" s="184">
        <f>IF(N830="sníž. přenesená",J830,0)</f>
        <v>0</v>
      </c>
      <c r="BI830" s="184">
        <f>IF(N830="nulová",J830,0)</f>
        <v>0</v>
      </c>
      <c r="BJ830" s="19" t="s">
        <v>90</v>
      </c>
      <c r="BK830" s="184">
        <f>ROUND(I830*H830,2)</f>
        <v>0</v>
      </c>
      <c r="BL830" s="19" t="s">
        <v>331</v>
      </c>
      <c r="BM830" s="183" t="s">
        <v>1136</v>
      </c>
    </row>
    <row r="831" spans="1:65" s="2" customFormat="1" ht="11.25">
      <c r="A831" s="37"/>
      <c r="B831" s="38"/>
      <c r="C831" s="39"/>
      <c r="D831" s="185" t="s">
        <v>145</v>
      </c>
      <c r="E831" s="39"/>
      <c r="F831" s="186" t="s">
        <v>1137</v>
      </c>
      <c r="G831" s="39"/>
      <c r="H831" s="39"/>
      <c r="I831" s="187"/>
      <c r="J831" s="39"/>
      <c r="K831" s="39"/>
      <c r="L831" s="42"/>
      <c r="M831" s="188"/>
      <c r="N831" s="189"/>
      <c r="O831" s="67"/>
      <c r="P831" s="67"/>
      <c r="Q831" s="67"/>
      <c r="R831" s="67"/>
      <c r="S831" s="67"/>
      <c r="T831" s="68"/>
      <c r="U831" s="37"/>
      <c r="V831" s="37"/>
      <c r="W831" s="37"/>
      <c r="X831" s="37"/>
      <c r="Y831" s="37"/>
      <c r="Z831" s="37"/>
      <c r="AA831" s="37"/>
      <c r="AB831" s="37"/>
      <c r="AC831" s="37"/>
      <c r="AD831" s="37"/>
      <c r="AE831" s="37"/>
      <c r="AT831" s="19" t="s">
        <v>145</v>
      </c>
      <c r="AU831" s="19" t="s">
        <v>92</v>
      </c>
    </row>
    <row r="832" spans="1:65" s="12" customFormat="1" ht="22.9" customHeight="1">
      <c r="B832" s="156"/>
      <c r="C832" s="157"/>
      <c r="D832" s="158" t="s">
        <v>82</v>
      </c>
      <c r="E832" s="170" t="s">
        <v>1138</v>
      </c>
      <c r="F832" s="170" t="s">
        <v>1139</v>
      </c>
      <c r="G832" s="157"/>
      <c r="H832" s="157"/>
      <c r="I832" s="160"/>
      <c r="J832" s="171">
        <f>BK832</f>
        <v>0</v>
      </c>
      <c r="K832" s="157"/>
      <c r="L832" s="162"/>
      <c r="M832" s="163"/>
      <c r="N832" s="164"/>
      <c r="O832" s="164"/>
      <c r="P832" s="165">
        <f>SUM(P833:P903)</f>
        <v>0</v>
      </c>
      <c r="Q832" s="164"/>
      <c r="R832" s="165">
        <f>SUM(R833:R903)</f>
        <v>7.3483299000000013</v>
      </c>
      <c r="S832" s="164"/>
      <c r="T832" s="166">
        <f>SUM(T833:T903)</f>
        <v>1.532775</v>
      </c>
      <c r="AR832" s="167" t="s">
        <v>92</v>
      </c>
      <c r="AT832" s="168" t="s">
        <v>82</v>
      </c>
      <c r="AU832" s="168" t="s">
        <v>90</v>
      </c>
      <c r="AY832" s="167" t="s">
        <v>135</v>
      </c>
      <c r="BK832" s="169">
        <f>SUM(BK833:BK903)</f>
        <v>0</v>
      </c>
    </row>
    <row r="833" spans="1:65" s="2" customFormat="1" ht="33" customHeight="1">
      <c r="A833" s="37"/>
      <c r="B833" s="38"/>
      <c r="C833" s="172" t="s">
        <v>1140</v>
      </c>
      <c r="D833" s="172" t="s">
        <v>138</v>
      </c>
      <c r="E833" s="173" t="s">
        <v>1141</v>
      </c>
      <c r="F833" s="174" t="s">
        <v>1142</v>
      </c>
      <c r="G833" s="175" t="s">
        <v>162</v>
      </c>
      <c r="H833" s="176">
        <v>604.99</v>
      </c>
      <c r="I833" s="177"/>
      <c r="J833" s="178">
        <f>ROUND(I833*H833,2)</f>
        <v>0</v>
      </c>
      <c r="K833" s="174" t="s">
        <v>142</v>
      </c>
      <c r="L833" s="42"/>
      <c r="M833" s="179" t="s">
        <v>45</v>
      </c>
      <c r="N833" s="180" t="s">
        <v>54</v>
      </c>
      <c r="O833" s="67"/>
      <c r="P833" s="181">
        <f>O833*H833</f>
        <v>0</v>
      </c>
      <c r="Q833" s="181">
        <v>0</v>
      </c>
      <c r="R833" s="181">
        <f>Q833*H833</f>
        <v>0</v>
      </c>
      <c r="S833" s="181">
        <v>0</v>
      </c>
      <c r="T833" s="182">
        <f>S833*H833</f>
        <v>0</v>
      </c>
      <c r="U833" s="37"/>
      <c r="V833" s="37"/>
      <c r="W833" s="37"/>
      <c r="X833" s="37"/>
      <c r="Y833" s="37"/>
      <c r="Z833" s="37"/>
      <c r="AA833" s="37"/>
      <c r="AB833" s="37"/>
      <c r="AC833" s="37"/>
      <c r="AD833" s="37"/>
      <c r="AE833" s="37"/>
      <c r="AR833" s="183" t="s">
        <v>331</v>
      </c>
      <c r="AT833" s="183" t="s">
        <v>138</v>
      </c>
      <c r="AU833" s="183" t="s">
        <v>92</v>
      </c>
      <c r="AY833" s="19" t="s">
        <v>135</v>
      </c>
      <c r="BE833" s="184">
        <f>IF(N833="základní",J833,0)</f>
        <v>0</v>
      </c>
      <c r="BF833" s="184">
        <f>IF(N833="snížená",J833,0)</f>
        <v>0</v>
      </c>
      <c r="BG833" s="184">
        <f>IF(N833="zákl. přenesená",J833,0)</f>
        <v>0</v>
      </c>
      <c r="BH833" s="184">
        <f>IF(N833="sníž. přenesená",J833,0)</f>
        <v>0</v>
      </c>
      <c r="BI833" s="184">
        <f>IF(N833="nulová",J833,0)</f>
        <v>0</v>
      </c>
      <c r="BJ833" s="19" t="s">
        <v>90</v>
      </c>
      <c r="BK833" s="184">
        <f>ROUND(I833*H833,2)</f>
        <v>0</v>
      </c>
      <c r="BL833" s="19" t="s">
        <v>331</v>
      </c>
      <c r="BM833" s="183" t="s">
        <v>1143</v>
      </c>
    </row>
    <row r="834" spans="1:65" s="2" customFormat="1" ht="11.25">
      <c r="A834" s="37"/>
      <c r="B834" s="38"/>
      <c r="C834" s="39"/>
      <c r="D834" s="185" t="s">
        <v>145</v>
      </c>
      <c r="E834" s="39"/>
      <c r="F834" s="186" t="s">
        <v>1144</v>
      </c>
      <c r="G834" s="39"/>
      <c r="H834" s="39"/>
      <c r="I834" s="187"/>
      <c r="J834" s="39"/>
      <c r="K834" s="39"/>
      <c r="L834" s="42"/>
      <c r="M834" s="188"/>
      <c r="N834" s="189"/>
      <c r="O834" s="67"/>
      <c r="P834" s="67"/>
      <c r="Q834" s="67"/>
      <c r="R834" s="67"/>
      <c r="S834" s="67"/>
      <c r="T834" s="68"/>
      <c r="U834" s="37"/>
      <c r="V834" s="37"/>
      <c r="W834" s="37"/>
      <c r="X834" s="37"/>
      <c r="Y834" s="37"/>
      <c r="Z834" s="37"/>
      <c r="AA834" s="37"/>
      <c r="AB834" s="37"/>
      <c r="AC834" s="37"/>
      <c r="AD834" s="37"/>
      <c r="AE834" s="37"/>
      <c r="AT834" s="19" t="s">
        <v>145</v>
      </c>
      <c r="AU834" s="19" t="s">
        <v>92</v>
      </c>
    </row>
    <row r="835" spans="1:65" s="2" customFormat="1" ht="16.5" customHeight="1">
      <c r="A835" s="37"/>
      <c r="B835" s="38"/>
      <c r="C835" s="172" t="s">
        <v>1145</v>
      </c>
      <c r="D835" s="172" t="s">
        <v>138</v>
      </c>
      <c r="E835" s="173" t="s">
        <v>1146</v>
      </c>
      <c r="F835" s="174" t="s">
        <v>1147</v>
      </c>
      <c r="G835" s="175" t="s">
        <v>162</v>
      </c>
      <c r="H835" s="176">
        <v>604.99</v>
      </c>
      <c r="I835" s="177"/>
      <c r="J835" s="178">
        <f>ROUND(I835*H835,2)</f>
        <v>0</v>
      </c>
      <c r="K835" s="174" t="s">
        <v>142</v>
      </c>
      <c r="L835" s="42"/>
      <c r="M835" s="179" t="s">
        <v>45</v>
      </c>
      <c r="N835" s="180" t="s">
        <v>54</v>
      </c>
      <c r="O835" s="67"/>
      <c r="P835" s="181">
        <f>O835*H835</f>
        <v>0</v>
      </c>
      <c r="Q835" s="181">
        <v>0</v>
      </c>
      <c r="R835" s="181">
        <f>Q835*H835</f>
        <v>0</v>
      </c>
      <c r="S835" s="181">
        <v>0</v>
      </c>
      <c r="T835" s="182">
        <f>S835*H835</f>
        <v>0</v>
      </c>
      <c r="U835" s="37"/>
      <c r="V835" s="37"/>
      <c r="W835" s="37"/>
      <c r="X835" s="37"/>
      <c r="Y835" s="37"/>
      <c r="Z835" s="37"/>
      <c r="AA835" s="37"/>
      <c r="AB835" s="37"/>
      <c r="AC835" s="37"/>
      <c r="AD835" s="37"/>
      <c r="AE835" s="37"/>
      <c r="AR835" s="183" t="s">
        <v>331</v>
      </c>
      <c r="AT835" s="183" t="s">
        <v>138</v>
      </c>
      <c r="AU835" s="183" t="s">
        <v>92</v>
      </c>
      <c r="AY835" s="19" t="s">
        <v>135</v>
      </c>
      <c r="BE835" s="184">
        <f>IF(N835="základní",J835,0)</f>
        <v>0</v>
      </c>
      <c r="BF835" s="184">
        <f>IF(N835="snížená",J835,0)</f>
        <v>0</v>
      </c>
      <c r="BG835" s="184">
        <f>IF(N835="zákl. přenesená",J835,0)</f>
        <v>0</v>
      </c>
      <c r="BH835" s="184">
        <f>IF(N835="sníž. přenesená",J835,0)</f>
        <v>0</v>
      </c>
      <c r="BI835" s="184">
        <f>IF(N835="nulová",J835,0)</f>
        <v>0</v>
      </c>
      <c r="BJ835" s="19" t="s">
        <v>90</v>
      </c>
      <c r="BK835" s="184">
        <f>ROUND(I835*H835,2)</f>
        <v>0</v>
      </c>
      <c r="BL835" s="19" t="s">
        <v>331</v>
      </c>
      <c r="BM835" s="183" t="s">
        <v>1148</v>
      </c>
    </row>
    <row r="836" spans="1:65" s="2" customFormat="1" ht="11.25">
      <c r="A836" s="37"/>
      <c r="B836" s="38"/>
      <c r="C836" s="39"/>
      <c r="D836" s="185" t="s">
        <v>145</v>
      </c>
      <c r="E836" s="39"/>
      <c r="F836" s="186" t="s">
        <v>1149</v>
      </c>
      <c r="G836" s="39"/>
      <c r="H836" s="39"/>
      <c r="I836" s="187"/>
      <c r="J836" s="39"/>
      <c r="K836" s="39"/>
      <c r="L836" s="42"/>
      <c r="M836" s="188"/>
      <c r="N836" s="189"/>
      <c r="O836" s="67"/>
      <c r="P836" s="67"/>
      <c r="Q836" s="67"/>
      <c r="R836" s="67"/>
      <c r="S836" s="67"/>
      <c r="T836" s="68"/>
      <c r="U836" s="37"/>
      <c r="V836" s="37"/>
      <c r="W836" s="37"/>
      <c r="X836" s="37"/>
      <c r="Y836" s="37"/>
      <c r="Z836" s="37"/>
      <c r="AA836" s="37"/>
      <c r="AB836" s="37"/>
      <c r="AC836" s="37"/>
      <c r="AD836" s="37"/>
      <c r="AE836" s="37"/>
      <c r="AT836" s="19" t="s">
        <v>145</v>
      </c>
      <c r="AU836" s="19" t="s">
        <v>92</v>
      </c>
    </row>
    <row r="837" spans="1:65" s="2" customFormat="1" ht="21.75" customHeight="1">
      <c r="A837" s="37"/>
      <c r="B837" s="38"/>
      <c r="C837" s="172" t="s">
        <v>1150</v>
      </c>
      <c r="D837" s="172" t="s">
        <v>138</v>
      </c>
      <c r="E837" s="173" t="s">
        <v>1151</v>
      </c>
      <c r="F837" s="174" t="s">
        <v>1152</v>
      </c>
      <c r="G837" s="175" t="s">
        <v>162</v>
      </c>
      <c r="H837" s="176">
        <v>604.99</v>
      </c>
      <c r="I837" s="177"/>
      <c r="J837" s="178">
        <f>ROUND(I837*H837,2)</f>
        <v>0</v>
      </c>
      <c r="K837" s="174" t="s">
        <v>142</v>
      </c>
      <c r="L837" s="42"/>
      <c r="M837" s="179" t="s">
        <v>45</v>
      </c>
      <c r="N837" s="180" t="s">
        <v>54</v>
      </c>
      <c r="O837" s="67"/>
      <c r="P837" s="181">
        <f>O837*H837</f>
        <v>0</v>
      </c>
      <c r="Q837" s="181">
        <v>3.0000000000000001E-5</v>
      </c>
      <c r="R837" s="181">
        <f>Q837*H837</f>
        <v>1.8149700000000001E-2</v>
      </c>
      <c r="S837" s="181">
        <v>0</v>
      </c>
      <c r="T837" s="182">
        <f>S837*H837</f>
        <v>0</v>
      </c>
      <c r="U837" s="37"/>
      <c r="V837" s="37"/>
      <c r="W837" s="37"/>
      <c r="X837" s="37"/>
      <c r="Y837" s="37"/>
      <c r="Z837" s="37"/>
      <c r="AA837" s="37"/>
      <c r="AB837" s="37"/>
      <c r="AC837" s="37"/>
      <c r="AD837" s="37"/>
      <c r="AE837" s="37"/>
      <c r="AR837" s="183" t="s">
        <v>331</v>
      </c>
      <c r="AT837" s="183" t="s">
        <v>138</v>
      </c>
      <c r="AU837" s="183" t="s">
        <v>92</v>
      </c>
      <c r="AY837" s="19" t="s">
        <v>135</v>
      </c>
      <c r="BE837" s="184">
        <f>IF(N837="základní",J837,0)</f>
        <v>0</v>
      </c>
      <c r="BF837" s="184">
        <f>IF(N837="snížená",J837,0)</f>
        <v>0</v>
      </c>
      <c r="BG837" s="184">
        <f>IF(N837="zákl. přenesená",J837,0)</f>
        <v>0</v>
      </c>
      <c r="BH837" s="184">
        <f>IF(N837="sníž. přenesená",J837,0)</f>
        <v>0</v>
      </c>
      <c r="BI837" s="184">
        <f>IF(N837="nulová",J837,0)</f>
        <v>0</v>
      </c>
      <c r="BJ837" s="19" t="s">
        <v>90</v>
      </c>
      <c r="BK837" s="184">
        <f>ROUND(I837*H837,2)</f>
        <v>0</v>
      </c>
      <c r="BL837" s="19" t="s">
        <v>331</v>
      </c>
      <c r="BM837" s="183" t="s">
        <v>1153</v>
      </c>
    </row>
    <row r="838" spans="1:65" s="2" customFormat="1" ht="11.25">
      <c r="A838" s="37"/>
      <c r="B838" s="38"/>
      <c r="C838" s="39"/>
      <c r="D838" s="185" t="s">
        <v>145</v>
      </c>
      <c r="E838" s="39"/>
      <c r="F838" s="186" t="s">
        <v>1154</v>
      </c>
      <c r="G838" s="39"/>
      <c r="H838" s="39"/>
      <c r="I838" s="187"/>
      <c r="J838" s="39"/>
      <c r="K838" s="39"/>
      <c r="L838" s="42"/>
      <c r="M838" s="188"/>
      <c r="N838" s="189"/>
      <c r="O838" s="67"/>
      <c r="P838" s="67"/>
      <c r="Q838" s="67"/>
      <c r="R838" s="67"/>
      <c r="S838" s="67"/>
      <c r="T838" s="68"/>
      <c r="U838" s="37"/>
      <c r="V838" s="37"/>
      <c r="W838" s="37"/>
      <c r="X838" s="37"/>
      <c r="Y838" s="37"/>
      <c r="Z838" s="37"/>
      <c r="AA838" s="37"/>
      <c r="AB838" s="37"/>
      <c r="AC838" s="37"/>
      <c r="AD838" s="37"/>
      <c r="AE838" s="37"/>
      <c r="AT838" s="19" t="s">
        <v>145</v>
      </c>
      <c r="AU838" s="19" t="s">
        <v>92</v>
      </c>
    </row>
    <row r="839" spans="1:65" s="2" customFormat="1" ht="33" customHeight="1">
      <c r="A839" s="37"/>
      <c r="B839" s="38"/>
      <c r="C839" s="172" t="s">
        <v>1155</v>
      </c>
      <c r="D839" s="172" t="s">
        <v>138</v>
      </c>
      <c r="E839" s="173" t="s">
        <v>1156</v>
      </c>
      <c r="F839" s="174" t="s">
        <v>1157</v>
      </c>
      <c r="G839" s="175" t="s">
        <v>162</v>
      </c>
      <c r="H839" s="176">
        <v>604.99</v>
      </c>
      <c r="I839" s="177"/>
      <c r="J839" s="178">
        <f>ROUND(I839*H839,2)</f>
        <v>0</v>
      </c>
      <c r="K839" s="174" t="s">
        <v>142</v>
      </c>
      <c r="L839" s="42"/>
      <c r="M839" s="179" t="s">
        <v>45</v>
      </c>
      <c r="N839" s="180" t="s">
        <v>54</v>
      </c>
      <c r="O839" s="67"/>
      <c r="P839" s="181">
        <f>O839*H839</f>
        <v>0</v>
      </c>
      <c r="Q839" s="181">
        <v>7.5799999999999999E-3</v>
      </c>
      <c r="R839" s="181">
        <f>Q839*H839</f>
        <v>4.5858242000000002</v>
      </c>
      <c r="S839" s="181">
        <v>0</v>
      </c>
      <c r="T839" s="182">
        <f>S839*H839</f>
        <v>0</v>
      </c>
      <c r="U839" s="37"/>
      <c r="V839" s="37"/>
      <c r="W839" s="37"/>
      <c r="X839" s="37"/>
      <c r="Y839" s="37"/>
      <c r="Z839" s="37"/>
      <c r="AA839" s="37"/>
      <c r="AB839" s="37"/>
      <c r="AC839" s="37"/>
      <c r="AD839" s="37"/>
      <c r="AE839" s="37"/>
      <c r="AR839" s="183" t="s">
        <v>331</v>
      </c>
      <c r="AT839" s="183" t="s">
        <v>138</v>
      </c>
      <c r="AU839" s="183" t="s">
        <v>92</v>
      </c>
      <c r="AY839" s="19" t="s">
        <v>135</v>
      </c>
      <c r="BE839" s="184">
        <f>IF(N839="základní",J839,0)</f>
        <v>0</v>
      </c>
      <c r="BF839" s="184">
        <f>IF(N839="snížená",J839,0)</f>
        <v>0</v>
      </c>
      <c r="BG839" s="184">
        <f>IF(N839="zákl. přenesená",J839,0)</f>
        <v>0</v>
      </c>
      <c r="BH839" s="184">
        <f>IF(N839="sníž. přenesená",J839,0)</f>
        <v>0</v>
      </c>
      <c r="BI839" s="184">
        <f>IF(N839="nulová",J839,0)</f>
        <v>0</v>
      </c>
      <c r="BJ839" s="19" t="s">
        <v>90</v>
      </c>
      <c r="BK839" s="184">
        <f>ROUND(I839*H839,2)</f>
        <v>0</v>
      </c>
      <c r="BL839" s="19" t="s">
        <v>331</v>
      </c>
      <c r="BM839" s="183" t="s">
        <v>1158</v>
      </c>
    </row>
    <row r="840" spans="1:65" s="2" customFormat="1" ht="11.25">
      <c r="A840" s="37"/>
      <c r="B840" s="38"/>
      <c r="C840" s="39"/>
      <c r="D840" s="185" t="s">
        <v>145</v>
      </c>
      <c r="E840" s="39"/>
      <c r="F840" s="186" t="s">
        <v>1159</v>
      </c>
      <c r="G840" s="39"/>
      <c r="H840" s="39"/>
      <c r="I840" s="187"/>
      <c r="J840" s="39"/>
      <c r="K840" s="39"/>
      <c r="L840" s="42"/>
      <c r="M840" s="188"/>
      <c r="N840" s="189"/>
      <c r="O840" s="67"/>
      <c r="P840" s="67"/>
      <c r="Q840" s="67"/>
      <c r="R840" s="67"/>
      <c r="S840" s="67"/>
      <c r="T840" s="68"/>
      <c r="U840" s="37"/>
      <c r="V840" s="37"/>
      <c r="W840" s="37"/>
      <c r="X840" s="37"/>
      <c r="Y840" s="37"/>
      <c r="Z840" s="37"/>
      <c r="AA840" s="37"/>
      <c r="AB840" s="37"/>
      <c r="AC840" s="37"/>
      <c r="AD840" s="37"/>
      <c r="AE840" s="37"/>
      <c r="AT840" s="19" t="s">
        <v>145</v>
      </c>
      <c r="AU840" s="19" t="s">
        <v>92</v>
      </c>
    </row>
    <row r="841" spans="1:65" s="2" customFormat="1" ht="24.2" customHeight="1">
      <c r="A841" s="37"/>
      <c r="B841" s="38"/>
      <c r="C841" s="172" t="s">
        <v>1160</v>
      </c>
      <c r="D841" s="172" t="s">
        <v>138</v>
      </c>
      <c r="E841" s="173" t="s">
        <v>1161</v>
      </c>
      <c r="F841" s="174" t="s">
        <v>1162</v>
      </c>
      <c r="G841" s="175" t="s">
        <v>162</v>
      </c>
      <c r="H841" s="176">
        <v>613.11</v>
      </c>
      <c r="I841" s="177"/>
      <c r="J841" s="178">
        <f>ROUND(I841*H841,2)</f>
        <v>0</v>
      </c>
      <c r="K841" s="174" t="s">
        <v>142</v>
      </c>
      <c r="L841" s="42"/>
      <c r="M841" s="179" t="s">
        <v>45</v>
      </c>
      <c r="N841" s="180" t="s">
        <v>54</v>
      </c>
      <c r="O841" s="67"/>
      <c r="P841" s="181">
        <f>O841*H841</f>
        <v>0</v>
      </c>
      <c r="Q841" s="181">
        <v>0</v>
      </c>
      <c r="R841" s="181">
        <f>Q841*H841</f>
        <v>0</v>
      </c>
      <c r="S841" s="181">
        <v>2.5000000000000001E-3</v>
      </c>
      <c r="T841" s="182">
        <f>S841*H841</f>
        <v>1.532775</v>
      </c>
      <c r="U841" s="37"/>
      <c r="V841" s="37"/>
      <c r="W841" s="37"/>
      <c r="X841" s="37"/>
      <c r="Y841" s="37"/>
      <c r="Z841" s="37"/>
      <c r="AA841" s="37"/>
      <c r="AB841" s="37"/>
      <c r="AC841" s="37"/>
      <c r="AD841" s="37"/>
      <c r="AE841" s="37"/>
      <c r="AR841" s="183" t="s">
        <v>331</v>
      </c>
      <c r="AT841" s="183" t="s">
        <v>138</v>
      </c>
      <c r="AU841" s="183" t="s">
        <v>92</v>
      </c>
      <c r="AY841" s="19" t="s">
        <v>135</v>
      </c>
      <c r="BE841" s="184">
        <f>IF(N841="základní",J841,0)</f>
        <v>0</v>
      </c>
      <c r="BF841" s="184">
        <f>IF(N841="snížená",J841,0)</f>
        <v>0</v>
      </c>
      <c r="BG841" s="184">
        <f>IF(N841="zákl. přenesená",J841,0)</f>
        <v>0</v>
      </c>
      <c r="BH841" s="184">
        <f>IF(N841="sníž. přenesená",J841,0)</f>
        <v>0</v>
      </c>
      <c r="BI841" s="184">
        <f>IF(N841="nulová",J841,0)</f>
        <v>0</v>
      </c>
      <c r="BJ841" s="19" t="s">
        <v>90</v>
      </c>
      <c r="BK841" s="184">
        <f>ROUND(I841*H841,2)</f>
        <v>0</v>
      </c>
      <c r="BL841" s="19" t="s">
        <v>331</v>
      </c>
      <c r="BM841" s="183" t="s">
        <v>1163</v>
      </c>
    </row>
    <row r="842" spans="1:65" s="2" customFormat="1" ht="11.25">
      <c r="A842" s="37"/>
      <c r="B842" s="38"/>
      <c r="C842" s="39"/>
      <c r="D842" s="185" t="s">
        <v>145</v>
      </c>
      <c r="E842" s="39"/>
      <c r="F842" s="186" t="s">
        <v>1164</v>
      </c>
      <c r="G842" s="39"/>
      <c r="H842" s="39"/>
      <c r="I842" s="187"/>
      <c r="J842" s="39"/>
      <c r="K842" s="39"/>
      <c r="L842" s="42"/>
      <c r="M842" s="188"/>
      <c r="N842" s="189"/>
      <c r="O842" s="67"/>
      <c r="P842" s="67"/>
      <c r="Q842" s="67"/>
      <c r="R842" s="67"/>
      <c r="S842" s="67"/>
      <c r="T842" s="68"/>
      <c r="U842" s="37"/>
      <c r="V842" s="37"/>
      <c r="W842" s="37"/>
      <c r="X842" s="37"/>
      <c r="Y842" s="37"/>
      <c r="Z842" s="37"/>
      <c r="AA842" s="37"/>
      <c r="AB842" s="37"/>
      <c r="AC842" s="37"/>
      <c r="AD842" s="37"/>
      <c r="AE842" s="37"/>
      <c r="AT842" s="19" t="s">
        <v>145</v>
      </c>
      <c r="AU842" s="19" t="s">
        <v>92</v>
      </c>
    </row>
    <row r="843" spans="1:65" s="13" customFormat="1" ht="11.25">
      <c r="B843" s="190"/>
      <c r="C843" s="191"/>
      <c r="D843" s="192" t="s">
        <v>147</v>
      </c>
      <c r="E843" s="193" t="s">
        <v>45</v>
      </c>
      <c r="F843" s="194" t="s">
        <v>237</v>
      </c>
      <c r="G843" s="191"/>
      <c r="H843" s="195">
        <v>18.97</v>
      </c>
      <c r="I843" s="196"/>
      <c r="J843" s="191"/>
      <c r="K843" s="191"/>
      <c r="L843" s="197"/>
      <c r="M843" s="198"/>
      <c r="N843" s="199"/>
      <c r="O843" s="199"/>
      <c r="P843" s="199"/>
      <c r="Q843" s="199"/>
      <c r="R843" s="199"/>
      <c r="S843" s="199"/>
      <c r="T843" s="200"/>
      <c r="AT843" s="201" t="s">
        <v>147</v>
      </c>
      <c r="AU843" s="201" t="s">
        <v>92</v>
      </c>
      <c r="AV843" s="13" t="s">
        <v>92</v>
      </c>
      <c r="AW843" s="13" t="s">
        <v>43</v>
      </c>
      <c r="AX843" s="13" t="s">
        <v>83</v>
      </c>
      <c r="AY843" s="201" t="s">
        <v>135</v>
      </c>
    </row>
    <row r="844" spans="1:65" s="13" customFormat="1" ht="11.25">
      <c r="B844" s="190"/>
      <c r="C844" s="191"/>
      <c r="D844" s="192" t="s">
        <v>147</v>
      </c>
      <c r="E844" s="193" t="s">
        <v>45</v>
      </c>
      <c r="F844" s="194" t="s">
        <v>238</v>
      </c>
      <c r="G844" s="191"/>
      <c r="H844" s="195">
        <v>15.06</v>
      </c>
      <c r="I844" s="196"/>
      <c r="J844" s="191"/>
      <c r="K844" s="191"/>
      <c r="L844" s="197"/>
      <c r="M844" s="198"/>
      <c r="N844" s="199"/>
      <c r="O844" s="199"/>
      <c r="P844" s="199"/>
      <c r="Q844" s="199"/>
      <c r="R844" s="199"/>
      <c r="S844" s="199"/>
      <c r="T844" s="200"/>
      <c r="AT844" s="201" t="s">
        <v>147</v>
      </c>
      <c r="AU844" s="201" t="s">
        <v>92</v>
      </c>
      <c r="AV844" s="13" t="s">
        <v>92</v>
      </c>
      <c r="AW844" s="13" t="s">
        <v>43</v>
      </c>
      <c r="AX844" s="13" t="s">
        <v>83</v>
      </c>
      <c r="AY844" s="201" t="s">
        <v>135</v>
      </c>
    </row>
    <row r="845" spans="1:65" s="13" customFormat="1" ht="11.25">
      <c r="B845" s="190"/>
      <c r="C845" s="191"/>
      <c r="D845" s="192" t="s">
        <v>147</v>
      </c>
      <c r="E845" s="193" t="s">
        <v>45</v>
      </c>
      <c r="F845" s="194" t="s">
        <v>1165</v>
      </c>
      <c r="G845" s="191"/>
      <c r="H845" s="195">
        <v>17.05</v>
      </c>
      <c r="I845" s="196"/>
      <c r="J845" s="191"/>
      <c r="K845" s="191"/>
      <c r="L845" s="197"/>
      <c r="M845" s="198"/>
      <c r="N845" s="199"/>
      <c r="O845" s="199"/>
      <c r="P845" s="199"/>
      <c r="Q845" s="199"/>
      <c r="R845" s="199"/>
      <c r="S845" s="199"/>
      <c r="T845" s="200"/>
      <c r="AT845" s="201" t="s">
        <v>147</v>
      </c>
      <c r="AU845" s="201" t="s">
        <v>92</v>
      </c>
      <c r="AV845" s="13" t="s">
        <v>92</v>
      </c>
      <c r="AW845" s="13" t="s">
        <v>43</v>
      </c>
      <c r="AX845" s="13" t="s">
        <v>83</v>
      </c>
      <c r="AY845" s="201" t="s">
        <v>135</v>
      </c>
    </row>
    <row r="846" spans="1:65" s="13" customFormat="1" ht="11.25">
      <c r="B846" s="190"/>
      <c r="C846" s="191"/>
      <c r="D846" s="192" t="s">
        <v>147</v>
      </c>
      <c r="E846" s="193" t="s">
        <v>45</v>
      </c>
      <c r="F846" s="194" t="s">
        <v>1166</v>
      </c>
      <c r="G846" s="191"/>
      <c r="H846" s="195">
        <v>17.97</v>
      </c>
      <c r="I846" s="196"/>
      <c r="J846" s="191"/>
      <c r="K846" s="191"/>
      <c r="L846" s="197"/>
      <c r="M846" s="198"/>
      <c r="N846" s="199"/>
      <c r="O846" s="199"/>
      <c r="P846" s="199"/>
      <c r="Q846" s="199"/>
      <c r="R846" s="199"/>
      <c r="S846" s="199"/>
      <c r="T846" s="200"/>
      <c r="AT846" s="201" t="s">
        <v>147</v>
      </c>
      <c r="AU846" s="201" t="s">
        <v>92</v>
      </c>
      <c r="AV846" s="13" t="s">
        <v>92</v>
      </c>
      <c r="AW846" s="13" t="s">
        <v>43</v>
      </c>
      <c r="AX846" s="13" t="s">
        <v>83</v>
      </c>
      <c r="AY846" s="201" t="s">
        <v>135</v>
      </c>
    </row>
    <row r="847" spans="1:65" s="13" customFormat="1" ht="11.25">
      <c r="B847" s="190"/>
      <c r="C847" s="191"/>
      <c r="D847" s="192" t="s">
        <v>147</v>
      </c>
      <c r="E847" s="193" t="s">
        <v>45</v>
      </c>
      <c r="F847" s="194" t="s">
        <v>1167</v>
      </c>
      <c r="G847" s="191"/>
      <c r="H847" s="195">
        <v>240.59</v>
      </c>
      <c r="I847" s="196"/>
      <c r="J847" s="191"/>
      <c r="K847" s="191"/>
      <c r="L847" s="197"/>
      <c r="M847" s="198"/>
      <c r="N847" s="199"/>
      <c r="O847" s="199"/>
      <c r="P847" s="199"/>
      <c r="Q847" s="199"/>
      <c r="R847" s="199"/>
      <c r="S847" s="199"/>
      <c r="T847" s="200"/>
      <c r="AT847" s="201" t="s">
        <v>147</v>
      </c>
      <c r="AU847" s="201" t="s">
        <v>92</v>
      </c>
      <c r="AV847" s="13" t="s">
        <v>92</v>
      </c>
      <c r="AW847" s="13" t="s">
        <v>43</v>
      </c>
      <c r="AX847" s="13" t="s">
        <v>83</v>
      </c>
      <c r="AY847" s="201" t="s">
        <v>135</v>
      </c>
    </row>
    <row r="848" spans="1:65" s="13" customFormat="1" ht="11.25">
      <c r="B848" s="190"/>
      <c r="C848" s="191"/>
      <c r="D848" s="192" t="s">
        <v>147</v>
      </c>
      <c r="E848" s="193" t="s">
        <v>45</v>
      </c>
      <c r="F848" s="194" t="s">
        <v>1168</v>
      </c>
      <c r="G848" s="191"/>
      <c r="H848" s="195">
        <v>27.4</v>
      </c>
      <c r="I848" s="196"/>
      <c r="J848" s="191"/>
      <c r="K848" s="191"/>
      <c r="L848" s="197"/>
      <c r="M848" s="198"/>
      <c r="N848" s="199"/>
      <c r="O848" s="199"/>
      <c r="P848" s="199"/>
      <c r="Q848" s="199"/>
      <c r="R848" s="199"/>
      <c r="S848" s="199"/>
      <c r="T848" s="200"/>
      <c r="AT848" s="201" t="s">
        <v>147</v>
      </c>
      <c r="AU848" s="201" t="s">
        <v>92</v>
      </c>
      <c r="AV848" s="13" t="s">
        <v>92</v>
      </c>
      <c r="AW848" s="13" t="s">
        <v>43</v>
      </c>
      <c r="AX848" s="13" t="s">
        <v>83</v>
      </c>
      <c r="AY848" s="201" t="s">
        <v>135</v>
      </c>
    </row>
    <row r="849" spans="1:65" s="13" customFormat="1" ht="11.25">
      <c r="B849" s="190"/>
      <c r="C849" s="191"/>
      <c r="D849" s="192" t="s">
        <v>147</v>
      </c>
      <c r="E849" s="193" t="s">
        <v>45</v>
      </c>
      <c r="F849" s="194" t="s">
        <v>1169</v>
      </c>
      <c r="G849" s="191"/>
      <c r="H849" s="195">
        <v>22.75</v>
      </c>
      <c r="I849" s="196"/>
      <c r="J849" s="191"/>
      <c r="K849" s="191"/>
      <c r="L849" s="197"/>
      <c r="M849" s="198"/>
      <c r="N849" s="199"/>
      <c r="O849" s="199"/>
      <c r="P849" s="199"/>
      <c r="Q849" s="199"/>
      <c r="R849" s="199"/>
      <c r="S849" s="199"/>
      <c r="T849" s="200"/>
      <c r="AT849" s="201" t="s">
        <v>147</v>
      </c>
      <c r="AU849" s="201" t="s">
        <v>92</v>
      </c>
      <c r="AV849" s="13" t="s">
        <v>92</v>
      </c>
      <c r="AW849" s="13" t="s">
        <v>43</v>
      </c>
      <c r="AX849" s="13" t="s">
        <v>83</v>
      </c>
      <c r="AY849" s="201" t="s">
        <v>135</v>
      </c>
    </row>
    <row r="850" spans="1:65" s="13" customFormat="1" ht="11.25">
      <c r="B850" s="190"/>
      <c r="C850" s="191"/>
      <c r="D850" s="192" t="s">
        <v>147</v>
      </c>
      <c r="E850" s="193" t="s">
        <v>45</v>
      </c>
      <c r="F850" s="194" t="s">
        <v>247</v>
      </c>
      <c r="G850" s="191"/>
      <c r="H850" s="195">
        <v>26.79</v>
      </c>
      <c r="I850" s="196"/>
      <c r="J850" s="191"/>
      <c r="K850" s="191"/>
      <c r="L850" s="197"/>
      <c r="M850" s="198"/>
      <c r="N850" s="199"/>
      <c r="O850" s="199"/>
      <c r="P850" s="199"/>
      <c r="Q850" s="199"/>
      <c r="R850" s="199"/>
      <c r="S850" s="199"/>
      <c r="T850" s="200"/>
      <c r="AT850" s="201" t="s">
        <v>147</v>
      </c>
      <c r="AU850" s="201" t="s">
        <v>92</v>
      </c>
      <c r="AV850" s="13" t="s">
        <v>92</v>
      </c>
      <c r="AW850" s="13" t="s">
        <v>43</v>
      </c>
      <c r="AX850" s="13" t="s">
        <v>83</v>
      </c>
      <c r="AY850" s="201" t="s">
        <v>135</v>
      </c>
    </row>
    <row r="851" spans="1:65" s="13" customFormat="1" ht="11.25">
      <c r="B851" s="190"/>
      <c r="C851" s="191"/>
      <c r="D851" s="192" t="s">
        <v>147</v>
      </c>
      <c r="E851" s="193" t="s">
        <v>45</v>
      </c>
      <c r="F851" s="194" t="s">
        <v>1170</v>
      </c>
      <c r="G851" s="191"/>
      <c r="H851" s="195">
        <v>28.58</v>
      </c>
      <c r="I851" s="196"/>
      <c r="J851" s="191"/>
      <c r="K851" s="191"/>
      <c r="L851" s="197"/>
      <c r="M851" s="198"/>
      <c r="N851" s="199"/>
      <c r="O851" s="199"/>
      <c r="P851" s="199"/>
      <c r="Q851" s="199"/>
      <c r="R851" s="199"/>
      <c r="S851" s="199"/>
      <c r="T851" s="200"/>
      <c r="AT851" s="201" t="s">
        <v>147</v>
      </c>
      <c r="AU851" s="201" t="s">
        <v>92</v>
      </c>
      <c r="AV851" s="13" t="s">
        <v>92</v>
      </c>
      <c r="AW851" s="13" t="s">
        <v>43</v>
      </c>
      <c r="AX851" s="13" t="s">
        <v>83</v>
      </c>
      <c r="AY851" s="201" t="s">
        <v>135</v>
      </c>
    </row>
    <row r="852" spans="1:65" s="13" customFormat="1" ht="11.25">
      <c r="B852" s="190"/>
      <c r="C852" s="191"/>
      <c r="D852" s="192" t="s">
        <v>147</v>
      </c>
      <c r="E852" s="193" t="s">
        <v>45</v>
      </c>
      <c r="F852" s="194" t="s">
        <v>1171</v>
      </c>
      <c r="G852" s="191"/>
      <c r="H852" s="195">
        <v>26.24</v>
      </c>
      <c r="I852" s="196"/>
      <c r="J852" s="191"/>
      <c r="K852" s="191"/>
      <c r="L852" s="197"/>
      <c r="M852" s="198"/>
      <c r="N852" s="199"/>
      <c r="O852" s="199"/>
      <c r="P852" s="199"/>
      <c r="Q852" s="199"/>
      <c r="R852" s="199"/>
      <c r="S852" s="199"/>
      <c r="T852" s="200"/>
      <c r="AT852" s="201" t="s">
        <v>147</v>
      </c>
      <c r="AU852" s="201" t="s">
        <v>92</v>
      </c>
      <c r="AV852" s="13" t="s">
        <v>92</v>
      </c>
      <c r="AW852" s="13" t="s">
        <v>43</v>
      </c>
      <c r="AX852" s="13" t="s">
        <v>83</v>
      </c>
      <c r="AY852" s="201" t="s">
        <v>135</v>
      </c>
    </row>
    <row r="853" spans="1:65" s="13" customFormat="1" ht="11.25">
      <c r="B853" s="190"/>
      <c r="C853" s="191"/>
      <c r="D853" s="192" t="s">
        <v>147</v>
      </c>
      <c r="E853" s="193" t="s">
        <v>45</v>
      </c>
      <c r="F853" s="194" t="s">
        <v>250</v>
      </c>
      <c r="G853" s="191"/>
      <c r="H853" s="195">
        <v>16.260000000000002</v>
      </c>
      <c r="I853" s="196"/>
      <c r="J853" s="191"/>
      <c r="K853" s="191"/>
      <c r="L853" s="197"/>
      <c r="M853" s="198"/>
      <c r="N853" s="199"/>
      <c r="O853" s="199"/>
      <c r="P853" s="199"/>
      <c r="Q853" s="199"/>
      <c r="R853" s="199"/>
      <c r="S853" s="199"/>
      <c r="T853" s="200"/>
      <c r="AT853" s="201" t="s">
        <v>147</v>
      </c>
      <c r="AU853" s="201" t="s">
        <v>92</v>
      </c>
      <c r="AV853" s="13" t="s">
        <v>92</v>
      </c>
      <c r="AW853" s="13" t="s">
        <v>43</v>
      </c>
      <c r="AX853" s="13" t="s">
        <v>83</v>
      </c>
      <c r="AY853" s="201" t="s">
        <v>135</v>
      </c>
    </row>
    <row r="854" spans="1:65" s="13" customFormat="1" ht="11.25">
      <c r="B854" s="190"/>
      <c r="C854" s="191"/>
      <c r="D854" s="192" t="s">
        <v>147</v>
      </c>
      <c r="E854" s="193" t="s">
        <v>45</v>
      </c>
      <c r="F854" s="194" t="s">
        <v>1172</v>
      </c>
      <c r="G854" s="191"/>
      <c r="H854" s="195">
        <v>3.4</v>
      </c>
      <c r="I854" s="196"/>
      <c r="J854" s="191"/>
      <c r="K854" s="191"/>
      <c r="L854" s="197"/>
      <c r="M854" s="198"/>
      <c r="N854" s="199"/>
      <c r="O854" s="199"/>
      <c r="P854" s="199"/>
      <c r="Q854" s="199"/>
      <c r="R854" s="199"/>
      <c r="S854" s="199"/>
      <c r="T854" s="200"/>
      <c r="AT854" s="201" t="s">
        <v>147</v>
      </c>
      <c r="AU854" s="201" t="s">
        <v>92</v>
      </c>
      <c r="AV854" s="13" t="s">
        <v>92</v>
      </c>
      <c r="AW854" s="13" t="s">
        <v>43</v>
      </c>
      <c r="AX854" s="13" t="s">
        <v>83</v>
      </c>
      <c r="AY854" s="201" t="s">
        <v>135</v>
      </c>
    </row>
    <row r="855" spans="1:65" s="13" customFormat="1" ht="11.25">
      <c r="B855" s="190"/>
      <c r="C855" s="191"/>
      <c r="D855" s="192" t="s">
        <v>147</v>
      </c>
      <c r="E855" s="193" t="s">
        <v>45</v>
      </c>
      <c r="F855" s="194" t="s">
        <v>1173</v>
      </c>
      <c r="G855" s="191"/>
      <c r="H855" s="195">
        <v>18.09</v>
      </c>
      <c r="I855" s="196"/>
      <c r="J855" s="191"/>
      <c r="K855" s="191"/>
      <c r="L855" s="197"/>
      <c r="M855" s="198"/>
      <c r="N855" s="199"/>
      <c r="O855" s="199"/>
      <c r="P855" s="199"/>
      <c r="Q855" s="199"/>
      <c r="R855" s="199"/>
      <c r="S855" s="199"/>
      <c r="T855" s="200"/>
      <c r="AT855" s="201" t="s">
        <v>147</v>
      </c>
      <c r="AU855" s="201" t="s">
        <v>92</v>
      </c>
      <c r="AV855" s="13" t="s">
        <v>92</v>
      </c>
      <c r="AW855" s="13" t="s">
        <v>43</v>
      </c>
      <c r="AX855" s="13" t="s">
        <v>83</v>
      </c>
      <c r="AY855" s="201" t="s">
        <v>135</v>
      </c>
    </row>
    <row r="856" spans="1:65" s="13" customFormat="1" ht="11.25">
      <c r="B856" s="190"/>
      <c r="C856" s="191"/>
      <c r="D856" s="192" t="s">
        <v>147</v>
      </c>
      <c r="E856" s="193" t="s">
        <v>45</v>
      </c>
      <c r="F856" s="194" t="s">
        <v>1174</v>
      </c>
      <c r="G856" s="191"/>
      <c r="H856" s="195">
        <v>122.66</v>
      </c>
      <c r="I856" s="196"/>
      <c r="J856" s="191"/>
      <c r="K856" s="191"/>
      <c r="L856" s="197"/>
      <c r="M856" s="198"/>
      <c r="N856" s="199"/>
      <c r="O856" s="199"/>
      <c r="P856" s="199"/>
      <c r="Q856" s="199"/>
      <c r="R856" s="199"/>
      <c r="S856" s="199"/>
      <c r="T856" s="200"/>
      <c r="AT856" s="201" t="s">
        <v>147</v>
      </c>
      <c r="AU856" s="201" t="s">
        <v>92</v>
      </c>
      <c r="AV856" s="13" t="s">
        <v>92</v>
      </c>
      <c r="AW856" s="13" t="s">
        <v>43</v>
      </c>
      <c r="AX856" s="13" t="s">
        <v>83</v>
      </c>
      <c r="AY856" s="201" t="s">
        <v>135</v>
      </c>
    </row>
    <row r="857" spans="1:65" s="13" customFormat="1" ht="11.25">
      <c r="B857" s="190"/>
      <c r="C857" s="191"/>
      <c r="D857" s="192" t="s">
        <v>147</v>
      </c>
      <c r="E857" s="193" t="s">
        <v>45</v>
      </c>
      <c r="F857" s="194" t="s">
        <v>846</v>
      </c>
      <c r="G857" s="191"/>
      <c r="H857" s="195">
        <v>11.3</v>
      </c>
      <c r="I857" s="196"/>
      <c r="J857" s="191"/>
      <c r="K857" s="191"/>
      <c r="L857" s="197"/>
      <c r="M857" s="198"/>
      <c r="N857" s="199"/>
      <c r="O857" s="199"/>
      <c r="P857" s="199"/>
      <c r="Q857" s="199"/>
      <c r="R857" s="199"/>
      <c r="S857" s="199"/>
      <c r="T857" s="200"/>
      <c r="AT857" s="201" t="s">
        <v>147</v>
      </c>
      <c r="AU857" s="201" t="s">
        <v>92</v>
      </c>
      <c r="AV857" s="13" t="s">
        <v>92</v>
      </c>
      <c r="AW857" s="13" t="s">
        <v>43</v>
      </c>
      <c r="AX857" s="13" t="s">
        <v>83</v>
      </c>
      <c r="AY857" s="201" t="s">
        <v>135</v>
      </c>
    </row>
    <row r="858" spans="1:65" s="14" customFormat="1" ht="11.25">
      <c r="B858" s="202"/>
      <c r="C858" s="203"/>
      <c r="D858" s="192" t="s">
        <v>147</v>
      </c>
      <c r="E858" s="204" t="s">
        <v>45</v>
      </c>
      <c r="F858" s="205" t="s">
        <v>154</v>
      </c>
      <c r="G858" s="203"/>
      <c r="H858" s="206">
        <v>613.11</v>
      </c>
      <c r="I858" s="207"/>
      <c r="J858" s="203"/>
      <c r="K858" s="203"/>
      <c r="L858" s="208"/>
      <c r="M858" s="209"/>
      <c r="N858" s="210"/>
      <c r="O858" s="210"/>
      <c r="P858" s="210"/>
      <c r="Q858" s="210"/>
      <c r="R858" s="210"/>
      <c r="S858" s="210"/>
      <c r="T858" s="211"/>
      <c r="AT858" s="212" t="s">
        <v>147</v>
      </c>
      <c r="AU858" s="212" t="s">
        <v>92</v>
      </c>
      <c r="AV858" s="14" t="s">
        <v>143</v>
      </c>
      <c r="AW858" s="14" t="s">
        <v>43</v>
      </c>
      <c r="AX858" s="14" t="s">
        <v>90</v>
      </c>
      <c r="AY858" s="212" t="s">
        <v>135</v>
      </c>
    </row>
    <row r="859" spans="1:65" s="2" customFormat="1" ht="24.2" customHeight="1">
      <c r="A859" s="37"/>
      <c r="B859" s="38"/>
      <c r="C859" s="172" t="s">
        <v>1175</v>
      </c>
      <c r="D859" s="172" t="s">
        <v>138</v>
      </c>
      <c r="E859" s="173" t="s">
        <v>1176</v>
      </c>
      <c r="F859" s="174" t="s">
        <v>1177</v>
      </c>
      <c r="G859" s="175" t="s">
        <v>162</v>
      </c>
      <c r="H859" s="176">
        <v>604.99</v>
      </c>
      <c r="I859" s="177"/>
      <c r="J859" s="178">
        <f>ROUND(I859*H859,2)</f>
        <v>0</v>
      </c>
      <c r="K859" s="174" t="s">
        <v>142</v>
      </c>
      <c r="L859" s="42"/>
      <c r="M859" s="179" t="s">
        <v>45</v>
      </c>
      <c r="N859" s="180" t="s">
        <v>54</v>
      </c>
      <c r="O859" s="67"/>
      <c r="P859" s="181">
        <f>O859*H859</f>
        <v>0</v>
      </c>
      <c r="Q859" s="181">
        <v>2.9999999999999997E-4</v>
      </c>
      <c r="R859" s="181">
        <f>Q859*H859</f>
        <v>0.18149699999999999</v>
      </c>
      <c r="S859" s="181">
        <v>0</v>
      </c>
      <c r="T859" s="182">
        <f>S859*H859</f>
        <v>0</v>
      </c>
      <c r="U859" s="37"/>
      <c r="V859" s="37"/>
      <c r="W859" s="37"/>
      <c r="X859" s="37"/>
      <c r="Y859" s="37"/>
      <c r="Z859" s="37"/>
      <c r="AA859" s="37"/>
      <c r="AB859" s="37"/>
      <c r="AC859" s="37"/>
      <c r="AD859" s="37"/>
      <c r="AE859" s="37"/>
      <c r="AR859" s="183" t="s">
        <v>331</v>
      </c>
      <c r="AT859" s="183" t="s">
        <v>138</v>
      </c>
      <c r="AU859" s="183" t="s">
        <v>92</v>
      </c>
      <c r="AY859" s="19" t="s">
        <v>135</v>
      </c>
      <c r="BE859" s="184">
        <f>IF(N859="základní",J859,0)</f>
        <v>0</v>
      </c>
      <c r="BF859" s="184">
        <f>IF(N859="snížená",J859,0)</f>
        <v>0</v>
      </c>
      <c r="BG859" s="184">
        <f>IF(N859="zákl. přenesená",J859,0)</f>
        <v>0</v>
      </c>
      <c r="BH859" s="184">
        <f>IF(N859="sníž. přenesená",J859,0)</f>
        <v>0</v>
      </c>
      <c r="BI859" s="184">
        <f>IF(N859="nulová",J859,0)</f>
        <v>0</v>
      </c>
      <c r="BJ859" s="19" t="s">
        <v>90</v>
      </c>
      <c r="BK859" s="184">
        <f>ROUND(I859*H859,2)</f>
        <v>0</v>
      </c>
      <c r="BL859" s="19" t="s">
        <v>331</v>
      </c>
      <c r="BM859" s="183" t="s">
        <v>1178</v>
      </c>
    </row>
    <row r="860" spans="1:65" s="2" customFormat="1" ht="11.25">
      <c r="A860" s="37"/>
      <c r="B860" s="38"/>
      <c r="C860" s="39"/>
      <c r="D860" s="185" t="s">
        <v>145</v>
      </c>
      <c r="E860" s="39"/>
      <c r="F860" s="186" t="s">
        <v>1179</v>
      </c>
      <c r="G860" s="39"/>
      <c r="H860" s="39"/>
      <c r="I860" s="187"/>
      <c r="J860" s="39"/>
      <c r="K860" s="39"/>
      <c r="L860" s="42"/>
      <c r="M860" s="188"/>
      <c r="N860" s="189"/>
      <c r="O860" s="67"/>
      <c r="P860" s="67"/>
      <c r="Q860" s="67"/>
      <c r="R860" s="67"/>
      <c r="S860" s="67"/>
      <c r="T860" s="68"/>
      <c r="U860" s="37"/>
      <c r="V860" s="37"/>
      <c r="W860" s="37"/>
      <c r="X860" s="37"/>
      <c r="Y860" s="37"/>
      <c r="Z860" s="37"/>
      <c r="AA860" s="37"/>
      <c r="AB860" s="37"/>
      <c r="AC860" s="37"/>
      <c r="AD860" s="37"/>
      <c r="AE860" s="37"/>
      <c r="AT860" s="19" t="s">
        <v>145</v>
      </c>
      <c r="AU860" s="19" t="s">
        <v>92</v>
      </c>
    </row>
    <row r="861" spans="1:65" s="13" customFormat="1" ht="11.25">
      <c r="B861" s="190"/>
      <c r="C861" s="191"/>
      <c r="D861" s="192" t="s">
        <v>147</v>
      </c>
      <c r="E861" s="193" t="s">
        <v>45</v>
      </c>
      <c r="F861" s="194" t="s">
        <v>237</v>
      </c>
      <c r="G861" s="191"/>
      <c r="H861" s="195">
        <v>18.97</v>
      </c>
      <c r="I861" s="196"/>
      <c r="J861" s="191"/>
      <c r="K861" s="191"/>
      <c r="L861" s="197"/>
      <c r="M861" s="198"/>
      <c r="N861" s="199"/>
      <c r="O861" s="199"/>
      <c r="P861" s="199"/>
      <c r="Q861" s="199"/>
      <c r="R861" s="199"/>
      <c r="S861" s="199"/>
      <c r="T861" s="200"/>
      <c r="AT861" s="201" t="s">
        <v>147</v>
      </c>
      <c r="AU861" s="201" t="s">
        <v>92</v>
      </c>
      <c r="AV861" s="13" t="s">
        <v>92</v>
      </c>
      <c r="AW861" s="13" t="s">
        <v>43</v>
      </c>
      <c r="AX861" s="13" t="s">
        <v>83</v>
      </c>
      <c r="AY861" s="201" t="s">
        <v>135</v>
      </c>
    </row>
    <row r="862" spans="1:65" s="13" customFormat="1" ht="11.25">
      <c r="B862" s="190"/>
      <c r="C862" s="191"/>
      <c r="D862" s="192" t="s">
        <v>147</v>
      </c>
      <c r="E862" s="193" t="s">
        <v>45</v>
      </c>
      <c r="F862" s="194" t="s">
        <v>238</v>
      </c>
      <c r="G862" s="191"/>
      <c r="H862" s="195">
        <v>15.06</v>
      </c>
      <c r="I862" s="196"/>
      <c r="J862" s="191"/>
      <c r="K862" s="191"/>
      <c r="L862" s="197"/>
      <c r="M862" s="198"/>
      <c r="N862" s="199"/>
      <c r="O862" s="199"/>
      <c r="P862" s="199"/>
      <c r="Q862" s="199"/>
      <c r="R862" s="199"/>
      <c r="S862" s="199"/>
      <c r="T862" s="200"/>
      <c r="AT862" s="201" t="s">
        <v>147</v>
      </c>
      <c r="AU862" s="201" t="s">
        <v>92</v>
      </c>
      <c r="AV862" s="13" t="s">
        <v>92</v>
      </c>
      <c r="AW862" s="13" t="s">
        <v>43</v>
      </c>
      <c r="AX862" s="13" t="s">
        <v>83</v>
      </c>
      <c r="AY862" s="201" t="s">
        <v>135</v>
      </c>
    </row>
    <row r="863" spans="1:65" s="13" customFormat="1" ht="11.25">
      <c r="B863" s="190"/>
      <c r="C863" s="191"/>
      <c r="D863" s="192" t="s">
        <v>147</v>
      </c>
      <c r="E863" s="193" t="s">
        <v>45</v>
      </c>
      <c r="F863" s="194" t="s">
        <v>1180</v>
      </c>
      <c r="G863" s="191"/>
      <c r="H863" s="195">
        <v>20.03</v>
      </c>
      <c r="I863" s="196"/>
      <c r="J863" s="191"/>
      <c r="K863" s="191"/>
      <c r="L863" s="197"/>
      <c r="M863" s="198"/>
      <c r="N863" s="199"/>
      <c r="O863" s="199"/>
      <c r="P863" s="199"/>
      <c r="Q863" s="199"/>
      <c r="R863" s="199"/>
      <c r="S863" s="199"/>
      <c r="T863" s="200"/>
      <c r="AT863" s="201" t="s">
        <v>147</v>
      </c>
      <c r="AU863" s="201" t="s">
        <v>92</v>
      </c>
      <c r="AV863" s="13" t="s">
        <v>92</v>
      </c>
      <c r="AW863" s="13" t="s">
        <v>43</v>
      </c>
      <c r="AX863" s="13" t="s">
        <v>83</v>
      </c>
      <c r="AY863" s="201" t="s">
        <v>135</v>
      </c>
    </row>
    <row r="864" spans="1:65" s="13" customFormat="1" ht="11.25">
      <c r="B864" s="190"/>
      <c r="C864" s="191"/>
      <c r="D864" s="192" t="s">
        <v>147</v>
      </c>
      <c r="E864" s="193" t="s">
        <v>45</v>
      </c>
      <c r="F864" s="194" t="s">
        <v>1181</v>
      </c>
      <c r="G864" s="191"/>
      <c r="H864" s="195">
        <v>18.36</v>
      </c>
      <c r="I864" s="196"/>
      <c r="J864" s="191"/>
      <c r="K864" s="191"/>
      <c r="L864" s="197"/>
      <c r="M864" s="198"/>
      <c r="N864" s="199"/>
      <c r="O864" s="199"/>
      <c r="P864" s="199"/>
      <c r="Q864" s="199"/>
      <c r="R864" s="199"/>
      <c r="S864" s="199"/>
      <c r="T864" s="200"/>
      <c r="AT864" s="201" t="s">
        <v>147</v>
      </c>
      <c r="AU864" s="201" t="s">
        <v>92</v>
      </c>
      <c r="AV864" s="13" t="s">
        <v>92</v>
      </c>
      <c r="AW864" s="13" t="s">
        <v>43</v>
      </c>
      <c r="AX864" s="13" t="s">
        <v>83</v>
      </c>
      <c r="AY864" s="201" t="s">
        <v>135</v>
      </c>
    </row>
    <row r="865" spans="1:65" s="13" customFormat="1" ht="11.25">
      <c r="B865" s="190"/>
      <c r="C865" s="191"/>
      <c r="D865" s="192" t="s">
        <v>147</v>
      </c>
      <c r="E865" s="193" t="s">
        <v>45</v>
      </c>
      <c r="F865" s="194" t="s">
        <v>241</v>
      </c>
      <c r="G865" s="191"/>
      <c r="H865" s="195">
        <v>40.36</v>
      </c>
      <c r="I865" s="196"/>
      <c r="J865" s="191"/>
      <c r="K865" s="191"/>
      <c r="L865" s="197"/>
      <c r="M865" s="198"/>
      <c r="N865" s="199"/>
      <c r="O865" s="199"/>
      <c r="P865" s="199"/>
      <c r="Q865" s="199"/>
      <c r="R865" s="199"/>
      <c r="S865" s="199"/>
      <c r="T865" s="200"/>
      <c r="AT865" s="201" t="s">
        <v>147</v>
      </c>
      <c r="AU865" s="201" t="s">
        <v>92</v>
      </c>
      <c r="AV865" s="13" t="s">
        <v>92</v>
      </c>
      <c r="AW865" s="13" t="s">
        <v>43</v>
      </c>
      <c r="AX865" s="13" t="s">
        <v>83</v>
      </c>
      <c r="AY865" s="201" t="s">
        <v>135</v>
      </c>
    </row>
    <row r="866" spans="1:65" s="13" customFormat="1" ht="11.25">
      <c r="B866" s="190"/>
      <c r="C866" s="191"/>
      <c r="D866" s="192" t="s">
        <v>147</v>
      </c>
      <c r="E866" s="193" t="s">
        <v>45</v>
      </c>
      <c r="F866" s="194" t="s">
        <v>1182</v>
      </c>
      <c r="G866" s="191"/>
      <c r="H866" s="195">
        <v>168.91</v>
      </c>
      <c r="I866" s="196"/>
      <c r="J866" s="191"/>
      <c r="K866" s="191"/>
      <c r="L866" s="197"/>
      <c r="M866" s="198"/>
      <c r="N866" s="199"/>
      <c r="O866" s="199"/>
      <c r="P866" s="199"/>
      <c r="Q866" s="199"/>
      <c r="R866" s="199"/>
      <c r="S866" s="199"/>
      <c r="T866" s="200"/>
      <c r="AT866" s="201" t="s">
        <v>147</v>
      </c>
      <c r="AU866" s="201" t="s">
        <v>92</v>
      </c>
      <c r="AV866" s="13" t="s">
        <v>92</v>
      </c>
      <c r="AW866" s="13" t="s">
        <v>43</v>
      </c>
      <c r="AX866" s="13" t="s">
        <v>83</v>
      </c>
      <c r="AY866" s="201" t="s">
        <v>135</v>
      </c>
    </row>
    <row r="867" spans="1:65" s="13" customFormat="1" ht="11.25">
      <c r="B867" s="190"/>
      <c r="C867" s="191"/>
      <c r="D867" s="192" t="s">
        <v>147</v>
      </c>
      <c r="E867" s="193" t="s">
        <v>45</v>
      </c>
      <c r="F867" s="194" t="s">
        <v>1183</v>
      </c>
      <c r="G867" s="191"/>
      <c r="H867" s="195">
        <v>23.42</v>
      </c>
      <c r="I867" s="196"/>
      <c r="J867" s="191"/>
      <c r="K867" s="191"/>
      <c r="L867" s="197"/>
      <c r="M867" s="198"/>
      <c r="N867" s="199"/>
      <c r="O867" s="199"/>
      <c r="P867" s="199"/>
      <c r="Q867" s="199"/>
      <c r="R867" s="199"/>
      <c r="S867" s="199"/>
      <c r="T867" s="200"/>
      <c r="AT867" s="201" t="s">
        <v>147</v>
      </c>
      <c r="AU867" s="201" t="s">
        <v>92</v>
      </c>
      <c r="AV867" s="13" t="s">
        <v>92</v>
      </c>
      <c r="AW867" s="13" t="s">
        <v>43</v>
      </c>
      <c r="AX867" s="13" t="s">
        <v>83</v>
      </c>
      <c r="AY867" s="201" t="s">
        <v>135</v>
      </c>
    </row>
    <row r="868" spans="1:65" s="13" customFormat="1" ht="11.25">
      <c r="B868" s="190"/>
      <c r="C868" s="191"/>
      <c r="D868" s="192" t="s">
        <v>147</v>
      </c>
      <c r="E868" s="193" t="s">
        <v>45</v>
      </c>
      <c r="F868" s="194" t="s">
        <v>849</v>
      </c>
      <c r="G868" s="191"/>
      <c r="H868" s="195">
        <v>9.0399999999999991</v>
      </c>
      <c r="I868" s="196"/>
      <c r="J868" s="191"/>
      <c r="K868" s="191"/>
      <c r="L868" s="197"/>
      <c r="M868" s="198"/>
      <c r="N868" s="199"/>
      <c r="O868" s="199"/>
      <c r="P868" s="199"/>
      <c r="Q868" s="199"/>
      <c r="R868" s="199"/>
      <c r="S868" s="199"/>
      <c r="T868" s="200"/>
      <c r="AT868" s="201" t="s">
        <v>147</v>
      </c>
      <c r="AU868" s="201" t="s">
        <v>92</v>
      </c>
      <c r="AV868" s="13" t="s">
        <v>92</v>
      </c>
      <c r="AW868" s="13" t="s">
        <v>43</v>
      </c>
      <c r="AX868" s="13" t="s">
        <v>83</v>
      </c>
      <c r="AY868" s="201" t="s">
        <v>135</v>
      </c>
    </row>
    <row r="869" spans="1:65" s="13" customFormat="1" ht="11.25">
      <c r="B869" s="190"/>
      <c r="C869" s="191"/>
      <c r="D869" s="192" t="s">
        <v>147</v>
      </c>
      <c r="E869" s="193" t="s">
        <v>45</v>
      </c>
      <c r="F869" s="194" t="s">
        <v>850</v>
      </c>
      <c r="G869" s="191"/>
      <c r="H869" s="195">
        <v>23</v>
      </c>
      <c r="I869" s="196"/>
      <c r="J869" s="191"/>
      <c r="K869" s="191"/>
      <c r="L869" s="197"/>
      <c r="M869" s="198"/>
      <c r="N869" s="199"/>
      <c r="O869" s="199"/>
      <c r="P869" s="199"/>
      <c r="Q869" s="199"/>
      <c r="R869" s="199"/>
      <c r="S869" s="199"/>
      <c r="T869" s="200"/>
      <c r="AT869" s="201" t="s">
        <v>147</v>
      </c>
      <c r="AU869" s="201" t="s">
        <v>92</v>
      </c>
      <c r="AV869" s="13" t="s">
        <v>92</v>
      </c>
      <c r="AW869" s="13" t="s">
        <v>43</v>
      </c>
      <c r="AX869" s="13" t="s">
        <v>83</v>
      </c>
      <c r="AY869" s="201" t="s">
        <v>135</v>
      </c>
    </row>
    <row r="870" spans="1:65" s="13" customFormat="1" ht="11.25">
      <c r="B870" s="190"/>
      <c r="C870" s="191"/>
      <c r="D870" s="192" t="s">
        <v>147</v>
      </c>
      <c r="E870" s="193" t="s">
        <v>45</v>
      </c>
      <c r="F870" s="194" t="s">
        <v>246</v>
      </c>
      <c r="G870" s="191"/>
      <c r="H870" s="195">
        <v>22.75</v>
      </c>
      <c r="I870" s="196"/>
      <c r="J870" s="191"/>
      <c r="K870" s="191"/>
      <c r="L870" s="197"/>
      <c r="M870" s="198"/>
      <c r="N870" s="199"/>
      <c r="O870" s="199"/>
      <c r="P870" s="199"/>
      <c r="Q870" s="199"/>
      <c r="R870" s="199"/>
      <c r="S870" s="199"/>
      <c r="T870" s="200"/>
      <c r="AT870" s="201" t="s">
        <v>147</v>
      </c>
      <c r="AU870" s="201" t="s">
        <v>92</v>
      </c>
      <c r="AV870" s="13" t="s">
        <v>92</v>
      </c>
      <c r="AW870" s="13" t="s">
        <v>43</v>
      </c>
      <c r="AX870" s="13" t="s">
        <v>83</v>
      </c>
      <c r="AY870" s="201" t="s">
        <v>135</v>
      </c>
    </row>
    <row r="871" spans="1:65" s="13" customFormat="1" ht="11.25">
      <c r="B871" s="190"/>
      <c r="C871" s="191"/>
      <c r="D871" s="192" t="s">
        <v>147</v>
      </c>
      <c r="E871" s="193" t="s">
        <v>45</v>
      </c>
      <c r="F871" s="194" t="s">
        <v>247</v>
      </c>
      <c r="G871" s="191"/>
      <c r="H871" s="195">
        <v>26.79</v>
      </c>
      <c r="I871" s="196"/>
      <c r="J871" s="191"/>
      <c r="K871" s="191"/>
      <c r="L871" s="197"/>
      <c r="M871" s="198"/>
      <c r="N871" s="199"/>
      <c r="O871" s="199"/>
      <c r="P871" s="199"/>
      <c r="Q871" s="199"/>
      <c r="R871" s="199"/>
      <c r="S871" s="199"/>
      <c r="T871" s="200"/>
      <c r="AT871" s="201" t="s">
        <v>147</v>
      </c>
      <c r="AU871" s="201" t="s">
        <v>92</v>
      </c>
      <c r="AV871" s="13" t="s">
        <v>92</v>
      </c>
      <c r="AW871" s="13" t="s">
        <v>43</v>
      </c>
      <c r="AX871" s="13" t="s">
        <v>83</v>
      </c>
      <c r="AY871" s="201" t="s">
        <v>135</v>
      </c>
    </row>
    <row r="872" spans="1:65" s="13" customFormat="1" ht="11.25">
      <c r="B872" s="190"/>
      <c r="C872" s="191"/>
      <c r="D872" s="192" t="s">
        <v>147</v>
      </c>
      <c r="E872" s="193" t="s">
        <v>45</v>
      </c>
      <c r="F872" s="194" t="s">
        <v>248</v>
      </c>
      <c r="G872" s="191"/>
      <c r="H872" s="195">
        <v>24.34</v>
      </c>
      <c r="I872" s="196"/>
      <c r="J872" s="191"/>
      <c r="K872" s="191"/>
      <c r="L872" s="197"/>
      <c r="M872" s="198"/>
      <c r="N872" s="199"/>
      <c r="O872" s="199"/>
      <c r="P872" s="199"/>
      <c r="Q872" s="199"/>
      <c r="R872" s="199"/>
      <c r="S872" s="199"/>
      <c r="T872" s="200"/>
      <c r="AT872" s="201" t="s">
        <v>147</v>
      </c>
      <c r="AU872" s="201" t="s">
        <v>92</v>
      </c>
      <c r="AV872" s="13" t="s">
        <v>92</v>
      </c>
      <c r="AW872" s="13" t="s">
        <v>43</v>
      </c>
      <c r="AX872" s="13" t="s">
        <v>83</v>
      </c>
      <c r="AY872" s="201" t="s">
        <v>135</v>
      </c>
    </row>
    <row r="873" spans="1:65" s="13" customFormat="1" ht="11.25">
      <c r="B873" s="190"/>
      <c r="C873" s="191"/>
      <c r="D873" s="192" t="s">
        <v>147</v>
      </c>
      <c r="E873" s="193" t="s">
        <v>45</v>
      </c>
      <c r="F873" s="194" t="s">
        <v>249</v>
      </c>
      <c r="G873" s="191"/>
      <c r="H873" s="195">
        <v>22.25</v>
      </c>
      <c r="I873" s="196"/>
      <c r="J873" s="191"/>
      <c r="K873" s="191"/>
      <c r="L873" s="197"/>
      <c r="M873" s="198"/>
      <c r="N873" s="199"/>
      <c r="O873" s="199"/>
      <c r="P873" s="199"/>
      <c r="Q873" s="199"/>
      <c r="R873" s="199"/>
      <c r="S873" s="199"/>
      <c r="T873" s="200"/>
      <c r="AT873" s="201" t="s">
        <v>147</v>
      </c>
      <c r="AU873" s="201" t="s">
        <v>92</v>
      </c>
      <c r="AV873" s="13" t="s">
        <v>92</v>
      </c>
      <c r="AW873" s="13" t="s">
        <v>43</v>
      </c>
      <c r="AX873" s="13" t="s">
        <v>83</v>
      </c>
      <c r="AY873" s="201" t="s">
        <v>135</v>
      </c>
    </row>
    <row r="874" spans="1:65" s="13" customFormat="1" ht="11.25">
      <c r="B874" s="190"/>
      <c r="C874" s="191"/>
      <c r="D874" s="192" t="s">
        <v>147</v>
      </c>
      <c r="E874" s="193" t="s">
        <v>45</v>
      </c>
      <c r="F874" s="194" t="s">
        <v>250</v>
      </c>
      <c r="G874" s="191"/>
      <c r="H874" s="195">
        <v>16.260000000000002</v>
      </c>
      <c r="I874" s="196"/>
      <c r="J874" s="191"/>
      <c r="K874" s="191"/>
      <c r="L874" s="197"/>
      <c r="M874" s="198"/>
      <c r="N874" s="199"/>
      <c r="O874" s="199"/>
      <c r="P874" s="199"/>
      <c r="Q874" s="199"/>
      <c r="R874" s="199"/>
      <c r="S874" s="199"/>
      <c r="T874" s="200"/>
      <c r="AT874" s="201" t="s">
        <v>147</v>
      </c>
      <c r="AU874" s="201" t="s">
        <v>92</v>
      </c>
      <c r="AV874" s="13" t="s">
        <v>92</v>
      </c>
      <c r="AW874" s="13" t="s">
        <v>43</v>
      </c>
      <c r="AX874" s="13" t="s">
        <v>83</v>
      </c>
      <c r="AY874" s="201" t="s">
        <v>135</v>
      </c>
    </row>
    <row r="875" spans="1:65" s="13" customFormat="1" ht="11.25">
      <c r="B875" s="190"/>
      <c r="C875" s="191"/>
      <c r="D875" s="192" t="s">
        <v>147</v>
      </c>
      <c r="E875" s="193" t="s">
        <v>45</v>
      </c>
      <c r="F875" s="194" t="s">
        <v>1172</v>
      </c>
      <c r="G875" s="191"/>
      <c r="H875" s="195">
        <v>3.4</v>
      </c>
      <c r="I875" s="196"/>
      <c r="J875" s="191"/>
      <c r="K875" s="191"/>
      <c r="L875" s="197"/>
      <c r="M875" s="198"/>
      <c r="N875" s="199"/>
      <c r="O875" s="199"/>
      <c r="P875" s="199"/>
      <c r="Q875" s="199"/>
      <c r="R875" s="199"/>
      <c r="S875" s="199"/>
      <c r="T875" s="200"/>
      <c r="AT875" s="201" t="s">
        <v>147</v>
      </c>
      <c r="AU875" s="201" t="s">
        <v>92</v>
      </c>
      <c r="AV875" s="13" t="s">
        <v>92</v>
      </c>
      <c r="AW875" s="13" t="s">
        <v>43</v>
      </c>
      <c r="AX875" s="13" t="s">
        <v>83</v>
      </c>
      <c r="AY875" s="201" t="s">
        <v>135</v>
      </c>
    </row>
    <row r="876" spans="1:65" s="13" customFormat="1" ht="11.25">
      <c r="B876" s="190"/>
      <c r="C876" s="191"/>
      <c r="D876" s="192" t="s">
        <v>147</v>
      </c>
      <c r="E876" s="193" t="s">
        <v>45</v>
      </c>
      <c r="F876" s="194" t="s">
        <v>846</v>
      </c>
      <c r="G876" s="191"/>
      <c r="H876" s="195">
        <v>11.3</v>
      </c>
      <c r="I876" s="196"/>
      <c r="J876" s="191"/>
      <c r="K876" s="191"/>
      <c r="L876" s="197"/>
      <c r="M876" s="198"/>
      <c r="N876" s="199"/>
      <c r="O876" s="199"/>
      <c r="P876" s="199"/>
      <c r="Q876" s="199"/>
      <c r="R876" s="199"/>
      <c r="S876" s="199"/>
      <c r="T876" s="200"/>
      <c r="AT876" s="201" t="s">
        <v>147</v>
      </c>
      <c r="AU876" s="201" t="s">
        <v>92</v>
      </c>
      <c r="AV876" s="13" t="s">
        <v>92</v>
      </c>
      <c r="AW876" s="13" t="s">
        <v>43</v>
      </c>
      <c r="AX876" s="13" t="s">
        <v>83</v>
      </c>
      <c r="AY876" s="201" t="s">
        <v>135</v>
      </c>
    </row>
    <row r="877" spans="1:65" s="13" customFormat="1" ht="11.25">
      <c r="B877" s="190"/>
      <c r="C877" s="191"/>
      <c r="D877" s="192" t="s">
        <v>147</v>
      </c>
      <c r="E877" s="193" t="s">
        <v>45</v>
      </c>
      <c r="F877" s="194" t="s">
        <v>1184</v>
      </c>
      <c r="G877" s="191"/>
      <c r="H877" s="195">
        <v>140.75</v>
      </c>
      <c r="I877" s="196"/>
      <c r="J877" s="191"/>
      <c r="K877" s="191"/>
      <c r="L877" s="197"/>
      <c r="M877" s="198"/>
      <c r="N877" s="199"/>
      <c r="O877" s="199"/>
      <c r="P877" s="199"/>
      <c r="Q877" s="199"/>
      <c r="R877" s="199"/>
      <c r="S877" s="199"/>
      <c r="T877" s="200"/>
      <c r="AT877" s="201" t="s">
        <v>147</v>
      </c>
      <c r="AU877" s="201" t="s">
        <v>92</v>
      </c>
      <c r="AV877" s="13" t="s">
        <v>92</v>
      </c>
      <c r="AW877" s="13" t="s">
        <v>43</v>
      </c>
      <c r="AX877" s="13" t="s">
        <v>83</v>
      </c>
      <c r="AY877" s="201" t="s">
        <v>135</v>
      </c>
    </row>
    <row r="878" spans="1:65" s="14" customFormat="1" ht="11.25">
      <c r="B878" s="202"/>
      <c r="C878" s="203"/>
      <c r="D878" s="192" t="s">
        <v>147</v>
      </c>
      <c r="E878" s="204" t="s">
        <v>45</v>
      </c>
      <c r="F878" s="205" t="s">
        <v>154</v>
      </c>
      <c r="G878" s="203"/>
      <c r="H878" s="206">
        <v>604.99</v>
      </c>
      <c r="I878" s="207"/>
      <c r="J878" s="203"/>
      <c r="K878" s="203"/>
      <c r="L878" s="208"/>
      <c r="M878" s="209"/>
      <c r="N878" s="210"/>
      <c r="O878" s="210"/>
      <c r="P878" s="210"/>
      <c r="Q878" s="210"/>
      <c r="R878" s="210"/>
      <c r="S878" s="210"/>
      <c r="T878" s="211"/>
      <c r="AT878" s="212" t="s">
        <v>147</v>
      </c>
      <c r="AU878" s="212" t="s">
        <v>92</v>
      </c>
      <c r="AV878" s="14" t="s">
        <v>143</v>
      </c>
      <c r="AW878" s="14" t="s">
        <v>43</v>
      </c>
      <c r="AX878" s="14" t="s">
        <v>90</v>
      </c>
      <c r="AY878" s="212" t="s">
        <v>135</v>
      </c>
    </row>
    <row r="879" spans="1:65" s="2" customFormat="1" ht="37.9" customHeight="1">
      <c r="A879" s="37"/>
      <c r="B879" s="38"/>
      <c r="C879" s="223" t="s">
        <v>1185</v>
      </c>
      <c r="D879" s="223" t="s">
        <v>362</v>
      </c>
      <c r="E879" s="224" t="s">
        <v>1186</v>
      </c>
      <c r="F879" s="225" t="s">
        <v>1187</v>
      </c>
      <c r="G879" s="226" t="s">
        <v>162</v>
      </c>
      <c r="H879" s="227">
        <v>665.48900000000003</v>
      </c>
      <c r="I879" s="228"/>
      <c r="J879" s="229">
        <f>ROUND(I879*H879,2)</f>
        <v>0</v>
      </c>
      <c r="K879" s="225" t="s">
        <v>142</v>
      </c>
      <c r="L879" s="230"/>
      <c r="M879" s="231" t="s">
        <v>45</v>
      </c>
      <c r="N879" s="232" t="s">
        <v>54</v>
      </c>
      <c r="O879" s="67"/>
      <c r="P879" s="181">
        <f>O879*H879</f>
        <v>0</v>
      </c>
      <c r="Q879" s="181">
        <v>3.5500000000000002E-3</v>
      </c>
      <c r="R879" s="181">
        <f>Q879*H879</f>
        <v>2.3624859500000004</v>
      </c>
      <c r="S879" s="181">
        <v>0</v>
      </c>
      <c r="T879" s="182">
        <f>S879*H879</f>
        <v>0</v>
      </c>
      <c r="U879" s="37"/>
      <c r="V879" s="37"/>
      <c r="W879" s="37"/>
      <c r="X879" s="37"/>
      <c r="Y879" s="37"/>
      <c r="Z879" s="37"/>
      <c r="AA879" s="37"/>
      <c r="AB879" s="37"/>
      <c r="AC879" s="37"/>
      <c r="AD879" s="37"/>
      <c r="AE879" s="37"/>
      <c r="AR879" s="183" t="s">
        <v>405</v>
      </c>
      <c r="AT879" s="183" t="s">
        <v>362</v>
      </c>
      <c r="AU879" s="183" t="s">
        <v>92</v>
      </c>
      <c r="AY879" s="19" t="s">
        <v>135</v>
      </c>
      <c r="BE879" s="184">
        <f>IF(N879="základní",J879,0)</f>
        <v>0</v>
      </c>
      <c r="BF879" s="184">
        <f>IF(N879="snížená",J879,0)</f>
        <v>0</v>
      </c>
      <c r="BG879" s="184">
        <f>IF(N879="zákl. přenesená",J879,0)</f>
        <v>0</v>
      </c>
      <c r="BH879" s="184">
        <f>IF(N879="sníž. přenesená",J879,0)</f>
        <v>0</v>
      </c>
      <c r="BI879" s="184">
        <f>IF(N879="nulová",J879,0)</f>
        <v>0</v>
      </c>
      <c r="BJ879" s="19" t="s">
        <v>90</v>
      </c>
      <c r="BK879" s="184">
        <f>ROUND(I879*H879,2)</f>
        <v>0</v>
      </c>
      <c r="BL879" s="19" t="s">
        <v>331</v>
      </c>
      <c r="BM879" s="183" t="s">
        <v>1188</v>
      </c>
    </row>
    <row r="880" spans="1:65" s="13" customFormat="1" ht="11.25">
      <c r="B880" s="190"/>
      <c r="C880" s="191"/>
      <c r="D880" s="192" t="s">
        <v>147</v>
      </c>
      <c r="E880" s="191"/>
      <c r="F880" s="194" t="s">
        <v>1189</v>
      </c>
      <c r="G880" s="191"/>
      <c r="H880" s="195">
        <v>665.48900000000003</v>
      </c>
      <c r="I880" s="196"/>
      <c r="J880" s="191"/>
      <c r="K880" s="191"/>
      <c r="L880" s="197"/>
      <c r="M880" s="198"/>
      <c r="N880" s="199"/>
      <c r="O880" s="199"/>
      <c r="P880" s="199"/>
      <c r="Q880" s="199"/>
      <c r="R880" s="199"/>
      <c r="S880" s="199"/>
      <c r="T880" s="200"/>
      <c r="AT880" s="201" t="s">
        <v>147</v>
      </c>
      <c r="AU880" s="201" t="s">
        <v>92</v>
      </c>
      <c r="AV880" s="13" t="s">
        <v>92</v>
      </c>
      <c r="AW880" s="13" t="s">
        <v>4</v>
      </c>
      <c r="AX880" s="13" t="s">
        <v>90</v>
      </c>
      <c r="AY880" s="201" t="s">
        <v>135</v>
      </c>
    </row>
    <row r="881" spans="1:65" s="2" customFormat="1" ht="24.2" customHeight="1">
      <c r="A881" s="37"/>
      <c r="B881" s="38"/>
      <c r="C881" s="172" t="s">
        <v>1190</v>
      </c>
      <c r="D881" s="172" t="s">
        <v>138</v>
      </c>
      <c r="E881" s="173" t="s">
        <v>1191</v>
      </c>
      <c r="F881" s="174" t="s">
        <v>1192</v>
      </c>
      <c r="G881" s="175" t="s">
        <v>473</v>
      </c>
      <c r="H881" s="176">
        <v>517.76</v>
      </c>
      <c r="I881" s="177"/>
      <c r="J881" s="178">
        <f>ROUND(I881*H881,2)</f>
        <v>0</v>
      </c>
      <c r="K881" s="174" t="s">
        <v>142</v>
      </c>
      <c r="L881" s="42"/>
      <c r="M881" s="179" t="s">
        <v>45</v>
      </c>
      <c r="N881" s="180" t="s">
        <v>54</v>
      </c>
      <c r="O881" s="67"/>
      <c r="P881" s="181">
        <f>O881*H881</f>
        <v>0</v>
      </c>
      <c r="Q881" s="181">
        <v>3.0000000000000001E-5</v>
      </c>
      <c r="R881" s="181">
        <f>Q881*H881</f>
        <v>1.5532799999999999E-2</v>
      </c>
      <c r="S881" s="181">
        <v>0</v>
      </c>
      <c r="T881" s="182">
        <f>S881*H881</f>
        <v>0</v>
      </c>
      <c r="U881" s="37"/>
      <c r="V881" s="37"/>
      <c r="W881" s="37"/>
      <c r="X881" s="37"/>
      <c r="Y881" s="37"/>
      <c r="Z881" s="37"/>
      <c r="AA881" s="37"/>
      <c r="AB881" s="37"/>
      <c r="AC881" s="37"/>
      <c r="AD881" s="37"/>
      <c r="AE881" s="37"/>
      <c r="AR881" s="183" t="s">
        <v>331</v>
      </c>
      <c r="AT881" s="183" t="s">
        <v>138</v>
      </c>
      <c r="AU881" s="183" t="s">
        <v>92</v>
      </c>
      <c r="AY881" s="19" t="s">
        <v>135</v>
      </c>
      <c r="BE881" s="184">
        <f>IF(N881="základní",J881,0)</f>
        <v>0</v>
      </c>
      <c r="BF881" s="184">
        <f>IF(N881="snížená",J881,0)</f>
        <v>0</v>
      </c>
      <c r="BG881" s="184">
        <f>IF(N881="zákl. přenesená",J881,0)</f>
        <v>0</v>
      </c>
      <c r="BH881" s="184">
        <f>IF(N881="sníž. přenesená",J881,0)</f>
        <v>0</v>
      </c>
      <c r="BI881" s="184">
        <f>IF(N881="nulová",J881,0)</f>
        <v>0</v>
      </c>
      <c r="BJ881" s="19" t="s">
        <v>90</v>
      </c>
      <c r="BK881" s="184">
        <f>ROUND(I881*H881,2)</f>
        <v>0</v>
      </c>
      <c r="BL881" s="19" t="s">
        <v>331</v>
      </c>
      <c r="BM881" s="183" t="s">
        <v>1193</v>
      </c>
    </row>
    <row r="882" spans="1:65" s="2" customFormat="1" ht="11.25">
      <c r="A882" s="37"/>
      <c r="B882" s="38"/>
      <c r="C882" s="39"/>
      <c r="D882" s="185" t="s">
        <v>145</v>
      </c>
      <c r="E882" s="39"/>
      <c r="F882" s="186" t="s">
        <v>1194</v>
      </c>
      <c r="G882" s="39"/>
      <c r="H882" s="39"/>
      <c r="I882" s="187"/>
      <c r="J882" s="39"/>
      <c r="K882" s="39"/>
      <c r="L882" s="42"/>
      <c r="M882" s="188"/>
      <c r="N882" s="189"/>
      <c r="O882" s="67"/>
      <c r="P882" s="67"/>
      <c r="Q882" s="67"/>
      <c r="R882" s="67"/>
      <c r="S882" s="67"/>
      <c r="T882" s="68"/>
      <c r="U882" s="37"/>
      <c r="V882" s="37"/>
      <c r="W882" s="37"/>
      <c r="X882" s="37"/>
      <c r="Y882" s="37"/>
      <c r="Z882" s="37"/>
      <c r="AA882" s="37"/>
      <c r="AB882" s="37"/>
      <c r="AC882" s="37"/>
      <c r="AD882" s="37"/>
      <c r="AE882" s="37"/>
      <c r="AT882" s="19" t="s">
        <v>145</v>
      </c>
      <c r="AU882" s="19" t="s">
        <v>92</v>
      </c>
    </row>
    <row r="883" spans="1:65" s="13" customFormat="1" ht="11.25">
      <c r="B883" s="190"/>
      <c r="C883" s="191"/>
      <c r="D883" s="192" t="s">
        <v>147</v>
      </c>
      <c r="E883" s="193" t="s">
        <v>45</v>
      </c>
      <c r="F883" s="194" t="s">
        <v>1195</v>
      </c>
      <c r="G883" s="191"/>
      <c r="H883" s="195">
        <v>16.940000000000001</v>
      </c>
      <c r="I883" s="196"/>
      <c r="J883" s="191"/>
      <c r="K883" s="191"/>
      <c r="L883" s="197"/>
      <c r="M883" s="198"/>
      <c r="N883" s="199"/>
      <c r="O883" s="199"/>
      <c r="P883" s="199"/>
      <c r="Q883" s="199"/>
      <c r="R883" s="199"/>
      <c r="S883" s="199"/>
      <c r="T883" s="200"/>
      <c r="AT883" s="201" t="s">
        <v>147</v>
      </c>
      <c r="AU883" s="201" t="s">
        <v>92</v>
      </c>
      <c r="AV883" s="13" t="s">
        <v>92</v>
      </c>
      <c r="AW883" s="13" t="s">
        <v>43</v>
      </c>
      <c r="AX883" s="13" t="s">
        <v>83</v>
      </c>
      <c r="AY883" s="201" t="s">
        <v>135</v>
      </c>
    </row>
    <row r="884" spans="1:65" s="13" customFormat="1" ht="11.25">
      <c r="B884" s="190"/>
      <c r="C884" s="191"/>
      <c r="D884" s="192" t="s">
        <v>147</v>
      </c>
      <c r="E884" s="193" t="s">
        <v>45</v>
      </c>
      <c r="F884" s="194" t="s">
        <v>1196</v>
      </c>
      <c r="G884" s="191"/>
      <c r="H884" s="195">
        <v>15.86</v>
      </c>
      <c r="I884" s="196"/>
      <c r="J884" s="191"/>
      <c r="K884" s="191"/>
      <c r="L884" s="197"/>
      <c r="M884" s="198"/>
      <c r="N884" s="199"/>
      <c r="O884" s="199"/>
      <c r="P884" s="199"/>
      <c r="Q884" s="199"/>
      <c r="R884" s="199"/>
      <c r="S884" s="199"/>
      <c r="T884" s="200"/>
      <c r="AT884" s="201" t="s">
        <v>147</v>
      </c>
      <c r="AU884" s="201" t="s">
        <v>92</v>
      </c>
      <c r="AV884" s="13" t="s">
        <v>92</v>
      </c>
      <c r="AW884" s="13" t="s">
        <v>43</v>
      </c>
      <c r="AX884" s="13" t="s">
        <v>83</v>
      </c>
      <c r="AY884" s="201" t="s">
        <v>135</v>
      </c>
    </row>
    <row r="885" spans="1:65" s="13" customFormat="1" ht="11.25">
      <c r="B885" s="190"/>
      <c r="C885" s="191"/>
      <c r="D885" s="192" t="s">
        <v>147</v>
      </c>
      <c r="E885" s="193" t="s">
        <v>45</v>
      </c>
      <c r="F885" s="194" t="s">
        <v>1197</v>
      </c>
      <c r="G885" s="191"/>
      <c r="H885" s="195">
        <v>18.010000000000002</v>
      </c>
      <c r="I885" s="196"/>
      <c r="J885" s="191"/>
      <c r="K885" s="191"/>
      <c r="L885" s="197"/>
      <c r="M885" s="198"/>
      <c r="N885" s="199"/>
      <c r="O885" s="199"/>
      <c r="P885" s="199"/>
      <c r="Q885" s="199"/>
      <c r="R885" s="199"/>
      <c r="S885" s="199"/>
      <c r="T885" s="200"/>
      <c r="AT885" s="201" t="s">
        <v>147</v>
      </c>
      <c r="AU885" s="201" t="s">
        <v>92</v>
      </c>
      <c r="AV885" s="13" t="s">
        <v>92</v>
      </c>
      <c r="AW885" s="13" t="s">
        <v>43</v>
      </c>
      <c r="AX885" s="13" t="s">
        <v>83</v>
      </c>
      <c r="AY885" s="201" t="s">
        <v>135</v>
      </c>
    </row>
    <row r="886" spans="1:65" s="13" customFormat="1" ht="11.25">
      <c r="B886" s="190"/>
      <c r="C886" s="191"/>
      <c r="D886" s="192" t="s">
        <v>147</v>
      </c>
      <c r="E886" s="193" t="s">
        <v>45</v>
      </c>
      <c r="F886" s="194" t="s">
        <v>1198</v>
      </c>
      <c r="G886" s="191"/>
      <c r="H886" s="195">
        <v>18.36</v>
      </c>
      <c r="I886" s="196"/>
      <c r="J886" s="191"/>
      <c r="K886" s="191"/>
      <c r="L886" s="197"/>
      <c r="M886" s="198"/>
      <c r="N886" s="199"/>
      <c r="O886" s="199"/>
      <c r="P886" s="199"/>
      <c r="Q886" s="199"/>
      <c r="R886" s="199"/>
      <c r="S886" s="199"/>
      <c r="T886" s="200"/>
      <c r="AT886" s="201" t="s">
        <v>147</v>
      </c>
      <c r="AU886" s="201" t="s">
        <v>92</v>
      </c>
      <c r="AV886" s="13" t="s">
        <v>92</v>
      </c>
      <c r="AW886" s="13" t="s">
        <v>43</v>
      </c>
      <c r="AX886" s="13" t="s">
        <v>83</v>
      </c>
      <c r="AY886" s="201" t="s">
        <v>135</v>
      </c>
    </row>
    <row r="887" spans="1:65" s="13" customFormat="1" ht="11.25">
      <c r="B887" s="190"/>
      <c r="C887" s="191"/>
      <c r="D887" s="192" t="s">
        <v>147</v>
      </c>
      <c r="E887" s="193" t="s">
        <v>45</v>
      </c>
      <c r="F887" s="194" t="s">
        <v>1199</v>
      </c>
      <c r="G887" s="191"/>
      <c r="H887" s="195">
        <v>179.55</v>
      </c>
      <c r="I887" s="196"/>
      <c r="J887" s="191"/>
      <c r="K887" s="191"/>
      <c r="L887" s="197"/>
      <c r="M887" s="198"/>
      <c r="N887" s="199"/>
      <c r="O887" s="199"/>
      <c r="P887" s="199"/>
      <c r="Q887" s="199"/>
      <c r="R887" s="199"/>
      <c r="S887" s="199"/>
      <c r="T887" s="200"/>
      <c r="AT887" s="201" t="s">
        <v>147</v>
      </c>
      <c r="AU887" s="201" t="s">
        <v>92</v>
      </c>
      <c r="AV887" s="13" t="s">
        <v>92</v>
      </c>
      <c r="AW887" s="13" t="s">
        <v>43</v>
      </c>
      <c r="AX887" s="13" t="s">
        <v>83</v>
      </c>
      <c r="AY887" s="201" t="s">
        <v>135</v>
      </c>
    </row>
    <row r="888" spans="1:65" s="13" customFormat="1" ht="11.25">
      <c r="B888" s="190"/>
      <c r="C888" s="191"/>
      <c r="D888" s="192" t="s">
        <v>147</v>
      </c>
      <c r="E888" s="193" t="s">
        <v>45</v>
      </c>
      <c r="F888" s="194" t="s">
        <v>1200</v>
      </c>
      <c r="G888" s="191"/>
      <c r="H888" s="195">
        <v>19.66</v>
      </c>
      <c r="I888" s="196"/>
      <c r="J888" s="191"/>
      <c r="K888" s="191"/>
      <c r="L888" s="197"/>
      <c r="M888" s="198"/>
      <c r="N888" s="199"/>
      <c r="O888" s="199"/>
      <c r="P888" s="199"/>
      <c r="Q888" s="199"/>
      <c r="R888" s="199"/>
      <c r="S888" s="199"/>
      <c r="T888" s="200"/>
      <c r="AT888" s="201" t="s">
        <v>147</v>
      </c>
      <c r="AU888" s="201" t="s">
        <v>92</v>
      </c>
      <c r="AV888" s="13" t="s">
        <v>92</v>
      </c>
      <c r="AW888" s="13" t="s">
        <v>43</v>
      </c>
      <c r="AX888" s="13" t="s">
        <v>83</v>
      </c>
      <c r="AY888" s="201" t="s">
        <v>135</v>
      </c>
    </row>
    <row r="889" spans="1:65" s="13" customFormat="1" ht="11.25">
      <c r="B889" s="190"/>
      <c r="C889" s="191"/>
      <c r="D889" s="192" t="s">
        <v>147</v>
      </c>
      <c r="E889" s="193" t="s">
        <v>45</v>
      </c>
      <c r="F889" s="194" t="s">
        <v>1201</v>
      </c>
      <c r="G889" s="191"/>
      <c r="H889" s="195">
        <v>42</v>
      </c>
      <c r="I889" s="196"/>
      <c r="J889" s="191"/>
      <c r="K889" s="191"/>
      <c r="L889" s="197"/>
      <c r="M889" s="198"/>
      <c r="N889" s="199"/>
      <c r="O889" s="199"/>
      <c r="P889" s="199"/>
      <c r="Q889" s="199"/>
      <c r="R889" s="199"/>
      <c r="S889" s="199"/>
      <c r="T889" s="200"/>
      <c r="AT889" s="201" t="s">
        <v>147</v>
      </c>
      <c r="AU889" s="201" t="s">
        <v>92</v>
      </c>
      <c r="AV889" s="13" t="s">
        <v>92</v>
      </c>
      <c r="AW889" s="13" t="s">
        <v>43</v>
      </c>
      <c r="AX889" s="13" t="s">
        <v>83</v>
      </c>
      <c r="AY889" s="201" t="s">
        <v>135</v>
      </c>
    </row>
    <row r="890" spans="1:65" s="13" customFormat="1" ht="11.25">
      <c r="B890" s="190"/>
      <c r="C890" s="191"/>
      <c r="D890" s="192" t="s">
        <v>147</v>
      </c>
      <c r="E890" s="193" t="s">
        <v>45</v>
      </c>
      <c r="F890" s="194" t="s">
        <v>1202</v>
      </c>
      <c r="G890" s="191"/>
      <c r="H890" s="195">
        <v>18.98</v>
      </c>
      <c r="I890" s="196"/>
      <c r="J890" s="191"/>
      <c r="K890" s="191"/>
      <c r="L890" s="197"/>
      <c r="M890" s="198"/>
      <c r="N890" s="199"/>
      <c r="O890" s="199"/>
      <c r="P890" s="199"/>
      <c r="Q890" s="199"/>
      <c r="R890" s="199"/>
      <c r="S890" s="199"/>
      <c r="T890" s="200"/>
      <c r="AT890" s="201" t="s">
        <v>147</v>
      </c>
      <c r="AU890" s="201" t="s">
        <v>92</v>
      </c>
      <c r="AV890" s="13" t="s">
        <v>92</v>
      </c>
      <c r="AW890" s="13" t="s">
        <v>43</v>
      </c>
      <c r="AX890" s="13" t="s">
        <v>83</v>
      </c>
      <c r="AY890" s="201" t="s">
        <v>135</v>
      </c>
    </row>
    <row r="891" spans="1:65" s="13" customFormat="1" ht="11.25">
      <c r="B891" s="190"/>
      <c r="C891" s="191"/>
      <c r="D891" s="192" t="s">
        <v>147</v>
      </c>
      <c r="E891" s="193" t="s">
        <v>45</v>
      </c>
      <c r="F891" s="194" t="s">
        <v>1203</v>
      </c>
      <c r="G891" s="191"/>
      <c r="H891" s="195">
        <v>20.420000000000002</v>
      </c>
      <c r="I891" s="196"/>
      <c r="J891" s="191"/>
      <c r="K891" s="191"/>
      <c r="L891" s="197"/>
      <c r="M891" s="198"/>
      <c r="N891" s="199"/>
      <c r="O891" s="199"/>
      <c r="P891" s="199"/>
      <c r="Q891" s="199"/>
      <c r="R891" s="199"/>
      <c r="S891" s="199"/>
      <c r="T891" s="200"/>
      <c r="AT891" s="201" t="s">
        <v>147</v>
      </c>
      <c r="AU891" s="201" t="s">
        <v>92</v>
      </c>
      <c r="AV891" s="13" t="s">
        <v>92</v>
      </c>
      <c r="AW891" s="13" t="s">
        <v>43</v>
      </c>
      <c r="AX891" s="13" t="s">
        <v>83</v>
      </c>
      <c r="AY891" s="201" t="s">
        <v>135</v>
      </c>
    </row>
    <row r="892" spans="1:65" s="13" customFormat="1" ht="11.25">
      <c r="B892" s="190"/>
      <c r="C892" s="191"/>
      <c r="D892" s="192" t="s">
        <v>147</v>
      </c>
      <c r="E892" s="193" t="s">
        <v>45</v>
      </c>
      <c r="F892" s="194" t="s">
        <v>1204</v>
      </c>
      <c r="G892" s="191"/>
      <c r="H892" s="195">
        <v>21.12</v>
      </c>
      <c r="I892" s="196"/>
      <c r="J892" s="191"/>
      <c r="K892" s="191"/>
      <c r="L892" s="197"/>
      <c r="M892" s="198"/>
      <c r="N892" s="199"/>
      <c r="O892" s="199"/>
      <c r="P892" s="199"/>
      <c r="Q892" s="199"/>
      <c r="R892" s="199"/>
      <c r="S892" s="199"/>
      <c r="T892" s="200"/>
      <c r="AT892" s="201" t="s">
        <v>147</v>
      </c>
      <c r="AU892" s="201" t="s">
        <v>92</v>
      </c>
      <c r="AV892" s="13" t="s">
        <v>92</v>
      </c>
      <c r="AW892" s="13" t="s">
        <v>43</v>
      </c>
      <c r="AX892" s="13" t="s">
        <v>83</v>
      </c>
      <c r="AY892" s="201" t="s">
        <v>135</v>
      </c>
    </row>
    <row r="893" spans="1:65" s="13" customFormat="1" ht="11.25">
      <c r="B893" s="190"/>
      <c r="C893" s="191"/>
      <c r="D893" s="192" t="s">
        <v>147</v>
      </c>
      <c r="E893" s="193" t="s">
        <v>45</v>
      </c>
      <c r="F893" s="194" t="s">
        <v>1205</v>
      </c>
      <c r="G893" s="191"/>
      <c r="H893" s="195">
        <v>19.600000000000001</v>
      </c>
      <c r="I893" s="196"/>
      <c r="J893" s="191"/>
      <c r="K893" s="191"/>
      <c r="L893" s="197"/>
      <c r="M893" s="198"/>
      <c r="N893" s="199"/>
      <c r="O893" s="199"/>
      <c r="P893" s="199"/>
      <c r="Q893" s="199"/>
      <c r="R893" s="199"/>
      <c r="S893" s="199"/>
      <c r="T893" s="200"/>
      <c r="AT893" s="201" t="s">
        <v>147</v>
      </c>
      <c r="AU893" s="201" t="s">
        <v>92</v>
      </c>
      <c r="AV893" s="13" t="s">
        <v>92</v>
      </c>
      <c r="AW893" s="13" t="s">
        <v>43</v>
      </c>
      <c r="AX893" s="13" t="s">
        <v>83</v>
      </c>
      <c r="AY893" s="201" t="s">
        <v>135</v>
      </c>
    </row>
    <row r="894" spans="1:65" s="13" customFormat="1" ht="11.25">
      <c r="B894" s="190"/>
      <c r="C894" s="191"/>
      <c r="D894" s="192" t="s">
        <v>147</v>
      </c>
      <c r="E894" s="193" t="s">
        <v>45</v>
      </c>
      <c r="F894" s="194" t="s">
        <v>1206</v>
      </c>
      <c r="G894" s="191"/>
      <c r="H894" s="195">
        <v>15.52</v>
      </c>
      <c r="I894" s="196"/>
      <c r="J894" s="191"/>
      <c r="K894" s="191"/>
      <c r="L894" s="197"/>
      <c r="M894" s="198"/>
      <c r="N894" s="199"/>
      <c r="O894" s="199"/>
      <c r="P894" s="199"/>
      <c r="Q894" s="199"/>
      <c r="R894" s="199"/>
      <c r="S894" s="199"/>
      <c r="T894" s="200"/>
      <c r="AT894" s="201" t="s">
        <v>147</v>
      </c>
      <c r="AU894" s="201" t="s">
        <v>92</v>
      </c>
      <c r="AV894" s="13" t="s">
        <v>92</v>
      </c>
      <c r="AW894" s="13" t="s">
        <v>43</v>
      </c>
      <c r="AX894" s="13" t="s">
        <v>83</v>
      </c>
      <c r="AY894" s="201" t="s">
        <v>135</v>
      </c>
    </row>
    <row r="895" spans="1:65" s="13" customFormat="1" ht="11.25">
      <c r="B895" s="190"/>
      <c r="C895" s="191"/>
      <c r="D895" s="192" t="s">
        <v>147</v>
      </c>
      <c r="E895" s="193" t="s">
        <v>45</v>
      </c>
      <c r="F895" s="194" t="s">
        <v>1207</v>
      </c>
      <c r="G895" s="191"/>
      <c r="H895" s="195">
        <v>6</v>
      </c>
      <c r="I895" s="196"/>
      <c r="J895" s="191"/>
      <c r="K895" s="191"/>
      <c r="L895" s="197"/>
      <c r="M895" s="198"/>
      <c r="N895" s="199"/>
      <c r="O895" s="199"/>
      <c r="P895" s="199"/>
      <c r="Q895" s="199"/>
      <c r="R895" s="199"/>
      <c r="S895" s="199"/>
      <c r="T895" s="200"/>
      <c r="AT895" s="201" t="s">
        <v>147</v>
      </c>
      <c r="AU895" s="201" t="s">
        <v>92</v>
      </c>
      <c r="AV895" s="13" t="s">
        <v>92</v>
      </c>
      <c r="AW895" s="13" t="s">
        <v>43</v>
      </c>
      <c r="AX895" s="13" t="s">
        <v>83</v>
      </c>
      <c r="AY895" s="201" t="s">
        <v>135</v>
      </c>
    </row>
    <row r="896" spans="1:65" s="13" customFormat="1" ht="33.75">
      <c r="B896" s="190"/>
      <c r="C896" s="191"/>
      <c r="D896" s="192" t="s">
        <v>147</v>
      </c>
      <c r="E896" s="193" t="s">
        <v>45</v>
      </c>
      <c r="F896" s="194" t="s">
        <v>1208</v>
      </c>
      <c r="G896" s="191"/>
      <c r="H896" s="195">
        <v>105.74</v>
      </c>
      <c r="I896" s="196"/>
      <c r="J896" s="191"/>
      <c r="K896" s="191"/>
      <c r="L896" s="197"/>
      <c r="M896" s="198"/>
      <c r="N896" s="199"/>
      <c r="O896" s="199"/>
      <c r="P896" s="199"/>
      <c r="Q896" s="199"/>
      <c r="R896" s="199"/>
      <c r="S896" s="199"/>
      <c r="T896" s="200"/>
      <c r="AT896" s="201" t="s">
        <v>147</v>
      </c>
      <c r="AU896" s="201" t="s">
        <v>92</v>
      </c>
      <c r="AV896" s="13" t="s">
        <v>92</v>
      </c>
      <c r="AW896" s="13" t="s">
        <v>43</v>
      </c>
      <c r="AX896" s="13" t="s">
        <v>83</v>
      </c>
      <c r="AY896" s="201" t="s">
        <v>135</v>
      </c>
    </row>
    <row r="897" spans="1:65" s="14" customFormat="1" ht="11.25">
      <c r="B897" s="202"/>
      <c r="C897" s="203"/>
      <c r="D897" s="192" t="s">
        <v>147</v>
      </c>
      <c r="E897" s="204" t="s">
        <v>45</v>
      </c>
      <c r="F897" s="205" t="s">
        <v>154</v>
      </c>
      <c r="G897" s="203"/>
      <c r="H897" s="206">
        <v>517.76</v>
      </c>
      <c r="I897" s="207"/>
      <c r="J897" s="203"/>
      <c r="K897" s="203"/>
      <c r="L897" s="208"/>
      <c r="M897" s="209"/>
      <c r="N897" s="210"/>
      <c r="O897" s="210"/>
      <c r="P897" s="210"/>
      <c r="Q897" s="210"/>
      <c r="R897" s="210"/>
      <c r="S897" s="210"/>
      <c r="T897" s="211"/>
      <c r="AT897" s="212" t="s">
        <v>147</v>
      </c>
      <c r="AU897" s="212" t="s">
        <v>92</v>
      </c>
      <c r="AV897" s="14" t="s">
        <v>143</v>
      </c>
      <c r="AW897" s="14" t="s">
        <v>43</v>
      </c>
      <c r="AX897" s="14" t="s">
        <v>90</v>
      </c>
      <c r="AY897" s="212" t="s">
        <v>135</v>
      </c>
    </row>
    <row r="898" spans="1:65" s="2" customFormat="1" ht="16.5" customHeight="1">
      <c r="A898" s="37"/>
      <c r="B898" s="38"/>
      <c r="C898" s="223" t="s">
        <v>1209</v>
      </c>
      <c r="D898" s="223" t="s">
        <v>362</v>
      </c>
      <c r="E898" s="224" t="s">
        <v>1210</v>
      </c>
      <c r="F898" s="225" t="s">
        <v>1211</v>
      </c>
      <c r="G898" s="226" t="s">
        <v>473</v>
      </c>
      <c r="H898" s="227">
        <v>528.11500000000001</v>
      </c>
      <c r="I898" s="228"/>
      <c r="J898" s="229">
        <f>ROUND(I898*H898,2)</f>
        <v>0</v>
      </c>
      <c r="K898" s="225" t="s">
        <v>142</v>
      </c>
      <c r="L898" s="230"/>
      <c r="M898" s="231" t="s">
        <v>45</v>
      </c>
      <c r="N898" s="232" t="s">
        <v>54</v>
      </c>
      <c r="O898" s="67"/>
      <c r="P898" s="181">
        <f>O898*H898</f>
        <v>0</v>
      </c>
      <c r="Q898" s="181">
        <v>3.5E-4</v>
      </c>
      <c r="R898" s="181">
        <f>Q898*H898</f>
        <v>0.18484025000000001</v>
      </c>
      <c r="S898" s="181">
        <v>0</v>
      </c>
      <c r="T898" s="182">
        <f>S898*H898</f>
        <v>0</v>
      </c>
      <c r="U898" s="37"/>
      <c r="V898" s="37"/>
      <c r="W898" s="37"/>
      <c r="X898" s="37"/>
      <c r="Y898" s="37"/>
      <c r="Z898" s="37"/>
      <c r="AA898" s="37"/>
      <c r="AB898" s="37"/>
      <c r="AC898" s="37"/>
      <c r="AD898" s="37"/>
      <c r="AE898" s="37"/>
      <c r="AR898" s="183" t="s">
        <v>405</v>
      </c>
      <c r="AT898" s="183" t="s">
        <v>362</v>
      </c>
      <c r="AU898" s="183" t="s">
        <v>92</v>
      </c>
      <c r="AY898" s="19" t="s">
        <v>135</v>
      </c>
      <c r="BE898" s="184">
        <f>IF(N898="základní",J898,0)</f>
        <v>0</v>
      </c>
      <c r="BF898" s="184">
        <f>IF(N898="snížená",J898,0)</f>
        <v>0</v>
      </c>
      <c r="BG898" s="184">
        <f>IF(N898="zákl. přenesená",J898,0)</f>
        <v>0</v>
      </c>
      <c r="BH898" s="184">
        <f>IF(N898="sníž. přenesená",J898,0)</f>
        <v>0</v>
      </c>
      <c r="BI898" s="184">
        <f>IF(N898="nulová",J898,0)</f>
        <v>0</v>
      </c>
      <c r="BJ898" s="19" t="s">
        <v>90</v>
      </c>
      <c r="BK898" s="184">
        <f>ROUND(I898*H898,2)</f>
        <v>0</v>
      </c>
      <c r="BL898" s="19" t="s">
        <v>331</v>
      </c>
      <c r="BM898" s="183" t="s">
        <v>1212</v>
      </c>
    </row>
    <row r="899" spans="1:65" s="13" customFormat="1" ht="11.25">
      <c r="B899" s="190"/>
      <c r="C899" s="191"/>
      <c r="D899" s="192" t="s">
        <v>147</v>
      </c>
      <c r="E899" s="191"/>
      <c r="F899" s="194" t="s">
        <v>1213</v>
      </c>
      <c r="G899" s="191"/>
      <c r="H899" s="195">
        <v>528.11500000000001</v>
      </c>
      <c r="I899" s="196"/>
      <c r="J899" s="191"/>
      <c r="K899" s="191"/>
      <c r="L899" s="197"/>
      <c r="M899" s="198"/>
      <c r="N899" s="199"/>
      <c r="O899" s="199"/>
      <c r="P899" s="199"/>
      <c r="Q899" s="199"/>
      <c r="R899" s="199"/>
      <c r="S899" s="199"/>
      <c r="T899" s="200"/>
      <c r="AT899" s="201" t="s">
        <v>147</v>
      </c>
      <c r="AU899" s="201" t="s">
        <v>92</v>
      </c>
      <c r="AV899" s="13" t="s">
        <v>92</v>
      </c>
      <c r="AW899" s="13" t="s">
        <v>4</v>
      </c>
      <c r="AX899" s="13" t="s">
        <v>90</v>
      </c>
      <c r="AY899" s="201" t="s">
        <v>135</v>
      </c>
    </row>
    <row r="900" spans="1:65" s="2" customFormat="1" ht="49.15" customHeight="1">
      <c r="A900" s="37"/>
      <c r="B900" s="38"/>
      <c r="C900" s="172" t="s">
        <v>1214</v>
      </c>
      <c r="D900" s="172" t="s">
        <v>138</v>
      </c>
      <c r="E900" s="173" t="s">
        <v>1215</v>
      </c>
      <c r="F900" s="174" t="s">
        <v>1216</v>
      </c>
      <c r="G900" s="175" t="s">
        <v>352</v>
      </c>
      <c r="H900" s="176">
        <v>7.3479999999999999</v>
      </c>
      <c r="I900" s="177"/>
      <c r="J900" s="178">
        <f>ROUND(I900*H900,2)</f>
        <v>0</v>
      </c>
      <c r="K900" s="174" t="s">
        <v>142</v>
      </c>
      <c r="L900" s="42"/>
      <c r="M900" s="179" t="s">
        <v>45</v>
      </c>
      <c r="N900" s="180" t="s">
        <v>54</v>
      </c>
      <c r="O900" s="67"/>
      <c r="P900" s="181">
        <f>O900*H900</f>
        <v>0</v>
      </c>
      <c r="Q900" s="181">
        <v>0</v>
      </c>
      <c r="R900" s="181">
        <f>Q900*H900</f>
        <v>0</v>
      </c>
      <c r="S900" s="181">
        <v>0</v>
      </c>
      <c r="T900" s="182">
        <f>S900*H900</f>
        <v>0</v>
      </c>
      <c r="U900" s="37"/>
      <c r="V900" s="37"/>
      <c r="W900" s="37"/>
      <c r="X900" s="37"/>
      <c r="Y900" s="37"/>
      <c r="Z900" s="37"/>
      <c r="AA900" s="37"/>
      <c r="AB900" s="37"/>
      <c r="AC900" s="37"/>
      <c r="AD900" s="37"/>
      <c r="AE900" s="37"/>
      <c r="AR900" s="183" t="s">
        <v>331</v>
      </c>
      <c r="AT900" s="183" t="s">
        <v>138</v>
      </c>
      <c r="AU900" s="183" t="s">
        <v>92</v>
      </c>
      <c r="AY900" s="19" t="s">
        <v>135</v>
      </c>
      <c r="BE900" s="184">
        <f>IF(N900="základní",J900,0)</f>
        <v>0</v>
      </c>
      <c r="BF900" s="184">
        <f>IF(N900="snížená",J900,0)</f>
        <v>0</v>
      </c>
      <c r="BG900" s="184">
        <f>IF(N900="zákl. přenesená",J900,0)</f>
        <v>0</v>
      </c>
      <c r="BH900" s="184">
        <f>IF(N900="sníž. přenesená",J900,0)</f>
        <v>0</v>
      </c>
      <c r="BI900" s="184">
        <f>IF(N900="nulová",J900,0)</f>
        <v>0</v>
      </c>
      <c r="BJ900" s="19" t="s">
        <v>90</v>
      </c>
      <c r="BK900" s="184">
        <f>ROUND(I900*H900,2)</f>
        <v>0</v>
      </c>
      <c r="BL900" s="19" t="s">
        <v>331</v>
      </c>
      <c r="BM900" s="183" t="s">
        <v>1217</v>
      </c>
    </row>
    <row r="901" spans="1:65" s="2" customFormat="1" ht="11.25">
      <c r="A901" s="37"/>
      <c r="B901" s="38"/>
      <c r="C901" s="39"/>
      <c r="D901" s="185" t="s">
        <v>145</v>
      </c>
      <c r="E901" s="39"/>
      <c r="F901" s="186" t="s">
        <v>1218</v>
      </c>
      <c r="G901" s="39"/>
      <c r="H901" s="39"/>
      <c r="I901" s="187"/>
      <c r="J901" s="39"/>
      <c r="K901" s="39"/>
      <c r="L901" s="42"/>
      <c r="M901" s="188"/>
      <c r="N901" s="189"/>
      <c r="O901" s="67"/>
      <c r="P901" s="67"/>
      <c r="Q901" s="67"/>
      <c r="R901" s="67"/>
      <c r="S901" s="67"/>
      <c r="T901" s="68"/>
      <c r="U901" s="37"/>
      <c r="V901" s="37"/>
      <c r="W901" s="37"/>
      <c r="X901" s="37"/>
      <c r="Y901" s="37"/>
      <c r="Z901" s="37"/>
      <c r="AA901" s="37"/>
      <c r="AB901" s="37"/>
      <c r="AC901" s="37"/>
      <c r="AD901" s="37"/>
      <c r="AE901" s="37"/>
      <c r="AT901" s="19" t="s">
        <v>145</v>
      </c>
      <c r="AU901" s="19" t="s">
        <v>92</v>
      </c>
    </row>
    <row r="902" spans="1:65" s="2" customFormat="1" ht="49.15" customHeight="1">
      <c r="A902" s="37"/>
      <c r="B902" s="38"/>
      <c r="C902" s="172" t="s">
        <v>1219</v>
      </c>
      <c r="D902" s="172" t="s">
        <v>138</v>
      </c>
      <c r="E902" s="173" t="s">
        <v>1220</v>
      </c>
      <c r="F902" s="174" t="s">
        <v>1221</v>
      </c>
      <c r="G902" s="175" t="s">
        <v>352</v>
      </c>
      <c r="H902" s="176">
        <v>7.3479999999999999</v>
      </c>
      <c r="I902" s="177"/>
      <c r="J902" s="178">
        <f>ROUND(I902*H902,2)</f>
        <v>0</v>
      </c>
      <c r="K902" s="174" t="s">
        <v>142</v>
      </c>
      <c r="L902" s="42"/>
      <c r="M902" s="179" t="s">
        <v>45</v>
      </c>
      <c r="N902" s="180" t="s">
        <v>54</v>
      </c>
      <c r="O902" s="67"/>
      <c r="P902" s="181">
        <f>O902*H902</f>
        <v>0</v>
      </c>
      <c r="Q902" s="181">
        <v>0</v>
      </c>
      <c r="R902" s="181">
        <f>Q902*H902</f>
        <v>0</v>
      </c>
      <c r="S902" s="181">
        <v>0</v>
      </c>
      <c r="T902" s="182">
        <f>S902*H902</f>
        <v>0</v>
      </c>
      <c r="U902" s="37"/>
      <c r="V902" s="37"/>
      <c r="W902" s="37"/>
      <c r="X902" s="37"/>
      <c r="Y902" s="37"/>
      <c r="Z902" s="37"/>
      <c r="AA902" s="37"/>
      <c r="AB902" s="37"/>
      <c r="AC902" s="37"/>
      <c r="AD902" s="37"/>
      <c r="AE902" s="37"/>
      <c r="AR902" s="183" t="s">
        <v>331</v>
      </c>
      <c r="AT902" s="183" t="s">
        <v>138</v>
      </c>
      <c r="AU902" s="183" t="s">
        <v>92</v>
      </c>
      <c r="AY902" s="19" t="s">
        <v>135</v>
      </c>
      <c r="BE902" s="184">
        <f>IF(N902="základní",J902,0)</f>
        <v>0</v>
      </c>
      <c r="BF902" s="184">
        <f>IF(N902="snížená",J902,0)</f>
        <v>0</v>
      </c>
      <c r="BG902" s="184">
        <f>IF(N902="zákl. přenesená",J902,0)</f>
        <v>0</v>
      </c>
      <c r="BH902" s="184">
        <f>IF(N902="sníž. přenesená",J902,0)</f>
        <v>0</v>
      </c>
      <c r="BI902" s="184">
        <f>IF(N902="nulová",J902,0)</f>
        <v>0</v>
      </c>
      <c r="BJ902" s="19" t="s">
        <v>90</v>
      </c>
      <c r="BK902" s="184">
        <f>ROUND(I902*H902,2)</f>
        <v>0</v>
      </c>
      <c r="BL902" s="19" t="s">
        <v>331</v>
      </c>
      <c r="BM902" s="183" t="s">
        <v>1222</v>
      </c>
    </row>
    <row r="903" spans="1:65" s="2" customFormat="1" ht="11.25">
      <c r="A903" s="37"/>
      <c r="B903" s="38"/>
      <c r="C903" s="39"/>
      <c r="D903" s="185" t="s">
        <v>145</v>
      </c>
      <c r="E903" s="39"/>
      <c r="F903" s="186" t="s">
        <v>1223</v>
      </c>
      <c r="G903" s="39"/>
      <c r="H903" s="39"/>
      <c r="I903" s="187"/>
      <c r="J903" s="39"/>
      <c r="K903" s="39"/>
      <c r="L903" s="42"/>
      <c r="M903" s="188"/>
      <c r="N903" s="189"/>
      <c r="O903" s="67"/>
      <c r="P903" s="67"/>
      <c r="Q903" s="67"/>
      <c r="R903" s="67"/>
      <c r="S903" s="67"/>
      <c r="T903" s="68"/>
      <c r="U903" s="37"/>
      <c r="V903" s="37"/>
      <c r="W903" s="37"/>
      <c r="X903" s="37"/>
      <c r="Y903" s="37"/>
      <c r="Z903" s="37"/>
      <c r="AA903" s="37"/>
      <c r="AB903" s="37"/>
      <c r="AC903" s="37"/>
      <c r="AD903" s="37"/>
      <c r="AE903" s="37"/>
      <c r="AT903" s="19" t="s">
        <v>145</v>
      </c>
      <c r="AU903" s="19" t="s">
        <v>92</v>
      </c>
    </row>
    <row r="904" spans="1:65" s="12" customFormat="1" ht="22.9" customHeight="1">
      <c r="B904" s="156"/>
      <c r="C904" s="157"/>
      <c r="D904" s="158" t="s">
        <v>82</v>
      </c>
      <c r="E904" s="170" t="s">
        <v>1224</v>
      </c>
      <c r="F904" s="170" t="s">
        <v>1225</v>
      </c>
      <c r="G904" s="157"/>
      <c r="H904" s="157"/>
      <c r="I904" s="160"/>
      <c r="J904" s="171">
        <f>BK904</f>
        <v>0</v>
      </c>
      <c r="K904" s="157"/>
      <c r="L904" s="162"/>
      <c r="M904" s="163"/>
      <c r="N904" s="164"/>
      <c r="O904" s="164"/>
      <c r="P904" s="165">
        <f>SUM(P905:P961)</f>
        <v>0</v>
      </c>
      <c r="Q904" s="164"/>
      <c r="R904" s="165">
        <f>SUM(R905:R961)</f>
        <v>7.5298531999999998</v>
      </c>
      <c r="S904" s="164"/>
      <c r="T904" s="166">
        <f>SUM(T905:T961)</f>
        <v>28.477159500000003</v>
      </c>
      <c r="AR904" s="167" t="s">
        <v>92</v>
      </c>
      <c r="AT904" s="168" t="s">
        <v>82</v>
      </c>
      <c r="AU904" s="168" t="s">
        <v>90</v>
      </c>
      <c r="AY904" s="167" t="s">
        <v>135</v>
      </c>
      <c r="BK904" s="169">
        <f>SUM(BK905:BK961)</f>
        <v>0</v>
      </c>
    </row>
    <row r="905" spans="1:65" s="2" customFormat="1" ht="24.2" customHeight="1">
      <c r="A905" s="37"/>
      <c r="B905" s="38"/>
      <c r="C905" s="172" t="s">
        <v>1226</v>
      </c>
      <c r="D905" s="172" t="s">
        <v>138</v>
      </c>
      <c r="E905" s="173" t="s">
        <v>1227</v>
      </c>
      <c r="F905" s="174" t="s">
        <v>1228</v>
      </c>
      <c r="G905" s="175" t="s">
        <v>162</v>
      </c>
      <c r="H905" s="176">
        <v>341.12</v>
      </c>
      <c r="I905" s="177"/>
      <c r="J905" s="178">
        <f>ROUND(I905*H905,2)</f>
        <v>0</v>
      </c>
      <c r="K905" s="174" t="s">
        <v>142</v>
      </c>
      <c r="L905" s="42"/>
      <c r="M905" s="179" t="s">
        <v>45</v>
      </c>
      <c r="N905" s="180" t="s">
        <v>54</v>
      </c>
      <c r="O905" s="67"/>
      <c r="P905" s="181">
        <f>O905*H905</f>
        <v>0</v>
      </c>
      <c r="Q905" s="181">
        <v>2.9999999999999997E-4</v>
      </c>
      <c r="R905" s="181">
        <f>Q905*H905</f>
        <v>0.102336</v>
      </c>
      <c r="S905" s="181">
        <v>0</v>
      </c>
      <c r="T905" s="182">
        <f>S905*H905</f>
        <v>0</v>
      </c>
      <c r="U905" s="37"/>
      <c r="V905" s="37"/>
      <c r="W905" s="37"/>
      <c r="X905" s="37"/>
      <c r="Y905" s="37"/>
      <c r="Z905" s="37"/>
      <c r="AA905" s="37"/>
      <c r="AB905" s="37"/>
      <c r="AC905" s="37"/>
      <c r="AD905" s="37"/>
      <c r="AE905" s="37"/>
      <c r="AR905" s="183" t="s">
        <v>331</v>
      </c>
      <c r="AT905" s="183" t="s">
        <v>138</v>
      </c>
      <c r="AU905" s="183" t="s">
        <v>92</v>
      </c>
      <c r="AY905" s="19" t="s">
        <v>135</v>
      </c>
      <c r="BE905" s="184">
        <f>IF(N905="základní",J905,0)</f>
        <v>0</v>
      </c>
      <c r="BF905" s="184">
        <f>IF(N905="snížená",J905,0)</f>
        <v>0</v>
      </c>
      <c r="BG905" s="184">
        <f>IF(N905="zákl. přenesená",J905,0)</f>
        <v>0</v>
      </c>
      <c r="BH905" s="184">
        <f>IF(N905="sníž. přenesená",J905,0)</f>
        <v>0</v>
      </c>
      <c r="BI905" s="184">
        <f>IF(N905="nulová",J905,0)</f>
        <v>0</v>
      </c>
      <c r="BJ905" s="19" t="s">
        <v>90</v>
      </c>
      <c r="BK905" s="184">
        <f>ROUND(I905*H905,2)</f>
        <v>0</v>
      </c>
      <c r="BL905" s="19" t="s">
        <v>331</v>
      </c>
      <c r="BM905" s="183" t="s">
        <v>1229</v>
      </c>
    </row>
    <row r="906" spans="1:65" s="2" customFormat="1" ht="11.25">
      <c r="A906" s="37"/>
      <c r="B906" s="38"/>
      <c r="C906" s="39"/>
      <c r="D906" s="185" t="s">
        <v>145</v>
      </c>
      <c r="E906" s="39"/>
      <c r="F906" s="186" t="s">
        <v>1230</v>
      </c>
      <c r="G906" s="39"/>
      <c r="H906" s="39"/>
      <c r="I906" s="187"/>
      <c r="J906" s="39"/>
      <c r="K906" s="39"/>
      <c r="L906" s="42"/>
      <c r="M906" s="188"/>
      <c r="N906" s="189"/>
      <c r="O906" s="67"/>
      <c r="P906" s="67"/>
      <c r="Q906" s="67"/>
      <c r="R906" s="67"/>
      <c r="S906" s="67"/>
      <c r="T906" s="68"/>
      <c r="U906" s="37"/>
      <c r="V906" s="37"/>
      <c r="W906" s="37"/>
      <c r="X906" s="37"/>
      <c r="Y906" s="37"/>
      <c r="Z906" s="37"/>
      <c r="AA906" s="37"/>
      <c r="AB906" s="37"/>
      <c r="AC906" s="37"/>
      <c r="AD906" s="37"/>
      <c r="AE906" s="37"/>
      <c r="AT906" s="19" t="s">
        <v>145</v>
      </c>
      <c r="AU906" s="19" t="s">
        <v>92</v>
      </c>
    </row>
    <row r="907" spans="1:65" s="2" customFormat="1" ht="24.2" customHeight="1">
      <c r="A907" s="37"/>
      <c r="B907" s="38"/>
      <c r="C907" s="172" t="s">
        <v>1231</v>
      </c>
      <c r="D907" s="172" t="s">
        <v>138</v>
      </c>
      <c r="E907" s="173" t="s">
        <v>1232</v>
      </c>
      <c r="F907" s="174" t="s">
        <v>1233</v>
      </c>
      <c r="G907" s="175" t="s">
        <v>162</v>
      </c>
      <c r="H907" s="176">
        <v>341.12</v>
      </c>
      <c r="I907" s="177"/>
      <c r="J907" s="178">
        <f>ROUND(I907*H907,2)</f>
        <v>0</v>
      </c>
      <c r="K907" s="174" t="s">
        <v>142</v>
      </c>
      <c r="L907" s="42"/>
      <c r="M907" s="179" t="s">
        <v>45</v>
      </c>
      <c r="N907" s="180" t="s">
        <v>54</v>
      </c>
      <c r="O907" s="67"/>
      <c r="P907" s="181">
        <f>O907*H907</f>
        <v>0</v>
      </c>
      <c r="Q907" s="181">
        <v>1.5E-3</v>
      </c>
      <c r="R907" s="181">
        <f>Q907*H907</f>
        <v>0.51168000000000002</v>
      </c>
      <c r="S907" s="181">
        <v>0</v>
      </c>
      <c r="T907" s="182">
        <f>S907*H907</f>
        <v>0</v>
      </c>
      <c r="U907" s="37"/>
      <c r="V907" s="37"/>
      <c r="W907" s="37"/>
      <c r="X907" s="37"/>
      <c r="Y907" s="37"/>
      <c r="Z907" s="37"/>
      <c r="AA907" s="37"/>
      <c r="AB907" s="37"/>
      <c r="AC907" s="37"/>
      <c r="AD907" s="37"/>
      <c r="AE907" s="37"/>
      <c r="AR907" s="183" t="s">
        <v>331</v>
      </c>
      <c r="AT907" s="183" t="s">
        <v>138</v>
      </c>
      <c r="AU907" s="183" t="s">
        <v>92</v>
      </c>
      <c r="AY907" s="19" t="s">
        <v>135</v>
      </c>
      <c r="BE907" s="184">
        <f>IF(N907="základní",J907,0)</f>
        <v>0</v>
      </c>
      <c r="BF907" s="184">
        <f>IF(N907="snížená",J907,0)</f>
        <v>0</v>
      </c>
      <c r="BG907" s="184">
        <f>IF(N907="zákl. přenesená",J907,0)</f>
        <v>0</v>
      </c>
      <c r="BH907" s="184">
        <f>IF(N907="sníž. přenesená",J907,0)</f>
        <v>0</v>
      </c>
      <c r="BI907" s="184">
        <f>IF(N907="nulová",J907,0)</f>
        <v>0</v>
      </c>
      <c r="BJ907" s="19" t="s">
        <v>90</v>
      </c>
      <c r="BK907" s="184">
        <f>ROUND(I907*H907,2)</f>
        <v>0</v>
      </c>
      <c r="BL907" s="19" t="s">
        <v>331</v>
      </c>
      <c r="BM907" s="183" t="s">
        <v>1234</v>
      </c>
    </row>
    <row r="908" spans="1:65" s="2" customFormat="1" ht="11.25">
      <c r="A908" s="37"/>
      <c r="B908" s="38"/>
      <c r="C908" s="39"/>
      <c r="D908" s="185" t="s">
        <v>145</v>
      </c>
      <c r="E908" s="39"/>
      <c r="F908" s="186" t="s">
        <v>1235</v>
      </c>
      <c r="G908" s="39"/>
      <c r="H908" s="39"/>
      <c r="I908" s="187"/>
      <c r="J908" s="39"/>
      <c r="K908" s="39"/>
      <c r="L908" s="42"/>
      <c r="M908" s="188"/>
      <c r="N908" s="189"/>
      <c r="O908" s="67"/>
      <c r="P908" s="67"/>
      <c r="Q908" s="67"/>
      <c r="R908" s="67"/>
      <c r="S908" s="67"/>
      <c r="T908" s="68"/>
      <c r="U908" s="37"/>
      <c r="V908" s="37"/>
      <c r="W908" s="37"/>
      <c r="X908" s="37"/>
      <c r="Y908" s="37"/>
      <c r="Z908" s="37"/>
      <c r="AA908" s="37"/>
      <c r="AB908" s="37"/>
      <c r="AC908" s="37"/>
      <c r="AD908" s="37"/>
      <c r="AE908" s="37"/>
      <c r="AT908" s="19" t="s">
        <v>145</v>
      </c>
      <c r="AU908" s="19" t="s">
        <v>92</v>
      </c>
    </row>
    <row r="909" spans="1:65" s="2" customFormat="1" ht="24.2" customHeight="1">
      <c r="A909" s="37"/>
      <c r="B909" s="38"/>
      <c r="C909" s="172" t="s">
        <v>1236</v>
      </c>
      <c r="D909" s="172" t="s">
        <v>138</v>
      </c>
      <c r="E909" s="173" t="s">
        <v>1237</v>
      </c>
      <c r="F909" s="174" t="s">
        <v>1238</v>
      </c>
      <c r="G909" s="175" t="s">
        <v>162</v>
      </c>
      <c r="H909" s="176">
        <v>349.41300000000001</v>
      </c>
      <c r="I909" s="177"/>
      <c r="J909" s="178">
        <f>ROUND(I909*H909,2)</f>
        <v>0</v>
      </c>
      <c r="K909" s="174" t="s">
        <v>142</v>
      </c>
      <c r="L909" s="42"/>
      <c r="M909" s="179" t="s">
        <v>45</v>
      </c>
      <c r="N909" s="180" t="s">
        <v>54</v>
      </c>
      <c r="O909" s="67"/>
      <c r="P909" s="181">
        <f>O909*H909</f>
        <v>0</v>
      </c>
      <c r="Q909" s="181">
        <v>0</v>
      </c>
      <c r="R909" s="181">
        <f>Q909*H909</f>
        <v>0</v>
      </c>
      <c r="S909" s="181">
        <v>8.1500000000000003E-2</v>
      </c>
      <c r="T909" s="182">
        <f>S909*H909</f>
        <v>28.477159500000003</v>
      </c>
      <c r="U909" s="37"/>
      <c r="V909" s="37"/>
      <c r="W909" s="37"/>
      <c r="X909" s="37"/>
      <c r="Y909" s="37"/>
      <c r="Z909" s="37"/>
      <c r="AA909" s="37"/>
      <c r="AB909" s="37"/>
      <c r="AC909" s="37"/>
      <c r="AD909" s="37"/>
      <c r="AE909" s="37"/>
      <c r="AR909" s="183" t="s">
        <v>331</v>
      </c>
      <c r="AT909" s="183" t="s">
        <v>138</v>
      </c>
      <c r="AU909" s="183" t="s">
        <v>92</v>
      </c>
      <c r="AY909" s="19" t="s">
        <v>135</v>
      </c>
      <c r="BE909" s="184">
        <f>IF(N909="základní",J909,0)</f>
        <v>0</v>
      </c>
      <c r="BF909" s="184">
        <f>IF(N909="snížená",J909,0)</f>
        <v>0</v>
      </c>
      <c r="BG909" s="184">
        <f>IF(N909="zákl. přenesená",J909,0)</f>
        <v>0</v>
      </c>
      <c r="BH909" s="184">
        <f>IF(N909="sníž. přenesená",J909,0)</f>
        <v>0</v>
      </c>
      <c r="BI909" s="184">
        <f>IF(N909="nulová",J909,0)</f>
        <v>0</v>
      </c>
      <c r="BJ909" s="19" t="s">
        <v>90</v>
      </c>
      <c r="BK909" s="184">
        <f>ROUND(I909*H909,2)</f>
        <v>0</v>
      </c>
      <c r="BL909" s="19" t="s">
        <v>331</v>
      </c>
      <c r="BM909" s="183" t="s">
        <v>1239</v>
      </c>
    </row>
    <row r="910" spans="1:65" s="2" customFormat="1" ht="11.25">
      <c r="A910" s="37"/>
      <c r="B910" s="38"/>
      <c r="C910" s="39"/>
      <c r="D910" s="185" t="s">
        <v>145</v>
      </c>
      <c r="E910" s="39"/>
      <c r="F910" s="186" t="s">
        <v>1240</v>
      </c>
      <c r="G910" s="39"/>
      <c r="H910" s="39"/>
      <c r="I910" s="187"/>
      <c r="J910" s="39"/>
      <c r="K910" s="39"/>
      <c r="L910" s="42"/>
      <c r="M910" s="188"/>
      <c r="N910" s="189"/>
      <c r="O910" s="67"/>
      <c r="P910" s="67"/>
      <c r="Q910" s="67"/>
      <c r="R910" s="67"/>
      <c r="S910" s="67"/>
      <c r="T910" s="68"/>
      <c r="U910" s="37"/>
      <c r="V910" s="37"/>
      <c r="W910" s="37"/>
      <c r="X910" s="37"/>
      <c r="Y910" s="37"/>
      <c r="Z910" s="37"/>
      <c r="AA910" s="37"/>
      <c r="AB910" s="37"/>
      <c r="AC910" s="37"/>
      <c r="AD910" s="37"/>
      <c r="AE910" s="37"/>
      <c r="AT910" s="19" t="s">
        <v>145</v>
      </c>
      <c r="AU910" s="19" t="s">
        <v>92</v>
      </c>
    </row>
    <row r="911" spans="1:65" s="13" customFormat="1" ht="11.25">
      <c r="B911" s="190"/>
      <c r="C911" s="191"/>
      <c r="D911" s="192" t="s">
        <v>147</v>
      </c>
      <c r="E911" s="193" t="s">
        <v>45</v>
      </c>
      <c r="F911" s="194" t="s">
        <v>1241</v>
      </c>
      <c r="G911" s="191"/>
      <c r="H911" s="195">
        <v>7.5</v>
      </c>
      <c r="I911" s="196"/>
      <c r="J911" s="191"/>
      <c r="K911" s="191"/>
      <c r="L911" s="197"/>
      <c r="M911" s="198"/>
      <c r="N911" s="199"/>
      <c r="O911" s="199"/>
      <c r="P911" s="199"/>
      <c r="Q911" s="199"/>
      <c r="R911" s="199"/>
      <c r="S911" s="199"/>
      <c r="T911" s="200"/>
      <c r="AT911" s="201" t="s">
        <v>147</v>
      </c>
      <c r="AU911" s="201" t="s">
        <v>92</v>
      </c>
      <c r="AV911" s="13" t="s">
        <v>92</v>
      </c>
      <c r="AW911" s="13" t="s">
        <v>43</v>
      </c>
      <c r="AX911" s="13" t="s">
        <v>83</v>
      </c>
      <c r="AY911" s="201" t="s">
        <v>135</v>
      </c>
    </row>
    <row r="912" spans="1:65" s="13" customFormat="1" ht="11.25">
      <c r="B912" s="190"/>
      <c r="C912" s="191"/>
      <c r="D912" s="192" t="s">
        <v>147</v>
      </c>
      <c r="E912" s="193" t="s">
        <v>45</v>
      </c>
      <c r="F912" s="194" t="s">
        <v>1242</v>
      </c>
      <c r="G912" s="191"/>
      <c r="H912" s="195">
        <v>30.084</v>
      </c>
      <c r="I912" s="196"/>
      <c r="J912" s="191"/>
      <c r="K912" s="191"/>
      <c r="L912" s="197"/>
      <c r="M912" s="198"/>
      <c r="N912" s="199"/>
      <c r="O912" s="199"/>
      <c r="P912" s="199"/>
      <c r="Q912" s="199"/>
      <c r="R912" s="199"/>
      <c r="S912" s="199"/>
      <c r="T912" s="200"/>
      <c r="AT912" s="201" t="s">
        <v>147</v>
      </c>
      <c r="AU912" s="201" t="s">
        <v>92</v>
      </c>
      <c r="AV912" s="13" t="s">
        <v>92</v>
      </c>
      <c r="AW912" s="13" t="s">
        <v>43</v>
      </c>
      <c r="AX912" s="13" t="s">
        <v>83</v>
      </c>
      <c r="AY912" s="201" t="s">
        <v>135</v>
      </c>
    </row>
    <row r="913" spans="1:65" s="13" customFormat="1" ht="22.5">
      <c r="B913" s="190"/>
      <c r="C913" s="191"/>
      <c r="D913" s="192" t="s">
        <v>147</v>
      </c>
      <c r="E913" s="193" t="s">
        <v>45</v>
      </c>
      <c r="F913" s="194" t="s">
        <v>1243</v>
      </c>
      <c r="G913" s="191"/>
      <c r="H913" s="195">
        <v>175.565</v>
      </c>
      <c r="I913" s="196"/>
      <c r="J913" s="191"/>
      <c r="K913" s="191"/>
      <c r="L913" s="197"/>
      <c r="M913" s="198"/>
      <c r="N913" s="199"/>
      <c r="O913" s="199"/>
      <c r="P913" s="199"/>
      <c r="Q913" s="199"/>
      <c r="R913" s="199"/>
      <c r="S913" s="199"/>
      <c r="T913" s="200"/>
      <c r="AT913" s="201" t="s">
        <v>147</v>
      </c>
      <c r="AU913" s="201" t="s">
        <v>92</v>
      </c>
      <c r="AV913" s="13" t="s">
        <v>92</v>
      </c>
      <c r="AW913" s="13" t="s">
        <v>43</v>
      </c>
      <c r="AX913" s="13" t="s">
        <v>83</v>
      </c>
      <c r="AY913" s="201" t="s">
        <v>135</v>
      </c>
    </row>
    <row r="914" spans="1:65" s="13" customFormat="1" ht="11.25">
      <c r="B914" s="190"/>
      <c r="C914" s="191"/>
      <c r="D914" s="192" t="s">
        <v>147</v>
      </c>
      <c r="E914" s="193" t="s">
        <v>45</v>
      </c>
      <c r="F914" s="194" t="s">
        <v>1244</v>
      </c>
      <c r="G914" s="191"/>
      <c r="H914" s="195">
        <v>3</v>
      </c>
      <c r="I914" s="196"/>
      <c r="J914" s="191"/>
      <c r="K914" s="191"/>
      <c r="L914" s="197"/>
      <c r="M914" s="198"/>
      <c r="N914" s="199"/>
      <c r="O914" s="199"/>
      <c r="P914" s="199"/>
      <c r="Q914" s="199"/>
      <c r="R914" s="199"/>
      <c r="S914" s="199"/>
      <c r="T914" s="200"/>
      <c r="AT914" s="201" t="s">
        <v>147</v>
      </c>
      <c r="AU914" s="201" t="s">
        <v>92</v>
      </c>
      <c r="AV914" s="13" t="s">
        <v>92</v>
      </c>
      <c r="AW914" s="13" t="s">
        <v>43</v>
      </c>
      <c r="AX914" s="13" t="s">
        <v>83</v>
      </c>
      <c r="AY914" s="201" t="s">
        <v>135</v>
      </c>
    </row>
    <row r="915" spans="1:65" s="13" customFormat="1" ht="11.25">
      <c r="B915" s="190"/>
      <c r="C915" s="191"/>
      <c r="D915" s="192" t="s">
        <v>147</v>
      </c>
      <c r="E915" s="193" t="s">
        <v>45</v>
      </c>
      <c r="F915" s="194" t="s">
        <v>1245</v>
      </c>
      <c r="G915" s="191"/>
      <c r="H915" s="195">
        <v>4</v>
      </c>
      <c r="I915" s="196"/>
      <c r="J915" s="191"/>
      <c r="K915" s="191"/>
      <c r="L915" s="197"/>
      <c r="M915" s="198"/>
      <c r="N915" s="199"/>
      <c r="O915" s="199"/>
      <c r="P915" s="199"/>
      <c r="Q915" s="199"/>
      <c r="R915" s="199"/>
      <c r="S915" s="199"/>
      <c r="T915" s="200"/>
      <c r="AT915" s="201" t="s">
        <v>147</v>
      </c>
      <c r="AU915" s="201" t="s">
        <v>92</v>
      </c>
      <c r="AV915" s="13" t="s">
        <v>92</v>
      </c>
      <c r="AW915" s="13" t="s">
        <v>43</v>
      </c>
      <c r="AX915" s="13" t="s">
        <v>83</v>
      </c>
      <c r="AY915" s="201" t="s">
        <v>135</v>
      </c>
    </row>
    <row r="916" spans="1:65" s="13" customFormat="1" ht="11.25">
      <c r="B916" s="190"/>
      <c r="C916" s="191"/>
      <c r="D916" s="192" t="s">
        <v>147</v>
      </c>
      <c r="E916" s="193" t="s">
        <v>45</v>
      </c>
      <c r="F916" s="194" t="s">
        <v>1246</v>
      </c>
      <c r="G916" s="191"/>
      <c r="H916" s="195">
        <v>4</v>
      </c>
      <c r="I916" s="196"/>
      <c r="J916" s="191"/>
      <c r="K916" s="191"/>
      <c r="L916" s="197"/>
      <c r="M916" s="198"/>
      <c r="N916" s="199"/>
      <c r="O916" s="199"/>
      <c r="P916" s="199"/>
      <c r="Q916" s="199"/>
      <c r="R916" s="199"/>
      <c r="S916" s="199"/>
      <c r="T916" s="200"/>
      <c r="AT916" s="201" t="s">
        <v>147</v>
      </c>
      <c r="AU916" s="201" t="s">
        <v>92</v>
      </c>
      <c r="AV916" s="13" t="s">
        <v>92</v>
      </c>
      <c r="AW916" s="13" t="s">
        <v>43</v>
      </c>
      <c r="AX916" s="13" t="s">
        <v>83</v>
      </c>
      <c r="AY916" s="201" t="s">
        <v>135</v>
      </c>
    </row>
    <row r="917" spans="1:65" s="13" customFormat="1" ht="11.25">
      <c r="B917" s="190"/>
      <c r="C917" s="191"/>
      <c r="D917" s="192" t="s">
        <v>147</v>
      </c>
      <c r="E917" s="193" t="s">
        <v>45</v>
      </c>
      <c r="F917" s="194" t="s">
        <v>1247</v>
      </c>
      <c r="G917" s="191"/>
      <c r="H917" s="195">
        <v>3</v>
      </c>
      <c r="I917" s="196"/>
      <c r="J917" s="191"/>
      <c r="K917" s="191"/>
      <c r="L917" s="197"/>
      <c r="M917" s="198"/>
      <c r="N917" s="199"/>
      <c r="O917" s="199"/>
      <c r="P917" s="199"/>
      <c r="Q917" s="199"/>
      <c r="R917" s="199"/>
      <c r="S917" s="199"/>
      <c r="T917" s="200"/>
      <c r="AT917" s="201" t="s">
        <v>147</v>
      </c>
      <c r="AU917" s="201" t="s">
        <v>92</v>
      </c>
      <c r="AV917" s="13" t="s">
        <v>92</v>
      </c>
      <c r="AW917" s="13" t="s">
        <v>43</v>
      </c>
      <c r="AX917" s="13" t="s">
        <v>83</v>
      </c>
      <c r="AY917" s="201" t="s">
        <v>135</v>
      </c>
    </row>
    <row r="918" spans="1:65" s="13" customFormat="1" ht="22.5">
      <c r="B918" s="190"/>
      <c r="C918" s="191"/>
      <c r="D918" s="192" t="s">
        <v>147</v>
      </c>
      <c r="E918" s="193" t="s">
        <v>45</v>
      </c>
      <c r="F918" s="194" t="s">
        <v>1248</v>
      </c>
      <c r="G918" s="191"/>
      <c r="H918" s="195">
        <v>45.783999999999999</v>
      </c>
      <c r="I918" s="196"/>
      <c r="J918" s="191"/>
      <c r="K918" s="191"/>
      <c r="L918" s="197"/>
      <c r="M918" s="198"/>
      <c r="N918" s="199"/>
      <c r="O918" s="199"/>
      <c r="P918" s="199"/>
      <c r="Q918" s="199"/>
      <c r="R918" s="199"/>
      <c r="S918" s="199"/>
      <c r="T918" s="200"/>
      <c r="AT918" s="201" t="s">
        <v>147</v>
      </c>
      <c r="AU918" s="201" t="s">
        <v>92</v>
      </c>
      <c r="AV918" s="13" t="s">
        <v>92</v>
      </c>
      <c r="AW918" s="13" t="s">
        <v>43</v>
      </c>
      <c r="AX918" s="13" t="s">
        <v>83</v>
      </c>
      <c r="AY918" s="201" t="s">
        <v>135</v>
      </c>
    </row>
    <row r="919" spans="1:65" s="13" customFormat="1" ht="11.25">
      <c r="B919" s="190"/>
      <c r="C919" s="191"/>
      <c r="D919" s="192" t="s">
        <v>147</v>
      </c>
      <c r="E919" s="193" t="s">
        <v>45</v>
      </c>
      <c r="F919" s="194" t="s">
        <v>1249</v>
      </c>
      <c r="G919" s="191"/>
      <c r="H919" s="195">
        <v>51.98</v>
      </c>
      <c r="I919" s="196"/>
      <c r="J919" s="191"/>
      <c r="K919" s="191"/>
      <c r="L919" s="197"/>
      <c r="M919" s="198"/>
      <c r="N919" s="199"/>
      <c r="O919" s="199"/>
      <c r="P919" s="199"/>
      <c r="Q919" s="199"/>
      <c r="R919" s="199"/>
      <c r="S919" s="199"/>
      <c r="T919" s="200"/>
      <c r="AT919" s="201" t="s">
        <v>147</v>
      </c>
      <c r="AU919" s="201" t="s">
        <v>92</v>
      </c>
      <c r="AV919" s="13" t="s">
        <v>92</v>
      </c>
      <c r="AW919" s="13" t="s">
        <v>43</v>
      </c>
      <c r="AX919" s="13" t="s">
        <v>83</v>
      </c>
      <c r="AY919" s="201" t="s">
        <v>135</v>
      </c>
    </row>
    <row r="920" spans="1:65" s="13" customFormat="1" ht="11.25">
      <c r="B920" s="190"/>
      <c r="C920" s="191"/>
      <c r="D920" s="192" t="s">
        <v>147</v>
      </c>
      <c r="E920" s="193" t="s">
        <v>45</v>
      </c>
      <c r="F920" s="194" t="s">
        <v>1250</v>
      </c>
      <c r="G920" s="191"/>
      <c r="H920" s="195">
        <v>4.5</v>
      </c>
      <c r="I920" s="196"/>
      <c r="J920" s="191"/>
      <c r="K920" s="191"/>
      <c r="L920" s="197"/>
      <c r="M920" s="198"/>
      <c r="N920" s="199"/>
      <c r="O920" s="199"/>
      <c r="P920" s="199"/>
      <c r="Q920" s="199"/>
      <c r="R920" s="199"/>
      <c r="S920" s="199"/>
      <c r="T920" s="200"/>
      <c r="AT920" s="201" t="s">
        <v>147</v>
      </c>
      <c r="AU920" s="201" t="s">
        <v>92</v>
      </c>
      <c r="AV920" s="13" t="s">
        <v>92</v>
      </c>
      <c r="AW920" s="13" t="s">
        <v>43</v>
      </c>
      <c r="AX920" s="13" t="s">
        <v>83</v>
      </c>
      <c r="AY920" s="201" t="s">
        <v>135</v>
      </c>
    </row>
    <row r="921" spans="1:65" s="13" customFormat="1" ht="11.25">
      <c r="B921" s="190"/>
      <c r="C921" s="191"/>
      <c r="D921" s="192" t="s">
        <v>147</v>
      </c>
      <c r="E921" s="193" t="s">
        <v>45</v>
      </c>
      <c r="F921" s="194" t="s">
        <v>1251</v>
      </c>
      <c r="G921" s="191"/>
      <c r="H921" s="195">
        <v>20</v>
      </c>
      <c r="I921" s="196"/>
      <c r="J921" s="191"/>
      <c r="K921" s="191"/>
      <c r="L921" s="197"/>
      <c r="M921" s="198"/>
      <c r="N921" s="199"/>
      <c r="O921" s="199"/>
      <c r="P921" s="199"/>
      <c r="Q921" s="199"/>
      <c r="R921" s="199"/>
      <c r="S921" s="199"/>
      <c r="T921" s="200"/>
      <c r="AT921" s="201" t="s">
        <v>147</v>
      </c>
      <c r="AU921" s="201" t="s">
        <v>92</v>
      </c>
      <c r="AV921" s="13" t="s">
        <v>92</v>
      </c>
      <c r="AW921" s="13" t="s">
        <v>43</v>
      </c>
      <c r="AX921" s="13" t="s">
        <v>83</v>
      </c>
      <c r="AY921" s="201" t="s">
        <v>135</v>
      </c>
    </row>
    <row r="922" spans="1:65" s="14" customFormat="1" ht="11.25">
      <c r="B922" s="202"/>
      <c r="C922" s="203"/>
      <c r="D922" s="192" t="s">
        <v>147</v>
      </c>
      <c r="E922" s="204" t="s">
        <v>45</v>
      </c>
      <c r="F922" s="205" t="s">
        <v>154</v>
      </c>
      <c r="G922" s="203"/>
      <c r="H922" s="206">
        <v>349.41300000000001</v>
      </c>
      <c r="I922" s="207"/>
      <c r="J922" s="203"/>
      <c r="K922" s="203"/>
      <c r="L922" s="208"/>
      <c r="M922" s="209"/>
      <c r="N922" s="210"/>
      <c r="O922" s="210"/>
      <c r="P922" s="210"/>
      <c r="Q922" s="210"/>
      <c r="R922" s="210"/>
      <c r="S922" s="210"/>
      <c r="T922" s="211"/>
      <c r="AT922" s="212" t="s">
        <v>147</v>
      </c>
      <c r="AU922" s="212" t="s">
        <v>92</v>
      </c>
      <c r="AV922" s="14" t="s">
        <v>143</v>
      </c>
      <c r="AW922" s="14" t="s">
        <v>43</v>
      </c>
      <c r="AX922" s="14" t="s">
        <v>90</v>
      </c>
      <c r="AY922" s="212" t="s">
        <v>135</v>
      </c>
    </row>
    <row r="923" spans="1:65" s="2" customFormat="1" ht="37.9" customHeight="1">
      <c r="A923" s="37"/>
      <c r="B923" s="38"/>
      <c r="C923" s="172" t="s">
        <v>1252</v>
      </c>
      <c r="D923" s="172" t="s">
        <v>138</v>
      </c>
      <c r="E923" s="173" t="s">
        <v>1253</v>
      </c>
      <c r="F923" s="174" t="s">
        <v>1254</v>
      </c>
      <c r="G923" s="175" t="s">
        <v>162</v>
      </c>
      <c r="H923" s="176">
        <v>341.12</v>
      </c>
      <c r="I923" s="177"/>
      <c r="J923" s="178">
        <f>ROUND(I923*H923,2)</f>
        <v>0</v>
      </c>
      <c r="K923" s="174" t="s">
        <v>142</v>
      </c>
      <c r="L923" s="42"/>
      <c r="M923" s="179" t="s">
        <v>45</v>
      </c>
      <c r="N923" s="180" t="s">
        <v>54</v>
      </c>
      <c r="O923" s="67"/>
      <c r="P923" s="181">
        <f>O923*H923</f>
        <v>0</v>
      </c>
      <c r="Q923" s="181">
        <v>5.1999999999999998E-3</v>
      </c>
      <c r="R923" s="181">
        <f>Q923*H923</f>
        <v>1.7738239999999998</v>
      </c>
      <c r="S923" s="181">
        <v>0</v>
      </c>
      <c r="T923" s="182">
        <f>S923*H923</f>
        <v>0</v>
      </c>
      <c r="U923" s="37"/>
      <c r="V923" s="37"/>
      <c r="W923" s="37"/>
      <c r="X923" s="37"/>
      <c r="Y923" s="37"/>
      <c r="Z923" s="37"/>
      <c r="AA923" s="37"/>
      <c r="AB923" s="37"/>
      <c r="AC923" s="37"/>
      <c r="AD923" s="37"/>
      <c r="AE923" s="37"/>
      <c r="AR923" s="183" t="s">
        <v>331</v>
      </c>
      <c r="AT923" s="183" t="s">
        <v>138</v>
      </c>
      <c r="AU923" s="183" t="s">
        <v>92</v>
      </c>
      <c r="AY923" s="19" t="s">
        <v>135</v>
      </c>
      <c r="BE923" s="184">
        <f>IF(N923="základní",J923,0)</f>
        <v>0</v>
      </c>
      <c r="BF923" s="184">
        <f>IF(N923="snížená",J923,0)</f>
        <v>0</v>
      </c>
      <c r="BG923" s="184">
        <f>IF(N923="zákl. přenesená",J923,0)</f>
        <v>0</v>
      </c>
      <c r="BH923" s="184">
        <f>IF(N923="sníž. přenesená",J923,0)</f>
        <v>0</v>
      </c>
      <c r="BI923" s="184">
        <f>IF(N923="nulová",J923,0)</f>
        <v>0</v>
      </c>
      <c r="BJ923" s="19" t="s">
        <v>90</v>
      </c>
      <c r="BK923" s="184">
        <f>ROUND(I923*H923,2)</f>
        <v>0</v>
      </c>
      <c r="BL923" s="19" t="s">
        <v>331</v>
      </c>
      <c r="BM923" s="183" t="s">
        <v>1255</v>
      </c>
    </row>
    <row r="924" spans="1:65" s="2" customFormat="1" ht="11.25">
      <c r="A924" s="37"/>
      <c r="B924" s="38"/>
      <c r="C924" s="39"/>
      <c r="D924" s="185" t="s">
        <v>145</v>
      </c>
      <c r="E924" s="39"/>
      <c r="F924" s="186" t="s">
        <v>1256</v>
      </c>
      <c r="G924" s="39"/>
      <c r="H924" s="39"/>
      <c r="I924" s="187"/>
      <c r="J924" s="39"/>
      <c r="K924" s="39"/>
      <c r="L924" s="42"/>
      <c r="M924" s="188"/>
      <c r="N924" s="189"/>
      <c r="O924" s="67"/>
      <c r="P924" s="67"/>
      <c r="Q924" s="67"/>
      <c r="R924" s="67"/>
      <c r="S924" s="67"/>
      <c r="T924" s="68"/>
      <c r="U924" s="37"/>
      <c r="V924" s="37"/>
      <c r="W924" s="37"/>
      <c r="X924" s="37"/>
      <c r="Y924" s="37"/>
      <c r="Z924" s="37"/>
      <c r="AA924" s="37"/>
      <c r="AB924" s="37"/>
      <c r="AC924" s="37"/>
      <c r="AD924" s="37"/>
      <c r="AE924" s="37"/>
      <c r="AT924" s="19" t="s">
        <v>145</v>
      </c>
      <c r="AU924" s="19" t="s">
        <v>92</v>
      </c>
    </row>
    <row r="925" spans="1:65" s="13" customFormat="1" ht="11.25">
      <c r="B925" s="190"/>
      <c r="C925" s="191"/>
      <c r="D925" s="192" t="s">
        <v>147</v>
      </c>
      <c r="E925" s="193" t="s">
        <v>45</v>
      </c>
      <c r="F925" s="194" t="s">
        <v>1257</v>
      </c>
      <c r="G925" s="191"/>
      <c r="H925" s="195">
        <v>6</v>
      </c>
      <c r="I925" s="196"/>
      <c r="J925" s="191"/>
      <c r="K925" s="191"/>
      <c r="L925" s="197"/>
      <c r="M925" s="198"/>
      <c r="N925" s="199"/>
      <c r="O925" s="199"/>
      <c r="P925" s="199"/>
      <c r="Q925" s="199"/>
      <c r="R925" s="199"/>
      <c r="S925" s="199"/>
      <c r="T925" s="200"/>
      <c r="AT925" s="201" t="s">
        <v>147</v>
      </c>
      <c r="AU925" s="201" t="s">
        <v>92</v>
      </c>
      <c r="AV925" s="13" t="s">
        <v>92</v>
      </c>
      <c r="AW925" s="13" t="s">
        <v>43</v>
      </c>
      <c r="AX925" s="13" t="s">
        <v>83</v>
      </c>
      <c r="AY925" s="201" t="s">
        <v>135</v>
      </c>
    </row>
    <row r="926" spans="1:65" s="13" customFormat="1" ht="11.25">
      <c r="B926" s="190"/>
      <c r="C926" s="191"/>
      <c r="D926" s="192" t="s">
        <v>147</v>
      </c>
      <c r="E926" s="193" t="s">
        <v>45</v>
      </c>
      <c r="F926" s="194" t="s">
        <v>1258</v>
      </c>
      <c r="G926" s="191"/>
      <c r="H926" s="195">
        <v>3.375</v>
      </c>
      <c r="I926" s="196"/>
      <c r="J926" s="191"/>
      <c r="K926" s="191"/>
      <c r="L926" s="197"/>
      <c r="M926" s="198"/>
      <c r="N926" s="199"/>
      <c r="O926" s="199"/>
      <c r="P926" s="199"/>
      <c r="Q926" s="199"/>
      <c r="R926" s="199"/>
      <c r="S926" s="199"/>
      <c r="T926" s="200"/>
      <c r="AT926" s="201" t="s">
        <v>147</v>
      </c>
      <c r="AU926" s="201" t="s">
        <v>92</v>
      </c>
      <c r="AV926" s="13" t="s">
        <v>92</v>
      </c>
      <c r="AW926" s="13" t="s">
        <v>43</v>
      </c>
      <c r="AX926" s="13" t="s">
        <v>83</v>
      </c>
      <c r="AY926" s="201" t="s">
        <v>135</v>
      </c>
    </row>
    <row r="927" spans="1:65" s="13" customFormat="1" ht="11.25">
      <c r="B927" s="190"/>
      <c r="C927" s="191"/>
      <c r="D927" s="192" t="s">
        <v>147</v>
      </c>
      <c r="E927" s="193" t="s">
        <v>45</v>
      </c>
      <c r="F927" s="194" t="s">
        <v>1259</v>
      </c>
      <c r="G927" s="191"/>
      <c r="H927" s="195">
        <v>17.298999999999999</v>
      </c>
      <c r="I927" s="196"/>
      <c r="J927" s="191"/>
      <c r="K927" s="191"/>
      <c r="L927" s="197"/>
      <c r="M927" s="198"/>
      <c r="N927" s="199"/>
      <c r="O927" s="199"/>
      <c r="P927" s="199"/>
      <c r="Q927" s="199"/>
      <c r="R927" s="199"/>
      <c r="S927" s="199"/>
      <c r="T927" s="200"/>
      <c r="AT927" s="201" t="s">
        <v>147</v>
      </c>
      <c r="AU927" s="201" t="s">
        <v>92</v>
      </c>
      <c r="AV927" s="13" t="s">
        <v>92</v>
      </c>
      <c r="AW927" s="13" t="s">
        <v>43</v>
      </c>
      <c r="AX927" s="13" t="s">
        <v>83</v>
      </c>
      <c r="AY927" s="201" t="s">
        <v>135</v>
      </c>
    </row>
    <row r="928" spans="1:65" s="13" customFormat="1" ht="11.25">
      <c r="B928" s="190"/>
      <c r="C928" s="191"/>
      <c r="D928" s="192" t="s">
        <v>147</v>
      </c>
      <c r="E928" s="193" t="s">
        <v>45</v>
      </c>
      <c r="F928" s="194" t="s">
        <v>1260</v>
      </c>
      <c r="G928" s="191"/>
      <c r="H928" s="195">
        <v>43.654000000000003</v>
      </c>
      <c r="I928" s="196"/>
      <c r="J928" s="191"/>
      <c r="K928" s="191"/>
      <c r="L928" s="197"/>
      <c r="M928" s="198"/>
      <c r="N928" s="199"/>
      <c r="O928" s="199"/>
      <c r="P928" s="199"/>
      <c r="Q928" s="199"/>
      <c r="R928" s="199"/>
      <c r="S928" s="199"/>
      <c r="T928" s="200"/>
      <c r="AT928" s="201" t="s">
        <v>147</v>
      </c>
      <c r="AU928" s="201" t="s">
        <v>92</v>
      </c>
      <c r="AV928" s="13" t="s">
        <v>92</v>
      </c>
      <c r="AW928" s="13" t="s">
        <v>43</v>
      </c>
      <c r="AX928" s="13" t="s">
        <v>83</v>
      </c>
      <c r="AY928" s="201" t="s">
        <v>135</v>
      </c>
    </row>
    <row r="929" spans="1:65" s="13" customFormat="1" ht="22.5">
      <c r="B929" s="190"/>
      <c r="C929" s="191"/>
      <c r="D929" s="192" t="s">
        <v>147</v>
      </c>
      <c r="E929" s="193" t="s">
        <v>45</v>
      </c>
      <c r="F929" s="194" t="s">
        <v>1261</v>
      </c>
      <c r="G929" s="191"/>
      <c r="H929" s="195">
        <v>160.00399999999999</v>
      </c>
      <c r="I929" s="196"/>
      <c r="J929" s="191"/>
      <c r="K929" s="191"/>
      <c r="L929" s="197"/>
      <c r="M929" s="198"/>
      <c r="N929" s="199"/>
      <c r="O929" s="199"/>
      <c r="P929" s="199"/>
      <c r="Q929" s="199"/>
      <c r="R929" s="199"/>
      <c r="S929" s="199"/>
      <c r="T929" s="200"/>
      <c r="AT929" s="201" t="s">
        <v>147</v>
      </c>
      <c r="AU929" s="201" t="s">
        <v>92</v>
      </c>
      <c r="AV929" s="13" t="s">
        <v>92</v>
      </c>
      <c r="AW929" s="13" t="s">
        <v>43</v>
      </c>
      <c r="AX929" s="13" t="s">
        <v>83</v>
      </c>
      <c r="AY929" s="201" t="s">
        <v>135</v>
      </c>
    </row>
    <row r="930" spans="1:65" s="13" customFormat="1" ht="11.25">
      <c r="B930" s="190"/>
      <c r="C930" s="191"/>
      <c r="D930" s="192" t="s">
        <v>147</v>
      </c>
      <c r="E930" s="193" t="s">
        <v>45</v>
      </c>
      <c r="F930" s="194" t="s">
        <v>1262</v>
      </c>
      <c r="G930" s="191"/>
      <c r="H930" s="195">
        <v>20.120999999999999</v>
      </c>
      <c r="I930" s="196"/>
      <c r="J930" s="191"/>
      <c r="K930" s="191"/>
      <c r="L930" s="197"/>
      <c r="M930" s="198"/>
      <c r="N930" s="199"/>
      <c r="O930" s="199"/>
      <c r="P930" s="199"/>
      <c r="Q930" s="199"/>
      <c r="R930" s="199"/>
      <c r="S930" s="199"/>
      <c r="T930" s="200"/>
      <c r="AT930" s="201" t="s">
        <v>147</v>
      </c>
      <c r="AU930" s="201" t="s">
        <v>92</v>
      </c>
      <c r="AV930" s="13" t="s">
        <v>92</v>
      </c>
      <c r="AW930" s="13" t="s">
        <v>43</v>
      </c>
      <c r="AX930" s="13" t="s">
        <v>83</v>
      </c>
      <c r="AY930" s="201" t="s">
        <v>135</v>
      </c>
    </row>
    <row r="931" spans="1:65" s="13" customFormat="1" ht="22.5">
      <c r="B931" s="190"/>
      <c r="C931" s="191"/>
      <c r="D931" s="192" t="s">
        <v>147</v>
      </c>
      <c r="E931" s="193" t="s">
        <v>45</v>
      </c>
      <c r="F931" s="194" t="s">
        <v>1263</v>
      </c>
      <c r="G931" s="191"/>
      <c r="H931" s="195">
        <v>45.783999999999999</v>
      </c>
      <c r="I931" s="196"/>
      <c r="J931" s="191"/>
      <c r="K931" s="191"/>
      <c r="L931" s="197"/>
      <c r="M931" s="198"/>
      <c r="N931" s="199"/>
      <c r="O931" s="199"/>
      <c r="P931" s="199"/>
      <c r="Q931" s="199"/>
      <c r="R931" s="199"/>
      <c r="S931" s="199"/>
      <c r="T931" s="200"/>
      <c r="AT931" s="201" t="s">
        <v>147</v>
      </c>
      <c r="AU931" s="201" t="s">
        <v>92</v>
      </c>
      <c r="AV931" s="13" t="s">
        <v>92</v>
      </c>
      <c r="AW931" s="13" t="s">
        <v>43</v>
      </c>
      <c r="AX931" s="13" t="s">
        <v>83</v>
      </c>
      <c r="AY931" s="201" t="s">
        <v>135</v>
      </c>
    </row>
    <row r="932" spans="1:65" s="13" customFormat="1" ht="11.25">
      <c r="B932" s="190"/>
      <c r="C932" s="191"/>
      <c r="D932" s="192" t="s">
        <v>147</v>
      </c>
      <c r="E932" s="193" t="s">
        <v>45</v>
      </c>
      <c r="F932" s="194" t="s">
        <v>1264</v>
      </c>
      <c r="G932" s="191"/>
      <c r="H932" s="195">
        <v>44.883000000000003</v>
      </c>
      <c r="I932" s="196"/>
      <c r="J932" s="191"/>
      <c r="K932" s="191"/>
      <c r="L932" s="197"/>
      <c r="M932" s="198"/>
      <c r="N932" s="199"/>
      <c r="O932" s="199"/>
      <c r="P932" s="199"/>
      <c r="Q932" s="199"/>
      <c r="R932" s="199"/>
      <c r="S932" s="199"/>
      <c r="T932" s="200"/>
      <c r="AT932" s="201" t="s">
        <v>147</v>
      </c>
      <c r="AU932" s="201" t="s">
        <v>92</v>
      </c>
      <c r="AV932" s="13" t="s">
        <v>92</v>
      </c>
      <c r="AW932" s="13" t="s">
        <v>43</v>
      </c>
      <c r="AX932" s="13" t="s">
        <v>83</v>
      </c>
      <c r="AY932" s="201" t="s">
        <v>135</v>
      </c>
    </row>
    <row r="933" spans="1:65" s="14" customFormat="1" ht="11.25">
      <c r="B933" s="202"/>
      <c r="C933" s="203"/>
      <c r="D933" s="192" t="s">
        <v>147</v>
      </c>
      <c r="E933" s="204" t="s">
        <v>45</v>
      </c>
      <c r="F933" s="205" t="s">
        <v>154</v>
      </c>
      <c r="G933" s="203"/>
      <c r="H933" s="206">
        <v>341.12</v>
      </c>
      <c r="I933" s="207"/>
      <c r="J933" s="203"/>
      <c r="K933" s="203"/>
      <c r="L933" s="208"/>
      <c r="M933" s="209"/>
      <c r="N933" s="210"/>
      <c r="O933" s="210"/>
      <c r="P933" s="210"/>
      <c r="Q933" s="210"/>
      <c r="R933" s="210"/>
      <c r="S933" s="210"/>
      <c r="T933" s="211"/>
      <c r="AT933" s="212" t="s">
        <v>147</v>
      </c>
      <c r="AU933" s="212" t="s">
        <v>92</v>
      </c>
      <c r="AV933" s="14" t="s">
        <v>143</v>
      </c>
      <c r="AW933" s="14" t="s">
        <v>43</v>
      </c>
      <c r="AX933" s="14" t="s">
        <v>90</v>
      </c>
      <c r="AY933" s="212" t="s">
        <v>135</v>
      </c>
    </row>
    <row r="934" spans="1:65" s="2" customFormat="1" ht="16.5" customHeight="1">
      <c r="A934" s="37"/>
      <c r="B934" s="38"/>
      <c r="C934" s="223" t="s">
        <v>1265</v>
      </c>
      <c r="D934" s="223" t="s">
        <v>362</v>
      </c>
      <c r="E934" s="224" t="s">
        <v>1266</v>
      </c>
      <c r="F934" s="225" t="s">
        <v>1267</v>
      </c>
      <c r="G934" s="226" t="s">
        <v>162</v>
      </c>
      <c r="H934" s="227">
        <v>375.23200000000003</v>
      </c>
      <c r="I934" s="228"/>
      <c r="J934" s="229">
        <f>ROUND(I934*H934,2)</f>
        <v>0</v>
      </c>
      <c r="K934" s="225" t="s">
        <v>142</v>
      </c>
      <c r="L934" s="230"/>
      <c r="M934" s="231" t="s">
        <v>45</v>
      </c>
      <c r="N934" s="232" t="s">
        <v>54</v>
      </c>
      <c r="O934" s="67"/>
      <c r="P934" s="181">
        <f>O934*H934</f>
        <v>0</v>
      </c>
      <c r="Q934" s="181">
        <v>1.26E-2</v>
      </c>
      <c r="R934" s="181">
        <f>Q934*H934</f>
        <v>4.7279232000000002</v>
      </c>
      <c r="S934" s="181">
        <v>0</v>
      </c>
      <c r="T934" s="182">
        <f>S934*H934</f>
        <v>0</v>
      </c>
      <c r="U934" s="37"/>
      <c r="V934" s="37"/>
      <c r="W934" s="37"/>
      <c r="X934" s="37"/>
      <c r="Y934" s="37"/>
      <c r="Z934" s="37"/>
      <c r="AA934" s="37"/>
      <c r="AB934" s="37"/>
      <c r="AC934" s="37"/>
      <c r="AD934" s="37"/>
      <c r="AE934" s="37"/>
      <c r="AR934" s="183" t="s">
        <v>405</v>
      </c>
      <c r="AT934" s="183" t="s">
        <v>362</v>
      </c>
      <c r="AU934" s="183" t="s">
        <v>92</v>
      </c>
      <c r="AY934" s="19" t="s">
        <v>135</v>
      </c>
      <c r="BE934" s="184">
        <f>IF(N934="základní",J934,0)</f>
        <v>0</v>
      </c>
      <c r="BF934" s="184">
        <f>IF(N934="snížená",J934,0)</f>
        <v>0</v>
      </c>
      <c r="BG934" s="184">
        <f>IF(N934="zákl. přenesená",J934,0)</f>
        <v>0</v>
      </c>
      <c r="BH934" s="184">
        <f>IF(N934="sníž. přenesená",J934,0)</f>
        <v>0</v>
      </c>
      <c r="BI934" s="184">
        <f>IF(N934="nulová",J934,0)</f>
        <v>0</v>
      </c>
      <c r="BJ934" s="19" t="s">
        <v>90</v>
      </c>
      <c r="BK934" s="184">
        <f>ROUND(I934*H934,2)</f>
        <v>0</v>
      </c>
      <c r="BL934" s="19" t="s">
        <v>331</v>
      </c>
      <c r="BM934" s="183" t="s">
        <v>1268</v>
      </c>
    </row>
    <row r="935" spans="1:65" s="13" customFormat="1" ht="11.25">
      <c r="B935" s="190"/>
      <c r="C935" s="191"/>
      <c r="D935" s="192" t="s">
        <v>147</v>
      </c>
      <c r="E935" s="191"/>
      <c r="F935" s="194" t="s">
        <v>1269</v>
      </c>
      <c r="G935" s="191"/>
      <c r="H935" s="195">
        <v>375.23200000000003</v>
      </c>
      <c r="I935" s="196"/>
      <c r="J935" s="191"/>
      <c r="K935" s="191"/>
      <c r="L935" s="197"/>
      <c r="M935" s="198"/>
      <c r="N935" s="199"/>
      <c r="O935" s="199"/>
      <c r="P935" s="199"/>
      <c r="Q935" s="199"/>
      <c r="R935" s="199"/>
      <c r="S935" s="199"/>
      <c r="T935" s="200"/>
      <c r="AT935" s="201" t="s">
        <v>147</v>
      </c>
      <c r="AU935" s="201" t="s">
        <v>92</v>
      </c>
      <c r="AV935" s="13" t="s">
        <v>92</v>
      </c>
      <c r="AW935" s="13" t="s">
        <v>4</v>
      </c>
      <c r="AX935" s="13" t="s">
        <v>90</v>
      </c>
      <c r="AY935" s="201" t="s">
        <v>135</v>
      </c>
    </row>
    <row r="936" spans="1:65" s="2" customFormat="1" ht="24.2" customHeight="1">
      <c r="A936" s="37"/>
      <c r="B936" s="38"/>
      <c r="C936" s="172" t="s">
        <v>1270</v>
      </c>
      <c r="D936" s="172" t="s">
        <v>138</v>
      </c>
      <c r="E936" s="173" t="s">
        <v>1271</v>
      </c>
      <c r="F936" s="174" t="s">
        <v>1272</v>
      </c>
      <c r="G936" s="175" t="s">
        <v>473</v>
      </c>
      <c r="H936" s="176">
        <v>245.5</v>
      </c>
      <c r="I936" s="177"/>
      <c r="J936" s="178">
        <f>ROUND(I936*H936,2)</f>
        <v>0</v>
      </c>
      <c r="K936" s="174" t="s">
        <v>142</v>
      </c>
      <c r="L936" s="42"/>
      <c r="M936" s="179" t="s">
        <v>45</v>
      </c>
      <c r="N936" s="180" t="s">
        <v>54</v>
      </c>
      <c r="O936" s="67"/>
      <c r="P936" s="181">
        <f>O936*H936</f>
        <v>0</v>
      </c>
      <c r="Q936" s="181">
        <v>5.5000000000000003E-4</v>
      </c>
      <c r="R936" s="181">
        <f>Q936*H936</f>
        <v>0.13502500000000001</v>
      </c>
      <c r="S936" s="181">
        <v>0</v>
      </c>
      <c r="T936" s="182">
        <f>S936*H936</f>
        <v>0</v>
      </c>
      <c r="U936" s="37"/>
      <c r="V936" s="37"/>
      <c r="W936" s="37"/>
      <c r="X936" s="37"/>
      <c r="Y936" s="37"/>
      <c r="Z936" s="37"/>
      <c r="AA936" s="37"/>
      <c r="AB936" s="37"/>
      <c r="AC936" s="37"/>
      <c r="AD936" s="37"/>
      <c r="AE936" s="37"/>
      <c r="AR936" s="183" t="s">
        <v>331</v>
      </c>
      <c r="AT936" s="183" t="s">
        <v>138</v>
      </c>
      <c r="AU936" s="183" t="s">
        <v>92</v>
      </c>
      <c r="AY936" s="19" t="s">
        <v>135</v>
      </c>
      <c r="BE936" s="184">
        <f>IF(N936="základní",J936,0)</f>
        <v>0</v>
      </c>
      <c r="BF936" s="184">
        <f>IF(N936="snížená",J936,0)</f>
        <v>0</v>
      </c>
      <c r="BG936" s="184">
        <f>IF(N936="zákl. přenesená",J936,0)</f>
        <v>0</v>
      </c>
      <c r="BH936" s="184">
        <f>IF(N936="sníž. přenesená",J936,0)</f>
        <v>0</v>
      </c>
      <c r="BI936" s="184">
        <f>IF(N936="nulová",J936,0)</f>
        <v>0</v>
      </c>
      <c r="BJ936" s="19" t="s">
        <v>90</v>
      </c>
      <c r="BK936" s="184">
        <f>ROUND(I936*H936,2)</f>
        <v>0</v>
      </c>
      <c r="BL936" s="19" t="s">
        <v>331</v>
      </c>
      <c r="BM936" s="183" t="s">
        <v>1273</v>
      </c>
    </row>
    <row r="937" spans="1:65" s="2" customFormat="1" ht="11.25">
      <c r="A937" s="37"/>
      <c r="B937" s="38"/>
      <c r="C937" s="39"/>
      <c r="D937" s="185" t="s">
        <v>145</v>
      </c>
      <c r="E937" s="39"/>
      <c r="F937" s="186" t="s">
        <v>1274</v>
      </c>
      <c r="G937" s="39"/>
      <c r="H937" s="39"/>
      <c r="I937" s="187"/>
      <c r="J937" s="39"/>
      <c r="K937" s="39"/>
      <c r="L937" s="42"/>
      <c r="M937" s="188"/>
      <c r="N937" s="189"/>
      <c r="O937" s="67"/>
      <c r="P937" s="67"/>
      <c r="Q937" s="67"/>
      <c r="R937" s="67"/>
      <c r="S937" s="67"/>
      <c r="T937" s="68"/>
      <c r="U937" s="37"/>
      <c r="V937" s="37"/>
      <c r="W937" s="37"/>
      <c r="X937" s="37"/>
      <c r="Y937" s="37"/>
      <c r="Z937" s="37"/>
      <c r="AA937" s="37"/>
      <c r="AB937" s="37"/>
      <c r="AC937" s="37"/>
      <c r="AD937" s="37"/>
      <c r="AE937" s="37"/>
      <c r="AT937" s="19" t="s">
        <v>145</v>
      </c>
      <c r="AU937" s="19" t="s">
        <v>92</v>
      </c>
    </row>
    <row r="938" spans="1:65" s="13" customFormat="1" ht="11.25">
      <c r="B938" s="190"/>
      <c r="C938" s="191"/>
      <c r="D938" s="192" t="s">
        <v>147</v>
      </c>
      <c r="E938" s="193" t="s">
        <v>45</v>
      </c>
      <c r="F938" s="194" t="s">
        <v>1275</v>
      </c>
      <c r="G938" s="191"/>
      <c r="H938" s="195">
        <v>3</v>
      </c>
      <c r="I938" s="196"/>
      <c r="J938" s="191"/>
      <c r="K938" s="191"/>
      <c r="L938" s="197"/>
      <c r="M938" s="198"/>
      <c r="N938" s="199"/>
      <c r="O938" s="199"/>
      <c r="P938" s="199"/>
      <c r="Q938" s="199"/>
      <c r="R938" s="199"/>
      <c r="S938" s="199"/>
      <c r="T938" s="200"/>
      <c r="AT938" s="201" t="s">
        <v>147</v>
      </c>
      <c r="AU938" s="201" t="s">
        <v>92</v>
      </c>
      <c r="AV938" s="13" t="s">
        <v>92</v>
      </c>
      <c r="AW938" s="13" t="s">
        <v>43</v>
      </c>
      <c r="AX938" s="13" t="s">
        <v>83</v>
      </c>
      <c r="AY938" s="201" t="s">
        <v>135</v>
      </c>
    </row>
    <row r="939" spans="1:65" s="13" customFormat="1" ht="11.25">
      <c r="B939" s="190"/>
      <c r="C939" s="191"/>
      <c r="D939" s="192" t="s">
        <v>147</v>
      </c>
      <c r="E939" s="193" t="s">
        <v>45</v>
      </c>
      <c r="F939" s="194" t="s">
        <v>1276</v>
      </c>
      <c r="G939" s="191"/>
      <c r="H939" s="195">
        <v>3</v>
      </c>
      <c r="I939" s="196"/>
      <c r="J939" s="191"/>
      <c r="K939" s="191"/>
      <c r="L939" s="197"/>
      <c r="M939" s="198"/>
      <c r="N939" s="199"/>
      <c r="O939" s="199"/>
      <c r="P939" s="199"/>
      <c r="Q939" s="199"/>
      <c r="R939" s="199"/>
      <c r="S939" s="199"/>
      <c r="T939" s="200"/>
      <c r="AT939" s="201" t="s">
        <v>147</v>
      </c>
      <c r="AU939" s="201" t="s">
        <v>92</v>
      </c>
      <c r="AV939" s="13" t="s">
        <v>92</v>
      </c>
      <c r="AW939" s="13" t="s">
        <v>43</v>
      </c>
      <c r="AX939" s="13" t="s">
        <v>83</v>
      </c>
      <c r="AY939" s="201" t="s">
        <v>135</v>
      </c>
    </row>
    <row r="940" spans="1:65" s="13" customFormat="1" ht="11.25">
      <c r="B940" s="190"/>
      <c r="C940" s="191"/>
      <c r="D940" s="192" t="s">
        <v>147</v>
      </c>
      <c r="E940" s="193" t="s">
        <v>45</v>
      </c>
      <c r="F940" s="194" t="s">
        <v>1277</v>
      </c>
      <c r="G940" s="191"/>
      <c r="H940" s="195">
        <v>11.5</v>
      </c>
      <c r="I940" s="196"/>
      <c r="J940" s="191"/>
      <c r="K940" s="191"/>
      <c r="L940" s="197"/>
      <c r="M940" s="198"/>
      <c r="N940" s="199"/>
      <c r="O940" s="199"/>
      <c r="P940" s="199"/>
      <c r="Q940" s="199"/>
      <c r="R940" s="199"/>
      <c r="S940" s="199"/>
      <c r="T940" s="200"/>
      <c r="AT940" s="201" t="s">
        <v>147</v>
      </c>
      <c r="AU940" s="201" t="s">
        <v>92</v>
      </c>
      <c r="AV940" s="13" t="s">
        <v>92</v>
      </c>
      <c r="AW940" s="13" t="s">
        <v>43</v>
      </c>
      <c r="AX940" s="13" t="s">
        <v>83</v>
      </c>
      <c r="AY940" s="201" t="s">
        <v>135</v>
      </c>
    </row>
    <row r="941" spans="1:65" s="13" customFormat="1" ht="11.25">
      <c r="B941" s="190"/>
      <c r="C941" s="191"/>
      <c r="D941" s="192" t="s">
        <v>147</v>
      </c>
      <c r="E941" s="193" t="s">
        <v>45</v>
      </c>
      <c r="F941" s="194" t="s">
        <v>1278</v>
      </c>
      <c r="G941" s="191"/>
      <c r="H941" s="195">
        <v>23</v>
      </c>
      <c r="I941" s="196"/>
      <c r="J941" s="191"/>
      <c r="K941" s="191"/>
      <c r="L941" s="197"/>
      <c r="M941" s="198"/>
      <c r="N941" s="199"/>
      <c r="O941" s="199"/>
      <c r="P941" s="199"/>
      <c r="Q941" s="199"/>
      <c r="R941" s="199"/>
      <c r="S941" s="199"/>
      <c r="T941" s="200"/>
      <c r="AT941" s="201" t="s">
        <v>147</v>
      </c>
      <c r="AU941" s="201" t="s">
        <v>92</v>
      </c>
      <c r="AV941" s="13" t="s">
        <v>92</v>
      </c>
      <c r="AW941" s="13" t="s">
        <v>43</v>
      </c>
      <c r="AX941" s="13" t="s">
        <v>83</v>
      </c>
      <c r="AY941" s="201" t="s">
        <v>135</v>
      </c>
    </row>
    <row r="942" spans="1:65" s="13" customFormat="1" ht="11.25">
      <c r="B942" s="190"/>
      <c r="C942" s="191"/>
      <c r="D942" s="192" t="s">
        <v>147</v>
      </c>
      <c r="E942" s="193" t="s">
        <v>45</v>
      </c>
      <c r="F942" s="194" t="s">
        <v>1279</v>
      </c>
      <c r="G942" s="191"/>
      <c r="H942" s="195">
        <v>120</v>
      </c>
      <c r="I942" s="196"/>
      <c r="J942" s="191"/>
      <c r="K942" s="191"/>
      <c r="L942" s="197"/>
      <c r="M942" s="198"/>
      <c r="N942" s="199"/>
      <c r="O942" s="199"/>
      <c r="P942" s="199"/>
      <c r="Q942" s="199"/>
      <c r="R942" s="199"/>
      <c r="S942" s="199"/>
      <c r="T942" s="200"/>
      <c r="AT942" s="201" t="s">
        <v>147</v>
      </c>
      <c r="AU942" s="201" t="s">
        <v>92</v>
      </c>
      <c r="AV942" s="13" t="s">
        <v>92</v>
      </c>
      <c r="AW942" s="13" t="s">
        <v>43</v>
      </c>
      <c r="AX942" s="13" t="s">
        <v>83</v>
      </c>
      <c r="AY942" s="201" t="s">
        <v>135</v>
      </c>
    </row>
    <row r="943" spans="1:65" s="13" customFormat="1" ht="11.25">
      <c r="B943" s="190"/>
      <c r="C943" s="191"/>
      <c r="D943" s="192" t="s">
        <v>147</v>
      </c>
      <c r="E943" s="193" t="s">
        <v>45</v>
      </c>
      <c r="F943" s="194" t="s">
        <v>1280</v>
      </c>
      <c r="G943" s="191"/>
      <c r="H943" s="195">
        <v>10</v>
      </c>
      <c r="I943" s="196"/>
      <c r="J943" s="191"/>
      <c r="K943" s="191"/>
      <c r="L943" s="197"/>
      <c r="M943" s="198"/>
      <c r="N943" s="199"/>
      <c r="O943" s="199"/>
      <c r="P943" s="199"/>
      <c r="Q943" s="199"/>
      <c r="R943" s="199"/>
      <c r="S943" s="199"/>
      <c r="T943" s="200"/>
      <c r="AT943" s="201" t="s">
        <v>147</v>
      </c>
      <c r="AU943" s="201" t="s">
        <v>92</v>
      </c>
      <c r="AV943" s="13" t="s">
        <v>92</v>
      </c>
      <c r="AW943" s="13" t="s">
        <v>43</v>
      </c>
      <c r="AX943" s="13" t="s">
        <v>83</v>
      </c>
      <c r="AY943" s="201" t="s">
        <v>135</v>
      </c>
    </row>
    <row r="944" spans="1:65" s="13" customFormat="1" ht="11.25">
      <c r="B944" s="190"/>
      <c r="C944" s="191"/>
      <c r="D944" s="192" t="s">
        <v>147</v>
      </c>
      <c r="E944" s="193" t="s">
        <v>45</v>
      </c>
      <c r="F944" s="194" t="s">
        <v>1281</v>
      </c>
      <c r="G944" s="191"/>
      <c r="H944" s="195">
        <v>40</v>
      </c>
      <c r="I944" s="196"/>
      <c r="J944" s="191"/>
      <c r="K944" s="191"/>
      <c r="L944" s="197"/>
      <c r="M944" s="198"/>
      <c r="N944" s="199"/>
      <c r="O944" s="199"/>
      <c r="P944" s="199"/>
      <c r="Q944" s="199"/>
      <c r="R944" s="199"/>
      <c r="S944" s="199"/>
      <c r="T944" s="200"/>
      <c r="AT944" s="201" t="s">
        <v>147</v>
      </c>
      <c r="AU944" s="201" t="s">
        <v>92</v>
      </c>
      <c r="AV944" s="13" t="s">
        <v>92</v>
      </c>
      <c r="AW944" s="13" t="s">
        <v>43</v>
      </c>
      <c r="AX944" s="13" t="s">
        <v>83</v>
      </c>
      <c r="AY944" s="201" t="s">
        <v>135</v>
      </c>
    </row>
    <row r="945" spans="1:65" s="13" customFormat="1" ht="11.25">
      <c r="B945" s="190"/>
      <c r="C945" s="191"/>
      <c r="D945" s="192" t="s">
        <v>147</v>
      </c>
      <c r="E945" s="193" t="s">
        <v>45</v>
      </c>
      <c r="F945" s="194" t="s">
        <v>1282</v>
      </c>
      <c r="G945" s="191"/>
      <c r="H945" s="195">
        <v>35</v>
      </c>
      <c r="I945" s="196"/>
      <c r="J945" s="191"/>
      <c r="K945" s="191"/>
      <c r="L945" s="197"/>
      <c r="M945" s="198"/>
      <c r="N945" s="199"/>
      <c r="O945" s="199"/>
      <c r="P945" s="199"/>
      <c r="Q945" s="199"/>
      <c r="R945" s="199"/>
      <c r="S945" s="199"/>
      <c r="T945" s="200"/>
      <c r="AT945" s="201" t="s">
        <v>147</v>
      </c>
      <c r="AU945" s="201" t="s">
        <v>92</v>
      </c>
      <c r="AV945" s="13" t="s">
        <v>92</v>
      </c>
      <c r="AW945" s="13" t="s">
        <v>43</v>
      </c>
      <c r="AX945" s="13" t="s">
        <v>83</v>
      </c>
      <c r="AY945" s="201" t="s">
        <v>135</v>
      </c>
    </row>
    <row r="946" spans="1:65" s="14" customFormat="1" ht="11.25">
      <c r="B946" s="202"/>
      <c r="C946" s="203"/>
      <c r="D946" s="192" t="s">
        <v>147</v>
      </c>
      <c r="E946" s="204" t="s">
        <v>45</v>
      </c>
      <c r="F946" s="205" t="s">
        <v>154</v>
      </c>
      <c r="G946" s="203"/>
      <c r="H946" s="206">
        <v>245.5</v>
      </c>
      <c r="I946" s="207"/>
      <c r="J946" s="203"/>
      <c r="K946" s="203"/>
      <c r="L946" s="208"/>
      <c r="M946" s="209"/>
      <c r="N946" s="210"/>
      <c r="O946" s="210"/>
      <c r="P946" s="210"/>
      <c r="Q946" s="210"/>
      <c r="R946" s="210"/>
      <c r="S946" s="210"/>
      <c r="T946" s="211"/>
      <c r="AT946" s="212" t="s">
        <v>147</v>
      </c>
      <c r="AU946" s="212" t="s">
        <v>92</v>
      </c>
      <c r="AV946" s="14" t="s">
        <v>143</v>
      </c>
      <c r="AW946" s="14" t="s">
        <v>43</v>
      </c>
      <c r="AX946" s="14" t="s">
        <v>90</v>
      </c>
      <c r="AY946" s="212" t="s">
        <v>135</v>
      </c>
    </row>
    <row r="947" spans="1:65" s="2" customFormat="1" ht="24.2" customHeight="1">
      <c r="A947" s="37"/>
      <c r="B947" s="38"/>
      <c r="C947" s="172" t="s">
        <v>1283</v>
      </c>
      <c r="D947" s="172" t="s">
        <v>138</v>
      </c>
      <c r="E947" s="173" t="s">
        <v>1284</v>
      </c>
      <c r="F947" s="174" t="s">
        <v>1285</v>
      </c>
      <c r="G947" s="175" t="s">
        <v>473</v>
      </c>
      <c r="H947" s="176">
        <v>558.13</v>
      </c>
      <c r="I947" s="177"/>
      <c r="J947" s="178">
        <f>ROUND(I947*H947,2)</f>
        <v>0</v>
      </c>
      <c r="K947" s="174" t="s">
        <v>142</v>
      </c>
      <c r="L947" s="42"/>
      <c r="M947" s="179" t="s">
        <v>45</v>
      </c>
      <c r="N947" s="180" t="s">
        <v>54</v>
      </c>
      <c r="O947" s="67"/>
      <c r="P947" s="181">
        <f>O947*H947</f>
        <v>0</v>
      </c>
      <c r="Q947" s="181">
        <v>5.0000000000000001E-4</v>
      </c>
      <c r="R947" s="181">
        <f>Q947*H947</f>
        <v>0.27906500000000001</v>
      </c>
      <c r="S947" s="181">
        <v>0</v>
      </c>
      <c r="T947" s="182">
        <f>S947*H947</f>
        <v>0</v>
      </c>
      <c r="U947" s="37"/>
      <c r="V947" s="37"/>
      <c r="W947" s="37"/>
      <c r="X947" s="37"/>
      <c r="Y947" s="37"/>
      <c r="Z947" s="37"/>
      <c r="AA947" s="37"/>
      <c r="AB947" s="37"/>
      <c r="AC947" s="37"/>
      <c r="AD947" s="37"/>
      <c r="AE947" s="37"/>
      <c r="AR947" s="183" t="s">
        <v>331</v>
      </c>
      <c r="AT947" s="183" t="s">
        <v>138</v>
      </c>
      <c r="AU947" s="183" t="s">
        <v>92</v>
      </c>
      <c r="AY947" s="19" t="s">
        <v>135</v>
      </c>
      <c r="BE947" s="184">
        <f>IF(N947="základní",J947,0)</f>
        <v>0</v>
      </c>
      <c r="BF947" s="184">
        <f>IF(N947="snížená",J947,0)</f>
        <v>0</v>
      </c>
      <c r="BG947" s="184">
        <f>IF(N947="zákl. přenesená",J947,0)</f>
        <v>0</v>
      </c>
      <c r="BH947" s="184">
        <f>IF(N947="sníž. přenesená",J947,0)</f>
        <v>0</v>
      </c>
      <c r="BI947" s="184">
        <f>IF(N947="nulová",J947,0)</f>
        <v>0</v>
      </c>
      <c r="BJ947" s="19" t="s">
        <v>90</v>
      </c>
      <c r="BK947" s="184">
        <f>ROUND(I947*H947,2)</f>
        <v>0</v>
      </c>
      <c r="BL947" s="19" t="s">
        <v>331</v>
      </c>
      <c r="BM947" s="183" t="s">
        <v>1286</v>
      </c>
    </row>
    <row r="948" spans="1:65" s="2" customFormat="1" ht="11.25">
      <c r="A948" s="37"/>
      <c r="B948" s="38"/>
      <c r="C948" s="39"/>
      <c r="D948" s="185" t="s">
        <v>145</v>
      </c>
      <c r="E948" s="39"/>
      <c r="F948" s="186" t="s">
        <v>1287</v>
      </c>
      <c r="G948" s="39"/>
      <c r="H948" s="39"/>
      <c r="I948" s="187"/>
      <c r="J948" s="39"/>
      <c r="K948" s="39"/>
      <c r="L948" s="42"/>
      <c r="M948" s="188"/>
      <c r="N948" s="189"/>
      <c r="O948" s="67"/>
      <c r="P948" s="67"/>
      <c r="Q948" s="67"/>
      <c r="R948" s="67"/>
      <c r="S948" s="67"/>
      <c r="T948" s="68"/>
      <c r="U948" s="37"/>
      <c r="V948" s="37"/>
      <c r="W948" s="37"/>
      <c r="X948" s="37"/>
      <c r="Y948" s="37"/>
      <c r="Z948" s="37"/>
      <c r="AA948" s="37"/>
      <c r="AB948" s="37"/>
      <c r="AC948" s="37"/>
      <c r="AD948" s="37"/>
      <c r="AE948" s="37"/>
      <c r="AT948" s="19" t="s">
        <v>145</v>
      </c>
      <c r="AU948" s="19" t="s">
        <v>92</v>
      </c>
    </row>
    <row r="949" spans="1:65" s="13" customFormat="1" ht="11.25">
      <c r="B949" s="190"/>
      <c r="C949" s="191"/>
      <c r="D949" s="192" t="s">
        <v>147</v>
      </c>
      <c r="E949" s="193" t="s">
        <v>45</v>
      </c>
      <c r="F949" s="194" t="s">
        <v>1288</v>
      </c>
      <c r="G949" s="191"/>
      <c r="H949" s="195">
        <v>7</v>
      </c>
      <c r="I949" s="196"/>
      <c r="J949" s="191"/>
      <c r="K949" s="191"/>
      <c r="L949" s="197"/>
      <c r="M949" s="198"/>
      <c r="N949" s="199"/>
      <c r="O949" s="199"/>
      <c r="P949" s="199"/>
      <c r="Q949" s="199"/>
      <c r="R949" s="199"/>
      <c r="S949" s="199"/>
      <c r="T949" s="200"/>
      <c r="AT949" s="201" t="s">
        <v>147</v>
      </c>
      <c r="AU949" s="201" t="s">
        <v>92</v>
      </c>
      <c r="AV949" s="13" t="s">
        <v>92</v>
      </c>
      <c r="AW949" s="13" t="s">
        <v>43</v>
      </c>
      <c r="AX949" s="13" t="s">
        <v>83</v>
      </c>
      <c r="AY949" s="201" t="s">
        <v>135</v>
      </c>
    </row>
    <row r="950" spans="1:65" s="13" customFormat="1" ht="11.25">
      <c r="B950" s="190"/>
      <c r="C950" s="191"/>
      <c r="D950" s="192" t="s">
        <v>147</v>
      </c>
      <c r="E950" s="193" t="s">
        <v>45</v>
      </c>
      <c r="F950" s="194" t="s">
        <v>1289</v>
      </c>
      <c r="G950" s="191"/>
      <c r="H950" s="195">
        <v>2.35</v>
      </c>
      <c r="I950" s="196"/>
      <c r="J950" s="191"/>
      <c r="K950" s="191"/>
      <c r="L950" s="197"/>
      <c r="M950" s="198"/>
      <c r="N950" s="199"/>
      <c r="O950" s="199"/>
      <c r="P950" s="199"/>
      <c r="Q950" s="199"/>
      <c r="R950" s="199"/>
      <c r="S950" s="199"/>
      <c r="T950" s="200"/>
      <c r="AT950" s="201" t="s">
        <v>147</v>
      </c>
      <c r="AU950" s="201" t="s">
        <v>92</v>
      </c>
      <c r="AV950" s="13" t="s">
        <v>92</v>
      </c>
      <c r="AW950" s="13" t="s">
        <v>43</v>
      </c>
      <c r="AX950" s="13" t="s">
        <v>83</v>
      </c>
      <c r="AY950" s="201" t="s">
        <v>135</v>
      </c>
    </row>
    <row r="951" spans="1:65" s="13" customFormat="1" ht="11.25">
      <c r="B951" s="190"/>
      <c r="C951" s="191"/>
      <c r="D951" s="192" t="s">
        <v>147</v>
      </c>
      <c r="E951" s="193" t="s">
        <v>45</v>
      </c>
      <c r="F951" s="194" t="s">
        <v>1290</v>
      </c>
      <c r="G951" s="191"/>
      <c r="H951" s="195">
        <v>6.55</v>
      </c>
      <c r="I951" s="196"/>
      <c r="J951" s="191"/>
      <c r="K951" s="191"/>
      <c r="L951" s="197"/>
      <c r="M951" s="198"/>
      <c r="N951" s="199"/>
      <c r="O951" s="199"/>
      <c r="P951" s="199"/>
      <c r="Q951" s="199"/>
      <c r="R951" s="199"/>
      <c r="S951" s="199"/>
      <c r="T951" s="200"/>
      <c r="AT951" s="201" t="s">
        <v>147</v>
      </c>
      <c r="AU951" s="201" t="s">
        <v>92</v>
      </c>
      <c r="AV951" s="13" t="s">
        <v>92</v>
      </c>
      <c r="AW951" s="13" t="s">
        <v>43</v>
      </c>
      <c r="AX951" s="13" t="s">
        <v>83</v>
      </c>
      <c r="AY951" s="201" t="s">
        <v>135</v>
      </c>
    </row>
    <row r="952" spans="1:65" s="13" customFormat="1" ht="11.25">
      <c r="B952" s="190"/>
      <c r="C952" s="191"/>
      <c r="D952" s="192" t="s">
        <v>147</v>
      </c>
      <c r="E952" s="193" t="s">
        <v>45</v>
      </c>
      <c r="F952" s="194" t="s">
        <v>1291</v>
      </c>
      <c r="G952" s="191"/>
      <c r="H952" s="195">
        <v>13.3</v>
      </c>
      <c r="I952" s="196"/>
      <c r="J952" s="191"/>
      <c r="K952" s="191"/>
      <c r="L952" s="197"/>
      <c r="M952" s="198"/>
      <c r="N952" s="199"/>
      <c r="O952" s="199"/>
      <c r="P952" s="199"/>
      <c r="Q952" s="199"/>
      <c r="R952" s="199"/>
      <c r="S952" s="199"/>
      <c r="T952" s="200"/>
      <c r="AT952" s="201" t="s">
        <v>147</v>
      </c>
      <c r="AU952" s="201" t="s">
        <v>92</v>
      </c>
      <c r="AV952" s="13" t="s">
        <v>92</v>
      </c>
      <c r="AW952" s="13" t="s">
        <v>43</v>
      </c>
      <c r="AX952" s="13" t="s">
        <v>83</v>
      </c>
      <c r="AY952" s="201" t="s">
        <v>135</v>
      </c>
    </row>
    <row r="953" spans="1:65" s="13" customFormat="1" ht="22.5">
      <c r="B953" s="190"/>
      <c r="C953" s="191"/>
      <c r="D953" s="192" t="s">
        <v>147</v>
      </c>
      <c r="E953" s="193" t="s">
        <v>45</v>
      </c>
      <c r="F953" s="194" t="s">
        <v>1292</v>
      </c>
      <c r="G953" s="191"/>
      <c r="H953" s="195">
        <v>409.12</v>
      </c>
      <c r="I953" s="196"/>
      <c r="J953" s="191"/>
      <c r="K953" s="191"/>
      <c r="L953" s="197"/>
      <c r="M953" s="198"/>
      <c r="N953" s="199"/>
      <c r="O953" s="199"/>
      <c r="P953" s="199"/>
      <c r="Q953" s="199"/>
      <c r="R953" s="199"/>
      <c r="S953" s="199"/>
      <c r="T953" s="200"/>
      <c r="AT953" s="201" t="s">
        <v>147</v>
      </c>
      <c r="AU953" s="201" t="s">
        <v>92</v>
      </c>
      <c r="AV953" s="13" t="s">
        <v>92</v>
      </c>
      <c r="AW953" s="13" t="s">
        <v>43</v>
      </c>
      <c r="AX953" s="13" t="s">
        <v>83</v>
      </c>
      <c r="AY953" s="201" t="s">
        <v>135</v>
      </c>
    </row>
    <row r="954" spans="1:65" s="13" customFormat="1" ht="11.25">
      <c r="B954" s="190"/>
      <c r="C954" s="191"/>
      <c r="D954" s="192" t="s">
        <v>147</v>
      </c>
      <c r="E954" s="193" t="s">
        <v>45</v>
      </c>
      <c r="F954" s="194" t="s">
        <v>1293</v>
      </c>
      <c r="G954" s="191"/>
      <c r="H954" s="195">
        <v>5.95</v>
      </c>
      <c r="I954" s="196"/>
      <c r="J954" s="191"/>
      <c r="K954" s="191"/>
      <c r="L954" s="197"/>
      <c r="M954" s="198"/>
      <c r="N954" s="199"/>
      <c r="O954" s="199"/>
      <c r="P954" s="199"/>
      <c r="Q954" s="199"/>
      <c r="R954" s="199"/>
      <c r="S954" s="199"/>
      <c r="T954" s="200"/>
      <c r="AT954" s="201" t="s">
        <v>147</v>
      </c>
      <c r="AU954" s="201" t="s">
        <v>92</v>
      </c>
      <c r="AV954" s="13" t="s">
        <v>92</v>
      </c>
      <c r="AW954" s="13" t="s">
        <v>43</v>
      </c>
      <c r="AX954" s="13" t="s">
        <v>83</v>
      </c>
      <c r="AY954" s="201" t="s">
        <v>135</v>
      </c>
    </row>
    <row r="955" spans="1:65" s="13" customFormat="1" ht="11.25">
      <c r="B955" s="190"/>
      <c r="C955" s="191"/>
      <c r="D955" s="192" t="s">
        <v>147</v>
      </c>
      <c r="E955" s="193" t="s">
        <v>45</v>
      </c>
      <c r="F955" s="194" t="s">
        <v>1294</v>
      </c>
      <c r="G955" s="191"/>
      <c r="H955" s="195">
        <v>91.04</v>
      </c>
      <c r="I955" s="196"/>
      <c r="J955" s="191"/>
      <c r="K955" s="191"/>
      <c r="L955" s="197"/>
      <c r="M955" s="198"/>
      <c r="N955" s="199"/>
      <c r="O955" s="199"/>
      <c r="P955" s="199"/>
      <c r="Q955" s="199"/>
      <c r="R955" s="199"/>
      <c r="S955" s="199"/>
      <c r="T955" s="200"/>
      <c r="AT955" s="201" t="s">
        <v>147</v>
      </c>
      <c r="AU955" s="201" t="s">
        <v>92</v>
      </c>
      <c r="AV955" s="13" t="s">
        <v>92</v>
      </c>
      <c r="AW955" s="13" t="s">
        <v>43</v>
      </c>
      <c r="AX955" s="13" t="s">
        <v>83</v>
      </c>
      <c r="AY955" s="201" t="s">
        <v>135</v>
      </c>
    </row>
    <row r="956" spans="1:65" s="13" customFormat="1" ht="11.25">
      <c r="B956" s="190"/>
      <c r="C956" s="191"/>
      <c r="D956" s="192" t="s">
        <v>147</v>
      </c>
      <c r="E956" s="193" t="s">
        <v>45</v>
      </c>
      <c r="F956" s="194" t="s">
        <v>1295</v>
      </c>
      <c r="G956" s="191"/>
      <c r="H956" s="195">
        <v>22.82</v>
      </c>
      <c r="I956" s="196"/>
      <c r="J956" s="191"/>
      <c r="K956" s="191"/>
      <c r="L956" s="197"/>
      <c r="M956" s="198"/>
      <c r="N956" s="199"/>
      <c r="O956" s="199"/>
      <c r="P956" s="199"/>
      <c r="Q956" s="199"/>
      <c r="R956" s="199"/>
      <c r="S956" s="199"/>
      <c r="T956" s="200"/>
      <c r="AT956" s="201" t="s">
        <v>147</v>
      </c>
      <c r="AU956" s="201" t="s">
        <v>92</v>
      </c>
      <c r="AV956" s="13" t="s">
        <v>92</v>
      </c>
      <c r="AW956" s="13" t="s">
        <v>43</v>
      </c>
      <c r="AX956" s="13" t="s">
        <v>83</v>
      </c>
      <c r="AY956" s="201" t="s">
        <v>135</v>
      </c>
    </row>
    <row r="957" spans="1:65" s="14" customFormat="1" ht="11.25">
      <c r="B957" s="202"/>
      <c r="C957" s="203"/>
      <c r="D957" s="192" t="s">
        <v>147</v>
      </c>
      <c r="E957" s="204" t="s">
        <v>45</v>
      </c>
      <c r="F957" s="205" t="s">
        <v>154</v>
      </c>
      <c r="G957" s="203"/>
      <c r="H957" s="206">
        <v>558.13</v>
      </c>
      <c r="I957" s="207"/>
      <c r="J957" s="203"/>
      <c r="K957" s="203"/>
      <c r="L957" s="208"/>
      <c r="M957" s="209"/>
      <c r="N957" s="210"/>
      <c r="O957" s="210"/>
      <c r="P957" s="210"/>
      <c r="Q957" s="210"/>
      <c r="R957" s="210"/>
      <c r="S957" s="210"/>
      <c r="T957" s="211"/>
      <c r="AT957" s="212" t="s">
        <v>147</v>
      </c>
      <c r="AU957" s="212" t="s">
        <v>92</v>
      </c>
      <c r="AV957" s="14" t="s">
        <v>143</v>
      </c>
      <c r="AW957" s="14" t="s">
        <v>43</v>
      </c>
      <c r="AX957" s="14" t="s">
        <v>90</v>
      </c>
      <c r="AY957" s="212" t="s">
        <v>135</v>
      </c>
    </row>
    <row r="958" spans="1:65" s="2" customFormat="1" ht="49.15" customHeight="1">
      <c r="A958" s="37"/>
      <c r="B958" s="38"/>
      <c r="C958" s="172" t="s">
        <v>1296</v>
      </c>
      <c r="D958" s="172" t="s">
        <v>138</v>
      </c>
      <c r="E958" s="173" t="s">
        <v>1297</v>
      </c>
      <c r="F958" s="174" t="s">
        <v>1298</v>
      </c>
      <c r="G958" s="175" t="s">
        <v>352</v>
      </c>
      <c r="H958" s="176">
        <v>7.53</v>
      </c>
      <c r="I958" s="177"/>
      <c r="J958" s="178">
        <f>ROUND(I958*H958,2)</f>
        <v>0</v>
      </c>
      <c r="K958" s="174" t="s">
        <v>142</v>
      </c>
      <c r="L958" s="42"/>
      <c r="M958" s="179" t="s">
        <v>45</v>
      </c>
      <c r="N958" s="180" t="s">
        <v>54</v>
      </c>
      <c r="O958" s="67"/>
      <c r="P958" s="181">
        <f>O958*H958</f>
        <v>0</v>
      </c>
      <c r="Q958" s="181">
        <v>0</v>
      </c>
      <c r="R958" s="181">
        <f>Q958*H958</f>
        <v>0</v>
      </c>
      <c r="S958" s="181">
        <v>0</v>
      </c>
      <c r="T958" s="182">
        <f>S958*H958</f>
        <v>0</v>
      </c>
      <c r="U958" s="37"/>
      <c r="V958" s="37"/>
      <c r="W958" s="37"/>
      <c r="X958" s="37"/>
      <c r="Y958" s="37"/>
      <c r="Z958" s="37"/>
      <c r="AA958" s="37"/>
      <c r="AB958" s="37"/>
      <c r="AC958" s="37"/>
      <c r="AD958" s="37"/>
      <c r="AE958" s="37"/>
      <c r="AR958" s="183" t="s">
        <v>331</v>
      </c>
      <c r="AT958" s="183" t="s">
        <v>138</v>
      </c>
      <c r="AU958" s="183" t="s">
        <v>92</v>
      </c>
      <c r="AY958" s="19" t="s">
        <v>135</v>
      </c>
      <c r="BE958" s="184">
        <f>IF(N958="základní",J958,0)</f>
        <v>0</v>
      </c>
      <c r="BF958" s="184">
        <f>IF(N958="snížená",J958,0)</f>
        <v>0</v>
      </c>
      <c r="BG958" s="184">
        <f>IF(N958="zákl. přenesená",J958,0)</f>
        <v>0</v>
      </c>
      <c r="BH958" s="184">
        <f>IF(N958="sníž. přenesená",J958,0)</f>
        <v>0</v>
      </c>
      <c r="BI958" s="184">
        <f>IF(N958="nulová",J958,0)</f>
        <v>0</v>
      </c>
      <c r="BJ958" s="19" t="s">
        <v>90</v>
      </c>
      <c r="BK958" s="184">
        <f>ROUND(I958*H958,2)</f>
        <v>0</v>
      </c>
      <c r="BL958" s="19" t="s">
        <v>331</v>
      </c>
      <c r="BM958" s="183" t="s">
        <v>1299</v>
      </c>
    </row>
    <row r="959" spans="1:65" s="2" customFormat="1" ht="11.25">
      <c r="A959" s="37"/>
      <c r="B959" s="38"/>
      <c r="C959" s="39"/>
      <c r="D959" s="185" t="s">
        <v>145</v>
      </c>
      <c r="E959" s="39"/>
      <c r="F959" s="186" t="s">
        <v>1300</v>
      </c>
      <c r="G959" s="39"/>
      <c r="H959" s="39"/>
      <c r="I959" s="187"/>
      <c r="J959" s="39"/>
      <c r="K959" s="39"/>
      <c r="L959" s="42"/>
      <c r="M959" s="188"/>
      <c r="N959" s="189"/>
      <c r="O959" s="67"/>
      <c r="P959" s="67"/>
      <c r="Q959" s="67"/>
      <c r="R959" s="67"/>
      <c r="S959" s="67"/>
      <c r="T959" s="68"/>
      <c r="U959" s="37"/>
      <c r="V959" s="37"/>
      <c r="W959" s="37"/>
      <c r="X959" s="37"/>
      <c r="Y959" s="37"/>
      <c r="Z959" s="37"/>
      <c r="AA959" s="37"/>
      <c r="AB959" s="37"/>
      <c r="AC959" s="37"/>
      <c r="AD959" s="37"/>
      <c r="AE959" s="37"/>
      <c r="AT959" s="19" t="s">
        <v>145</v>
      </c>
      <c r="AU959" s="19" t="s">
        <v>92</v>
      </c>
    </row>
    <row r="960" spans="1:65" s="2" customFormat="1" ht="49.15" customHeight="1">
      <c r="A960" s="37"/>
      <c r="B960" s="38"/>
      <c r="C960" s="172" t="s">
        <v>1301</v>
      </c>
      <c r="D960" s="172" t="s">
        <v>138</v>
      </c>
      <c r="E960" s="173" t="s">
        <v>1302</v>
      </c>
      <c r="F960" s="174" t="s">
        <v>1303</v>
      </c>
      <c r="G960" s="175" t="s">
        <v>352</v>
      </c>
      <c r="H960" s="176">
        <v>7.53</v>
      </c>
      <c r="I960" s="177"/>
      <c r="J960" s="178">
        <f>ROUND(I960*H960,2)</f>
        <v>0</v>
      </c>
      <c r="K960" s="174" t="s">
        <v>142</v>
      </c>
      <c r="L960" s="42"/>
      <c r="M960" s="179" t="s">
        <v>45</v>
      </c>
      <c r="N960" s="180" t="s">
        <v>54</v>
      </c>
      <c r="O960" s="67"/>
      <c r="P960" s="181">
        <f>O960*H960</f>
        <v>0</v>
      </c>
      <c r="Q960" s="181">
        <v>0</v>
      </c>
      <c r="R960" s="181">
        <f>Q960*H960</f>
        <v>0</v>
      </c>
      <c r="S960" s="181">
        <v>0</v>
      </c>
      <c r="T960" s="182">
        <f>S960*H960</f>
        <v>0</v>
      </c>
      <c r="U960" s="37"/>
      <c r="V960" s="37"/>
      <c r="W960" s="37"/>
      <c r="X960" s="37"/>
      <c r="Y960" s="37"/>
      <c r="Z960" s="37"/>
      <c r="AA960" s="37"/>
      <c r="AB960" s="37"/>
      <c r="AC960" s="37"/>
      <c r="AD960" s="37"/>
      <c r="AE960" s="37"/>
      <c r="AR960" s="183" t="s">
        <v>331</v>
      </c>
      <c r="AT960" s="183" t="s">
        <v>138</v>
      </c>
      <c r="AU960" s="183" t="s">
        <v>92</v>
      </c>
      <c r="AY960" s="19" t="s">
        <v>135</v>
      </c>
      <c r="BE960" s="184">
        <f>IF(N960="základní",J960,0)</f>
        <v>0</v>
      </c>
      <c r="BF960" s="184">
        <f>IF(N960="snížená",J960,0)</f>
        <v>0</v>
      </c>
      <c r="BG960" s="184">
        <f>IF(N960="zákl. přenesená",J960,0)</f>
        <v>0</v>
      </c>
      <c r="BH960" s="184">
        <f>IF(N960="sníž. přenesená",J960,0)</f>
        <v>0</v>
      </c>
      <c r="BI960" s="184">
        <f>IF(N960="nulová",J960,0)</f>
        <v>0</v>
      </c>
      <c r="BJ960" s="19" t="s">
        <v>90</v>
      </c>
      <c r="BK960" s="184">
        <f>ROUND(I960*H960,2)</f>
        <v>0</v>
      </c>
      <c r="BL960" s="19" t="s">
        <v>331</v>
      </c>
      <c r="BM960" s="183" t="s">
        <v>1304</v>
      </c>
    </row>
    <row r="961" spans="1:65" s="2" customFormat="1" ht="11.25">
      <c r="A961" s="37"/>
      <c r="B961" s="38"/>
      <c r="C961" s="39"/>
      <c r="D961" s="185" t="s">
        <v>145</v>
      </c>
      <c r="E961" s="39"/>
      <c r="F961" s="186" t="s">
        <v>1305</v>
      </c>
      <c r="G961" s="39"/>
      <c r="H961" s="39"/>
      <c r="I961" s="187"/>
      <c r="J961" s="39"/>
      <c r="K961" s="39"/>
      <c r="L961" s="42"/>
      <c r="M961" s="188"/>
      <c r="N961" s="189"/>
      <c r="O961" s="67"/>
      <c r="P961" s="67"/>
      <c r="Q961" s="67"/>
      <c r="R961" s="67"/>
      <c r="S961" s="67"/>
      <c r="T961" s="68"/>
      <c r="U961" s="37"/>
      <c r="V961" s="37"/>
      <c r="W961" s="37"/>
      <c r="X961" s="37"/>
      <c r="Y961" s="37"/>
      <c r="Z961" s="37"/>
      <c r="AA961" s="37"/>
      <c r="AB961" s="37"/>
      <c r="AC961" s="37"/>
      <c r="AD961" s="37"/>
      <c r="AE961" s="37"/>
      <c r="AT961" s="19" t="s">
        <v>145</v>
      </c>
      <c r="AU961" s="19" t="s">
        <v>92</v>
      </c>
    </row>
    <row r="962" spans="1:65" s="12" customFormat="1" ht="22.9" customHeight="1">
      <c r="B962" s="156"/>
      <c r="C962" s="157"/>
      <c r="D962" s="158" t="s">
        <v>82</v>
      </c>
      <c r="E962" s="170" t="s">
        <v>1306</v>
      </c>
      <c r="F962" s="170" t="s">
        <v>1307</v>
      </c>
      <c r="G962" s="157"/>
      <c r="H962" s="157"/>
      <c r="I962" s="160"/>
      <c r="J962" s="171">
        <f>BK962</f>
        <v>0</v>
      </c>
      <c r="K962" s="157"/>
      <c r="L962" s="162"/>
      <c r="M962" s="163"/>
      <c r="N962" s="164"/>
      <c r="O962" s="164"/>
      <c r="P962" s="165">
        <f>SUM(P963:P988)</f>
        <v>0</v>
      </c>
      <c r="Q962" s="164"/>
      <c r="R962" s="165">
        <f>SUM(R963:R988)</f>
        <v>2.6932500000000002E-2</v>
      </c>
      <c r="S962" s="164"/>
      <c r="T962" s="166">
        <f>SUM(T963:T988)</f>
        <v>0</v>
      </c>
      <c r="AR962" s="167" t="s">
        <v>92</v>
      </c>
      <c r="AT962" s="168" t="s">
        <v>82</v>
      </c>
      <c r="AU962" s="168" t="s">
        <v>90</v>
      </c>
      <c r="AY962" s="167" t="s">
        <v>135</v>
      </c>
      <c r="BK962" s="169">
        <f>SUM(BK963:BK988)</f>
        <v>0</v>
      </c>
    </row>
    <row r="963" spans="1:65" s="2" customFormat="1" ht="16.5" customHeight="1">
      <c r="A963" s="37"/>
      <c r="B963" s="38"/>
      <c r="C963" s="172" t="s">
        <v>1308</v>
      </c>
      <c r="D963" s="172" t="s">
        <v>138</v>
      </c>
      <c r="E963" s="173" t="s">
        <v>1309</v>
      </c>
      <c r="F963" s="174" t="s">
        <v>1310</v>
      </c>
      <c r="G963" s="175" t="s">
        <v>162</v>
      </c>
      <c r="H963" s="176">
        <v>59.85</v>
      </c>
      <c r="I963" s="177"/>
      <c r="J963" s="178">
        <f>ROUND(I963*H963,2)</f>
        <v>0</v>
      </c>
      <c r="K963" s="174" t="s">
        <v>45</v>
      </c>
      <c r="L963" s="42"/>
      <c r="M963" s="179" t="s">
        <v>45</v>
      </c>
      <c r="N963" s="180" t="s">
        <v>54</v>
      </c>
      <c r="O963" s="67"/>
      <c r="P963" s="181">
        <f>O963*H963</f>
        <v>0</v>
      </c>
      <c r="Q963" s="181">
        <v>6.9999999999999994E-5</v>
      </c>
      <c r="R963" s="181">
        <f>Q963*H963</f>
        <v>4.1894999999999996E-3</v>
      </c>
      <c r="S963" s="181">
        <v>0</v>
      </c>
      <c r="T963" s="182">
        <f>S963*H963</f>
        <v>0</v>
      </c>
      <c r="U963" s="37"/>
      <c r="V963" s="37"/>
      <c r="W963" s="37"/>
      <c r="X963" s="37"/>
      <c r="Y963" s="37"/>
      <c r="Z963" s="37"/>
      <c r="AA963" s="37"/>
      <c r="AB963" s="37"/>
      <c r="AC963" s="37"/>
      <c r="AD963" s="37"/>
      <c r="AE963" s="37"/>
      <c r="AR963" s="183" t="s">
        <v>331</v>
      </c>
      <c r="AT963" s="183" t="s">
        <v>138</v>
      </c>
      <c r="AU963" s="183" t="s">
        <v>92</v>
      </c>
      <c r="AY963" s="19" t="s">
        <v>135</v>
      </c>
      <c r="BE963" s="184">
        <f>IF(N963="základní",J963,0)</f>
        <v>0</v>
      </c>
      <c r="BF963" s="184">
        <f>IF(N963="snížená",J963,0)</f>
        <v>0</v>
      </c>
      <c r="BG963" s="184">
        <f>IF(N963="zákl. přenesená",J963,0)</f>
        <v>0</v>
      </c>
      <c r="BH963" s="184">
        <f>IF(N963="sníž. přenesená",J963,0)</f>
        <v>0</v>
      </c>
      <c r="BI963" s="184">
        <f>IF(N963="nulová",J963,0)</f>
        <v>0</v>
      </c>
      <c r="BJ963" s="19" t="s">
        <v>90</v>
      </c>
      <c r="BK963" s="184">
        <f>ROUND(I963*H963,2)</f>
        <v>0</v>
      </c>
      <c r="BL963" s="19" t="s">
        <v>331</v>
      </c>
      <c r="BM963" s="183" t="s">
        <v>1311</v>
      </c>
    </row>
    <row r="964" spans="1:65" s="15" customFormat="1" ht="11.25">
      <c r="B964" s="213"/>
      <c r="C964" s="214"/>
      <c r="D964" s="192" t="s">
        <v>147</v>
      </c>
      <c r="E964" s="215" t="s">
        <v>45</v>
      </c>
      <c r="F964" s="216" t="s">
        <v>1312</v>
      </c>
      <c r="G964" s="214"/>
      <c r="H964" s="215" t="s">
        <v>45</v>
      </c>
      <c r="I964" s="217"/>
      <c r="J964" s="214"/>
      <c r="K964" s="214"/>
      <c r="L964" s="218"/>
      <c r="M964" s="219"/>
      <c r="N964" s="220"/>
      <c r="O964" s="220"/>
      <c r="P964" s="220"/>
      <c r="Q964" s="220"/>
      <c r="R964" s="220"/>
      <c r="S964" s="220"/>
      <c r="T964" s="221"/>
      <c r="AT964" s="222" t="s">
        <v>147</v>
      </c>
      <c r="AU964" s="222" t="s">
        <v>92</v>
      </c>
      <c r="AV964" s="15" t="s">
        <v>90</v>
      </c>
      <c r="AW964" s="15" t="s">
        <v>43</v>
      </c>
      <c r="AX964" s="15" t="s">
        <v>83</v>
      </c>
      <c r="AY964" s="222" t="s">
        <v>135</v>
      </c>
    </row>
    <row r="965" spans="1:65" s="13" customFormat="1" ht="11.25">
      <c r="B965" s="190"/>
      <c r="C965" s="191"/>
      <c r="D965" s="192" t="s">
        <v>147</v>
      </c>
      <c r="E965" s="193" t="s">
        <v>45</v>
      </c>
      <c r="F965" s="194" t="s">
        <v>1313</v>
      </c>
      <c r="G965" s="191"/>
      <c r="H965" s="195">
        <v>4.8</v>
      </c>
      <c r="I965" s="196"/>
      <c r="J965" s="191"/>
      <c r="K965" s="191"/>
      <c r="L965" s="197"/>
      <c r="M965" s="198"/>
      <c r="N965" s="199"/>
      <c r="O965" s="199"/>
      <c r="P965" s="199"/>
      <c r="Q965" s="199"/>
      <c r="R965" s="199"/>
      <c r="S965" s="199"/>
      <c r="T965" s="200"/>
      <c r="AT965" s="201" t="s">
        <v>147</v>
      </c>
      <c r="AU965" s="201" t="s">
        <v>92</v>
      </c>
      <c r="AV965" s="13" t="s">
        <v>92</v>
      </c>
      <c r="AW965" s="13" t="s">
        <v>43</v>
      </c>
      <c r="AX965" s="13" t="s">
        <v>83</v>
      </c>
      <c r="AY965" s="201" t="s">
        <v>135</v>
      </c>
    </row>
    <row r="966" spans="1:65" s="13" customFormat="1" ht="11.25">
      <c r="B966" s="190"/>
      <c r="C966" s="191"/>
      <c r="D966" s="192" t="s">
        <v>147</v>
      </c>
      <c r="E966" s="193" t="s">
        <v>45</v>
      </c>
      <c r="F966" s="194" t="s">
        <v>1314</v>
      </c>
      <c r="G966" s="191"/>
      <c r="H966" s="195">
        <v>2.5499999999999998</v>
      </c>
      <c r="I966" s="196"/>
      <c r="J966" s="191"/>
      <c r="K966" s="191"/>
      <c r="L966" s="197"/>
      <c r="M966" s="198"/>
      <c r="N966" s="199"/>
      <c r="O966" s="199"/>
      <c r="P966" s="199"/>
      <c r="Q966" s="199"/>
      <c r="R966" s="199"/>
      <c r="S966" s="199"/>
      <c r="T966" s="200"/>
      <c r="AT966" s="201" t="s">
        <v>147</v>
      </c>
      <c r="AU966" s="201" t="s">
        <v>92</v>
      </c>
      <c r="AV966" s="13" t="s">
        <v>92</v>
      </c>
      <c r="AW966" s="13" t="s">
        <v>43</v>
      </c>
      <c r="AX966" s="13" t="s">
        <v>83</v>
      </c>
      <c r="AY966" s="201" t="s">
        <v>135</v>
      </c>
    </row>
    <row r="967" spans="1:65" s="13" customFormat="1" ht="11.25">
      <c r="B967" s="190"/>
      <c r="C967" s="191"/>
      <c r="D967" s="192" t="s">
        <v>147</v>
      </c>
      <c r="E967" s="193" t="s">
        <v>45</v>
      </c>
      <c r="F967" s="194" t="s">
        <v>1315</v>
      </c>
      <c r="G967" s="191"/>
      <c r="H967" s="195">
        <v>1.175</v>
      </c>
      <c r="I967" s="196"/>
      <c r="J967" s="191"/>
      <c r="K967" s="191"/>
      <c r="L967" s="197"/>
      <c r="M967" s="198"/>
      <c r="N967" s="199"/>
      <c r="O967" s="199"/>
      <c r="P967" s="199"/>
      <c r="Q967" s="199"/>
      <c r="R967" s="199"/>
      <c r="S967" s="199"/>
      <c r="T967" s="200"/>
      <c r="AT967" s="201" t="s">
        <v>147</v>
      </c>
      <c r="AU967" s="201" t="s">
        <v>92</v>
      </c>
      <c r="AV967" s="13" t="s">
        <v>92</v>
      </c>
      <c r="AW967" s="13" t="s">
        <v>43</v>
      </c>
      <c r="AX967" s="13" t="s">
        <v>83</v>
      </c>
      <c r="AY967" s="201" t="s">
        <v>135</v>
      </c>
    </row>
    <row r="968" spans="1:65" s="13" customFormat="1" ht="11.25">
      <c r="B968" s="190"/>
      <c r="C968" s="191"/>
      <c r="D968" s="192" t="s">
        <v>147</v>
      </c>
      <c r="E968" s="193" t="s">
        <v>45</v>
      </c>
      <c r="F968" s="194" t="s">
        <v>1316</v>
      </c>
      <c r="G968" s="191"/>
      <c r="H968" s="195">
        <v>1.2250000000000001</v>
      </c>
      <c r="I968" s="196"/>
      <c r="J968" s="191"/>
      <c r="K968" s="191"/>
      <c r="L968" s="197"/>
      <c r="M968" s="198"/>
      <c r="N968" s="199"/>
      <c r="O968" s="199"/>
      <c r="P968" s="199"/>
      <c r="Q968" s="199"/>
      <c r="R968" s="199"/>
      <c r="S968" s="199"/>
      <c r="T968" s="200"/>
      <c r="AT968" s="201" t="s">
        <v>147</v>
      </c>
      <c r="AU968" s="201" t="s">
        <v>92</v>
      </c>
      <c r="AV968" s="13" t="s">
        <v>92</v>
      </c>
      <c r="AW968" s="13" t="s">
        <v>43</v>
      </c>
      <c r="AX968" s="13" t="s">
        <v>83</v>
      </c>
      <c r="AY968" s="201" t="s">
        <v>135</v>
      </c>
    </row>
    <row r="969" spans="1:65" s="13" customFormat="1" ht="11.25">
      <c r="B969" s="190"/>
      <c r="C969" s="191"/>
      <c r="D969" s="192" t="s">
        <v>147</v>
      </c>
      <c r="E969" s="193" t="s">
        <v>45</v>
      </c>
      <c r="F969" s="194" t="s">
        <v>1317</v>
      </c>
      <c r="G969" s="191"/>
      <c r="H969" s="195">
        <v>1.2</v>
      </c>
      <c r="I969" s="196"/>
      <c r="J969" s="191"/>
      <c r="K969" s="191"/>
      <c r="L969" s="197"/>
      <c r="M969" s="198"/>
      <c r="N969" s="199"/>
      <c r="O969" s="199"/>
      <c r="P969" s="199"/>
      <c r="Q969" s="199"/>
      <c r="R969" s="199"/>
      <c r="S969" s="199"/>
      <c r="T969" s="200"/>
      <c r="AT969" s="201" t="s">
        <v>147</v>
      </c>
      <c r="AU969" s="201" t="s">
        <v>92</v>
      </c>
      <c r="AV969" s="13" t="s">
        <v>92</v>
      </c>
      <c r="AW969" s="13" t="s">
        <v>43</v>
      </c>
      <c r="AX969" s="13" t="s">
        <v>83</v>
      </c>
      <c r="AY969" s="201" t="s">
        <v>135</v>
      </c>
    </row>
    <row r="970" spans="1:65" s="13" customFormat="1" ht="11.25">
      <c r="B970" s="190"/>
      <c r="C970" s="191"/>
      <c r="D970" s="192" t="s">
        <v>147</v>
      </c>
      <c r="E970" s="193" t="s">
        <v>45</v>
      </c>
      <c r="F970" s="194" t="s">
        <v>1318</v>
      </c>
      <c r="G970" s="191"/>
      <c r="H970" s="195">
        <v>2.4500000000000002</v>
      </c>
      <c r="I970" s="196"/>
      <c r="J970" s="191"/>
      <c r="K970" s="191"/>
      <c r="L970" s="197"/>
      <c r="M970" s="198"/>
      <c r="N970" s="199"/>
      <c r="O970" s="199"/>
      <c r="P970" s="199"/>
      <c r="Q970" s="199"/>
      <c r="R970" s="199"/>
      <c r="S970" s="199"/>
      <c r="T970" s="200"/>
      <c r="AT970" s="201" t="s">
        <v>147</v>
      </c>
      <c r="AU970" s="201" t="s">
        <v>92</v>
      </c>
      <c r="AV970" s="13" t="s">
        <v>92</v>
      </c>
      <c r="AW970" s="13" t="s">
        <v>43</v>
      </c>
      <c r="AX970" s="13" t="s">
        <v>83</v>
      </c>
      <c r="AY970" s="201" t="s">
        <v>135</v>
      </c>
    </row>
    <row r="971" spans="1:65" s="13" customFormat="1" ht="11.25">
      <c r="B971" s="190"/>
      <c r="C971" s="191"/>
      <c r="D971" s="192" t="s">
        <v>147</v>
      </c>
      <c r="E971" s="193" t="s">
        <v>45</v>
      </c>
      <c r="F971" s="194" t="s">
        <v>1319</v>
      </c>
      <c r="G971" s="191"/>
      <c r="H971" s="195">
        <v>2.5499999999999998</v>
      </c>
      <c r="I971" s="196"/>
      <c r="J971" s="191"/>
      <c r="K971" s="191"/>
      <c r="L971" s="197"/>
      <c r="M971" s="198"/>
      <c r="N971" s="199"/>
      <c r="O971" s="199"/>
      <c r="P971" s="199"/>
      <c r="Q971" s="199"/>
      <c r="R971" s="199"/>
      <c r="S971" s="199"/>
      <c r="T971" s="200"/>
      <c r="AT971" s="201" t="s">
        <v>147</v>
      </c>
      <c r="AU971" s="201" t="s">
        <v>92</v>
      </c>
      <c r="AV971" s="13" t="s">
        <v>92</v>
      </c>
      <c r="AW971" s="13" t="s">
        <v>43</v>
      </c>
      <c r="AX971" s="13" t="s">
        <v>83</v>
      </c>
      <c r="AY971" s="201" t="s">
        <v>135</v>
      </c>
    </row>
    <row r="972" spans="1:65" s="13" customFormat="1" ht="11.25">
      <c r="B972" s="190"/>
      <c r="C972" s="191"/>
      <c r="D972" s="192" t="s">
        <v>147</v>
      </c>
      <c r="E972" s="193" t="s">
        <v>45</v>
      </c>
      <c r="F972" s="194" t="s">
        <v>1320</v>
      </c>
      <c r="G972" s="191"/>
      <c r="H972" s="195">
        <v>1.2</v>
      </c>
      <c r="I972" s="196"/>
      <c r="J972" s="191"/>
      <c r="K972" s="191"/>
      <c r="L972" s="197"/>
      <c r="M972" s="198"/>
      <c r="N972" s="199"/>
      <c r="O972" s="199"/>
      <c r="P972" s="199"/>
      <c r="Q972" s="199"/>
      <c r="R972" s="199"/>
      <c r="S972" s="199"/>
      <c r="T972" s="200"/>
      <c r="AT972" s="201" t="s">
        <v>147</v>
      </c>
      <c r="AU972" s="201" t="s">
        <v>92</v>
      </c>
      <c r="AV972" s="13" t="s">
        <v>92</v>
      </c>
      <c r="AW972" s="13" t="s">
        <v>43</v>
      </c>
      <c r="AX972" s="13" t="s">
        <v>83</v>
      </c>
      <c r="AY972" s="201" t="s">
        <v>135</v>
      </c>
    </row>
    <row r="973" spans="1:65" s="13" customFormat="1" ht="11.25">
      <c r="B973" s="190"/>
      <c r="C973" s="191"/>
      <c r="D973" s="192" t="s">
        <v>147</v>
      </c>
      <c r="E973" s="193" t="s">
        <v>45</v>
      </c>
      <c r="F973" s="194" t="s">
        <v>1321</v>
      </c>
      <c r="G973" s="191"/>
      <c r="H973" s="195">
        <v>14.025</v>
      </c>
      <c r="I973" s="196"/>
      <c r="J973" s="191"/>
      <c r="K973" s="191"/>
      <c r="L973" s="197"/>
      <c r="M973" s="198"/>
      <c r="N973" s="199"/>
      <c r="O973" s="199"/>
      <c r="P973" s="199"/>
      <c r="Q973" s="199"/>
      <c r="R973" s="199"/>
      <c r="S973" s="199"/>
      <c r="T973" s="200"/>
      <c r="AT973" s="201" t="s">
        <v>147</v>
      </c>
      <c r="AU973" s="201" t="s">
        <v>92</v>
      </c>
      <c r="AV973" s="13" t="s">
        <v>92</v>
      </c>
      <c r="AW973" s="13" t="s">
        <v>43</v>
      </c>
      <c r="AX973" s="13" t="s">
        <v>83</v>
      </c>
      <c r="AY973" s="201" t="s">
        <v>135</v>
      </c>
    </row>
    <row r="974" spans="1:65" s="13" customFormat="1" ht="11.25">
      <c r="B974" s="190"/>
      <c r="C974" s="191"/>
      <c r="D974" s="192" t="s">
        <v>147</v>
      </c>
      <c r="E974" s="193" t="s">
        <v>45</v>
      </c>
      <c r="F974" s="194" t="s">
        <v>1322</v>
      </c>
      <c r="G974" s="191"/>
      <c r="H974" s="195">
        <v>9.4</v>
      </c>
      <c r="I974" s="196"/>
      <c r="J974" s="191"/>
      <c r="K974" s="191"/>
      <c r="L974" s="197"/>
      <c r="M974" s="198"/>
      <c r="N974" s="199"/>
      <c r="O974" s="199"/>
      <c r="P974" s="199"/>
      <c r="Q974" s="199"/>
      <c r="R974" s="199"/>
      <c r="S974" s="199"/>
      <c r="T974" s="200"/>
      <c r="AT974" s="201" t="s">
        <v>147</v>
      </c>
      <c r="AU974" s="201" t="s">
        <v>92</v>
      </c>
      <c r="AV974" s="13" t="s">
        <v>92</v>
      </c>
      <c r="AW974" s="13" t="s">
        <v>43</v>
      </c>
      <c r="AX974" s="13" t="s">
        <v>83</v>
      </c>
      <c r="AY974" s="201" t="s">
        <v>135</v>
      </c>
    </row>
    <row r="975" spans="1:65" s="13" customFormat="1" ht="11.25">
      <c r="B975" s="190"/>
      <c r="C975" s="191"/>
      <c r="D975" s="192" t="s">
        <v>147</v>
      </c>
      <c r="E975" s="193" t="s">
        <v>45</v>
      </c>
      <c r="F975" s="194" t="s">
        <v>1323</v>
      </c>
      <c r="G975" s="191"/>
      <c r="H975" s="195">
        <v>1.2749999999999999</v>
      </c>
      <c r="I975" s="196"/>
      <c r="J975" s="191"/>
      <c r="K975" s="191"/>
      <c r="L975" s="197"/>
      <c r="M975" s="198"/>
      <c r="N975" s="199"/>
      <c r="O975" s="199"/>
      <c r="P975" s="199"/>
      <c r="Q975" s="199"/>
      <c r="R975" s="199"/>
      <c r="S975" s="199"/>
      <c r="T975" s="200"/>
      <c r="AT975" s="201" t="s">
        <v>147</v>
      </c>
      <c r="AU975" s="201" t="s">
        <v>92</v>
      </c>
      <c r="AV975" s="13" t="s">
        <v>92</v>
      </c>
      <c r="AW975" s="13" t="s">
        <v>43</v>
      </c>
      <c r="AX975" s="13" t="s">
        <v>83</v>
      </c>
      <c r="AY975" s="201" t="s">
        <v>135</v>
      </c>
    </row>
    <row r="976" spans="1:65" s="13" customFormat="1" ht="11.25">
      <c r="B976" s="190"/>
      <c r="C976" s="191"/>
      <c r="D976" s="192" t="s">
        <v>147</v>
      </c>
      <c r="E976" s="193" t="s">
        <v>45</v>
      </c>
      <c r="F976" s="194" t="s">
        <v>1324</v>
      </c>
      <c r="G976" s="191"/>
      <c r="H976" s="195">
        <v>2.5499999999999998</v>
      </c>
      <c r="I976" s="196"/>
      <c r="J976" s="191"/>
      <c r="K976" s="191"/>
      <c r="L976" s="197"/>
      <c r="M976" s="198"/>
      <c r="N976" s="199"/>
      <c r="O976" s="199"/>
      <c r="P976" s="199"/>
      <c r="Q976" s="199"/>
      <c r="R976" s="199"/>
      <c r="S976" s="199"/>
      <c r="T976" s="200"/>
      <c r="AT976" s="201" t="s">
        <v>147</v>
      </c>
      <c r="AU976" s="201" t="s">
        <v>92</v>
      </c>
      <c r="AV976" s="13" t="s">
        <v>92</v>
      </c>
      <c r="AW976" s="13" t="s">
        <v>43</v>
      </c>
      <c r="AX976" s="13" t="s">
        <v>83</v>
      </c>
      <c r="AY976" s="201" t="s">
        <v>135</v>
      </c>
    </row>
    <row r="977" spans="1:65" s="13" customFormat="1" ht="11.25">
      <c r="B977" s="190"/>
      <c r="C977" s="191"/>
      <c r="D977" s="192" t="s">
        <v>147</v>
      </c>
      <c r="E977" s="193" t="s">
        <v>45</v>
      </c>
      <c r="F977" s="194" t="s">
        <v>1325</v>
      </c>
      <c r="G977" s="191"/>
      <c r="H977" s="195">
        <v>2.4500000000000002</v>
      </c>
      <c r="I977" s="196"/>
      <c r="J977" s="191"/>
      <c r="K977" s="191"/>
      <c r="L977" s="197"/>
      <c r="M977" s="198"/>
      <c r="N977" s="199"/>
      <c r="O977" s="199"/>
      <c r="P977" s="199"/>
      <c r="Q977" s="199"/>
      <c r="R977" s="199"/>
      <c r="S977" s="199"/>
      <c r="T977" s="200"/>
      <c r="AT977" s="201" t="s">
        <v>147</v>
      </c>
      <c r="AU977" s="201" t="s">
        <v>92</v>
      </c>
      <c r="AV977" s="13" t="s">
        <v>92</v>
      </c>
      <c r="AW977" s="13" t="s">
        <v>43</v>
      </c>
      <c r="AX977" s="13" t="s">
        <v>83</v>
      </c>
      <c r="AY977" s="201" t="s">
        <v>135</v>
      </c>
    </row>
    <row r="978" spans="1:65" s="13" customFormat="1" ht="11.25">
      <c r="B978" s="190"/>
      <c r="C978" s="191"/>
      <c r="D978" s="192" t="s">
        <v>147</v>
      </c>
      <c r="E978" s="193" t="s">
        <v>45</v>
      </c>
      <c r="F978" s="194" t="s">
        <v>1326</v>
      </c>
      <c r="G978" s="191"/>
      <c r="H978" s="195">
        <v>3.5249999999999999</v>
      </c>
      <c r="I978" s="196"/>
      <c r="J978" s="191"/>
      <c r="K978" s="191"/>
      <c r="L978" s="197"/>
      <c r="M978" s="198"/>
      <c r="N978" s="199"/>
      <c r="O978" s="199"/>
      <c r="P978" s="199"/>
      <c r="Q978" s="199"/>
      <c r="R978" s="199"/>
      <c r="S978" s="199"/>
      <c r="T978" s="200"/>
      <c r="AT978" s="201" t="s">
        <v>147</v>
      </c>
      <c r="AU978" s="201" t="s">
        <v>92</v>
      </c>
      <c r="AV978" s="13" t="s">
        <v>92</v>
      </c>
      <c r="AW978" s="13" t="s">
        <v>43</v>
      </c>
      <c r="AX978" s="13" t="s">
        <v>83</v>
      </c>
      <c r="AY978" s="201" t="s">
        <v>135</v>
      </c>
    </row>
    <row r="979" spans="1:65" s="13" customFormat="1" ht="11.25">
      <c r="B979" s="190"/>
      <c r="C979" s="191"/>
      <c r="D979" s="192" t="s">
        <v>147</v>
      </c>
      <c r="E979" s="193" t="s">
        <v>45</v>
      </c>
      <c r="F979" s="194" t="s">
        <v>1327</v>
      </c>
      <c r="G979" s="191"/>
      <c r="H979" s="195">
        <v>3.6</v>
      </c>
      <c r="I979" s="196"/>
      <c r="J979" s="191"/>
      <c r="K979" s="191"/>
      <c r="L979" s="197"/>
      <c r="M979" s="198"/>
      <c r="N979" s="199"/>
      <c r="O979" s="199"/>
      <c r="P979" s="199"/>
      <c r="Q979" s="199"/>
      <c r="R979" s="199"/>
      <c r="S979" s="199"/>
      <c r="T979" s="200"/>
      <c r="AT979" s="201" t="s">
        <v>147</v>
      </c>
      <c r="AU979" s="201" t="s">
        <v>92</v>
      </c>
      <c r="AV979" s="13" t="s">
        <v>92</v>
      </c>
      <c r="AW979" s="13" t="s">
        <v>43</v>
      </c>
      <c r="AX979" s="13" t="s">
        <v>83</v>
      </c>
      <c r="AY979" s="201" t="s">
        <v>135</v>
      </c>
    </row>
    <row r="980" spans="1:65" s="13" customFormat="1" ht="11.25">
      <c r="B980" s="190"/>
      <c r="C980" s="191"/>
      <c r="D980" s="192" t="s">
        <v>147</v>
      </c>
      <c r="E980" s="193" t="s">
        <v>45</v>
      </c>
      <c r="F980" s="194" t="s">
        <v>1328</v>
      </c>
      <c r="G980" s="191"/>
      <c r="H980" s="195">
        <v>3.5249999999999999</v>
      </c>
      <c r="I980" s="196"/>
      <c r="J980" s="191"/>
      <c r="K980" s="191"/>
      <c r="L980" s="197"/>
      <c r="M980" s="198"/>
      <c r="N980" s="199"/>
      <c r="O980" s="199"/>
      <c r="P980" s="199"/>
      <c r="Q980" s="199"/>
      <c r="R980" s="199"/>
      <c r="S980" s="199"/>
      <c r="T980" s="200"/>
      <c r="AT980" s="201" t="s">
        <v>147</v>
      </c>
      <c r="AU980" s="201" t="s">
        <v>92</v>
      </c>
      <c r="AV980" s="13" t="s">
        <v>92</v>
      </c>
      <c r="AW980" s="13" t="s">
        <v>43</v>
      </c>
      <c r="AX980" s="13" t="s">
        <v>83</v>
      </c>
      <c r="AY980" s="201" t="s">
        <v>135</v>
      </c>
    </row>
    <row r="981" spans="1:65" s="13" customFormat="1" ht="11.25">
      <c r="B981" s="190"/>
      <c r="C981" s="191"/>
      <c r="D981" s="192" t="s">
        <v>147</v>
      </c>
      <c r="E981" s="193" t="s">
        <v>45</v>
      </c>
      <c r="F981" s="194" t="s">
        <v>1329</v>
      </c>
      <c r="G981" s="191"/>
      <c r="H981" s="195">
        <v>2.35</v>
      </c>
      <c r="I981" s="196"/>
      <c r="J981" s="191"/>
      <c r="K981" s="191"/>
      <c r="L981" s="197"/>
      <c r="M981" s="198"/>
      <c r="N981" s="199"/>
      <c r="O981" s="199"/>
      <c r="P981" s="199"/>
      <c r="Q981" s="199"/>
      <c r="R981" s="199"/>
      <c r="S981" s="199"/>
      <c r="T981" s="200"/>
      <c r="AT981" s="201" t="s">
        <v>147</v>
      </c>
      <c r="AU981" s="201" t="s">
        <v>92</v>
      </c>
      <c r="AV981" s="13" t="s">
        <v>92</v>
      </c>
      <c r="AW981" s="13" t="s">
        <v>43</v>
      </c>
      <c r="AX981" s="13" t="s">
        <v>83</v>
      </c>
      <c r="AY981" s="201" t="s">
        <v>135</v>
      </c>
    </row>
    <row r="982" spans="1:65" s="14" customFormat="1" ht="11.25">
      <c r="B982" s="202"/>
      <c r="C982" s="203"/>
      <c r="D982" s="192" t="s">
        <v>147</v>
      </c>
      <c r="E982" s="204" t="s">
        <v>45</v>
      </c>
      <c r="F982" s="205" t="s">
        <v>154</v>
      </c>
      <c r="G982" s="203"/>
      <c r="H982" s="206">
        <v>59.85</v>
      </c>
      <c r="I982" s="207"/>
      <c r="J982" s="203"/>
      <c r="K982" s="203"/>
      <c r="L982" s="208"/>
      <c r="M982" s="209"/>
      <c r="N982" s="210"/>
      <c r="O982" s="210"/>
      <c r="P982" s="210"/>
      <c r="Q982" s="210"/>
      <c r="R982" s="210"/>
      <c r="S982" s="210"/>
      <c r="T982" s="211"/>
      <c r="AT982" s="212" t="s">
        <v>147</v>
      </c>
      <c r="AU982" s="212" t="s">
        <v>92</v>
      </c>
      <c r="AV982" s="14" t="s">
        <v>143</v>
      </c>
      <c r="AW982" s="14" t="s">
        <v>43</v>
      </c>
      <c r="AX982" s="14" t="s">
        <v>90</v>
      </c>
      <c r="AY982" s="212" t="s">
        <v>135</v>
      </c>
    </row>
    <row r="983" spans="1:65" s="2" customFormat="1" ht="24.2" customHeight="1">
      <c r="A983" s="37"/>
      <c r="B983" s="38"/>
      <c r="C983" s="172" t="s">
        <v>1330</v>
      </c>
      <c r="D983" s="172" t="s">
        <v>138</v>
      </c>
      <c r="E983" s="173" t="s">
        <v>1331</v>
      </c>
      <c r="F983" s="174" t="s">
        <v>1332</v>
      </c>
      <c r="G983" s="175" t="s">
        <v>162</v>
      </c>
      <c r="H983" s="176">
        <v>59.85</v>
      </c>
      <c r="I983" s="177"/>
      <c r="J983" s="178">
        <f>ROUND(I983*H983,2)</f>
        <v>0</v>
      </c>
      <c r="K983" s="174" t="s">
        <v>142</v>
      </c>
      <c r="L983" s="42"/>
      <c r="M983" s="179" t="s">
        <v>45</v>
      </c>
      <c r="N983" s="180" t="s">
        <v>54</v>
      </c>
      <c r="O983" s="67"/>
      <c r="P983" s="181">
        <f>O983*H983</f>
        <v>0</v>
      </c>
      <c r="Q983" s="181">
        <v>1.3999999999999999E-4</v>
      </c>
      <c r="R983" s="181">
        <f>Q983*H983</f>
        <v>8.3789999999999993E-3</v>
      </c>
      <c r="S983" s="181">
        <v>0</v>
      </c>
      <c r="T983" s="182">
        <f>S983*H983</f>
        <v>0</v>
      </c>
      <c r="U983" s="37"/>
      <c r="V983" s="37"/>
      <c r="W983" s="37"/>
      <c r="X983" s="37"/>
      <c r="Y983" s="37"/>
      <c r="Z983" s="37"/>
      <c r="AA983" s="37"/>
      <c r="AB983" s="37"/>
      <c r="AC983" s="37"/>
      <c r="AD983" s="37"/>
      <c r="AE983" s="37"/>
      <c r="AR983" s="183" t="s">
        <v>331</v>
      </c>
      <c r="AT983" s="183" t="s">
        <v>138</v>
      </c>
      <c r="AU983" s="183" t="s">
        <v>92</v>
      </c>
      <c r="AY983" s="19" t="s">
        <v>135</v>
      </c>
      <c r="BE983" s="184">
        <f>IF(N983="základní",J983,0)</f>
        <v>0</v>
      </c>
      <c r="BF983" s="184">
        <f>IF(N983="snížená",J983,0)</f>
        <v>0</v>
      </c>
      <c r="BG983" s="184">
        <f>IF(N983="zákl. přenesená",J983,0)</f>
        <v>0</v>
      </c>
      <c r="BH983" s="184">
        <f>IF(N983="sníž. přenesená",J983,0)</f>
        <v>0</v>
      </c>
      <c r="BI983" s="184">
        <f>IF(N983="nulová",J983,0)</f>
        <v>0</v>
      </c>
      <c r="BJ983" s="19" t="s">
        <v>90</v>
      </c>
      <c r="BK983" s="184">
        <f>ROUND(I983*H983,2)</f>
        <v>0</v>
      </c>
      <c r="BL983" s="19" t="s">
        <v>331</v>
      </c>
      <c r="BM983" s="183" t="s">
        <v>1333</v>
      </c>
    </row>
    <row r="984" spans="1:65" s="2" customFormat="1" ht="11.25">
      <c r="A984" s="37"/>
      <c r="B984" s="38"/>
      <c r="C984" s="39"/>
      <c r="D984" s="185" t="s">
        <v>145</v>
      </c>
      <c r="E984" s="39"/>
      <c r="F984" s="186" t="s">
        <v>1334</v>
      </c>
      <c r="G984" s="39"/>
      <c r="H984" s="39"/>
      <c r="I984" s="187"/>
      <c r="J984" s="39"/>
      <c r="K984" s="39"/>
      <c r="L984" s="42"/>
      <c r="M984" s="188"/>
      <c r="N984" s="189"/>
      <c r="O984" s="67"/>
      <c r="P984" s="67"/>
      <c r="Q984" s="67"/>
      <c r="R984" s="67"/>
      <c r="S984" s="67"/>
      <c r="T984" s="68"/>
      <c r="U984" s="37"/>
      <c r="V984" s="37"/>
      <c r="W984" s="37"/>
      <c r="X984" s="37"/>
      <c r="Y984" s="37"/>
      <c r="Z984" s="37"/>
      <c r="AA984" s="37"/>
      <c r="AB984" s="37"/>
      <c r="AC984" s="37"/>
      <c r="AD984" s="37"/>
      <c r="AE984" s="37"/>
      <c r="AT984" s="19" t="s">
        <v>145</v>
      </c>
      <c r="AU984" s="19" t="s">
        <v>92</v>
      </c>
    </row>
    <row r="985" spans="1:65" s="2" customFormat="1" ht="24.2" customHeight="1">
      <c r="A985" s="37"/>
      <c r="B985" s="38"/>
      <c r="C985" s="172" t="s">
        <v>1335</v>
      </c>
      <c r="D985" s="172" t="s">
        <v>138</v>
      </c>
      <c r="E985" s="173" t="s">
        <v>1336</v>
      </c>
      <c r="F985" s="174" t="s">
        <v>1337</v>
      </c>
      <c r="G985" s="175" t="s">
        <v>162</v>
      </c>
      <c r="H985" s="176">
        <v>59.85</v>
      </c>
      <c r="I985" s="177"/>
      <c r="J985" s="178">
        <f>ROUND(I985*H985,2)</f>
        <v>0</v>
      </c>
      <c r="K985" s="174" t="s">
        <v>142</v>
      </c>
      <c r="L985" s="42"/>
      <c r="M985" s="179" t="s">
        <v>45</v>
      </c>
      <c r="N985" s="180" t="s">
        <v>54</v>
      </c>
      <c r="O985" s="67"/>
      <c r="P985" s="181">
        <f>O985*H985</f>
        <v>0</v>
      </c>
      <c r="Q985" s="181">
        <v>1.2E-4</v>
      </c>
      <c r="R985" s="181">
        <f>Q985*H985</f>
        <v>7.182E-3</v>
      </c>
      <c r="S985" s="181">
        <v>0</v>
      </c>
      <c r="T985" s="182">
        <f>S985*H985</f>
        <v>0</v>
      </c>
      <c r="U985" s="37"/>
      <c r="V985" s="37"/>
      <c r="W985" s="37"/>
      <c r="X985" s="37"/>
      <c r="Y985" s="37"/>
      <c r="Z985" s="37"/>
      <c r="AA985" s="37"/>
      <c r="AB985" s="37"/>
      <c r="AC985" s="37"/>
      <c r="AD985" s="37"/>
      <c r="AE985" s="37"/>
      <c r="AR985" s="183" t="s">
        <v>331</v>
      </c>
      <c r="AT985" s="183" t="s">
        <v>138</v>
      </c>
      <c r="AU985" s="183" t="s">
        <v>92</v>
      </c>
      <c r="AY985" s="19" t="s">
        <v>135</v>
      </c>
      <c r="BE985" s="184">
        <f>IF(N985="základní",J985,0)</f>
        <v>0</v>
      </c>
      <c r="BF985" s="184">
        <f>IF(N985="snížená",J985,0)</f>
        <v>0</v>
      </c>
      <c r="BG985" s="184">
        <f>IF(N985="zákl. přenesená",J985,0)</f>
        <v>0</v>
      </c>
      <c r="BH985" s="184">
        <f>IF(N985="sníž. přenesená",J985,0)</f>
        <v>0</v>
      </c>
      <c r="BI985" s="184">
        <f>IF(N985="nulová",J985,0)</f>
        <v>0</v>
      </c>
      <c r="BJ985" s="19" t="s">
        <v>90</v>
      </c>
      <c r="BK985" s="184">
        <f>ROUND(I985*H985,2)</f>
        <v>0</v>
      </c>
      <c r="BL985" s="19" t="s">
        <v>331</v>
      </c>
      <c r="BM985" s="183" t="s">
        <v>1338</v>
      </c>
    </row>
    <row r="986" spans="1:65" s="2" customFormat="1" ht="11.25">
      <c r="A986" s="37"/>
      <c r="B986" s="38"/>
      <c r="C986" s="39"/>
      <c r="D986" s="185" t="s">
        <v>145</v>
      </c>
      <c r="E986" s="39"/>
      <c r="F986" s="186" t="s">
        <v>1339</v>
      </c>
      <c r="G986" s="39"/>
      <c r="H986" s="39"/>
      <c r="I986" s="187"/>
      <c r="J986" s="39"/>
      <c r="K986" s="39"/>
      <c r="L986" s="42"/>
      <c r="M986" s="188"/>
      <c r="N986" s="189"/>
      <c r="O986" s="67"/>
      <c r="P986" s="67"/>
      <c r="Q986" s="67"/>
      <c r="R986" s="67"/>
      <c r="S986" s="67"/>
      <c r="T986" s="68"/>
      <c r="U986" s="37"/>
      <c r="V986" s="37"/>
      <c r="W986" s="37"/>
      <c r="X986" s="37"/>
      <c r="Y986" s="37"/>
      <c r="Z986" s="37"/>
      <c r="AA986" s="37"/>
      <c r="AB986" s="37"/>
      <c r="AC986" s="37"/>
      <c r="AD986" s="37"/>
      <c r="AE986" s="37"/>
      <c r="AT986" s="19" t="s">
        <v>145</v>
      </c>
      <c r="AU986" s="19" t="s">
        <v>92</v>
      </c>
    </row>
    <row r="987" spans="1:65" s="2" customFormat="1" ht="24.2" customHeight="1">
      <c r="A987" s="37"/>
      <c r="B987" s="38"/>
      <c r="C987" s="172" t="s">
        <v>1340</v>
      </c>
      <c r="D987" s="172" t="s">
        <v>138</v>
      </c>
      <c r="E987" s="173" t="s">
        <v>1341</v>
      </c>
      <c r="F987" s="174" t="s">
        <v>1342</v>
      </c>
      <c r="G987" s="175" t="s">
        <v>162</v>
      </c>
      <c r="H987" s="176">
        <v>59.85</v>
      </c>
      <c r="I987" s="177"/>
      <c r="J987" s="178">
        <f>ROUND(I987*H987,2)</f>
        <v>0</v>
      </c>
      <c r="K987" s="174" t="s">
        <v>142</v>
      </c>
      <c r="L987" s="42"/>
      <c r="M987" s="179" t="s">
        <v>45</v>
      </c>
      <c r="N987" s="180" t="s">
        <v>54</v>
      </c>
      <c r="O987" s="67"/>
      <c r="P987" s="181">
        <f>O987*H987</f>
        <v>0</v>
      </c>
      <c r="Q987" s="181">
        <v>1.2E-4</v>
      </c>
      <c r="R987" s="181">
        <f>Q987*H987</f>
        <v>7.182E-3</v>
      </c>
      <c r="S987" s="181">
        <v>0</v>
      </c>
      <c r="T987" s="182">
        <f>S987*H987</f>
        <v>0</v>
      </c>
      <c r="U987" s="37"/>
      <c r="V987" s="37"/>
      <c r="W987" s="37"/>
      <c r="X987" s="37"/>
      <c r="Y987" s="37"/>
      <c r="Z987" s="37"/>
      <c r="AA987" s="37"/>
      <c r="AB987" s="37"/>
      <c r="AC987" s="37"/>
      <c r="AD987" s="37"/>
      <c r="AE987" s="37"/>
      <c r="AR987" s="183" t="s">
        <v>331</v>
      </c>
      <c r="AT987" s="183" t="s">
        <v>138</v>
      </c>
      <c r="AU987" s="183" t="s">
        <v>92</v>
      </c>
      <c r="AY987" s="19" t="s">
        <v>135</v>
      </c>
      <c r="BE987" s="184">
        <f>IF(N987="základní",J987,0)</f>
        <v>0</v>
      </c>
      <c r="BF987" s="184">
        <f>IF(N987="snížená",J987,0)</f>
        <v>0</v>
      </c>
      <c r="BG987" s="184">
        <f>IF(N987="zákl. přenesená",J987,0)</f>
        <v>0</v>
      </c>
      <c r="BH987" s="184">
        <f>IF(N987="sníž. přenesená",J987,0)</f>
        <v>0</v>
      </c>
      <c r="BI987" s="184">
        <f>IF(N987="nulová",J987,0)</f>
        <v>0</v>
      </c>
      <c r="BJ987" s="19" t="s">
        <v>90</v>
      </c>
      <c r="BK987" s="184">
        <f>ROUND(I987*H987,2)</f>
        <v>0</v>
      </c>
      <c r="BL987" s="19" t="s">
        <v>331</v>
      </c>
      <c r="BM987" s="183" t="s">
        <v>1343</v>
      </c>
    </row>
    <row r="988" spans="1:65" s="2" customFormat="1" ht="11.25">
      <c r="A988" s="37"/>
      <c r="B988" s="38"/>
      <c r="C988" s="39"/>
      <c r="D988" s="185" t="s">
        <v>145</v>
      </c>
      <c r="E988" s="39"/>
      <c r="F988" s="186" t="s">
        <v>1344</v>
      </c>
      <c r="G988" s="39"/>
      <c r="H988" s="39"/>
      <c r="I988" s="187"/>
      <c r="J988" s="39"/>
      <c r="K988" s="39"/>
      <c r="L988" s="42"/>
      <c r="M988" s="188"/>
      <c r="N988" s="189"/>
      <c r="O988" s="67"/>
      <c r="P988" s="67"/>
      <c r="Q988" s="67"/>
      <c r="R988" s="67"/>
      <c r="S988" s="67"/>
      <c r="T988" s="68"/>
      <c r="U988" s="37"/>
      <c r="V988" s="37"/>
      <c r="W988" s="37"/>
      <c r="X988" s="37"/>
      <c r="Y988" s="37"/>
      <c r="Z988" s="37"/>
      <c r="AA988" s="37"/>
      <c r="AB988" s="37"/>
      <c r="AC988" s="37"/>
      <c r="AD988" s="37"/>
      <c r="AE988" s="37"/>
      <c r="AT988" s="19" t="s">
        <v>145</v>
      </c>
      <c r="AU988" s="19" t="s">
        <v>92</v>
      </c>
    </row>
    <row r="989" spans="1:65" s="12" customFormat="1" ht="22.9" customHeight="1">
      <c r="B989" s="156"/>
      <c r="C989" s="157"/>
      <c r="D989" s="158" t="s">
        <v>82</v>
      </c>
      <c r="E989" s="170" t="s">
        <v>1345</v>
      </c>
      <c r="F989" s="170" t="s">
        <v>1346</v>
      </c>
      <c r="G989" s="157"/>
      <c r="H989" s="157"/>
      <c r="I989" s="160"/>
      <c r="J989" s="171">
        <f>BK989</f>
        <v>0</v>
      </c>
      <c r="K989" s="157"/>
      <c r="L989" s="162"/>
      <c r="M989" s="163"/>
      <c r="N989" s="164"/>
      <c r="O989" s="164"/>
      <c r="P989" s="165">
        <f>SUM(P990:P1039)</f>
        <v>0</v>
      </c>
      <c r="Q989" s="164"/>
      <c r="R989" s="165">
        <f>SUM(R990:R1039)</f>
        <v>0.96830309999999997</v>
      </c>
      <c r="S989" s="164"/>
      <c r="T989" s="166">
        <f>SUM(T990:T1039)</f>
        <v>0</v>
      </c>
      <c r="AR989" s="167" t="s">
        <v>92</v>
      </c>
      <c r="AT989" s="168" t="s">
        <v>82</v>
      </c>
      <c r="AU989" s="168" t="s">
        <v>90</v>
      </c>
      <c r="AY989" s="167" t="s">
        <v>135</v>
      </c>
      <c r="BK989" s="169">
        <f>SUM(BK990:BK1039)</f>
        <v>0</v>
      </c>
    </row>
    <row r="990" spans="1:65" s="2" customFormat="1" ht="33" customHeight="1">
      <c r="A990" s="37"/>
      <c r="B990" s="38"/>
      <c r="C990" s="172" t="s">
        <v>1347</v>
      </c>
      <c r="D990" s="172" t="s">
        <v>138</v>
      </c>
      <c r="E990" s="173" t="s">
        <v>1348</v>
      </c>
      <c r="F990" s="174" t="s">
        <v>1349</v>
      </c>
      <c r="G990" s="175" t="s">
        <v>162</v>
      </c>
      <c r="H990" s="176">
        <v>1984.44</v>
      </c>
      <c r="I990" s="177"/>
      <c r="J990" s="178">
        <f>ROUND(I990*H990,2)</f>
        <v>0</v>
      </c>
      <c r="K990" s="174" t="s">
        <v>142</v>
      </c>
      <c r="L990" s="42"/>
      <c r="M990" s="179" t="s">
        <v>45</v>
      </c>
      <c r="N990" s="180" t="s">
        <v>54</v>
      </c>
      <c r="O990" s="67"/>
      <c r="P990" s="181">
        <f>O990*H990</f>
        <v>0</v>
      </c>
      <c r="Q990" s="181">
        <v>2.0000000000000001E-4</v>
      </c>
      <c r="R990" s="181">
        <f>Q990*H990</f>
        <v>0.39688800000000002</v>
      </c>
      <c r="S990" s="181">
        <v>0</v>
      </c>
      <c r="T990" s="182">
        <f>S990*H990</f>
        <v>0</v>
      </c>
      <c r="U990" s="37"/>
      <c r="V990" s="37"/>
      <c r="W990" s="37"/>
      <c r="X990" s="37"/>
      <c r="Y990" s="37"/>
      <c r="Z990" s="37"/>
      <c r="AA990" s="37"/>
      <c r="AB990" s="37"/>
      <c r="AC990" s="37"/>
      <c r="AD990" s="37"/>
      <c r="AE990" s="37"/>
      <c r="AR990" s="183" t="s">
        <v>331</v>
      </c>
      <c r="AT990" s="183" t="s">
        <v>138</v>
      </c>
      <c r="AU990" s="183" t="s">
        <v>92</v>
      </c>
      <c r="AY990" s="19" t="s">
        <v>135</v>
      </c>
      <c r="BE990" s="184">
        <f>IF(N990="základní",J990,0)</f>
        <v>0</v>
      </c>
      <c r="BF990" s="184">
        <f>IF(N990="snížená",J990,0)</f>
        <v>0</v>
      </c>
      <c r="BG990" s="184">
        <f>IF(N990="zákl. přenesená",J990,0)</f>
        <v>0</v>
      </c>
      <c r="BH990" s="184">
        <f>IF(N990="sníž. přenesená",J990,0)</f>
        <v>0</v>
      </c>
      <c r="BI990" s="184">
        <f>IF(N990="nulová",J990,0)</f>
        <v>0</v>
      </c>
      <c r="BJ990" s="19" t="s">
        <v>90</v>
      </c>
      <c r="BK990" s="184">
        <f>ROUND(I990*H990,2)</f>
        <v>0</v>
      </c>
      <c r="BL990" s="19" t="s">
        <v>331</v>
      </c>
      <c r="BM990" s="183" t="s">
        <v>1350</v>
      </c>
    </row>
    <row r="991" spans="1:65" s="2" customFormat="1" ht="11.25">
      <c r="A991" s="37"/>
      <c r="B991" s="38"/>
      <c r="C991" s="39"/>
      <c r="D991" s="185" t="s">
        <v>145</v>
      </c>
      <c r="E991" s="39"/>
      <c r="F991" s="186" t="s">
        <v>1351</v>
      </c>
      <c r="G991" s="39"/>
      <c r="H991" s="39"/>
      <c r="I991" s="187"/>
      <c r="J991" s="39"/>
      <c r="K991" s="39"/>
      <c r="L991" s="42"/>
      <c r="M991" s="188"/>
      <c r="N991" s="189"/>
      <c r="O991" s="67"/>
      <c r="P991" s="67"/>
      <c r="Q991" s="67"/>
      <c r="R991" s="67"/>
      <c r="S991" s="67"/>
      <c r="T991" s="68"/>
      <c r="U991" s="37"/>
      <c r="V991" s="37"/>
      <c r="W991" s="37"/>
      <c r="X991" s="37"/>
      <c r="Y991" s="37"/>
      <c r="Z991" s="37"/>
      <c r="AA991" s="37"/>
      <c r="AB991" s="37"/>
      <c r="AC991" s="37"/>
      <c r="AD991" s="37"/>
      <c r="AE991" s="37"/>
      <c r="AT991" s="19" t="s">
        <v>145</v>
      </c>
      <c r="AU991" s="19" t="s">
        <v>92</v>
      </c>
    </row>
    <row r="992" spans="1:65" s="2" customFormat="1" ht="37.9" customHeight="1">
      <c r="A992" s="37"/>
      <c r="B992" s="38"/>
      <c r="C992" s="172" t="s">
        <v>1352</v>
      </c>
      <c r="D992" s="172" t="s">
        <v>138</v>
      </c>
      <c r="E992" s="173" t="s">
        <v>1353</v>
      </c>
      <c r="F992" s="174" t="s">
        <v>1354</v>
      </c>
      <c r="G992" s="175" t="s">
        <v>162</v>
      </c>
      <c r="H992" s="176">
        <v>135.75</v>
      </c>
      <c r="I992" s="177"/>
      <c r="J992" s="178">
        <f>ROUND(I992*H992,2)</f>
        <v>0</v>
      </c>
      <c r="K992" s="174" t="s">
        <v>45</v>
      </c>
      <c r="L992" s="42"/>
      <c r="M992" s="179" t="s">
        <v>45</v>
      </c>
      <c r="N992" s="180" t="s">
        <v>54</v>
      </c>
      <c r="O992" s="67"/>
      <c r="P992" s="181">
        <f>O992*H992</f>
        <v>0</v>
      </c>
      <c r="Q992" s="181">
        <v>2.5999999999999998E-4</v>
      </c>
      <c r="R992" s="181">
        <f>Q992*H992</f>
        <v>3.5295E-2</v>
      </c>
      <c r="S992" s="181">
        <v>0</v>
      </c>
      <c r="T992" s="182">
        <f>S992*H992</f>
        <v>0</v>
      </c>
      <c r="U992" s="37"/>
      <c r="V992" s="37"/>
      <c r="W992" s="37"/>
      <c r="X992" s="37"/>
      <c r="Y992" s="37"/>
      <c r="Z992" s="37"/>
      <c r="AA992" s="37"/>
      <c r="AB992" s="37"/>
      <c r="AC992" s="37"/>
      <c r="AD992" s="37"/>
      <c r="AE992" s="37"/>
      <c r="AR992" s="183" t="s">
        <v>331</v>
      </c>
      <c r="AT992" s="183" t="s">
        <v>138</v>
      </c>
      <c r="AU992" s="183" t="s">
        <v>92</v>
      </c>
      <c r="AY992" s="19" t="s">
        <v>135</v>
      </c>
      <c r="BE992" s="184">
        <f>IF(N992="základní",J992,0)</f>
        <v>0</v>
      </c>
      <c r="BF992" s="184">
        <f>IF(N992="snížená",J992,0)</f>
        <v>0</v>
      </c>
      <c r="BG992" s="184">
        <f>IF(N992="zákl. přenesená",J992,0)</f>
        <v>0</v>
      </c>
      <c r="BH992" s="184">
        <f>IF(N992="sníž. přenesená",J992,0)</f>
        <v>0</v>
      </c>
      <c r="BI992" s="184">
        <f>IF(N992="nulová",J992,0)</f>
        <v>0</v>
      </c>
      <c r="BJ992" s="19" t="s">
        <v>90</v>
      </c>
      <c r="BK992" s="184">
        <f>ROUND(I992*H992,2)</f>
        <v>0</v>
      </c>
      <c r="BL992" s="19" t="s">
        <v>331</v>
      </c>
      <c r="BM992" s="183" t="s">
        <v>1355</v>
      </c>
    </row>
    <row r="993" spans="1:65" s="15" customFormat="1" ht="11.25">
      <c r="B993" s="213"/>
      <c r="C993" s="214"/>
      <c r="D993" s="192" t="s">
        <v>147</v>
      </c>
      <c r="E993" s="215" t="s">
        <v>45</v>
      </c>
      <c r="F993" s="216" t="s">
        <v>1356</v>
      </c>
      <c r="G993" s="214"/>
      <c r="H993" s="215" t="s">
        <v>45</v>
      </c>
      <c r="I993" s="217"/>
      <c r="J993" s="214"/>
      <c r="K993" s="214"/>
      <c r="L993" s="218"/>
      <c r="M993" s="219"/>
      <c r="N993" s="220"/>
      <c r="O993" s="220"/>
      <c r="P993" s="220"/>
      <c r="Q993" s="220"/>
      <c r="R993" s="220"/>
      <c r="S993" s="220"/>
      <c r="T993" s="221"/>
      <c r="AT993" s="222" t="s">
        <v>147</v>
      </c>
      <c r="AU993" s="222" t="s">
        <v>92</v>
      </c>
      <c r="AV993" s="15" t="s">
        <v>90</v>
      </c>
      <c r="AW993" s="15" t="s">
        <v>43</v>
      </c>
      <c r="AX993" s="15" t="s">
        <v>83</v>
      </c>
      <c r="AY993" s="222" t="s">
        <v>135</v>
      </c>
    </row>
    <row r="994" spans="1:65" s="13" customFormat="1" ht="33.75">
      <c r="B994" s="190"/>
      <c r="C994" s="191"/>
      <c r="D994" s="192" t="s">
        <v>147</v>
      </c>
      <c r="E994" s="193" t="s">
        <v>45</v>
      </c>
      <c r="F994" s="194" t="s">
        <v>1357</v>
      </c>
      <c r="G994" s="191"/>
      <c r="H994" s="195">
        <v>135.75</v>
      </c>
      <c r="I994" s="196"/>
      <c r="J994" s="191"/>
      <c r="K994" s="191"/>
      <c r="L994" s="197"/>
      <c r="M994" s="198"/>
      <c r="N994" s="199"/>
      <c r="O994" s="199"/>
      <c r="P994" s="199"/>
      <c r="Q994" s="199"/>
      <c r="R994" s="199"/>
      <c r="S994" s="199"/>
      <c r="T994" s="200"/>
      <c r="AT994" s="201" t="s">
        <v>147</v>
      </c>
      <c r="AU994" s="201" t="s">
        <v>92</v>
      </c>
      <c r="AV994" s="13" t="s">
        <v>92</v>
      </c>
      <c r="AW994" s="13" t="s">
        <v>43</v>
      </c>
      <c r="AX994" s="13" t="s">
        <v>83</v>
      </c>
      <c r="AY994" s="201" t="s">
        <v>135</v>
      </c>
    </row>
    <row r="995" spans="1:65" s="14" customFormat="1" ht="11.25">
      <c r="B995" s="202"/>
      <c r="C995" s="203"/>
      <c r="D995" s="192" t="s">
        <v>147</v>
      </c>
      <c r="E995" s="204" t="s">
        <v>45</v>
      </c>
      <c r="F995" s="205" t="s">
        <v>154</v>
      </c>
      <c r="G995" s="203"/>
      <c r="H995" s="206">
        <v>135.75</v>
      </c>
      <c r="I995" s="207"/>
      <c r="J995" s="203"/>
      <c r="K995" s="203"/>
      <c r="L995" s="208"/>
      <c r="M995" s="209"/>
      <c r="N995" s="210"/>
      <c r="O995" s="210"/>
      <c r="P995" s="210"/>
      <c r="Q995" s="210"/>
      <c r="R995" s="210"/>
      <c r="S995" s="210"/>
      <c r="T995" s="211"/>
      <c r="AT995" s="212" t="s">
        <v>147</v>
      </c>
      <c r="AU995" s="212" t="s">
        <v>92</v>
      </c>
      <c r="AV995" s="14" t="s">
        <v>143</v>
      </c>
      <c r="AW995" s="14" t="s">
        <v>43</v>
      </c>
      <c r="AX995" s="14" t="s">
        <v>90</v>
      </c>
      <c r="AY995" s="212" t="s">
        <v>135</v>
      </c>
    </row>
    <row r="996" spans="1:65" s="2" customFormat="1" ht="44.25" customHeight="1">
      <c r="A996" s="37"/>
      <c r="B996" s="38"/>
      <c r="C996" s="172" t="s">
        <v>1358</v>
      </c>
      <c r="D996" s="172" t="s">
        <v>138</v>
      </c>
      <c r="E996" s="173" t="s">
        <v>1359</v>
      </c>
      <c r="F996" s="174" t="s">
        <v>1360</v>
      </c>
      <c r="G996" s="175" t="s">
        <v>162</v>
      </c>
      <c r="H996" s="176">
        <v>1848.69</v>
      </c>
      <c r="I996" s="177"/>
      <c r="J996" s="178">
        <f>ROUND(I996*H996,2)</f>
        <v>0</v>
      </c>
      <c r="K996" s="174" t="s">
        <v>142</v>
      </c>
      <c r="L996" s="42"/>
      <c r="M996" s="179" t="s">
        <v>45</v>
      </c>
      <c r="N996" s="180" t="s">
        <v>54</v>
      </c>
      <c r="O996" s="67"/>
      <c r="P996" s="181">
        <f>O996*H996</f>
        <v>0</v>
      </c>
      <c r="Q996" s="181">
        <v>2.9E-4</v>
      </c>
      <c r="R996" s="181">
        <f>Q996*H996</f>
        <v>0.53612009999999999</v>
      </c>
      <c r="S996" s="181">
        <v>0</v>
      </c>
      <c r="T996" s="182">
        <f>S996*H996</f>
        <v>0</v>
      </c>
      <c r="U996" s="37"/>
      <c r="V996" s="37"/>
      <c r="W996" s="37"/>
      <c r="X996" s="37"/>
      <c r="Y996" s="37"/>
      <c r="Z996" s="37"/>
      <c r="AA996" s="37"/>
      <c r="AB996" s="37"/>
      <c r="AC996" s="37"/>
      <c r="AD996" s="37"/>
      <c r="AE996" s="37"/>
      <c r="AR996" s="183" t="s">
        <v>331</v>
      </c>
      <c r="AT996" s="183" t="s">
        <v>138</v>
      </c>
      <c r="AU996" s="183" t="s">
        <v>92</v>
      </c>
      <c r="AY996" s="19" t="s">
        <v>135</v>
      </c>
      <c r="BE996" s="184">
        <f>IF(N996="základní",J996,0)</f>
        <v>0</v>
      </c>
      <c r="BF996" s="184">
        <f>IF(N996="snížená",J996,0)</f>
        <v>0</v>
      </c>
      <c r="BG996" s="184">
        <f>IF(N996="zákl. přenesená",J996,0)</f>
        <v>0</v>
      </c>
      <c r="BH996" s="184">
        <f>IF(N996="sníž. přenesená",J996,0)</f>
        <v>0</v>
      </c>
      <c r="BI996" s="184">
        <f>IF(N996="nulová",J996,0)</f>
        <v>0</v>
      </c>
      <c r="BJ996" s="19" t="s">
        <v>90</v>
      </c>
      <c r="BK996" s="184">
        <f>ROUND(I996*H996,2)</f>
        <v>0</v>
      </c>
      <c r="BL996" s="19" t="s">
        <v>331</v>
      </c>
      <c r="BM996" s="183" t="s">
        <v>1361</v>
      </c>
    </row>
    <row r="997" spans="1:65" s="2" customFormat="1" ht="11.25">
      <c r="A997" s="37"/>
      <c r="B997" s="38"/>
      <c r="C997" s="39"/>
      <c r="D997" s="185" t="s">
        <v>145</v>
      </c>
      <c r="E997" s="39"/>
      <c r="F997" s="186" t="s">
        <v>1362</v>
      </c>
      <c r="G997" s="39"/>
      <c r="H997" s="39"/>
      <c r="I997" s="187"/>
      <c r="J997" s="39"/>
      <c r="K997" s="39"/>
      <c r="L997" s="42"/>
      <c r="M997" s="188"/>
      <c r="N997" s="189"/>
      <c r="O997" s="67"/>
      <c r="P997" s="67"/>
      <c r="Q997" s="67"/>
      <c r="R997" s="67"/>
      <c r="S997" s="67"/>
      <c r="T997" s="68"/>
      <c r="U997" s="37"/>
      <c r="V997" s="37"/>
      <c r="W997" s="37"/>
      <c r="X997" s="37"/>
      <c r="Y997" s="37"/>
      <c r="Z997" s="37"/>
      <c r="AA997" s="37"/>
      <c r="AB997" s="37"/>
      <c r="AC997" s="37"/>
      <c r="AD997" s="37"/>
      <c r="AE997" s="37"/>
      <c r="AT997" s="19" t="s">
        <v>145</v>
      </c>
      <c r="AU997" s="19" t="s">
        <v>92</v>
      </c>
    </row>
    <row r="998" spans="1:65" s="15" customFormat="1" ht="11.25">
      <c r="B998" s="213"/>
      <c r="C998" s="214"/>
      <c r="D998" s="192" t="s">
        <v>147</v>
      </c>
      <c r="E998" s="215" t="s">
        <v>45</v>
      </c>
      <c r="F998" s="216" t="s">
        <v>1356</v>
      </c>
      <c r="G998" s="214"/>
      <c r="H998" s="215" t="s">
        <v>45</v>
      </c>
      <c r="I998" s="217"/>
      <c r="J998" s="214"/>
      <c r="K998" s="214"/>
      <c r="L998" s="218"/>
      <c r="M998" s="219"/>
      <c r="N998" s="220"/>
      <c r="O998" s="220"/>
      <c r="P998" s="220"/>
      <c r="Q998" s="220"/>
      <c r="R998" s="220"/>
      <c r="S998" s="220"/>
      <c r="T998" s="221"/>
      <c r="AT998" s="222" t="s">
        <v>147</v>
      </c>
      <c r="AU998" s="222" t="s">
        <v>92</v>
      </c>
      <c r="AV998" s="15" t="s">
        <v>90</v>
      </c>
      <c r="AW998" s="15" t="s">
        <v>43</v>
      </c>
      <c r="AX998" s="15" t="s">
        <v>83</v>
      </c>
      <c r="AY998" s="222" t="s">
        <v>135</v>
      </c>
    </row>
    <row r="999" spans="1:65" s="13" customFormat="1" ht="11.25">
      <c r="B999" s="190"/>
      <c r="C999" s="191"/>
      <c r="D999" s="192" t="s">
        <v>147</v>
      </c>
      <c r="E999" s="193" t="s">
        <v>45</v>
      </c>
      <c r="F999" s="194" t="s">
        <v>271</v>
      </c>
      <c r="G999" s="191"/>
      <c r="H999" s="195">
        <v>51.173999999999999</v>
      </c>
      <c r="I999" s="196"/>
      <c r="J999" s="191"/>
      <c r="K999" s="191"/>
      <c r="L999" s="197"/>
      <c r="M999" s="198"/>
      <c r="N999" s="199"/>
      <c r="O999" s="199"/>
      <c r="P999" s="199"/>
      <c r="Q999" s="199"/>
      <c r="R999" s="199"/>
      <c r="S999" s="199"/>
      <c r="T999" s="200"/>
      <c r="AT999" s="201" t="s">
        <v>147</v>
      </c>
      <c r="AU999" s="201" t="s">
        <v>92</v>
      </c>
      <c r="AV999" s="13" t="s">
        <v>92</v>
      </c>
      <c r="AW999" s="13" t="s">
        <v>43</v>
      </c>
      <c r="AX999" s="13" t="s">
        <v>83</v>
      </c>
      <c r="AY999" s="201" t="s">
        <v>135</v>
      </c>
    </row>
    <row r="1000" spans="1:65" s="13" customFormat="1" ht="11.25">
      <c r="B1000" s="190"/>
      <c r="C1000" s="191"/>
      <c r="D1000" s="192" t="s">
        <v>147</v>
      </c>
      <c r="E1000" s="193" t="s">
        <v>45</v>
      </c>
      <c r="F1000" s="194" t="s">
        <v>272</v>
      </c>
      <c r="G1000" s="191"/>
      <c r="H1000" s="195">
        <v>48.246000000000002</v>
      </c>
      <c r="I1000" s="196"/>
      <c r="J1000" s="191"/>
      <c r="K1000" s="191"/>
      <c r="L1000" s="197"/>
      <c r="M1000" s="198"/>
      <c r="N1000" s="199"/>
      <c r="O1000" s="199"/>
      <c r="P1000" s="199"/>
      <c r="Q1000" s="199"/>
      <c r="R1000" s="199"/>
      <c r="S1000" s="199"/>
      <c r="T1000" s="200"/>
      <c r="AT1000" s="201" t="s">
        <v>147</v>
      </c>
      <c r="AU1000" s="201" t="s">
        <v>92</v>
      </c>
      <c r="AV1000" s="13" t="s">
        <v>92</v>
      </c>
      <c r="AW1000" s="13" t="s">
        <v>43</v>
      </c>
      <c r="AX1000" s="13" t="s">
        <v>83</v>
      </c>
      <c r="AY1000" s="201" t="s">
        <v>135</v>
      </c>
    </row>
    <row r="1001" spans="1:65" s="13" customFormat="1" ht="11.25">
      <c r="B1001" s="190"/>
      <c r="C1001" s="191"/>
      <c r="D1001" s="192" t="s">
        <v>147</v>
      </c>
      <c r="E1001" s="193" t="s">
        <v>45</v>
      </c>
      <c r="F1001" s="194" t="s">
        <v>273</v>
      </c>
      <c r="G1001" s="191"/>
      <c r="H1001" s="195">
        <v>53.497</v>
      </c>
      <c r="I1001" s="196"/>
      <c r="J1001" s="191"/>
      <c r="K1001" s="191"/>
      <c r="L1001" s="197"/>
      <c r="M1001" s="198"/>
      <c r="N1001" s="199"/>
      <c r="O1001" s="199"/>
      <c r="P1001" s="199"/>
      <c r="Q1001" s="199"/>
      <c r="R1001" s="199"/>
      <c r="S1001" s="199"/>
      <c r="T1001" s="200"/>
      <c r="AT1001" s="201" t="s">
        <v>147</v>
      </c>
      <c r="AU1001" s="201" t="s">
        <v>92</v>
      </c>
      <c r="AV1001" s="13" t="s">
        <v>92</v>
      </c>
      <c r="AW1001" s="13" t="s">
        <v>43</v>
      </c>
      <c r="AX1001" s="13" t="s">
        <v>83</v>
      </c>
      <c r="AY1001" s="201" t="s">
        <v>135</v>
      </c>
    </row>
    <row r="1002" spans="1:65" s="13" customFormat="1" ht="11.25">
      <c r="B1002" s="190"/>
      <c r="C1002" s="191"/>
      <c r="D1002" s="192" t="s">
        <v>147</v>
      </c>
      <c r="E1002" s="193" t="s">
        <v>45</v>
      </c>
      <c r="F1002" s="194" t="s">
        <v>274</v>
      </c>
      <c r="G1002" s="191"/>
      <c r="H1002" s="195">
        <v>54.363999999999997</v>
      </c>
      <c r="I1002" s="196"/>
      <c r="J1002" s="191"/>
      <c r="K1002" s="191"/>
      <c r="L1002" s="197"/>
      <c r="M1002" s="198"/>
      <c r="N1002" s="199"/>
      <c r="O1002" s="199"/>
      <c r="P1002" s="199"/>
      <c r="Q1002" s="199"/>
      <c r="R1002" s="199"/>
      <c r="S1002" s="199"/>
      <c r="T1002" s="200"/>
      <c r="AT1002" s="201" t="s">
        <v>147</v>
      </c>
      <c r="AU1002" s="201" t="s">
        <v>92</v>
      </c>
      <c r="AV1002" s="13" t="s">
        <v>92</v>
      </c>
      <c r="AW1002" s="13" t="s">
        <v>43</v>
      </c>
      <c r="AX1002" s="13" t="s">
        <v>83</v>
      </c>
      <c r="AY1002" s="201" t="s">
        <v>135</v>
      </c>
    </row>
    <row r="1003" spans="1:65" s="13" customFormat="1" ht="11.25">
      <c r="B1003" s="190"/>
      <c r="C1003" s="191"/>
      <c r="D1003" s="192" t="s">
        <v>147</v>
      </c>
      <c r="E1003" s="193" t="s">
        <v>45</v>
      </c>
      <c r="F1003" s="194" t="s">
        <v>275</v>
      </c>
      <c r="G1003" s="191"/>
      <c r="H1003" s="195">
        <v>103.812</v>
      </c>
      <c r="I1003" s="196"/>
      <c r="J1003" s="191"/>
      <c r="K1003" s="191"/>
      <c r="L1003" s="197"/>
      <c r="M1003" s="198"/>
      <c r="N1003" s="199"/>
      <c r="O1003" s="199"/>
      <c r="P1003" s="199"/>
      <c r="Q1003" s="199"/>
      <c r="R1003" s="199"/>
      <c r="S1003" s="199"/>
      <c r="T1003" s="200"/>
      <c r="AT1003" s="201" t="s">
        <v>147</v>
      </c>
      <c r="AU1003" s="201" t="s">
        <v>92</v>
      </c>
      <c r="AV1003" s="13" t="s">
        <v>92</v>
      </c>
      <c r="AW1003" s="13" t="s">
        <v>43</v>
      </c>
      <c r="AX1003" s="13" t="s">
        <v>83</v>
      </c>
      <c r="AY1003" s="201" t="s">
        <v>135</v>
      </c>
    </row>
    <row r="1004" spans="1:65" s="13" customFormat="1" ht="11.25">
      <c r="B1004" s="190"/>
      <c r="C1004" s="191"/>
      <c r="D1004" s="192" t="s">
        <v>147</v>
      </c>
      <c r="E1004" s="193" t="s">
        <v>45</v>
      </c>
      <c r="F1004" s="194" t="s">
        <v>276</v>
      </c>
      <c r="G1004" s="191"/>
      <c r="H1004" s="195">
        <v>118.69199999999999</v>
      </c>
      <c r="I1004" s="196"/>
      <c r="J1004" s="191"/>
      <c r="K1004" s="191"/>
      <c r="L1004" s="197"/>
      <c r="M1004" s="198"/>
      <c r="N1004" s="199"/>
      <c r="O1004" s="199"/>
      <c r="P1004" s="199"/>
      <c r="Q1004" s="199"/>
      <c r="R1004" s="199"/>
      <c r="S1004" s="199"/>
      <c r="T1004" s="200"/>
      <c r="AT1004" s="201" t="s">
        <v>147</v>
      </c>
      <c r="AU1004" s="201" t="s">
        <v>92</v>
      </c>
      <c r="AV1004" s="13" t="s">
        <v>92</v>
      </c>
      <c r="AW1004" s="13" t="s">
        <v>43</v>
      </c>
      <c r="AX1004" s="13" t="s">
        <v>83</v>
      </c>
      <c r="AY1004" s="201" t="s">
        <v>135</v>
      </c>
    </row>
    <row r="1005" spans="1:65" s="13" customFormat="1" ht="11.25">
      <c r="B1005" s="190"/>
      <c r="C1005" s="191"/>
      <c r="D1005" s="192" t="s">
        <v>147</v>
      </c>
      <c r="E1005" s="193" t="s">
        <v>45</v>
      </c>
      <c r="F1005" s="194" t="s">
        <v>277</v>
      </c>
      <c r="G1005" s="191"/>
      <c r="H1005" s="195">
        <v>118.69199999999999</v>
      </c>
      <c r="I1005" s="196"/>
      <c r="J1005" s="191"/>
      <c r="K1005" s="191"/>
      <c r="L1005" s="197"/>
      <c r="M1005" s="198"/>
      <c r="N1005" s="199"/>
      <c r="O1005" s="199"/>
      <c r="P1005" s="199"/>
      <c r="Q1005" s="199"/>
      <c r="R1005" s="199"/>
      <c r="S1005" s="199"/>
      <c r="T1005" s="200"/>
      <c r="AT1005" s="201" t="s">
        <v>147</v>
      </c>
      <c r="AU1005" s="201" t="s">
        <v>92</v>
      </c>
      <c r="AV1005" s="13" t="s">
        <v>92</v>
      </c>
      <c r="AW1005" s="13" t="s">
        <v>43</v>
      </c>
      <c r="AX1005" s="13" t="s">
        <v>83</v>
      </c>
      <c r="AY1005" s="201" t="s">
        <v>135</v>
      </c>
    </row>
    <row r="1006" spans="1:65" s="13" customFormat="1" ht="11.25">
      <c r="B1006" s="190"/>
      <c r="C1006" s="191"/>
      <c r="D1006" s="192" t="s">
        <v>147</v>
      </c>
      <c r="E1006" s="193" t="s">
        <v>45</v>
      </c>
      <c r="F1006" s="194" t="s">
        <v>278</v>
      </c>
      <c r="G1006" s="191"/>
      <c r="H1006" s="195">
        <v>118.69199999999999</v>
      </c>
      <c r="I1006" s="196"/>
      <c r="J1006" s="191"/>
      <c r="K1006" s="191"/>
      <c r="L1006" s="197"/>
      <c r="M1006" s="198"/>
      <c r="N1006" s="199"/>
      <c r="O1006" s="199"/>
      <c r="P1006" s="199"/>
      <c r="Q1006" s="199"/>
      <c r="R1006" s="199"/>
      <c r="S1006" s="199"/>
      <c r="T1006" s="200"/>
      <c r="AT1006" s="201" t="s">
        <v>147</v>
      </c>
      <c r="AU1006" s="201" t="s">
        <v>92</v>
      </c>
      <c r="AV1006" s="13" t="s">
        <v>92</v>
      </c>
      <c r="AW1006" s="13" t="s">
        <v>43</v>
      </c>
      <c r="AX1006" s="13" t="s">
        <v>83</v>
      </c>
      <c r="AY1006" s="201" t="s">
        <v>135</v>
      </c>
    </row>
    <row r="1007" spans="1:65" s="13" customFormat="1" ht="11.25">
      <c r="B1007" s="190"/>
      <c r="C1007" s="191"/>
      <c r="D1007" s="192" t="s">
        <v>147</v>
      </c>
      <c r="E1007" s="193" t="s">
        <v>45</v>
      </c>
      <c r="F1007" s="194" t="s">
        <v>279</v>
      </c>
      <c r="G1007" s="191"/>
      <c r="H1007" s="195">
        <v>118.69199999999999</v>
      </c>
      <c r="I1007" s="196"/>
      <c r="J1007" s="191"/>
      <c r="K1007" s="191"/>
      <c r="L1007" s="197"/>
      <c r="M1007" s="198"/>
      <c r="N1007" s="199"/>
      <c r="O1007" s="199"/>
      <c r="P1007" s="199"/>
      <c r="Q1007" s="199"/>
      <c r="R1007" s="199"/>
      <c r="S1007" s="199"/>
      <c r="T1007" s="200"/>
      <c r="AT1007" s="201" t="s">
        <v>147</v>
      </c>
      <c r="AU1007" s="201" t="s">
        <v>92</v>
      </c>
      <c r="AV1007" s="13" t="s">
        <v>92</v>
      </c>
      <c r="AW1007" s="13" t="s">
        <v>43</v>
      </c>
      <c r="AX1007" s="13" t="s">
        <v>83</v>
      </c>
      <c r="AY1007" s="201" t="s">
        <v>135</v>
      </c>
    </row>
    <row r="1008" spans="1:65" s="13" customFormat="1" ht="22.5">
      <c r="B1008" s="190"/>
      <c r="C1008" s="191"/>
      <c r="D1008" s="192" t="s">
        <v>147</v>
      </c>
      <c r="E1008" s="193" t="s">
        <v>45</v>
      </c>
      <c r="F1008" s="194" t="s">
        <v>1363</v>
      </c>
      <c r="G1008" s="191"/>
      <c r="H1008" s="195">
        <v>25.620999999999999</v>
      </c>
      <c r="I1008" s="196"/>
      <c r="J1008" s="191"/>
      <c r="K1008" s="191"/>
      <c r="L1008" s="197"/>
      <c r="M1008" s="198"/>
      <c r="N1008" s="199"/>
      <c r="O1008" s="199"/>
      <c r="P1008" s="199"/>
      <c r="Q1008" s="199"/>
      <c r="R1008" s="199"/>
      <c r="S1008" s="199"/>
      <c r="T1008" s="200"/>
      <c r="AT1008" s="201" t="s">
        <v>147</v>
      </c>
      <c r="AU1008" s="201" t="s">
        <v>92</v>
      </c>
      <c r="AV1008" s="13" t="s">
        <v>92</v>
      </c>
      <c r="AW1008" s="13" t="s">
        <v>43</v>
      </c>
      <c r="AX1008" s="13" t="s">
        <v>83</v>
      </c>
      <c r="AY1008" s="201" t="s">
        <v>135</v>
      </c>
    </row>
    <row r="1009" spans="2:51" s="13" customFormat="1" ht="22.5">
      <c r="B1009" s="190"/>
      <c r="C1009" s="191"/>
      <c r="D1009" s="192" t="s">
        <v>147</v>
      </c>
      <c r="E1009" s="193" t="s">
        <v>45</v>
      </c>
      <c r="F1009" s="194" t="s">
        <v>281</v>
      </c>
      <c r="G1009" s="191"/>
      <c r="H1009" s="195">
        <v>18.614999999999998</v>
      </c>
      <c r="I1009" s="196"/>
      <c r="J1009" s="191"/>
      <c r="K1009" s="191"/>
      <c r="L1009" s="197"/>
      <c r="M1009" s="198"/>
      <c r="N1009" s="199"/>
      <c r="O1009" s="199"/>
      <c r="P1009" s="199"/>
      <c r="Q1009" s="199"/>
      <c r="R1009" s="199"/>
      <c r="S1009" s="199"/>
      <c r="T1009" s="200"/>
      <c r="AT1009" s="201" t="s">
        <v>147</v>
      </c>
      <c r="AU1009" s="201" t="s">
        <v>92</v>
      </c>
      <c r="AV1009" s="13" t="s">
        <v>92</v>
      </c>
      <c r="AW1009" s="13" t="s">
        <v>43</v>
      </c>
      <c r="AX1009" s="13" t="s">
        <v>83</v>
      </c>
      <c r="AY1009" s="201" t="s">
        <v>135</v>
      </c>
    </row>
    <row r="1010" spans="2:51" s="13" customFormat="1" ht="22.5">
      <c r="B1010" s="190"/>
      <c r="C1010" s="191"/>
      <c r="D1010" s="192" t="s">
        <v>147</v>
      </c>
      <c r="E1010" s="193" t="s">
        <v>45</v>
      </c>
      <c r="F1010" s="194" t="s">
        <v>282</v>
      </c>
      <c r="G1010" s="191"/>
      <c r="H1010" s="195">
        <v>18.614999999999998</v>
      </c>
      <c r="I1010" s="196"/>
      <c r="J1010" s="191"/>
      <c r="K1010" s="191"/>
      <c r="L1010" s="197"/>
      <c r="M1010" s="198"/>
      <c r="N1010" s="199"/>
      <c r="O1010" s="199"/>
      <c r="P1010" s="199"/>
      <c r="Q1010" s="199"/>
      <c r="R1010" s="199"/>
      <c r="S1010" s="199"/>
      <c r="T1010" s="200"/>
      <c r="AT1010" s="201" t="s">
        <v>147</v>
      </c>
      <c r="AU1010" s="201" t="s">
        <v>92</v>
      </c>
      <c r="AV1010" s="13" t="s">
        <v>92</v>
      </c>
      <c r="AW1010" s="13" t="s">
        <v>43</v>
      </c>
      <c r="AX1010" s="13" t="s">
        <v>83</v>
      </c>
      <c r="AY1010" s="201" t="s">
        <v>135</v>
      </c>
    </row>
    <row r="1011" spans="2:51" s="13" customFormat="1" ht="22.5">
      <c r="B1011" s="190"/>
      <c r="C1011" s="191"/>
      <c r="D1011" s="192" t="s">
        <v>147</v>
      </c>
      <c r="E1011" s="193" t="s">
        <v>45</v>
      </c>
      <c r="F1011" s="194" t="s">
        <v>283</v>
      </c>
      <c r="G1011" s="191"/>
      <c r="H1011" s="195">
        <v>18.614999999999998</v>
      </c>
      <c r="I1011" s="196"/>
      <c r="J1011" s="191"/>
      <c r="K1011" s="191"/>
      <c r="L1011" s="197"/>
      <c r="M1011" s="198"/>
      <c r="N1011" s="199"/>
      <c r="O1011" s="199"/>
      <c r="P1011" s="199"/>
      <c r="Q1011" s="199"/>
      <c r="R1011" s="199"/>
      <c r="S1011" s="199"/>
      <c r="T1011" s="200"/>
      <c r="AT1011" s="201" t="s">
        <v>147</v>
      </c>
      <c r="AU1011" s="201" t="s">
        <v>92</v>
      </c>
      <c r="AV1011" s="13" t="s">
        <v>92</v>
      </c>
      <c r="AW1011" s="13" t="s">
        <v>43</v>
      </c>
      <c r="AX1011" s="13" t="s">
        <v>83</v>
      </c>
      <c r="AY1011" s="201" t="s">
        <v>135</v>
      </c>
    </row>
    <row r="1012" spans="2:51" s="13" customFormat="1" ht="22.5">
      <c r="B1012" s="190"/>
      <c r="C1012" s="191"/>
      <c r="D1012" s="192" t="s">
        <v>147</v>
      </c>
      <c r="E1012" s="193" t="s">
        <v>45</v>
      </c>
      <c r="F1012" s="194" t="s">
        <v>284</v>
      </c>
      <c r="G1012" s="191"/>
      <c r="H1012" s="195">
        <v>18.614999999999998</v>
      </c>
      <c r="I1012" s="196"/>
      <c r="J1012" s="191"/>
      <c r="K1012" s="191"/>
      <c r="L1012" s="197"/>
      <c r="M1012" s="198"/>
      <c r="N1012" s="199"/>
      <c r="O1012" s="199"/>
      <c r="P1012" s="199"/>
      <c r="Q1012" s="199"/>
      <c r="R1012" s="199"/>
      <c r="S1012" s="199"/>
      <c r="T1012" s="200"/>
      <c r="AT1012" s="201" t="s">
        <v>147</v>
      </c>
      <c r="AU1012" s="201" t="s">
        <v>92</v>
      </c>
      <c r="AV1012" s="13" t="s">
        <v>92</v>
      </c>
      <c r="AW1012" s="13" t="s">
        <v>43</v>
      </c>
      <c r="AX1012" s="13" t="s">
        <v>83</v>
      </c>
      <c r="AY1012" s="201" t="s">
        <v>135</v>
      </c>
    </row>
    <row r="1013" spans="2:51" s="13" customFormat="1" ht="11.25">
      <c r="B1013" s="190"/>
      <c r="C1013" s="191"/>
      <c r="D1013" s="192" t="s">
        <v>147</v>
      </c>
      <c r="E1013" s="193" t="s">
        <v>45</v>
      </c>
      <c r="F1013" s="194" t="s">
        <v>285</v>
      </c>
      <c r="G1013" s="191"/>
      <c r="H1013" s="195">
        <v>57.478999999999999</v>
      </c>
      <c r="I1013" s="196"/>
      <c r="J1013" s="191"/>
      <c r="K1013" s="191"/>
      <c r="L1013" s="197"/>
      <c r="M1013" s="198"/>
      <c r="N1013" s="199"/>
      <c r="O1013" s="199"/>
      <c r="P1013" s="199"/>
      <c r="Q1013" s="199"/>
      <c r="R1013" s="199"/>
      <c r="S1013" s="199"/>
      <c r="T1013" s="200"/>
      <c r="AT1013" s="201" t="s">
        <v>147</v>
      </c>
      <c r="AU1013" s="201" t="s">
        <v>92</v>
      </c>
      <c r="AV1013" s="13" t="s">
        <v>92</v>
      </c>
      <c r="AW1013" s="13" t="s">
        <v>43</v>
      </c>
      <c r="AX1013" s="13" t="s">
        <v>83</v>
      </c>
      <c r="AY1013" s="201" t="s">
        <v>135</v>
      </c>
    </row>
    <row r="1014" spans="2:51" s="13" customFormat="1" ht="11.25">
      <c r="B1014" s="190"/>
      <c r="C1014" s="191"/>
      <c r="D1014" s="192" t="s">
        <v>147</v>
      </c>
      <c r="E1014" s="193" t="s">
        <v>45</v>
      </c>
      <c r="F1014" s="194" t="s">
        <v>286</v>
      </c>
      <c r="G1014" s="191"/>
      <c r="H1014" s="195">
        <v>52.241</v>
      </c>
      <c r="I1014" s="196"/>
      <c r="J1014" s="191"/>
      <c r="K1014" s="191"/>
      <c r="L1014" s="197"/>
      <c r="M1014" s="198"/>
      <c r="N1014" s="199"/>
      <c r="O1014" s="199"/>
      <c r="P1014" s="199"/>
      <c r="Q1014" s="199"/>
      <c r="R1014" s="199"/>
      <c r="S1014" s="199"/>
      <c r="T1014" s="200"/>
      <c r="AT1014" s="201" t="s">
        <v>147</v>
      </c>
      <c r="AU1014" s="201" t="s">
        <v>92</v>
      </c>
      <c r="AV1014" s="13" t="s">
        <v>92</v>
      </c>
      <c r="AW1014" s="13" t="s">
        <v>43</v>
      </c>
      <c r="AX1014" s="13" t="s">
        <v>83</v>
      </c>
      <c r="AY1014" s="201" t="s">
        <v>135</v>
      </c>
    </row>
    <row r="1015" spans="2:51" s="13" customFormat="1" ht="11.25">
      <c r="B1015" s="190"/>
      <c r="C1015" s="191"/>
      <c r="D1015" s="192" t="s">
        <v>147</v>
      </c>
      <c r="E1015" s="193" t="s">
        <v>45</v>
      </c>
      <c r="F1015" s="194" t="s">
        <v>287</v>
      </c>
      <c r="G1015" s="191"/>
      <c r="H1015" s="195">
        <v>61.149000000000001</v>
      </c>
      <c r="I1015" s="196"/>
      <c r="J1015" s="191"/>
      <c r="K1015" s="191"/>
      <c r="L1015" s="197"/>
      <c r="M1015" s="198"/>
      <c r="N1015" s="199"/>
      <c r="O1015" s="199"/>
      <c r="P1015" s="199"/>
      <c r="Q1015" s="199"/>
      <c r="R1015" s="199"/>
      <c r="S1015" s="199"/>
      <c r="T1015" s="200"/>
      <c r="AT1015" s="201" t="s">
        <v>147</v>
      </c>
      <c r="AU1015" s="201" t="s">
        <v>92</v>
      </c>
      <c r="AV1015" s="13" t="s">
        <v>92</v>
      </c>
      <c r="AW1015" s="13" t="s">
        <v>43</v>
      </c>
      <c r="AX1015" s="13" t="s">
        <v>83</v>
      </c>
      <c r="AY1015" s="201" t="s">
        <v>135</v>
      </c>
    </row>
    <row r="1016" spans="2:51" s="13" customFormat="1" ht="11.25">
      <c r="B1016" s="190"/>
      <c r="C1016" s="191"/>
      <c r="D1016" s="192" t="s">
        <v>147</v>
      </c>
      <c r="E1016" s="193" t="s">
        <v>45</v>
      </c>
      <c r="F1016" s="194" t="s">
        <v>288</v>
      </c>
      <c r="G1016" s="191"/>
      <c r="H1016" s="195">
        <v>57.273000000000003</v>
      </c>
      <c r="I1016" s="196"/>
      <c r="J1016" s="191"/>
      <c r="K1016" s="191"/>
      <c r="L1016" s="197"/>
      <c r="M1016" s="198"/>
      <c r="N1016" s="199"/>
      <c r="O1016" s="199"/>
      <c r="P1016" s="199"/>
      <c r="Q1016" s="199"/>
      <c r="R1016" s="199"/>
      <c r="S1016" s="199"/>
      <c r="T1016" s="200"/>
      <c r="AT1016" s="201" t="s">
        <v>147</v>
      </c>
      <c r="AU1016" s="201" t="s">
        <v>92</v>
      </c>
      <c r="AV1016" s="13" t="s">
        <v>92</v>
      </c>
      <c r="AW1016" s="13" t="s">
        <v>43</v>
      </c>
      <c r="AX1016" s="13" t="s">
        <v>83</v>
      </c>
      <c r="AY1016" s="201" t="s">
        <v>135</v>
      </c>
    </row>
    <row r="1017" spans="2:51" s="13" customFormat="1" ht="11.25">
      <c r="B1017" s="190"/>
      <c r="C1017" s="191"/>
      <c r="D1017" s="192" t="s">
        <v>147</v>
      </c>
      <c r="E1017" s="193" t="s">
        <v>45</v>
      </c>
      <c r="F1017" s="194" t="s">
        <v>289</v>
      </c>
      <c r="G1017" s="191"/>
      <c r="H1017" s="195">
        <v>43.868000000000002</v>
      </c>
      <c r="I1017" s="196"/>
      <c r="J1017" s="191"/>
      <c r="K1017" s="191"/>
      <c r="L1017" s="197"/>
      <c r="M1017" s="198"/>
      <c r="N1017" s="199"/>
      <c r="O1017" s="199"/>
      <c r="P1017" s="199"/>
      <c r="Q1017" s="199"/>
      <c r="R1017" s="199"/>
      <c r="S1017" s="199"/>
      <c r="T1017" s="200"/>
      <c r="AT1017" s="201" t="s">
        <v>147</v>
      </c>
      <c r="AU1017" s="201" t="s">
        <v>92</v>
      </c>
      <c r="AV1017" s="13" t="s">
        <v>92</v>
      </c>
      <c r="AW1017" s="13" t="s">
        <v>43</v>
      </c>
      <c r="AX1017" s="13" t="s">
        <v>83</v>
      </c>
      <c r="AY1017" s="201" t="s">
        <v>135</v>
      </c>
    </row>
    <row r="1018" spans="2:51" s="13" customFormat="1" ht="11.25">
      <c r="B1018" s="190"/>
      <c r="C1018" s="191"/>
      <c r="D1018" s="192" t="s">
        <v>147</v>
      </c>
      <c r="E1018" s="193" t="s">
        <v>45</v>
      </c>
      <c r="F1018" s="194" t="s">
        <v>290</v>
      </c>
      <c r="G1018" s="191"/>
      <c r="H1018" s="195">
        <v>20.408000000000001</v>
      </c>
      <c r="I1018" s="196"/>
      <c r="J1018" s="191"/>
      <c r="K1018" s="191"/>
      <c r="L1018" s="197"/>
      <c r="M1018" s="198"/>
      <c r="N1018" s="199"/>
      <c r="O1018" s="199"/>
      <c r="P1018" s="199"/>
      <c r="Q1018" s="199"/>
      <c r="R1018" s="199"/>
      <c r="S1018" s="199"/>
      <c r="T1018" s="200"/>
      <c r="AT1018" s="201" t="s">
        <v>147</v>
      </c>
      <c r="AU1018" s="201" t="s">
        <v>92</v>
      </c>
      <c r="AV1018" s="13" t="s">
        <v>92</v>
      </c>
      <c r="AW1018" s="13" t="s">
        <v>43</v>
      </c>
      <c r="AX1018" s="13" t="s">
        <v>83</v>
      </c>
      <c r="AY1018" s="201" t="s">
        <v>135</v>
      </c>
    </row>
    <row r="1019" spans="2:51" s="13" customFormat="1" ht="11.25">
      <c r="B1019" s="190"/>
      <c r="C1019" s="191"/>
      <c r="D1019" s="192" t="s">
        <v>147</v>
      </c>
      <c r="E1019" s="193" t="s">
        <v>45</v>
      </c>
      <c r="F1019" s="194" t="s">
        <v>291</v>
      </c>
      <c r="G1019" s="191"/>
      <c r="H1019" s="195">
        <v>31.667000000000002</v>
      </c>
      <c r="I1019" s="196"/>
      <c r="J1019" s="191"/>
      <c r="K1019" s="191"/>
      <c r="L1019" s="197"/>
      <c r="M1019" s="198"/>
      <c r="N1019" s="199"/>
      <c r="O1019" s="199"/>
      <c r="P1019" s="199"/>
      <c r="Q1019" s="199"/>
      <c r="R1019" s="199"/>
      <c r="S1019" s="199"/>
      <c r="T1019" s="200"/>
      <c r="AT1019" s="201" t="s">
        <v>147</v>
      </c>
      <c r="AU1019" s="201" t="s">
        <v>92</v>
      </c>
      <c r="AV1019" s="13" t="s">
        <v>92</v>
      </c>
      <c r="AW1019" s="13" t="s">
        <v>43</v>
      </c>
      <c r="AX1019" s="13" t="s">
        <v>83</v>
      </c>
      <c r="AY1019" s="201" t="s">
        <v>135</v>
      </c>
    </row>
    <row r="1020" spans="2:51" s="13" customFormat="1" ht="11.25">
      <c r="B1020" s="190"/>
      <c r="C1020" s="191"/>
      <c r="D1020" s="192" t="s">
        <v>147</v>
      </c>
      <c r="E1020" s="193" t="s">
        <v>45</v>
      </c>
      <c r="F1020" s="194" t="s">
        <v>292</v>
      </c>
      <c r="G1020" s="191"/>
      <c r="H1020" s="195">
        <v>7.9210000000000003</v>
      </c>
      <c r="I1020" s="196"/>
      <c r="J1020" s="191"/>
      <c r="K1020" s="191"/>
      <c r="L1020" s="197"/>
      <c r="M1020" s="198"/>
      <c r="N1020" s="199"/>
      <c r="O1020" s="199"/>
      <c r="P1020" s="199"/>
      <c r="Q1020" s="199"/>
      <c r="R1020" s="199"/>
      <c r="S1020" s="199"/>
      <c r="T1020" s="200"/>
      <c r="AT1020" s="201" t="s">
        <v>147</v>
      </c>
      <c r="AU1020" s="201" t="s">
        <v>92</v>
      </c>
      <c r="AV1020" s="13" t="s">
        <v>92</v>
      </c>
      <c r="AW1020" s="13" t="s">
        <v>43</v>
      </c>
      <c r="AX1020" s="13" t="s">
        <v>83</v>
      </c>
      <c r="AY1020" s="201" t="s">
        <v>135</v>
      </c>
    </row>
    <row r="1021" spans="2:51" s="13" customFormat="1" ht="33.75">
      <c r="B1021" s="190"/>
      <c r="C1021" s="191"/>
      <c r="D1021" s="192" t="s">
        <v>147</v>
      </c>
      <c r="E1021" s="193" t="s">
        <v>45</v>
      </c>
      <c r="F1021" s="194" t="s">
        <v>1364</v>
      </c>
      <c r="G1021" s="191"/>
      <c r="H1021" s="195">
        <v>205.50200000000001</v>
      </c>
      <c r="I1021" s="196"/>
      <c r="J1021" s="191"/>
      <c r="K1021" s="191"/>
      <c r="L1021" s="197"/>
      <c r="M1021" s="198"/>
      <c r="N1021" s="199"/>
      <c r="O1021" s="199"/>
      <c r="P1021" s="199"/>
      <c r="Q1021" s="199"/>
      <c r="R1021" s="199"/>
      <c r="S1021" s="199"/>
      <c r="T1021" s="200"/>
      <c r="AT1021" s="201" t="s">
        <v>147</v>
      </c>
      <c r="AU1021" s="201" t="s">
        <v>92</v>
      </c>
      <c r="AV1021" s="13" t="s">
        <v>92</v>
      </c>
      <c r="AW1021" s="13" t="s">
        <v>43</v>
      </c>
      <c r="AX1021" s="13" t="s">
        <v>83</v>
      </c>
      <c r="AY1021" s="201" t="s">
        <v>135</v>
      </c>
    </row>
    <row r="1022" spans="2:51" s="16" customFormat="1" ht="11.25">
      <c r="B1022" s="234"/>
      <c r="C1022" s="235"/>
      <c r="D1022" s="192" t="s">
        <v>147</v>
      </c>
      <c r="E1022" s="236" t="s">
        <v>45</v>
      </c>
      <c r="F1022" s="237" t="s">
        <v>847</v>
      </c>
      <c r="G1022" s="235"/>
      <c r="H1022" s="238">
        <v>1423.45</v>
      </c>
      <c r="I1022" s="239"/>
      <c r="J1022" s="235"/>
      <c r="K1022" s="235"/>
      <c r="L1022" s="240"/>
      <c r="M1022" s="241"/>
      <c r="N1022" s="242"/>
      <c r="O1022" s="242"/>
      <c r="P1022" s="242"/>
      <c r="Q1022" s="242"/>
      <c r="R1022" s="242"/>
      <c r="S1022" s="242"/>
      <c r="T1022" s="243"/>
      <c r="AT1022" s="244" t="s">
        <v>147</v>
      </c>
      <c r="AU1022" s="244" t="s">
        <v>92</v>
      </c>
      <c r="AV1022" s="16" t="s">
        <v>136</v>
      </c>
      <c r="AW1022" s="16" t="s">
        <v>43</v>
      </c>
      <c r="AX1022" s="16" t="s">
        <v>83</v>
      </c>
      <c r="AY1022" s="244" t="s">
        <v>135</v>
      </c>
    </row>
    <row r="1023" spans="2:51" s="15" customFormat="1" ht="11.25">
      <c r="B1023" s="213"/>
      <c r="C1023" s="214"/>
      <c r="D1023" s="192" t="s">
        <v>147</v>
      </c>
      <c r="E1023" s="215" t="s">
        <v>45</v>
      </c>
      <c r="F1023" s="216" t="s">
        <v>1365</v>
      </c>
      <c r="G1023" s="214"/>
      <c r="H1023" s="215" t="s">
        <v>45</v>
      </c>
      <c r="I1023" s="217"/>
      <c r="J1023" s="214"/>
      <c r="K1023" s="214"/>
      <c r="L1023" s="218"/>
      <c r="M1023" s="219"/>
      <c r="N1023" s="220"/>
      <c r="O1023" s="220"/>
      <c r="P1023" s="220"/>
      <c r="Q1023" s="220"/>
      <c r="R1023" s="220"/>
      <c r="S1023" s="220"/>
      <c r="T1023" s="221"/>
      <c r="AT1023" s="222" t="s">
        <v>147</v>
      </c>
      <c r="AU1023" s="222" t="s">
        <v>92</v>
      </c>
      <c r="AV1023" s="15" t="s">
        <v>90</v>
      </c>
      <c r="AW1023" s="15" t="s">
        <v>43</v>
      </c>
      <c r="AX1023" s="15" t="s">
        <v>83</v>
      </c>
      <c r="AY1023" s="222" t="s">
        <v>135</v>
      </c>
    </row>
    <row r="1024" spans="2:51" s="13" customFormat="1" ht="11.25">
      <c r="B1024" s="190"/>
      <c r="C1024" s="191"/>
      <c r="D1024" s="192" t="s">
        <v>147</v>
      </c>
      <c r="E1024" s="193" t="s">
        <v>45</v>
      </c>
      <c r="F1024" s="194" t="s">
        <v>237</v>
      </c>
      <c r="G1024" s="191"/>
      <c r="H1024" s="195">
        <v>18.97</v>
      </c>
      <c r="I1024" s="196"/>
      <c r="J1024" s="191"/>
      <c r="K1024" s="191"/>
      <c r="L1024" s="197"/>
      <c r="M1024" s="198"/>
      <c r="N1024" s="199"/>
      <c r="O1024" s="199"/>
      <c r="P1024" s="199"/>
      <c r="Q1024" s="199"/>
      <c r="R1024" s="199"/>
      <c r="S1024" s="199"/>
      <c r="T1024" s="200"/>
      <c r="AT1024" s="201" t="s">
        <v>147</v>
      </c>
      <c r="AU1024" s="201" t="s">
        <v>92</v>
      </c>
      <c r="AV1024" s="13" t="s">
        <v>92</v>
      </c>
      <c r="AW1024" s="13" t="s">
        <v>43</v>
      </c>
      <c r="AX1024" s="13" t="s">
        <v>83</v>
      </c>
      <c r="AY1024" s="201" t="s">
        <v>135</v>
      </c>
    </row>
    <row r="1025" spans="2:63" s="13" customFormat="1" ht="11.25">
      <c r="B1025" s="190"/>
      <c r="C1025" s="191"/>
      <c r="D1025" s="192" t="s">
        <v>147</v>
      </c>
      <c r="E1025" s="193" t="s">
        <v>45</v>
      </c>
      <c r="F1025" s="194" t="s">
        <v>238</v>
      </c>
      <c r="G1025" s="191"/>
      <c r="H1025" s="195">
        <v>15.06</v>
      </c>
      <c r="I1025" s="196"/>
      <c r="J1025" s="191"/>
      <c r="K1025" s="191"/>
      <c r="L1025" s="197"/>
      <c r="M1025" s="198"/>
      <c r="N1025" s="199"/>
      <c r="O1025" s="199"/>
      <c r="P1025" s="199"/>
      <c r="Q1025" s="199"/>
      <c r="R1025" s="199"/>
      <c r="S1025" s="199"/>
      <c r="T1025" s="200"/>
      <c r="AT1025" s="201" t="s">
        <v>147</v>
      </c>
      <c r="AU1025" s="201" t="s">
        <v>92</v>
      </c>
      <c r="AV1025" s="13" t="s">
        <v>92</v>
      </c>
      <c r="AW1025" s="13" t="s">
        <v>43</v>
      </c>
      <c r="AX1025" s="13" t="s">
        <v>83</v>
      </c>
      <c r="AY1025" s="201" t="s">
        <v>135</v>
      </c>
    </row>
    <row r="1026" spans="2:63" s="13" customFormat="1" ht="11.25">
      <c r="B1026" s="190"/>
      <c r="C1026" s="191"/>
      <c r="D1026" s="192" t="s">
        <v>147</v>
      </c>
      <c r="E1026" s="193" t="s">
        <v>45</v>
      </c>
      <c r="F1026" s="194" t="s">
        <v>1366</v>
      </c>
      <c r="G1026" s="191"/>
      <c r="H1026" s="195">
        <v>14.18</v>
      </c>
      <c r="I1026" s="196"/>
      <c r="J1026" s="191"/>
      <c r="K1026" s="191"/>
      <c r="L1026" s="197"/>
      <c r="M1026" s="198"/>
      <c r="N1026" s="199"/>
      <c r="O1026" s="199"/>
      <c r="P1026" s="199"/>
      <c r="Q1026" s="199"/>
      <c r="R1026" s="199"/>
      <c r="S1026" s="199"/>
      <c r="T1026" s="200"/>
      <c r="AT1026" s="201" t="s">
        <v>147</v>
      </c>
      <c r="AU1026" s="201" t="s">
        <v>92</v>
      </c>
      <c r="AV1026" s="13" t="s">
        <v>92</v>
      </c>
      <c r="AW1026" s="13" t="s">
        <v>43</v>
      </c>
      <c r="AX1026" s="13" t="s">
        <v>83</v>
      </c>
      <c r="AY1026" s="201" t="s">
        <v>135</v>
      </c>
    </row>
    <row r="1027" spans="2:63" s="13" customFormat="1" ht="11.25">
      <c r="B1027" s="190"/>
      <c r="C1027" s="191"/>
      <c r="D1027" s="192" t="s">
        <v>147</v>
      </c>
      <c r="E1027" s="193" t="s">
        <v>45</v>
      </c>
      <c r="F1027" s="194" t="s">
        <v>1367</v>
      </c>
      <c r="G1027" s="191"/>
      <c r="H1027" s="195">
        <v>15.11</v>
      </c>
      <c r="I1027" s="196"/>
      <c r="J1027" s="191"/>
      <c r="K1027" s="191"/>
      <c r="L1027" s="197"/>
      <c r="M1027" s="198"/>
      <c r="N1027" s="199"/>
      <c r="O1027" s="199"/>
      <c r="P1027" s="199"/>
      <c r="Q1027" s="199"/>
      <c r="R1027" s="199"/>
      <c r="S1027" s="199"/>
      <c r="T1027" s="200"/>
      <c r="AT1027" s="201" t="s">
        <v>147</v>
      </c>
      <c r="AU1027" s="201" t="s">
        <v>92</v>
      </c>
      <c r="AV1027" s="13" t="s">
        <v>92</v>
      </c>
      <c r="AW1027" s="13" t="s">
        <v>43</v>
      </c>
      <c r="AX1027" s="13" t="s">
        <v>83</v>
      </c>
      <c r="AY1027" s="201" t="s">
        <v>135</v>
      </c>
    </row>
    <row r="1028" spans="2:63" s="13" customFormat="1" ht="11.25">
      <c r="B1028" s="190"/>
      <c r="C1028" s="191"/>
      <c r="D1028" s="192" t="s">
        <v>147</v>
      </c>
      <c r="E1028" s="193" t="s">
        <v>45</v>
      </c>
      <c r="F1028" s="194" t="s">
        <v>1368</v>
      </c>
      <c r="G1028" s="191"/>
      <c r="H1028" s="195">
        <v>48.26</v>
      </c>
      <c r="I1028" s="196"/>
      <c r="J1028" s="191"/>
      <c r="K1028" s="191"/>
      <c r="L1028" s="197"/>
      <c r="M1028" s="198"/>
      <c r="N1028" s="199"/>
      <c r="O1028" s="199"/>
      <c r="P1028" s="199"/>
      <c r="Q1028" s="199"/>
      <c r="R1028" s="199"/>
      <c r="S1028" s="199"/>
      <c r="T1028" s="200"/>
      <c r="AT1028" s="201" t="s">
        <v>147</v>
      </c>
      <c r="AU1028" s="201" t="s">
        <v>92</v>
      </c>
      <c r="AV1028" s="13" t="s">
        <v>92</v>
      </c>
      <c r="AW1028" s="13" t="s">
        <v>43</v>
      </c>
      <c r="AX1028" s="13" t="s">
        <v>83</v>
      </c>
      <c r="AY1028" s="201" t="s">
        <v>135</v>
      </c>
    </row>
    <row r="1029" spans="2:63" s="13" customFormat="1" ht="11.25">
      <c r="B1029" s="190"/>
      <c r="C1029" s="191"/>
      <c r="D1029" s="192" t="s">
        <v>147</v>
      </c>
      <c r="E1029" s="193" t="s">
        <v>45</v>
      </c>
      <c r="F1029" s="194" t="s">
        <v>1369</v>
      </c>
      <c r="G1029" s="191"/>
      <c r="H1029" s="195">
        <v>48.26</v>
      </c>
      <c r="I1029" s="196"/>
      <c r="J1029" s="191"/>
      <c r="K1029" s="191"/>
      <c r="L1029" s="197"/>
      <c r="M1029" s="198"/>
      <c r="N1029" s="199"/>
      <c r="O1029" s="199"/>
      <c r="P1029" s="199"/>
      <c r="Q1029" s="199"/>
      <c r="R1029" s="199"/>
      <c r="S1029" s="199"/>
      <c r="T1029" s="200"/>
      <c r="AT1029" s="201" t="s">
        <v>147</v>
      </c>
      <c r="AU1029" s="201" t="s">
        <v>92</v>
      </c>
      <c r="AV1029" s="13" t="s">
        <v>92</v>
      </c>
      <c r="AW1029" s="13" t="s">
        <v>43</v>
      </c>
      <c r="AX1029" s="13" t="s">
        <v>83</v>
      </c>
      <c r="AY1029" s="201" t="s">
        <v>135</v>
      </c>
    </row>
    <row r="1030" spans="2:63" s="13" customFormat="1" ht="11.25">
      <c r="B1030" s="190"/>
      <c r="C1030" s="191"/>
      <c r="D1030" s="192" t="s">
        <v>147</v>
      </c>
      <c r="E1030" s="193" t="s">
        <v>45</v>
      </c>
      <c r="F1030" s="194" t="s">
        <v>1370</v>
      </c>
      <c r="G1030" s="191"/>
      <c r="H1030" s="195">
        <v>48.26</v>
      </c>
      <c r="I1030" s="196"/>
      <c r="J1030" s="191"/>
      <c r="K1030" s="191"/>
      <c r="L1030" s="197"/>
      <c r="M1030" s="198"/>
      <c r="N1030" s="199"/>
      <c r="O1030" s="199"/>
      <c r="P1030" s="199"/>
      <c r="Q1030" s="199"/>
      <c r="R1030" s="199"/>
      <c r="S1030" s="199"/>
      <c r="T1030" s="200"/>
      <c r="AT1030" s="201" t="s">
        <v>147</v>
      </c>
      <c r="AU1030" s="201" t="s">
        <v>92</v>
      </c>
      <c r="AV1030" s="13" t="s">
        <v>92</v>
      </c>
      <c r="AW1030" s="13" t="s">
        <v>43</v>
      </c>
      <c r="AX1030" s="13" t="s">
        <v>83</v>
      </c>
      <c r="AY1030" s="201" t="s">
        <v>135</v>
      </c>
    </row>
    <row r="1031" spans="2:63" s="13" customFormat="1" ht="11.25">
      <c r="B1031" s="190"/>
      <c r="C1031" s="191"/>
      <c r="D1031" s="192" t="s">
        <v>147</v>
      </c>
      <c r="E1031" s="193" t="s">
        <v>45</v>
      </c>
      <c r="F1031" s="194" t="s">
        <v>1371</v>
      </c>
      <c r="G1031" s="191"/>
      <c r="H1031" s="195">
        <v>48.26</v>
      </c>
      <c r="I1031" s="196"/>
      <c r="J1031" s="191"/>
      <c r="K1031" s="191"/>
      <c r="L1031" s="197"/>
      <c r="M1031" s="198"/>
      <c r="N1031" s="199"/>
      <c r="O1031" s="199"/>
      <c r="P1031" s="199"/>
      <c r="Q1031" s="199"/>
      <c r="R1031" s="199"/>
      <c r="S1031" s="199"/>
      <c r="T1031" s="200"/>
      <c r="AT1031" s="201" t="s">
        <v>147</v>
      </c>
      <c r="AU1031" s="201" t="s">
        <v>92</v>
      </c>
      <c r="AV1031" s="13" t="s">
        <v>92</v>
      </c>
      <c r="AW1031" s="13" t="s">
        <v>43</v>
      </c>
      <c r="AX1031" s="13" t="s">
        <v>83</v>
      </c>
      <c r="AY1031" s="201" t="s">
        <v>135</v>
      </c>
    </row>
    <row r="1032" spans="2:63" s="13" customFormat="1" ht="11.25">
      <c r="B1032" s="190"/>
      <c r="C1032" s="191"/>
      <c r="D1032" s="192" t="s">
        <v>147</v>
      </c>
      <c r="E1032" s="193" t="s">
        <v>45</v>
      </c>
      <c r="F1032" s="194" t="s">
        <v>1372</v>
      </c>
      <c r="G1032" s="191"/>
      <c r="H1032" s="195">
        <v>48.26</v>
      </c>
      <c r="I1032" s="196"/>
      <c r="J1032" s="191"/>
      <c r="K1032" s="191"/>
      <c r="L1032" s="197"/>
      <c r="M1032" s="198"/>
      <c r="N1032" s="199"/>
      <c r="O1032" s="199"/>
      <c r="P1032" s="199"/>
      <c r="Q1032" s="199"/>
      <c r="R1032" s="199"/>
      <c r="S1032" s="199"/>
      <c r="T1032" s="200"/>
      <c r="AT1032" s="201" t="s">
        <v>147</v>
      </c>
      <c r="AU1032" s="201" t="s">
        <v>92</v>
      </c>
      <c r="AV1032" s="13" t="s">
        <v>92</v>
      </c>
      <c r="AW1032" s="13" t="s">
        <v>43</v>
      </c>
      <c r="AX1032" s="13" t="s">
        <v>83</v>
      </c>
      <c r="AY1032" s="201" t="s">
        <v>135</v>
      </c>
    </row>
    <row r="1033" spans="2:63" s="13" customFormat="1" ht="11.25">
      <c r="B1033" s="190"/>
      <c r="C1033" s="191"/>
      <c r="D1033" s="192" t="s">
        <v>147</v>
      </c>
      <c r="E1033" s="193" t="s">
        <v>45</v>
      </c>
      <c r="F1033" s="194" t="s">
        <v>246</v>
      </c>
      <c r="G1033" s="191"/>
      <c r="H1033" s="195">
        <v>22.75</v>
      </c>
      <c r="I1033" s="196"/>
      <c r="J1033" s="191"/>
      <c r="K1033" s="191"/>
      <c r="L1033" s="197"/>
      <c r="M1033" s="198"/>
      <c r="N1033" s="199"/>
      <c r="O1033" s="199"/>
      <c r="P1033" s="199"/>
      <c r="Q1033" s="199"/>
      <c r="R1033" s="199"/>
      <c r="S1033" s="199"/>
      <c r="T1033" s="200"/>
      <c r="AT1033" s="201" t="s">
        <v>147</v>
      </c>
      <c r="AU1033" s="201" t="s">
        <v>92</v>
      </c>
      <c r="AV1033" s="13" t="s">
        <v>92</v>
      </c>
      <c r="AW1033" s="13" t="s">
        <v>43</v>
      </c>
      <c r="AX1033" s="13" t="s">
        <v>83</v>
      </c>
      <c r="AY1033" s="201" t="s">
        <v>135</v>
      </c>
    </row>
    <row r="1034" spans="2:63" s="13" customFormat="1" ht="11.25">
      <c r="B1034" s="190"/>
      <c r="C1034" s="191"/>
      <c r="D1034" s="192" t="s">
        <v>147</v>
      </c>
      <c r="E1034" s="193" t="s">
        <v>45</v>
      </c>
      <c r="F1034" s="194" t="s">
        <v>247</v>
      </c>
      <c r="G1034" s="191"/>
      <c r="H1034" s="195">
        <v>26.79</v>
      </c>
      <c r="I1034" s="196"/>
      <c r="J1034" s="191"/>
      <c r="K1034" s="191"/>
      <c r="L1034" s="197"/>
      <c r="M1034" s="198"/>
      <c r="N1034" s="199"/>
      <c r="O1034" s="199"/>
      <c r="P1034" s="199"/>
      <c r="Q1034" s="199"/>
      <c r="R1034" s="199"/>
      <c r="S1034" s="199"/>
      <c r="T1034" s="200"/>
      <c r="AT1034" s="201" t="s">
        <v>147</v>
      </c>
      <c r="AU1034" s="201" t="s">
        <v>92</v>
      </c>
      <c r="AV1034" s="13" t="s">
        <v>92</v>
      </c>
      <c r="AW1034" s="13" t="s">
        <v>43</v>
      </c>
      <c r="AX1034" s="13" t="s">
        <v>83</v>
      </c>
      <c r="AY1034" s="201" t="s">
        <v>135</v>
      </c>
    </row>
    <row r="1035" spans="2:63" s="13" customFormat="1" ht="11.25">
      <c r="B1035" s="190"/>
      <c r="C1035" s="191"/>
      <c r="D1035" s="192" t="s">
        <v>147</v>
      </c>
      <c r="E1035" s="193" t="s">
        <v>45</v>
      </c>
      <c r="F1035" s="194" t="s">
        <v>1170</v>
      </c>
      <c r="G1035" s="191"/>
      <c r="H1035" s="195">
        <v>28.58</v>
      </c>
      <c r="I1035" s="196"/>
      <c r="J1035" s="191"/>
      <c r="K1035" s="191"/>
      <c r="L1035" s="197"/>
      <c r="M1035" s="198"/>
      <c r="N1035" s="199"/>
      <c r="O1035" s="199"/>
      <c r="P1035" s="199"/>
      <c r="Q1035" s="199"/>
      <c r="R1035" s="199"/>
      <c r="S1035" s="199"/>
      <c r="T1035" s="200"/>
      <c r="AT1035" s="201" t="s">
        <v>147</v>
      </c>
      <c r="AU1035" s="201" t="s">
        <v>92</v>
      </c>
      <c r="AV1035" s="13" t="s">
        <v>92</v>
      </c>
      <c r="AW1035" s="13" t="s">
        <v>43</v>
      </c>
      <c r="AX1035" s="13" t="s">
        <v>83</v>
      </c>
      <c r="AY1035" s="201" t="s">
        <v>135</v>
      </c>
    </row>
    <row r="1036" spans="2:63" s="13" customFormat="1" ht="11.25">
      <c r="B1036" s="190"/>
      <c r="C1036" s="191"/>
      <c r="D1036" s="192" t="s">
        <v>147</v>
      </c>
      <c r="E1036" s="193" t="s">
        <v>45</v>
      </c>
      <c r="F1036" s="194" t="s">
        <v>1171</v>
      </c>
      <c r="G1036" s="191"/>
      <c r="H1036" s="195">
        <v>26.24</v>
      </c>
      <c r="I1036" s="196"/>
      <c r="J1036" s="191"/>
      <c r="K1036" s="191"/>
      <c r="L1036" s="197"/>
      <c r="M1036" s="198"/>
      <c r="N1036" s="199"/>
      <c r="O1036" s="199"/>
      <c r="P1036" s="199"/>
      <c r="Q1036" s="199"/>
      <c r="R1036" s="199"/>
      <c r="S1036" s="199"/>
      <c r="T1036" s="200"/>
      <c r="AT1036" s="201" t="s">
        <v>147</v>
      </c>
      <c r="AU1036" s="201" t="s">
        <v>92</v>
      </c>
      <c r="AV1036" s="13" t="s">
        <v>92</v>
      </c>
      <c r="AW1036" s="13" t="s">
        <v>43</v>
      </c>
      <c r="AX1036" s="13" t="s">
        <v>83</v>
      </c>
      <c r="AY1036" s="201" t="s">
        <v>135</v>
      </c>
    </row>
    <row r="1037" spans="2:63" s="13" customFormat="1" ht="11.25">
      <c r="B1037" s="190"/>
      <c r="C1037" s="191"/>
      <c r="D1037" s="192" t="s">
        <v>147</v>
      </c>
      <c r="E1037" s="193" t="s">
        <v>45</v>
      </c>
      <c r="F1037" s="194" t="s">
        <v>250</v>
      </c>
      <c r="G1037" s="191"/>
      <c r="H1037" s="195">
        <v>16.260000000000002</v>
      </c>
      <c r="I1037" s="196"/>
      <c r="J1037" s="191"/>
      <c r="K1037" s="191"/>
      <c r="L1037" s="197"/>
      <c r="M1037" s="198"/>
      <c r="N1037" s="199"/>
      <c r="O1037" s="199"/>
      <c r="P1037" s="199"/>
      <c r="Q1037" s="199"/>
      <c r="R1037" s="199"/>
      <c r="S1037" s="199"/>
      <c r="T1037" s="200"/>
      <c r="AT1037" s="201" t="s">
        <v>147</v>
      </c>
      <c r="AU1037" s="201" t="s">
        <v>92</v>
      </c>
      <c r="AV1037" s="13" t="s">
        <v>92</v>
      </c>
      <c r="AW1037" s="13" t="s">
        <v>43</v>
      </c>
      <c r="AX1037" s="13" t="s">
        <v>83</v>
      </c>
      <c r="AY1037" s="201" t="s">
        <v>135</v>
      </c>
    </row>
    <row r="1038" spans="2:63" s="16" customFormat="1" ht="11.25">
      <c r="B1038" s="234"/>
      <c r="C1038" s="235"/>
      <c r="D1038" s="192" t="s">
        <v>147</v>
      </c>
      <c r="E1038" s="236" t="s">
        <v>45</v>
      </c>
      <c r="F1038" s="237" t="s">
        <v>847</v>
      </c>
      <c r="G1038" s="235"/>
      <c r="H1038" s="238">
        <v>425.24</v>
      </c>
      <c r="I1038" s="239"/>
      <c r="J1038" s="235"/>
      <c r="K1038" s="235"/>
      <c r="L1038" s="240"/>
      <c r="M1038" s="241"/>
      <c r="N1038" s="242"/>
      <c r="O1038" s="242"/>
      <c r="P1038" s="242"/>
      <c r="Q1038" s="242"/>
      <c r="R1038" s="242"/>
      <c r="S1038" s="242"/>
      <c r="T1038" s="243"/>
      <c r="AT1038" s="244" t="s">
        <v>147</v>
      </c>
      <c r="AU1038" s="244" t="s">
        <v>92</v>
      </c>
      <c r="AV1038" s="16" t="s">
        <v>136</v>
      </c>
      <c r="AW1038" s="16" t="s">
        <v>43</v>
      </c>
      <c r="AX1038" s="16" t="s">
        <v>83</v>
      </c>
      <c r="AY1038" s="244" t="s">
        <v>135</v>
      </c>
    </row>
    <row r="1039" spans="2:63" s="14" customFormat="1" ht="11.25">
      <c r="B1039" s="202"/>
      <c r="C1039" s="203"/>
      <c r="D1039" s="192" t="s">
        <v>147</v>
      </c>
      <c r="E1039" s="204" t="s">
        <v>45</v>
      </c>
      <c r="F1039" s="205" t="s">
        <v>154</v>
      </c>
      <c r="G1039" s="203"/>
      <c r="H1039" s="206">
        <v>1848.69</v>
      </c>
      <c r="I1039" s="207"/>
      <c r="J1039" s="203"/>
      <c r="K1039" s="203"/>
      <c r="L1039" s="208"/>
      <c r="M1039" s="209"/>
      <c r="N1039" s="210"/>
      <c r="O1039" s="210"/>
      <c r="P1039" s="210"/>
      <c r="Q1039" s="210"/>
      <c r="R1039" s="210"/>
      <c r="S1039" s="210"/>
      <c r="T1039" s="211"/>
      <c r="AT1039" s="212" t="s">
        <v>147</v>
      </c>
      <c r="AU1039" s="212" t="s">
        <v>92</v>
      </c>
      <c r="AV1039" s="14" t="s">
        <v>143</v>
      </c>
      <c r="AW1039" s="14" t="s">
        <v>43</v>
      </c>
      <c r="AX1039" s="14" t="s">
        <v>90</v>
      </c>
      <c r="AY1039" s="212" t="s">
        <v>135</v>
      </c>
    </row>
    <row r="1040" spans="2:63" s="12" customFormat="1" ht="22.9" customHeight="1">
      <c r="B1040" s="156"/>
      <c r="C1040" s="157"/>
      <c r="D1040" s="158" t="s">
        <v>82</v>
      </c>
      <c r="E1040" s="170" t="s">
        <v>1373</v>
      </c>
      <c r="F1040" s="170" t="s">
        <v>1374</v>
      </c>
      <c r="G1040" s="157"/>
      <c r="H1040" s="157"/>
      <c r="I1040" s="160"/>
      <c r="J1040" s="171">
        <f>BK1040</f>
        <v>0</v>
      </c>
      <c r="K1040" s="157"/>
      <c r="L1040" s="162"/>
      <c r="M1040" s="163"/>
      <c r="N1040" s="164"/>
      <c r="O1040" s="164"/>
      <c r="P1040" s="165">
        <f>SUM(P1041:P1043)</f>
        <v>0</v>
      </c>
      <c r="Q1040" s="164"/>
      <c r="R1040" s="165">
        <f>SUM(R1041:R1043)</f>
        <v>0</v>
      </c>
      <c r="S1040" s="164"/>
      <c r="T1040" s="166">
        <f>SUM(T1041:T1043)</f>
        <v>0.15363599999999999</v>
      </c>
      <c r="AR1040" s="167" t="s">
        <v>92</v>
      </c>
      <c r="AT1040" s="168" t="s">
        <v>82</v>
      </c>
      <c r="AU1040" s="168" t="s">
        <v>90</v>
      </c>
      <c r="AY1040" s="167" t="s">
        <v>135</v>
      </c>
      <c r="BK1040" s="169">
        <f>SUM(BK1041:BK1043)</f>
        <v>0</v>
      </c>
    </row>
    <row r="1041" spans="1:65" s="2" customFormat="1" ht="37.9" customHeight="1">
      <c r="A1041" s="37"/>
      <c r="B1041" s="38"/>
      <c r="C1041" s="172" t="s">
        <v>1375</v>
      </c>
      <c r="D1041" s="172" t="s">
        <v>138</v>
      </c>
      <c r="E1041" s="173" t="s">
        <v>1376</v>
      </c>
      <c r="F1041" s="174" t="s">
        <v>1377</v>
      </c>
      <c r="G1041" s="175" t="s">
        <v>162</v>
      </c>
      <c r="H1041" s="176">
        <v>10.974</v>
      </c>
      <c r="I1041" s="177"/>
      <c r="J1041" s="178">
        <f>ROUND(I1041*H1041,2)</f>
        <v>0</v>
      </c>
      <c r="K1041" s="174" t="s">
        <v>142</v>
      </c>
      <c r="L1041" s="42"/>
      <c r="M1041" s="179" t="s">
        <v>45</v>
      </c>
      <c r="N1041" s="180" t="s">
        <v>54</v>
      </c>
      <c r="O1041" s="67"/>
      <c r="P1041" s="181">
        <f>O1041*H1041</f>
        <v>0</v>
      </c>
      <c r="Q1041" s="181">
        <v>0</v>
      </c>
      <c r="R1041" s="181">
        <f>Q1041*H1041</f>
        <v>0</v>
      </c>
      <c r="S1041" s="181">
        <v>1.4E-2</v>
      </c>
      <c r="T1041" s="182">
        <f>S1041*H1041</f>
        <v>0.15363599999999999</v>
      </c>
      <c r="U1041" s="37"/>
      <c r="V1041" s="37"/>
      <c r="W1041" s="37"/>
      <c r="X1041" s="37"/>
      <c r="Y1041" s="37"/>
      <c r="Z1041" s="37"/>
      <c r="AA1041" s="37"/>
      <c r="AB1041" s="37"/>
      <c r="AC1041" s="37"/>
      <c r="AD1041" s="37"/>
      <c r="AE1041" s="37"/>
      <c r="AR1041" s="183" t="s">
        <v>331</v>
      </c>
      <c r="AT1041" s="183" t="s">
        <v>138</v>
      </c>
      <c r="AU1041" s="183" t="s">
        <v>92</v>
      </c>
      <c r="AY1041" s="19" t="s">
        <v>135</v>
      </c>
      <c r="BE1041" s="184">
        <f>IF(N1041="základní",J1041,0)</f>
        <v>0</v>
      </c>
      <c r="BF1041" s="184">
        <f>IF(N1041="snížená",J1041,0)</f>
        <v>0</v>
      </c>
      <c r="BG1041" s="184">
        <f>IF(N1041="zákl. přenesená",J1041,0)</f>
        <v>0</v>
      </c>
      <c r="BH1041" s="184">
        <f>IF(N1041="sníž. přenesená",J1041,0)</f>
        <v>0</v>
      </c>
      <c r="BI1041" s="184">
        <f>IF(N1041="nulová",J1041,0)</f>
        <v>0</v>
      </c>
      <c r="BJ1041" s="19" t="s">
        <v>90</v>
      </c>
      <c r="BK1041" s="184">
        <f>ROUND(I1041*H1041,2)</f>
        <v>0</v>
      </c>
      <c r="BL1041" s="19" t="s">
        <v>331</v>
      </c>
      <c r="BM1041" s="183" t="s">
        <v>1378</v>
      </c>
    </row>
    <row r="1042" spans="1:65" s="2" customFormat="1" ht="11.25">
      <c r="A1042" s="37"/>
      <c r="B1042" s="38"/>
      <c r="C1042" s="39"/>
      <c r="D1042" s="185" t="s">
        <v>145</v>
      </c>
      <c r="E1042" s="39"/>
      <c r="F1042" s="186" t="s">
        <v>1379</v>
      </c>
      <c r="G1042" s="39"/>
      <c r="H1042" s="39"/>
      <c r="I1042" s="187"/>
      <c r="J1042" s="39"/>
      <c r="K1042" s="39"/>
      <c r="L1042" s="42"/>
      <c r="M1042" s="188"/>
      <c r="N1042" s="189"/>
      <c r="O1042" s="67"/>
      <c r="P1042" s="67"/>
      <c r="Q1042" s="67"/>
      <c r="R1042" s="67"/>
      <c r="S1042" s="67"/>
      <c r="T1042" s="68"/>
      <c r="U1042" s="37"/>
      <c r="V1042" s="37"/>
      <c r="W1042" s="37"/>
      <c r="X1042" s="37"/>
      <c r="Y1042" s="37"/>
      <c r="Z1042" s="37"/>
      <c r="AA1042" s="37"/>
      <c r="AB1042" s="37"/>
      <c r="AC1042" s="37"/>
      <c r="AD1042" s="37"/>
      <c r="AE1042" s="37"/>
      <c r="AT1042" s="19" t="s">
        <v>145</v>
      </c>
      <c r="AU1042" s="19" t="s">
        <v>92</v>
      </c>
    </row>
    <row r="1043" spans="1:65" s="13" customFormat="1" ht="11.25">
      <c r="B1043" s="190"/>
      <c r="C1043" s="191"/>
      <c r="D1043" s="192" t="s">
        <v>147</v>
      </c>
      <c r="E1043" s="193" t="s">
        <v>45</v>
      </c>
      <c r="F1043" s="194" t="s">
        <v>1380</v>
      </c>
      <c r="G1043" s="191"/>
      <c r="H1043" s="195">
        <v>10.974</v>
      </c>
      <c r="I1043" s="196"/>
      <c r="J1043" s="191"/>
      <c r="K1043" s="191"/>
      <c r="L1043" s="197"/>
      <c r="M1043" s="198"/>
      <c r="N1043" s="199"/>
      <c r="O1043" s="199"/>
      <c r="P1043" s="199"/>
      <c r="Q1043" s="199"/>
      <c r="R1043" s="199"/>
      <c r="S1043" s="199"/>
      <c r="T1043" s="200"/>
      <c r="AT1043" s="201" t="s">
        <v>147</v>
      </c>
      <c r="AU1043" s="201" t="s">
        <v>92</v>
      </c>
      <c r="AV1043" s="13" t="s">
        <v>92</v>
      </c>
      <c r="AW1043" s="13" t="s">
        <v>43</v>
      </c>
      <c r="AX1043" s="13" t="s">
        <v>90</v>
      </c>
      <c r="AY1043" s="201" t="s">
        <v>135</v>
      </c>
    </row>
    <row r="1044" spans="1:65" s="12" customFormat="1" ht="25.9" customHeight="1">
      <c r="B1044" s="156"/>
      <c r="C1044" s="157"/>
      <c r="D1044" s="158" t="s">
        <v>82</v>
      </c>
      <c r="E1044" s="159" t="s">
        <v>1381</v>
      </c>
      <c r="F1044" s="159" t="s">
        <v>1382</v>
      </c>
      <c r="G1044" s="157"/>
      <c r="H1044" s="157"/>
      <c r="I1044" s="160"/>
      <c r="J1044" s="161">
        <f>BK1044</f>
        <v>0</v>
      </c>
      <c r="K1044" s="157"/>
      <c r="L1044" s="162"/>
      <c r="M1044" s="163"/>
      <c r="N1044" s="164"/>
      <c r="O1044" s="164"/>
      <c r="P1044" s="165">
        <f>SUM(P1045:P1050)</f>
        <v>0</v>
      </c>
      <c r="Q1044" s="164"/>
      <c r="R1044" s="165">
        <f>SUM(R1045:R1050)</f>
        <v>0</v>
      </c>
      <c r="S1044" s="164"/>
      <c r="T1044" s="166">
        <f>SUM(T1045:T1050)</f>
        <v>0</v>
      </c>
      <c r="AR1044" s="167" t="s">
        <v>202</v>
      </c>
      <c r="AT1044" s="168" t="s">
        <v>82</v>
      </c>
      <c r="AU1044" s="168" t="s">
        <v>83</v>
      </c>
      <c r="AY1044" s="167" t="s">
        <v>135</v>
      </c>
      <c r="BK1044" s="169">
        <f>SUM(BK1045:BK1050)</f>
        <v>0</v>
      </c>
    </row>
    <row r="1045" spans="1:65" s="2" customFormat="1" ht="37.9" customHeight="1">
      <c r="A1045" s="37"/>
      <c r="B1045" s="38"/>
      <c r="C1045" s="172" t="s">
        <v>1383</v>
      </c>
      <c r="D1045" s="172" t="s">
        <v>138</v>
      </c>
      <c r="E1045" s="173" t="s">
        <v>1384</v>
      </c>
      <c r="F1045" s="174" t="s">
        <v>1385</v>
      </c>
      <c r="G1045" s="175" t="s">
        <v>411</v>
      </c>
      <c r="H1045" s="176">
        <v>1</v>
      </c>
      <c r="I1045" s="177"/>
      <c r="J1045" s="178">
        <f t="shared" ref="J1045:J1050" si="10">ROUND(I1045*H1045,2)</f>
        <v>0</v>
      </c>
      <c r="K1045" s="174" t="s">
        <v>45</v>
      </c>
      <c r="L1045" s="42"/>
      <c r="M1045" s="179" t="s">
        <v>45</v>
      </c>
      <c r="N1045" s="180" t="s">
        <v>54</v>
      </c>
      <c r="O1045" s="67"/>
      <c r="P1045" s="181">
        <f t="shared" ref="P1045:P1050" si="11">O1045*H1045</f>
        <v>0</v>
      </c>
      <c r="Q1045" s="181">
        <v>0</v>
      </c>
      <c r="R1045" s="181">
        <f t="shared" ref="R1045:R1050" si="12">Q1045*H1045</f>
        <v>0</v>
      </c>
      <c r="S1045" s="181">
        <v>0</v>
      </c>
      <c r="T1045" s="182">
        <f t="shared" ref="T1045:T1050" si="13">S1045*H1045</f>
        <v>0</v>
      </c>
      <c r="U1045" s="37"/>
      <c r="V1045" s="37"/>
      <c r="W1045" s="37"/>
      <c r="X1045" s="37"/>
      <c r="Y1045" s="37"/>
      <c r="Z1045" s="37"/>
      <c r="AA1045" s="37"/>
      <c r="AB1045" s="37"/>
      <c r="AC1045" s="37"/>
      <c r="AD1045" s="37"/>
      <c r="AE1045" s="37"/>
      <c r="AR1045" s="183" t="s">
        <v>1386</v>
      </c>
      <c r="AT1045" s="183" t="s">
        <v>138</v>
      </c>
      <c r="AU1045" s="183" t="s">
        <v>90</v>
      </c>
      <c r="AY1045" s="19" t="s">
        <v>135</v>
      </c>
      <c r="BE1045" s="184">
        <f t="shared" ref="BE1045:BE1050" si="14">IF(N1045="základní",J1045,0)</f>
        <v>0</v>
      </c>
      <c r="BF1045" s="184">
        <f t="shared" ref="BF1045:BF1050" si="15">IF(N1045="snížená",J1045,0)</f>
        <v>0</v>
      </c>
      <c r="BG1045" s="184">
        <f t="shared" ref="BG1045:BG1050" si="16">IF(N1045="zákl. přenesená",J1045,0)</f>
        <v>0</v>
      </c>
      <c r="BH1045" s="184">
        <f t="shared" ref="BH1045:BH1050" si="17">IF(N1045="sníž. přenesená",J1045,0)</f>
        <v>0</v>
      </c>
      <c r="BI1045" s="184">
        <f t="shared" ref="BI1045:BI1050" si="18">IF(N1045="nulová",J1045,0)</f>
        <v>0</v>
      </c>
      <c r="BJ1045" s="19" t="s">
        <v>90</v>
      </c>
      <c r="BK1045" s="184">
        <f t="shared" ref="BK1045:BK1050" si="19">ROUND(I1045*H1045,2)</f>
        <v>0</v>
      </c>
      <c r="BL1045" s="19" t="s">
        <v>1386</v>
      </c>
      <c r="BM1045" s="183" t="s">
        <v>1387</v>
      </c>
    </row>
    <row r="1046" spans="1:65" s="2" customFormat="1" ht="24.2" customHeight="1">
      <c r="A1046" s="37"/>
      <c r="B1046" s="38"/>
      <c r="C1046" s="172" t="s">
        <v>1388</v>
      </c>
      <c r="D1046" s="172" t="s">
        <v>138</v>
      </c>
      <c r="E1046" s="173" t="s">
        <v>1389</v>
      </c>
      <c r="F1046" s="174" t="s">
        <v>1390</v>
      </c>
      <c r="G1046" s="175" t="s">
        <v>411</v>
      </c>
      <c r="H1046" s="176">
        <v>1</v>
      </c>
      <c r="I1046" s="177"/>
      <c r="J1046" s="178">
        <f t="shared" si="10"/>
        <v>0</v>
      </c>
      <c r="K1046" s="174" t="s">
        <v>45</v>
      </c>
      <c r="L1046" s="42"/>
      <c r="M1046" s="179" t="s">
        <v>45</v>
      </c>
      <c r="N1046" s="180" t="s">
        <v>54</v>
      </c>
      <c r="O1046" s="67"/>
      <c r="P1046" s="181">
        <f t="shared" si="11"/>
        <v>0</v>
      </c>
      <c r="Q1046" s="181">
        <v>0</v>
      </c>
      <c r="R1046" s="181">
        <f t="shared" si="12"/>
        <v>0</v>
      </c>
      <c r="S1046" s="181">
        <v>0</v>
      </c>
      <c r="T1046" s="182">
        <f t="shared" si="13"/>
        <v>0</v>
      </c>
      <c r="U1046" s="37"/>
      <c r="V1046" s="37"/>
      <c r="W1046" s="37"/>
      <c r="X1046" s="37"/>
      <c r="Y1046" s="37"/>
      <c r="Z1046" s="37"/>
      <c r="AA1046" s="37"/>
      <c r="AB1046" s="37"/>
      <c r="AC1046" s="37"/>
      <c r="AD1046" s="37"/>
      <c r="AE1046" s="37"/>
      <c r="AR1046" s="183" t="s">
        <v>1386</v>
      </c>
      <c r="AT1046" s="183" t="s">
        <v>138</v>
      </c>
      <c r="AU1046" s="183" t="s">
        <v>90</v>
      </c>
      <c r="AY1046" s="19" t="s">
        <v>135</v>
      </c>
      <c r="BE1046" s="184">
        <f t="shared" si="14"/>
        <v>0</v>
      </c>
      <c r="BF1046" s="184">
        <f t="shared" si="15"/>
        <v>0</v>
      </c>
      <c r="BG1046" s="184">
        <f t="shared" si="16"/>
        <v>0</v>
      </c>
      <c r="BH1046" s="184">
        <f t="shared" si="17"/>
        <v>0</v>
      </c>
      <c r="BI1046" s="184">
        <f t="shared" si="18"/>
        <v>0</v>
      </c>
      <c r="BJ1046" s="19" t="s">
        <v>90</v>
      </c>
      <c r="BK1046" s="184">
        <f t="shared" si="19"/>
        <v>0</v>
      </c>
      <c r="BL1046" s="19" t="s">
        <v>1386</v>
      </c>
      <c r="BM1046" s="183" t="s">
        <v>1391</v>
      </c>
    </row>
    <row r="1047" spans="1:65" s="2" customFormat="1" ht="33" customHeight="1">
      <c r="A1047" s="37"/>
      <c r="B1047" s="38"/>
      <c r="C1047" s="172" t="s">
        <v>1392</v>
      </c>
      <c r="D1047" s="172" t="s">
        <v>138</v>
      </c>
      <c r="E1047" s="173" t="s">
        <v>1393</v>
      </c>
      <c r="F1047" s="174" t="s">
        <v>1394</v>
      </c>
      <c r="G1047" s="175" t="s">
        <v>411</v>
      </c>
      <c r="H1047" s="176">
        <v>1</v>
      </c>
      <c r="I1047" s="177"/>
      <c r="J1047" s="178">
        <f t="shared" si="10"/>
        <v>0</v>
      </c>
      <c r="K1047" s="174" t="s">
        <v>45</v>
      </c>
      <c r="L1047" s="42"/>
      <c r="M1047" s="179" t="s">
        <v>45</v>
      </c>
      <c r="N1047" s="180" t="s">
        <v>54</v>
      </c>
      <c r="O1047" s="67"/>
      <c r="P1047" s="181">
        <f t="shared" si="11"/>
        <v>0</v>
      </c>
      <c r="Q1047" s="181">
        <v>0</v>
      </c>
      <c r="R1047" s="181">
        <f t="shared" si="12"/>
        <v>0</v>
      </c>
      <c r="S1047" s="181">
        <v>0</v>
      </c>
      <c r="T1047" s="182">
        <f t="shared" si="13"/>
        <v>0</v>
      </c>
      <c r="U1047" s="37"/>
      <c r="V1047" s="37"/>
      <c r="W1047" s="37"/>
      <c r="X1047" s="37"/>
      <c r="Y1047" s="37"/>
      <c r="Z1047" s="37"/>
      <c r="AA1047" s="37"/>
      <c r="AB1047" s="37"/>
      <c r="AC1047" s="37"/>
      <c r="AD1047" s="37"/>
      <c r="AE1047" s="37"/>
      <c r="AR1047" s="183" t="s">
        <v>1386</v>
      </c>
      <c r="AT1047" s="183" t="s">
        <v>138</v>
      </c>
      <c r="AU1047" s="183" t="s">
        <v>90</v>
      </c>
      <c r="AY1047" s="19" t="s">
        <v>135</v>
      </c>
      <c r="BE1047" s="184">
        <f t="shared" si="14"/>
        <v>0</v>
      </c>
      <c r="BF1047" s="184">
        <f t="shared" si="15"/>
        <v>0</v>
      </c>
      <c r="BG1047" s="184">
        <f t="shared" si="16"/>
        <v>0</v>
      </c>
      <c r="BH1047" s="184">
        <f t="shared" si="17"/>
        <v>0</v>
      </c>
      <c r="BI1047" s="184">
        <f t="shared" si="18"/>
        <v>0</v>
      </c>
      <c r="BJ1047" s="19" t="s">
        <v>90</v>
      </c>
      <c r="BK1047" s="184">
        <f t="shared" si="19"/>
        <v>0</v>
      </c>
      <c r="BL1047" s="19" t="s">
        <v>1386</v>
      </c>
      <c r="BM1047" s="183" t="s">
        <v>1395</v>
      </c>
    </row>
    <row r="1048" spans="1:65" s="2" customFormat="1" ht="24.2" customHeight="1">
      <c r="A1048" s="37"/>
      <c r="B1048" s="38"/>
      <c r="C1048" s="172" t="s">
        <v>1396</v>
      </c>
      <c r="D1048" s="172" t="s">
        <v>138</v>
      </c>
      <c r="E1048" s="173" t="s">
        <v>1397</v>
      </c>
      <c r="F1048" s="174" t="s">
        <v>1398</v>
      </c>
      <c r="G1048" s="175" t="s">
        <v>660</v>
      </c>
      <c r="H1048" s="176">
        <v>1</v>
      </c>
      <c r="I1048" s="177"/>
      <c r="J1048" s="178">
        <f t="shared" si="10"/>
        <v>0</v>
      </c>
      <c r="K1048" s="174" t="s">
        <v>45</v>
      </c>
      <c r="L1048" s="42"/>
      <c r="M1048" s="179" t="s">
        <v>45</v>
      </c>
      <c r="N1048" s="180" t="s">
        <v>54</v>
      </c>
      <c r="O1048" s="67"/>
      <c r="P1048" s="181">
        <f t="shared" si="11"/>
        <v>0</v>
      </c>
      <c r="Q1048" s="181">
        <v>0</v>
      </c>
      <c r="R1048" s="181">
        <f t="shared" si="12"/>
        <v>0</v>
      </c>
      <c r="S1048" s="181">
        <v>0</v>
      </c>
      <c r="T1048" s="182">
        <f t="shared" si="13"/>
        <v>0</v>
      </c>
      <c r="U1048" s="37"/>
      <c r="V1048" s="37"/>
      <c r="W1048" s="37"/>
      <c r="X1048" s="37"/>
      <c r="Y1048" s="37"/>
      <c r="Z1048" s="37"/>
      <c r="AA1048" s="37"/>
      <c r="AB1048" s="37"/>
      <c r="AC1048" s="37"/>
      <c r="AD1048" s="37"/>
      <c r="AE1048" s="37"/>
      <c r="AR1048" s="183" t="s">
        <v>1386</v>
      </c>
      <c r="AT1048" s="183" t="s">
        <v>138</v>
      </c>
      <c r="AU1048" s="183" t="s">
        <v>90</v>
      </c>
      <c r="AY1048" s="19" t="s">
        <v>135</v>
      </c>
      <c r="BE1048" s="184">
        <f t="shared" si="14"/>
        <v>0</v>
      </c>
      <c r="BF1048" s="184">
        <f t="shared" si="15"/>
        <v>0</v>
      </c>
      <c r="BG1048" s="184">
        <f t="shared" si="16"/>
        <v>0</v>
      </c>
      <c r="BH1048" s="184">
        <f t="shared" si="17"/>
        <v>0</v>
      </c>
      <c r="BI1048" s="184">
        <f t="shared" si="18"/>
        <v>0</v>
      </c>
      <c r="BJ1048" s="19" t="s">
        <v>90</v>
      </c>
      <c r="BK1048" s="184">
        <f t="shared" si="19"/>
        <v>0</v>
      </c>
      <c r="BL1048" s="19" t="s">
        <v>1386</v>
      </c>
      <c r="BM1048" s="183" t="s">
        <v>1399</v>
      </c>
    </row>
    <row r="1049" spans="1:65" s="2" customFormat="1" ht="66.75" customHeight="1">
      <c r="A1049" s="37"/>
      <c r="B1049" s="38"/>
      <c r="C1049" s="172" t="s">
        <v>1400</v>
      </c>
      <c r="D1049" s="172" t="s">
        <v>138</v>
      </c>
      <c r="E1049" s="173" t="s">
        <v>1401</v>
      </c>
      <c r="F1049" s="174" t="s">
        <v>1402</v>
      </c>
      <c r="G1049" s="175" t="s">
        <v>411</v>
      </c>
      <c r="H1049" s="176">
        <v>1</v>
      </c>
      <c r="I1049" s="177"/>
      <c r="J1049" s="178">
        <f t="shared" si="10"/>
        <v>0</v>
      </c>
      <c r="K1049" s="174" t="s">
        <v>45</v>
      </c>
      <c r="L1049" s="42"/>
      <c r="M1049" s="179" t="s">
        <v>45</v>
      </c>
      <c r="N1049" s="180" t="s">
        <v>54</v>
      </c>
      <c r="O1049" s="67"/>
      <c r="P1049" s="181">
        <f t="shared" si="11"/>
        <v>0</v>
      </c>
      <c r="Q1049" s="181">
        <v>0</v>
      </c>
      <c r="R1049" s="181">
        <f t="shared" si="12"/>
        <v>0</v>
      </c>
      <c r="S1049" s="181">
        <v>0</v>
      </c>
      <c r="T1049" s="182">
        <f t="shared" si="13"/>
        <v>0</v>
      </c>
      <c r="U1049" s="37"/>
      <c r="V1049" s="37"/>
      <c r="W1049" s="37"/>
      <c r="X1049" s="37"/>
      <c r="Y1049" s="37"/>
      <c r="Z1049" s="37"/>
      <c r="AA1049" s="37"/>
      <c r="AB1049" s="37"/>
      <c r="AC1049" s="37"/>
      <c r="AD1049" s="37"/>
      <c r="AE1049" s="37"/>
      <c r="AR1049" s="183" t="s">
        <v>1386</v>
      </c>
      <c r="AT1049" s="183" t="s">
        <v>138</v>
      </c>
      <c r="AU1049" s="183" t="s">
        <v>90</v>
      </c>
      <c r="AY1049" s="19" t="s">
        <v>135</v>
      </c>
      <c r="BE1049" s="184">
        <f t="shared" si="14"/>
        <v>0</v>
      </c>
      <c r="BF1049" s="184">
        <f t="shared" si="15"/>
        <v>0</v>
      </c>
      <c r="BG1049" s="184">
        <f t="shared" si="16"/>
        <v>0</v>
      </c>
      <c r="BH1049" s="184">
        <f t="shared" si="17"/>
        <v>0</v>
      </c>
      <c r="BI1049" s="184">
        <f t="shared" si="18"/>
        <v>0</v>
      </c>
      <c r="BJ1049" s="19" t="s">
        <v>90</v>
      </c>
      <c r="BK1049" s="184">
        <f t="shared" si="19"/>
        <v>0</v>
      </c>
      <c r="BL1049" s="19" t="s">
        <v>1386</v>
      </c>
      <c r="BM1049" s="183" t="s">
        <v>1403</v>
      </c>
    </row>
    <row r="1050" spans="1:65" s="2" customFormat="1" ht="66.75" customHeight="1">
      <c r="A1050" s="37"/>
      <c r="B1050" s="38"/>
      <c r="C1050" s="172" t="s">
        <v>1404</v>
      </c>
      <c r="D1050" s="172" t="s">
        <v>138</v>
      </c>
      <c r="E1050" s="173" t="s">
        <v>1405</v>
      </c>
      <c r="F1050" s="174" t="s">
        <v>1406</v>
      </c>
      <c r="G1050" s="175" t="s">
        <v>411</v>
      </c>
      <c r="H1050" s="176">
        <v>1</v>
      </c>
      <c r="I1050" s="177"/>
      <c r="J1050" s="178">
        <f t="shared" si="10"/>
        <v>0</v>
      </c>
      <c r="K1050" s="174" t="s">
        <v>45</v>
      </c>
      <c r="L1050" s="42"/>
      <c r="M1050" s="245" t="s">
        <v>45</v>
      </c>
      <c r="N1050" s="246" t="s">
        <v>54</v>
      </c>
      <c r="O1050" s="247"/>
      <c r="P1050" s="248">
        <f t="shared" si="11"/>
        <v>0</v>
      </c>
      <c r="Q1050" s="248">
        <v>0</v>
      </c>
      <c r="R1050" s="248">
        <f t="shared" si="12"/>
        <v>0</v>
      </c>
      <c r="S1050" s="248">
        <v>0</v>
      </c>
      <c r="T1050" s="249">
        <f t="shared" si="13"/>
        <v>0</v>
      </c>
      <c r="U1050" s="37"/>
      <c r="V1050" s="37"/>
      <c r="W1050" s="37"/>
      <c r="X1050" s="37"/>
      <c r="Y1050" s="37"/>
      <c r="Z1050" s="37"/>
      <c r="AA1050" s="37"/>
      <c r="AB1050" s="37"/>
      <c r="AC1050" s="37"/>
      <c r="AD1050" s="37"/>
      <c r="AE1050" s="37"/>
      <c r="AR1050" s="183" t="s">
        <v>1386</v>
      </c>
      <c r="AT1050" s="183" t="s">
        <v>138</v>
      </c>
      <c r="AU1050" s="183" t="s">
        <v>90</v>
      </c>
      <c r="AY1050" s="19" t="s">
        <v>135</v>
      </c>
      <c r="BE1050" s="184">
        <f t="shared" si="14"/>
        <v>0</v>
      </c>
      <c r="BF1050" s="184">
        <f t="shared" si="15"/>
        <v>0</v>
      </c>
      <c r="BG1050" s="184">
        <f t="shared" si="16"/>
        <v>0</v>
      </c>
      <c r="BH1050" s="184">
        <f t="shared" si="17"/>
        <v>0</v>
      </c>
      <c r="BI1050" s="184">
        <f t="shared" si="18"/>
        <v>0</v>
      </c>
      <c r="BJ1050" s="19" t="s">
        <v>90</v>
      </c>
      <c r="BK1050" s="184">
        <f t="shared" si="19"/>
        <v>0</v>
      </c>
      <c r="BL1050" s="19" t="s">
        <v>1386</v>
      </c>
      <c r="BM1050" s="183" t="s">
        <v>1407</v>
      </c>
    </row>
    <row r="1051" spans="1:65" s="2" customFormat="1" ht="6.95" customHeight="1">
      <c r="A1051" s="37"/>
      <c r="B1051" s="50"/>
      <c r="C1051" s="51"/>
      <c r="D1051" s="51"/>
      <c r="E1051" s="51"/>
      <c r="F1051" s="51"/>
      <c r="G1051" s="51"/>
      <c r="H1051" s="51"/>
      <c r="I1051" s="51"/>
      <c r="J1051" s="51"/>
      <c r="K1051" s="51"/>
      <c r="L1051" s="42"/>
      <c r="M1051" s="37"/>
      <c r="O1051" s="37"/>
      <c r="P1051" s="37"/>
      <c r="Q1051" s="37"/>
      <c r="R1051" s="37"/>
      <c r="S1051" s="37"/>
      <c r="T1051" s="37"/>
      <c r="U1051" s="37"/>
      <c r="V1051" s="37"/>
      <c r="W1051" s="37"/>
      <c r="X1051" s="37"/>
      <c r="Y1051" s="37"/>
      <c r="Z1051" s="37"/>
      <c r="AA1051" s="37"/>
      <c r="AB1051" s="37"/>
      <c r="AC1051" s="37"/>
      <c r="AD1051" s="37"/>
      <c r="AE1051" s="37"/>
    </row>
  </sheetData>
  <sheetProtection algorithmName="SHA-512" hashValue="a/sZPrWzfbFZofJE4i8m5SThUXWk3iVcpch10/nqZNHF018Rm9yUUBpUD3JhfdsRpdqr4QYDVwlCFFdzangzoQ==" saltValue="/jcLMZ+IitpPh32tzesq7RcjYyBauXr871j1VdpCC8P95ZPG5bMPrgu3yoKemiwKpfIbA5z88CIUh0OBPtuNLQ==" spinCount="100000" sheet="1" objects="1" scenarios="1" formatColumns="0" formatRows="0" autoFilter="0"/>
  <autoFilter ref="C98:K1050" xr:uid="{00000000-0009-0000-0000-000001000000}"/>
  <mergeCells count="9">
    <mergeCell ref="E50:H50"/>
    <mergeCell ref="E89:H89"/>
    <mergeCell ref="E91:H91"/>
    <mergeCell ref="L2:V2"/>
    <mergeCell ref="E7:H7"/>
    <mergeCell ref="E9:H9"/>
    <mergeCell ref="E18:H18"/>
    <mergeCell ref="E27:H27"/>
    <mergeCell ref="E48:H48"/>
  </mergeCells>
  <hyperlinks>
    <hyperlink ref="F103" r:id="rId1" xr:uid="{00000000-0004-0000-0100-000000000000}"/>
    <hyperlink ref="F112" r:id="rId2" xr:uid="{00000000-0004-0000-0100-000001000000}"/>
    <hyperlink ref="F116" r:id="rId3" xr:uid="{00000000-0004-0000-0100-000002000000}"/>
    <hyperlink ref="F135" r:id="rId4" xr:uid="{00000000-0004-0000-0100-000003000000}"/>
    <hyperlink ref="F155" r:id="rId5" xr:uid="{00000000-0004-0000-0100-000004000000}"/>
    <hyperlink ref="F163" r:id="rId6" xr:uid="{00000000-0004-0000-0100-000005000000}"/>
    <hyperlink ref="F180" r:id="rId7" xr:uid="{00000000-0004-0000-0100-000006000000}"/>
    <hyperlink ref="F198" r:id="rId8" xr:uid="{00000000-0004-0000-0100-000007000000}"/>
    <hyperlink ref="F205" r:id="rId9" xr:uid="{00000000-0004-0000-0100-000008000000}"/>
    <hyperlink ref="F207" r:id="rId10" xr:uid="{00000000-0004-0000-0100-000009000000}"/>
    <hyperlink ref="F236" r:id="rId11" xr:uid="{00000000-0004-0000-0100-00000A000000}"/>
    <hyperlink ref="F252" r:id="rId12" xr:uid="{00000000-0004-0000-0100-00000B000000}"/>
    <hyperlink ref="F263" r:id="rId13" xr:uid="{00000000-0004-0000-0100-00000C000000}"/>
    <hyperlink ref="F274" r:id="rId14" xr:uid="{00000000-0004-0000-0100-00000D000000}"/>
    <hyperlink ref="F280" r:id="rId15" xr:uid="{00000000-0004-0000-0100-00000E000000}"/>
    <hyperlink ref="F285" r:id="rId16" xr:uid="{00000000-0004-0000-0100-00000F000000}"/>
    <hyperlink ref="F309" r:id="rId17" xr:uid="{00000000-0004-0000-0100-000010000000}"/>
    <hyperlink ref="F326" r:id="rId18" xr:uid="{00000000-0004-0000-0100-000011000000}"/>
    <hyperlink ref="F329" r:id="rId19" xr:uid="{00000000-0004-0000-0100-000012000000}"/>
    <hyperlink ref="F333" r:id="rId20" xr:uid="{00000000-0004-0000-0100-000013000000}"/>
    <hyperlink ref="F341" r:id="rId21" xr:uid="{00000000-0004-0000-0100-000014000000}"/>
    <hyperlink ref="F352" r:id="rId22" xr:uid="{00000000-0004-0000-0100-000015000000}"/>
    <hyperlink ref="F361" r:id="rId23" xr:uid="{00000000-0004-0000-0100-000016000000}"/>
    <hyperlink ref="F364" r:id="rId24" xr:uid="{00000000-0004-0000-0100-000017000000}"/>
    <hyperlink ref="F384" r:id="rId25" xr:uid="{00000000-0004-0000-0100-000018000000}"/>
    <hyperlink ref="F390" r:id="rId26" xr:uid="{00000000-0004-0000-0100-000019000000}"/>
    <hyperlink ref="F397" r:id="rId27" xr:uid="{00000000-0004-0000-0100-00001A000000}"/>
    <hyperlink ref="F401" r:id="rId28" xr:uid="{00000000-0004-0000-0100-00001B000000}"/>
    <hyperlink ref="F406" r:id="rId29" xr:uid="{00000000-0004-0000-0100-00001C000000}"/>
    <hyperlink ref="F408" r:id="rId30" xr:uid="{00000000-0004-0000-0100-00001D000000}"/>
    <hyperlink ref="F410" r:id="rId31" xr:uid="{00000000-0004-0000-0100-00001E000000}"/>
    <hyperlink ref="F413" r:id="rId32" xr:uid="{00000000-0004-0000-0100-00001F000000}"/>
    <hyperlink ref="F416" r:id="rId33" xr:uid="{00000000-0004-0000-0100-000020000000}"/>
    <hyperlink ref="F420" r:id="rId34" xr:uid="{00000000-0004-0000-0100-000021000000}"/>
    <hyperlink ref="F427" r:id="rId35" xr:uid="{00000000-0004-0000-0100-000022000000}"/>
    <hyperlink ref="F436" r:id="rId36" xr:uid="{00000000-0004-0000-0100-000023000000}"/>
    <hyperlink ref="F440" r:id="rId37" xr:uid="{00000000-0004-0000-0100-000024000000}"/>
    <hyperlink ref="F446" r:id="rId38" xr:uid="{00000000-0004-0000-0100-000025000000}"/>
    <hyperlink ref="F455" r:id="rId39" xr:uid="{00000000-0004-0000-0100-000026000000}"/>
    <hyperlink ref="F556" r:id="rId40" xr:uid="{00000000-0004-0000-0100-000027000000}"/>
    <hyperlink ref="F616" r:id="rId41" xr:uid="{00000000-0004-0000-0100-000028000000}"/>
    <hyperlink ref="F624" r:id="rId42" xr:uid="{00000000-0004-0000-0100-000029000000}"/>
    <hyperlink ref="F626" r:id="rId43" xr:uid="{00000000-0004-0000-0100-00002A000000}"/>
    <hyperlink ref="F637" r:id="rId44" xr:uid="{00000000-0004-0000-0100-00002B000000}"/>
    <hyperlink ref="F639" r:id="rId45" xr:uid="{00000000-0004-0000-0100-00002C000000}"/>
    <hyperlink ref="F647" r:id="rId46" xr:uid="{00000000-0004-0000-0100-00002D000000}"/>
    <hyperlink ref="F674" r:id="rId47" xr:uid="{00000000-0004-0000-0100-00002E000000}"/>
    <hyperlink ref="F682" r:id="rId48" xr:uid="{00000000-0004-0000-0100-00002F000000}"/>
    <hyperlink ref="F684" r:id="rId49" xr:uid="{00000000-0004-0000-0100-000030000000}"/>
    <hyperlink ref="F698" r:id="rId50" xr:uid="{00000000-0004-0000-0100-000031000000}"/>
    <hyperlink ref="F709" r:id="rId51" xr:uid="{00000000-0004-0000-0100-000032000000}"/>
    <hyperlink ref="F769" r:id="rId52" xr:uid="{00000000-0004-0000-0100-000033000000}"/>
    <hyperlink ref="F774" r:id="rId53" xr:uid="{00000000-0004-0000-0100-000034000000}"/>
    <hyperlink ref="F780" r:id="rId54" xr:uid="{00000000-0004-0000-0100-000035000000}"/>
    <hyperlink ref="F782" r:id="rId55" xr:uid="{00000000-0004-0000-0100-000036000000}"/>
    <hyperlink ref="F784" r:id="rId56" xr:uid="{00000000-0004-0000-0100-000037000000}"/>
    <hyperlink ref="F786" r:id="rId57" xr:uid="{00000000-0004-0000-0100-000038000000}"/>
    <hyperlink ref="F793" r:id="rId58" xr:uid="{00000000-0004-0000-0100-000039000000}"/>
    <hyperlink ref="F807" r:id="rId59" xr:uid="{00000000-0004-0000-0100-00003A000000}"/>
    <hyperlink ref="F818" r:id="rId60" xr:uid="{00000000-0004-0000-0100-00003B000000}"/>
    <hyperlink ref="F820" r:id="rId61" xr:uid="{00000000-0004-0000-0100-00003C000000}"/>
    <hyperlink ref="F829" r:id="rId62" xr:uid="{00000000-0004-0000-0100-00003D000000}"/>
    <hyperlink ref="F831" r:id="rId63" xr:uid="{00000000-0004-0000-0100-00003E000000}"/>
    <hyperlink ref="F834" r:id="rId64" xr:uid="{00000000-0004-0000-0100-00003F000000}"/>
    <hyperlink ref="F836" r:id="rId65" xr:uid="{00000000-0004-0000-0100-000040000000}"/>
    <hyperlink ref="F838" r:id="rId66" xr:uid="{00000000-0004-0000-0100-000041000000}"/>
    <hyperlink ref="F840" r:id="rId67" xr:uid="{00000000-0004-0000-0100-000042000000}"/>
    <hyperlink ref="F842" r:id="rId68" xr:uid="{00000000-0004-0000-0100-000043000000}"/>
    <hyperlink ref="F860" r:id="rId69" xr:uid="{00000000-0004-0000-0100-000044000000}"/>
    <hyperlink ref="F882" r:id="rId70" xr:uid="{00000000-0004-0000-0100-000045000000}"/>
    <hyperlink ref="F901" r:id="rId71" xr:uid="{00000000-0004-0000-0100-000046000000}"/>
    <hyperlink ref="F903" r:id="rId72" xr:uid="{00000000-0004-0000-0100-000047000000}"/>
    <hyperlink ref="F906" r:id="rId73" xr:uid="{00000000-0004-0000-0100-000048000000}"/>
    <hyperlink ref="F908" r:id="rId74" xr:uid="{00000000-0004-0000-0100-000049000000}"/>
    <hyperlink ref="F910" r:id="rId75" xr:uid="{00000000-0004-0000-0100-00004A000000}"/>
    <hyperlink ref="F924" r:id="rId76" xr:uid="{00000000-0004-0000-0100-00004B000000}"/>
    <hyperlink ref="F937" r:id="rId77" xr:uid="{00000000-0004-0000-0100-00004C000000}"/>
    <hyperlink ref="F948" r:id="rId78" xr:uid="{00000000-0004-0000-0100-00004D000000}"/>
    <hyperlink ref="F959" r:id="rId79" xr:uid="{00000000-0004-0000-0100-00004E000000}"/>
    <hyperlink ref="F961" r:id="rId80" xr:uid="{00000000-0004-0000-0100-00004F000000}"/>
    <hyperlink ref="F984" r:id="rId81" xr:uid="{00000000-0004-0000-0100-000050000000}"/>
    <hyperlink ref="F986" r:id="rId82" xr:uid="{00000000-0004-0000-0100-000051000000}"/>
    <hyperlink ref="F988" r:id="rId83" xr:uid="{00000000-0004-0000-0100-000052000000}"/>
    <hyperlink ref="F991" r:id="rId84" xr:uid="{00000000-0004-0000-0100-000053000000}"/>
    <hyperlink ref="F997" r:id="rId85" xr:uid="{00000000-0004-0000-0100-000054000000}"/>
    <hyperlink ref="F1042" r:id="rId86" xr:uid="{00000000-0004-0000-0100-000055000000}"/>
  </hyperlinks>
  <pageMargins left="0.39370078740157483" right="0.39370078740157483" top="0.39370078740157483" bottom="0.39370078740157483" header="0" footer="0"/>
  <pageSetup paperSize="9" scale="76" fitToHeight="100" orientation="portrait" r:id="rId87"/>
  <headerFooter>
    <oddFooter>&amp;CStrana &amp;P z &amp;N</oddFooter>
  </headerFooter>
  <drawing r:id="rId8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8"/>
  <sheetViews>
    <sheetView showGridLines="0" zoomScale="110" zoomScaleNormal="110" workbookViewId="0">
      <selection activeCell="D27" sqref="D27:J27"/>
    </sheetView>
  </sheetViews>
  <sheetFormatPr defaultRowHeight="16.5"/>
  <cols>
    <col min="1" max="1" width="8.33203125" style="250" customWidth="1"/>
    <col min="2" max="2" width="1.6640625" style="250" customWidth="1"/>
    <col min="3" max="4" width="5" style="250" customWidth="1"/>
    <col min="5" max="5" width="11.6640625" style="250" customWidth="1"/>
    <col min="6" max="6" width="9.1640625" style="250" customWidth="1"/>
    <col min="7" max="7" width="5" style="250" customWidth="1"/>
    <col min="8" max="8" width="77.83203125" style="250" customWidth="1"/>
    <col min="9" max="10" width="20" style="250" customWidth="1"/>
    <col min="11" max="11" width="1.6640625" style="250" customWidth="1"/>
  </cols>
  <sheetData>
    <row r="1" spans="2:11" s="1" customFormat="1" ht="37.5" customHeight="1"/>
    <row r="2" spans="2:11" s="1" customFormat="1" ht="7.5" customHeight="1">
      <c r="B2" s="251"/>
      <c r="C2" s="252"/>
      <c r="D2" s="252"/>
      <c r="E2" s="252"/>
      <c r="F2" s="252"/>
      <c r="G2" s="252"/>
      <c r="H2" s="252"/>
      <c r="I2" s="252"/>
      <c r="J2" s="252"/>
      <c r="K2" s="253"/>
    </row>
    <row r="3" spans="2:11" s="17" customFormat="1" ht="45" customHeight="1">
      <c r="B3" s="254"/>
      <c r="C3" s="382" t="s">
        <v>1408</v>
      </c>
      <c r="D3" s="382"/>
      <c r="E3" s="382"/>
      <c r="F3" s="382"/>
      <c r="G3" s="382"/>
      <c r="H3" s="382"/>
      <c r="I3" s="382"/>
      <c r="J3" s="382"/>
      <c r="K3" s="255"/>
    </row>
    <row r="4" spans="2:11" s="1" customFormat="1" ht="25.5" customHeight="1">
      <c r="B4" s="256"/>
      <c r="C4" s="387" t="s">
        <v>1409</v>
      </c>
      <c r="D4" s="387"/>
      <c r="E4" s="387"/>
      <c r="F4" s="387"/>
      <c r="G4" s="387"/>
      <c r="H4" s="387"/>
      <c r="I4" s="387"/>
      <c r="J4" s="387"/>
      <c r="K4" s="257"/>
    </row>
    <row r="5" spans="2:11" s="1" customFormat="1" ht="5.25" customHeight="1">
      <c r="B5" s="256"/>
      <c r="C5" s="258"/>
      <c r="D5" s="258"/>
      <c r="E5" s="258"/>
      <c r="F5" s="258"/>
      <c r="G5" s="258"/>
      <c r="H5" s="258"/>
      <c r="I5" s="258"/>
      <c r="J5" s="258"/>
      <c r="K5" s="257"/>
    </row>
    <row r="6" spans="2:11" s="1" customFormat="1" ht="15" customHeight="1">
      <c r="B6" s="256"/>
      <c r="C6" s="386" t="s">
        <v>1410</v>
      </c>
      <c r="D6" s="386"/>
      <c r="E6" s="386"/>
      <c r="F6" s="386"/>
      <c r="G6" s="386"/>
      <c r="H6" s="386"/>
      <c r="I6" s="386"/>
      <c r="J6" s="386"/>
      <c r="K6" s="257"/>
    </row>
    <row r="7" spans="2:11" s="1" customFormat="1" ht="15" customHeight="1">
      <c r="B7" s="260"/>
      <c r="C7" s="386" t="s">
        <v>1411</v>
      </c>
      <c r="D7" s="386"/>
      <c r="E7" s="386"/>
      <c r="F7" s="386"/>
      <c r="G7" s="386"/>
      <c r="H7" s="386"/>
      <c r="I7" s="386"/>
      <c r="J7" s="386"/>
      <c r="K7" s="257"/>
    </row>
    <row r="8" spans="2:11" s="1" customFormat="1" ht="12.75" customHeight="1">
      <c r="B8" s="260"/>
      <c r="C8" s="259"/>
      <c r="D8" s="259"/>
      <c r="E8" s="259"/>
      <c r="F8" s="259"/>
      <c r="G8" s="259"/>
      <c r="H8" s="259"/>
      <c r="I8" s="259"/>
      <c r="J8" s="259"/>
      <c r="K8" s="257"/>
    </row>
    <row r="9" spans="2:11" s="1" customFormat="1" ht="15" customHeight="1">
      <c r="B9" s="260"/>
      <c r="C9" s="386" t="s">
        <v>1412</v>
      </c>
      <c r="D9" s="386"/>
      <c r="E9" s="386"/>
      <c r="F9" s="386"/>
      <c r="G9" s="386"/>
      <c r="H9" s="386"/>
      <c r="I9" s="386"/>
      <c r="J9" s="386"/>
      <c r="K9" s="257"/>
    </row>
    <row r="10" spans="2:11" s="1" customFormat="1" ht="15" customHeight="1">
      <c r="B10" s="260"/>
      <c r="C10" s="259"/>
      <c r="D10" s="386" t="s">
        <v>1413</v>
      </c>
      <c r="E10" s="386"/>
      <c r="F10" s="386"/>
      <c r="G10" s="386"/>
      <c r="H10" s="386"/>
      <c r="I10" s="386"/>
      <c r="J10" s="386"/>
      <c r="K10" s="257"/>
    </row>
    <row r="11" spans="2:11" s="1" customFormat="1" ht="15" customHeight="1">
      <c r="B11" s="260"/>
      <c r="C11" s="261"/>
      <c r="D11" s="386" t="s">
        <v>1414</v>
      </c>
      <c r="E11" s="386"/>
      <c r="F11" s="386"/>
      <c r="G11" s="386"/>
      <c r="H11" s="386"/>
      <c r="I11" s="386"/>
      <c r="J11" s="386"/>
      <c r="K11" s="257"/>
    </row>
    <row r="12" spans="2:11" s="1" customFormat="1" ht="15" customHeight="1">
      <c r="B12" s="260"/>
      <c r="C12" s="261"/>
      <c r="D12" s="259"/>
      <c r="E12" s="259"/>
      <c r="F12" s="259"/>
      <c r="G12" s="259"/>
      <c r="H12" s="259"/>
      <c r="I12" s="259"/>
      <c r="J12" s="259"/>
      <c r="K12" s="257"/>
    </row>
    <row r="13" spans="2:11" s="1" customFormat="1" ht="15" customHeight="1">
      <c r="B13" s="260"/>
      <c r="C13" s="261"/>
      <c r="D13" s="262" t="s">
        <v>1415</v>
      </c>
      <c r="E13" s="259"/>
      <c r="F13" s="259"/>
      <c r="G13" s="259"/>
      <c r="H13" s="259"/>
      <c r="I13" s="259"/>
      <c r="J13" s="259"/>
      <c r="K13" s="257"/>
    </row>
    <row r="14" spans="2:11" s="1" customFormat="1" ht="12.75" customHeight="1">
      <c r="B14" s="260"/>
      <c r="C14" s="261"/>
      <c r="D14" s="261"/>
      <c r="E14" s="261"/>
      <c r="F14" s="261"/>
      <c r="G14" s="261"/>
      <c r="H14" s="261"/>
      <c r="I14" s="261"/>
      <c r="J14" s="261"/>
      <c r="K14" s="257"/>
    </row>
    <row r="15" spans="2:11" s="1" customFormat="1" ht="15" customHeight="1">
      <c r="B15" s="260"/>
      <c r="C15" s="261"/>
      <c r="D15" s="386" t="s">
        <v>1416</v>
      </c>
      <c r="E15" s="386"/>
      <c r="F15" s="386"/>
      <c r="G15" s="386"/>
      <c r="H15" s="386"/>
      <c r="I15" s="386"/>
      <c r="J15" s="386"/>
      <c r="K15" s="257"/>
    </row>
    <row r="16" spans="2:11" s="1" customFormat="1" ht="15" customHeight="1">
      <c r="B16" s="260"/>
      <c r="C16" s="261"/>
      <c r="D16" s="386" t="s">
        <v>1417</v>
      </c>
      <c r="E16" s="386"/>
      <c r="F16" s="386"/>
      <c r="G16" s="386"/>
      <c r="H16" s="386"/>
      <c r="I16" s="386"/>
      <c r="J16" s="386"/>
      <c r="K16" s="257"/>
    </row>
    <row r="17" spans="2:11" s="1" customFormat="1" ht="15" customHeight="1">
      <c r="B17" s="260"/>
      <c r="C17" s="261"/>
      <c r="D17" s="386" t="s">
        <v>1418</v>
      </c>
      <c r="E17" s="386"/>
      <c r="F17" s="386"/>
      <c r="G17" s="386"/>
      <c r="H17" s="386"/>
      <c r="I17" s="386"/>
      <c r="J17" s="386"/>
      <c r="K17" s="257"/>
    </row>
    <row r="18" spans="2:11" s="1" customFormat="1" ht="15" customHeight="1">
      <c r="B18" s="260"/>
      <c r="C18" s="261"/>
      <c r="D18" s="261"/>
      <c r="E18" s="263" t="s">
        <v>89</v>
      </c>
      <c r="F18" s="386" t="s">
        <v>1419</v>
      </c>
      <c r="G18" s="386"/>
      <c r="H18" s="386"/>
      <c r="I18" s="386"/>
      <c r="J18" s="386"/>
      <c r="K18" s="257"/>
    </row>
    <row r="19" spans="2:11" s="1" customFormat="1" ht="15" customHeight="1">
      <c r="B19" s="260"/>
      <c r="C19" s="261"/>
      <c r="D19" s="261"/>
      <c r="E19" s="263" t="s">
        <v>1420</v>
      </c>
      <c r="F19" s="386" t="s">
        <v>1421</v>
      </c>
      <c r="G19" s="386"/>
      <c r="H19" s="386"/>
      <c r="I19" s="386"/>
      <c r="J19" s="386"/>
      <c r="K19" s="257"/>
    </row>
    <row r="20" spans="2:11" s="1" customFormat="1" ht="15" customHeight="1">
      <c r="B20" s="260"/>
      <c r="C20" s="261"/>
      <c r="D20" s="261"/>
      <c r="E20" s="263" t="s">
        <v>1422</v>
      </c>
      <c r="F20" s="386" t="s">
        <v>1423</v>
      </c>
      <c r="G20" s="386"/>
      <c r="H20" s="386"/>
      <c r="I20" s="386"/>
      <c r="J20" s="386"/>
      <c r="K20" s="257"/>
    </row>
    <row r="21" spans="2:11" s="1" customFormat="1" ht="15" customHeight="1">
      <c r="B21" s="260"/>
      <c r="C21" s="261"/>
      <c r="D21" s="261"/>
      <c r="E21" s="263" t="s">
        <v>1424</v>
      </c>
      <c r="F21" s="386" t="s">
        <v>1425</v>
      </c>
      <c r="G21" s="386"/>
      <c r="H21" s="386"/>
      <c r="I21" s="386"/>
      <c r="J21" s="386"/>
      <c r="K21" s="257"/>
    </row>
    <row r="22" spans="2:11" s="1" customFormat="1" ht="15" customHeight="1">
      <c r="B22" s="260"/>
      <c r="C22" s="261"/>
      <c r="D22" s="261"/>
      <c r="E22" s="263" t="s">
        <v>1426</v>
      </c>
      <c r="F22" s="386" t="s">
        <v>1427</v>
      </c>
      <c r="G22" s="386"/>
      <c r="H22" s="386"/>
      <c r="I22" s="386"/>
      <c r="J22" s="386"/>
      <c r="K22" s="257"/>
    </row>
    <row r="23" spans="2:11" s="1" customFormat="1" ht="15" customHeight="1">
      <c r="B23" s="260"/>
      <c r="C23" s="261"/>
      <c r="D23" s="261"/>
      <c r="E23" s="263" t="s">
        <v>1428</v>
      </c>
      <c r="F23" s="386" t="s">
        <v>1429</v>
      </c>
      <c r="G23" s="386"/>
      <c r="H23" s="386"/>
      <c r="I23" s="386"/>
      <c r="J23" s="386"/>
      <c r="K23" s="257"/>
    </row>
    <row r="24" spans="2:11" s="1" customFormat="1" ht="12.75" customHeight="1">
      <c r="B24" s="260"/>
      <c r="C24" s="261"/>
      <c r="D24" s="261"/>
      <c r="E24" s="261"/>
      <c r="F24" s="261"/>
      <c r="G24" s="261"/>
      <c r="H24" s="261"/>
      <c r="I24" s="261"/>
      <c r="J24" s="261"/>
      <c r="K24" s="257"/>
    </row>
    <row r="25" spans="2:11" s="1" customFormat="1" ht="15" customHeight="1">
      <c r="B25" s="260"/>
      <c r="C25" s="386" t="s">
        <v>1430</v>
      </c>
      <c r="D25" s="386"/>
      <c r="E25" s="386"/>
      <c r="F25" s="386"/>
      <c r="G25" s="386"/>
      <c r="H25" s="386"/>
      <c r="I25" s="386"/>
      <c r="J25" s="386"/>
      <c r="K25" s="257"/>
    </row>
    <row r="26" spans="2:11" s="1" customFormat="1" ht="15" customHeight="1">
      <c r="B26" s="260"/>
      <c r="C26" s="386" t="s">
        <v>1431</v>
      </c>
      <c r="D26" s="386"/>
      <c r="E26" s="386"/>
      <c r="F26" s="386"/>
      <c r="G26" s="386"/>
      <c r="H26" s="386"/>
      <c r="I26" s="386"/>
      <c r="J26" s="386"/>
      <c r="K26" s="257"/>
    </row>
    <row r="27" spans="2:11" s="1" customFormat="1" ht="15" customHeight="1">
      <c r="B27" s="260"/>
      <c r="C27" s="259"/>
      <c r="D27" s="386" t="s">
        <v>1432</v>
      </c>
      <c r="E27" s="386"/>
      <c r="F27" s="386"/>
      <c r="G27" s="386"/>
      <c r="H27" s="386"/>
      <c r="I27" s="386"/>
      <c r="J27" s="386"/>
      <c r="K27" s="257"/>
    </row>
    <row r="28" spans="2:11" s="1" customFormat="1" ht="15" customHeight="1">
      <c r="B28" s="260"/>
      <c r="C28" s="261"/>
      <c r="D28" s="386" t="s">
        <v>1433</v>
      </c>
      <c r="E28" s="386"/>
      <c r="F28" s="386"/>
      <c r="G28" s="386"/>
      <c r="H28" s="386"/>
      <c r="I28" s="386"/>
      <c r="J28" s="386"/>
      <c r="K28" s="257"/>
    </row>
    <row r="29" spans="2:11" s="1" customFormat="1" ht="12.75" customHeight="1">
      <c r="B29" s="260"/>
      <c r="C29" s="261"/>
      <c r="D29" s="261"/>
      <c r="E29" s="261"/>
      <c r="F29" s="261"/>
      <c r="G29" s="261"/>
      <c r="H29" s="261"/>
      <c r="I29" s="261"/>
      <c r="J29" s="261"/>
      <c r="K29" s="257"/>
    </row>
    <row r="30" spans="2:11" s="1" customFormat="1" ht="15" customHeight="1">
      <c r="B30" s="260"/>
      <c r="C30" s="261"/>
      <c r="D30" s="386" t="s">
        <v>1434</v>
      </c>
      <c r="E30" s="386"/>
      <c r="F30" s="386"/>
      <c r="G30" s="386"/>
      <c r="H30" s="386"/>
      <c r="I30" s="386"/>
      <c r="J30" s="386"/>
      <c r="K30" s="257"/>
    </row>
    <row r="31" spans="2:11" s="1" customFormat="1" ht="15" customHeight="1">
      <c r="B31" s="260"/>
      <c r="C31" s="261"/>
      <c r="D31" s="386" t="s">
        <v>1435</v>
      </c>
      <c r="E31" s="386"/>
      <c r="F31" s="386"/>
      <c r="G31" s="386"/>
      <c r="H31" s="386"/>
      <c r="I31" s="386"/>
      <c r="J31" s="386"/>
      <c r="K31" s="257"/>
    </row>
    <row r="32" spans="2:11" s="1" customFormat="1" ht="12.75" customHeight="1">
      <c r="B32" s="260"/>
      <c r="C32" s="261"/>
      <c r="D32" s="261"/>
      <c r="E32" s="261"/>
      <c r="F32" s="261"/>
      <c r="G32" s="261"/>
      <c r="H32" s="261"/>
      <c r="I32" s="261"/>
      <c r="J32" s="261"/>
      <c r="K32" s="257"/>
    </row>
    <row r="33" spans="2:11" s="1" customFormat="1" ht="15" customHeight="1">
      <c r="B33" s="260"/>
      <c r="C33" s="261"/>
      <c r="D33" s="386" t="s">
        <v>1436</v>
      </c>
      <c r="E33" s="386"/>
      <c r="F33" s="386"/>
      <c r="G33" s="386"/>
      <c r="H33" s="386"/>
      <c r="I33" s="386"/>
      <c r="J33" s="386"/>
      <c r="K33" s="257"/>
    </row>
    <row r="34" spans="2:11" s="1" customFormat="1" ht="15" customHeight="1">
      <c r="B34" s="260"/>
      <c r="C34" s="261"/>
      <c r="D34" s="386" t="s">
        <v>1437</v>
      </c>
      <c r="E34" s="386"/>
      <c r="F34" s="386"/>
      <c r="G34" s="386"/>
      <c r="H34" s="386"/>
      <c r="I34" s="386"/>
      <c r="J34" s="386"/>
      <c r="K34" s="257"/>
    </row>
    <row r="35" spans="2:11" s="1" customFormat="1" ht="15" customHeight="1">
      <c r="B35" s="260"/>
      <c r="C35" s="261"/>
      <c r="D35" s="386" t="s">
        <v>1438</v>
      </c>
      <c r="E35" s="386"/>
      <c r="F35" s="386"/>
      <c r="G35" s="386"/>
      <c r="H35" s="386"/>
      <c r="I35" s="386"/>
      <c r="J35" s="386"/>
      <c r="K35" s="257"/>
    </row>
    <row r="36" spans="2:11" s="1" customFormat="1" ht="15" customHeight="1">
      <c r="B36" s="260"/>
      <c r="C36" s="261"/>
      <c r="D36" s="259"/>
      <c r="E36" s="262" t="s">
        <v>122</v>
      </c>
      <c r="F36" s="259"/>
      <c r="G36" s="386" t="s">
        <v>1439</v>
      </c>
      <c r="H36" s="386"/>
      <c r="I36" s="386"/>
      <c r="J36" s="386"/>
      <c r="K36" s="257"/>
    </row>
    <row r="37" spans="2:11" s="1" customFormat="1" ht="30.75" customHeight="1">
      <c r="B37" s="260"/>
      <c r="C37" s="261"/>
      <c r="D37" s="259"/>
      <c r="E37" s="262" t="s">
        <v>1440</v>
      </c>
      <c r="F37" s="259"/>
      <c r="G37" s="386" t="s">
        <v>1441</v>
      </c>
      <c r="H37" s="386"/>
      <c r="I37" s="386"/>
      <c r="J37" s="386"/>
      <c r="K37" s="257"/>
    </row>
    <row r="38" spans="2:11" s="1" customFormat="1" ht="15" customHeight="1">
      <c r="B38" s="260"/>
      <c r="C38" s="261"/>
      <c r="D38" s="259"/>
      <c r="E38" s="262" t="s">
        <v>64</v>
      </c>
      <c r="F38" s="259"/>
      <c r="G38" s="386" t="s">
        <v>1442</v>
      </c>
      <c r="H38" s="386"/>
      <c r="I38" s="386"/>
      <c r="J38" s="386"/>
      <c r="K38" s="257"/>
    </row>
    <row r="39" spans="2:11" s="1" customFormat="1" ht="15" customHeight="1">
      <c r="B39" s="260"/>
      <c r="C39" s="261"/>
      <c r="D39" s="259"/>
      <c r="E39" s="262" t="s">
        <v>65</v>
      </c>
      <c r="F39" s="259"/>
      <c r="G39" s="386" t="s">
        <v>1443</v>
      </c>
      <c r="H39" s="386"/>
      <c r="I39" s="386"/>
      <c r="J39" s="386"/>
      <c r="K39" s="257"/>
    </row>
    <row r="40" spans="2:11" s="1" customFormat="1" ht="15" customHeight="1">
      <c r="B40" s="260"/>
      <c r="C40" s="261"/>
      <c r="D40" s="259"/>
      <c r="E40" s="262" t="s">
        <v>123</v>
      </c>
      <c r="F40" s="259"/>
      <c r="G40" s="386" t="s">
        <v>1444</v>
      </c>
      <c r="H40" s="386"/>
      <c r="I40" s="386"/>
      <c r="J40" s="386"/>
      <c r="K40" s="257"/>
    </row>
    <row r="41" spans="2:11" s="1" customFormat="1" ht="15" customHeight="1">
      <c r="B41" s="260"/>
      <c r="C41" s="261"/>
      <c r="D41" s="259"/>
      <c r="E41" s="262" t="s">
        <v>124</v>
      </c>
      <c r="F41" s="259"/>
      <c r="G41" s="386" t="s">
        <v>1445</v>
      </c>
      <c r="H41" s="386"/>
      <c r="I41" s="386"/>
      <c r="J41" s="386"/>
      <c r="K41" s="257"/>
    </row>
    <row r="42" spans="2:11" s="1" customFormat="1" ht="15" customHeight="1">
      <c r="B42" s="260"/>
      <c r="C42" s="261"/>
      <c r="D42" s="259"/>
      <c r="E42" s="262" t="s">
        <v>1446</v>
      </c>
      <c r="F42" s="259"/>
      <c r="G42" s="386" t="s">
        <v>1447</v>
      </c>
      <c r="H42" s="386"/>
      <c r="I42" s="386"/>
      <c r="J42" s="386"/>
      <c r="K42" s="257"/>
    </row>
    <row r="43" spans="2:11" s="1" customFormat="1" ht="15" customHeight="1">
      <c r="B43" s="260"/>
      <c r="C43" s="261"/>
      <c r="D43" s="259"/>
      <c r="E43" s="262"/>
      <c r="F43" s="259"/>
      <c r="G43" s="386" t="s">
        <v>1448</v>
      </c>
      <c r="H43" s="386"/>
      <c r="I43" s="386"/>
      <c r="J43" s="386"/>
      <c r="K43" s="257"/>
    </row>
    <row r="44" spans="2:11" s="1" customFormat="1" ht="15" customHeight="1">
      <c r="B44" s="260"/>
      <c r="C44" s="261"/>
      <c r="D44" s="259"/>
      <c r="E44" s="262" t="s">
        <v>1449</v>
      </c>
      <c r="F44" s="259"/>
      <c r="G44" s="386" t="s">
        <v>1450</v>
      </c>
      <c r="H44" s="386"/>
      <c r="I44" s="386"/>
      <c r="J44" s="386"/>
      <c r="K44" s="257"/>
    </row>
    <row r="45" spans="2:11" s="1" customFormat="1" ht="15" customHeight="1">
      <c r="B45" s="260"/>
      <c r="C45" s="261"/>
      <c r="D45" s="259"/>
      <c r="E45" s="262" t="s">
        <v>126</v>
      </c>
      <c r="F45" s="259"/>
      <c r="G45" s="386" t="s">
        <v>1451</v>
      </c>
      <c r="H45" s="386"/>
      <c r="I45" s="386"/>
      <c r="J45" s="386"/>
      <c r="K45" s="257"/>
    </row>
    <row r="46" spans="2:11" s="1" customFormat="1" ht="12.75" customHeight="1">
      <c r="B46" s="260"/>
      <c r="C46" s="261"/>
      <c r="D46" s="259"/>
      <c r="E46" s="259"/>
      <c r="F46" s="259"/>
      <c r="G46" s="259"/>
      <c r="H46" s="259"/>
      <c r="I46" s="259"/>
      <c r="J46" s="259"/>
      <c r="K46" s="257"/>
    </row>
    <row r="47" spans="2:11" s="1" customFormat="1" ht="15" customHeight="1">
      <c r="B47" s="260"/>
      <c r="C47" s="261"/>
      <c r="D47" s="386" t="s">
        <v>1452</v>
      </c>
      <c r="E47" s="386"/>
      <c r="F47" s="386"/>
      <c r="G47" s="386"/>
      <c r="H47" s="386"/>
      <c r="I47" s="386"/>
      <c r="J47" s="386"/>
      <c r="K47" s="257"/>
    </row>
    <row r="48" spans="2:11" s="1" customFormat="1" ht="15" customHeight="1">
      <c r="B48" s="260"/>
      <c r="C48" s="261"/>
      <c r="D48" s="261"/>
      <c r="E48" s="386" t="s">
        <v>1453</v>
      </c>
      <c r="F48" s="386"/>
      <c r="G48" s="386"/>
      <c r="H48" s="386"/>
      <c r="I48" s="386"/>
      <c r="J48" s="386"/>
      <c r="K48" s="257"/>
    </row>
    <row r="49" spans="2:11" s="1" customFormat="1" ht="15" customHeight="1">
      <c r="B49" s="260"/>
      <c r="C49" s="261"/>
      <c r="D49" s="261"/>
      <c r="E49" s="386" t="s">
        <v>1454</v>
      </c>
      <c r="F49" s="386"/>
      <c r="G49" s="386"/>
      <c r="H49" s="386"/>
      <c r="I49" s="386"/>
      <c r="J49" s="386"/>
      <c r="K49" s="257"/>
    </row>
    <row r="50" spans="2:11" s="1" customFormat="1" ht="15" customHeight="1">
      <c r="B50" s="260"/>
      <c r="C50" s="261"/>
      <c r="D50" s="261"/>
      <c r="E50" s="386" t="s">
        <v>1455</v>
      </c>
      <c r="F50" s="386"/>
      <c r="G50" s="386"/>
      <c r="H50" s="386"/>
      <c r="I50" s="386"/>
      <c r="J50" s="386"/>
      <c r="K50" s="257"/>
    </row>
    <row r="51" spans="2:11" s="1" customFormat="1" ht="15" customHeight="1">
      <c r="B51" s="260"/>
      <c r="C51" s="261"/>
      <c r="D51" s="386" t="s">
        <v>1456</v>
      </c>
      <c r="E51" s="386"/>
      <c r="F51" s="386"/>
      <c r="G51" s="386"/>
      <c r="H51" s="386"/>
      <c r="I51" s="386"/>
      <c r="J51" s="386"/>
      <c r="K51" s="257"/>
    </row>
    <row r="52" spans="2:11" s="1" customFormat="1" ht="25.5" customHeight="1">
      <c r="B52" s="256"/>
      <c r="C52" s="387" t="s">
        <v>1457</v>
      </c>
      <c r="D52" s="387"/>
      <c r="E52" s="387"/>
      <c r="F52" s="387"/>
      <c r="G52" s="387"/>
      <c r="H52" s="387"/>
      <c r="I52" s="387"/>
      <c r="J52" s="387"/>
      <c r="K52" s="257"/>
    </row>
    <row r="53" spans="2:11" s="1" customFormat="1" ht="5.25" customHeight="1">
      <c r="B53" s="256"/>
      <c r="C53" s="258"/>
      <c r="D53" s="258"/>
      <c r="E53" s="258"/>
      <c r="F53" s="258"/>
      <c r="G53" s="258"/>
      <c r="H53" s="258"/>
      <c r="I53" s="258"/>
      <c r="J53" s="258"/>
      <c r="K53" s="257"/>
    </row>
    <row r="54" spans="2:11" s="1" customFormat="1" ht="15" customHeight="1">
      <c r="B54" s="256"/>
      <c r="C54" s="386" t="s">
        <v>1458</v>
      </c>
      <c r="D54" s="386"/>
      <c r="E54" s="386"/>
      <c r="F54" s="386"/>
      <c r="G54" s="386"/>
      <c r="H54" s="386"/>
      <c r="I54" s="386"/>
      <c r="J54" s="386"/>
      <c r="K54" s="257"/>
    </row>
    <row r="55" spans="2:11" s="1" customFormat="1" ht="15" customHeight="1">
      <c r="B55" s="256"/>
      <c r="C55" s="386" t="s">
        <v>1459</v>
      </c>
      <c r="D55" s="386"/>
      <c r="E55" s="386"/>
      <c r="F55" s="386"/>
      <c r="G55" s="386"/>
      <c r="H55" s="386"/>
      <c r="I55" s="386"/>
      <c r="J55" s="386"/>
      <c r="K55" s="257"/>
    </row>
    <row r="56" spans="2:11" s="1" customFormat="1" ht="12.75" customHeight="1">
      <c r="B56" s="256"/>
      <c r="C56" s="259"/>
      <c r="D56" s="259"/>
      <c r="E56" s="259"/>
      <c r="F56" s="259"/>
      <c r="G56" s="259"/>
      <c r="H56" s="259"/>
      <c r="I56" s="259"/>
      <c r="J56" s="259"/>
      <c r="K56" s="257"/>
    </row>
    <row r="57" spans="2:11" s="1" customFormat="1" ht="15" customHeight="1">
      <c r="B57" s="256"/>
      <c r="C57" s="386" t="s">
        <v>1460</v>
      </c>
      <c r="D57" s="386"/>
      <c r="E57" s="386"/>
      <c r="F57" s="386"/>
      <c r="G57" s="386"/>
      <c r="H57" s="386"/>
      <c r="I57" s="386"/>
      <c r="J57" s="386"/>
      <c r="K57" s="257"/>
    </row>
    <row r="58" spans="2:11" s="1" customFormat="1" ht="15" customHeight="1">
      <c r="B58" s="256"/>
      <c r="C58" s="261"/>
      <c r="D58" s="386" t="s">
        <v>1461</v>
      </c>
      <c r="E58" s="386"/>
      <c r="F58" s="386"/>
      <c r="G58" s="386"/>
      <c r="H58" s="386"/>
      <c r="I58" s="386"/>
      <c r="J58" s="386"/>
      <c r="K58" s="257"/>
    </row>
    <row r="59" spans="2:11" s="1" customFormat="1" ht="15" customHeight="1">
      <c r="B59" s="256"/>
      <c r="C59" s="261"/>
      <c r="D59" s="386" t="s">
        <v>1462</v>
      </c>
      <c r="E59" s="386"/>
      <c r="F59" s="386"/>
      <c r="G59" s="386"/>
      <c r="H59" s="386"/>
      <c r="I59" s="386"/>
      <c r="J59" s="386"/>
      <c r="K59" s="257"/>
    </row>
    <row r="60" spans="2:11" s="1" customFormat="1" ht="15" customHeight="1">
      <c r="B60" s="256"/>
      <c r="C60" s="261"/>
      <c r="D60" s="386" t="s">
        <v>1463</v>
      </c>
      <c r="E60" s="386"/>
      <c r="F60" s="386"/>
      <c r="G60" s="386"/>
      <c r="H60" s="386"/>
      <c r="I60" s="386"/>
      <c r="J60" s="386"/>
      <c r="K60" s="257"/>
    </row>
    <row r="61" spans="2:11" s="1" customFormat="1" ht="15" customHeight="1">
      <c r="B61" s="256"/>
      <c r="C61" s="261"/>
      <c r="D61" s="386" t="s">
        <v>1464</v>
      </c>
      <c r="E61" s="386"/>
      <c r="F61" s="386"/>
      <c r="G61" s="386"/>
      <c r="H61" s="386"/>
      <c r="I61" s="386"/>
      <c r="J61" s="386"/>
      <c r="K61" s="257"/>
    </row>
    <row r="62" spans="2:11" s="1" customFormat="1" ht="15" customHeight="1">
      <c r="B62" s="256"/>
      <c r="C62" s="261"/>
      <c r="D62" s="388" t="s">
        <v>1465</v>
      </c>
      <c r="E62" s="388"/>
      <c r="F62" s="388"/>
      <c r="G62" s="388"/>
      <c r="H62" s="388"/>
      <c r="I62" s="388"/>
      <c r="J62" s="388"/>
      <c r="K62" s="257"/>
    </row>
    <row r="63" spans="2:11" s="1" customFormat="1" ht="15" customHeight="1">
      <c r="B63" s="256"/>
      <c r="C63" s="261"/>
      <c r="D63" s="386" t="s">
        <v>1466</v>
      </c>
      <c r="E63" s="386"/>
      <c r="F63" s="386"/>
      <c r="G63" s="386"/>
      <c r="H63" s="386"/>
      <c r="I63" s="386"/>
      <c r="J63" s="386"/>
      <c r="K63" s="257"/>
    </row>
    <row r="64" spans="2:11" s="1" customFormat="1" ht="12.75" customHeight="1">
      <c r="B64" s="256"/>
      <c r="C64" s="261"/>
      <c r="D64" s="261"/>
      <c r="E64" s="264"/>
      <c r="F64" s="261"/>
      <c r="G64" s="261"/>
      <c r="H64" s="261"/>
      <c r="I64" s="261"/>
      <c r="J64" s="261"/>
      <c r="K64" s="257"/>
    </row>
    <row r="65" spans="2:11" s="1" customFormat="1" ht="15" customHeight="1">
      <c r="B65" s="256"/>
      <c r="C65" s="261"/>
      <c r="D65" s="386" t="s">
        <v>1467</v>
      </c>
      <c r="E65" s="386"/>
      <c r="F65" s="386"/>
      <c r="G65" s="386"/>
      <c r="H65" s="386"/>
      <c r="I65" s="386"/>
      <c r="J65" s="386"/>
      <c r="K65" s="257"/>
    </row>
    <row r="66" spans="2:11" s="1" customFormat="1" ht="15" customHeight="1">
      <c r="B66" s="256"/>
      <c r="C66" s="261"/>
      <c r="D66" s="388" t="s">
        <v>1468</v>
      </c>
      <c r="E66" s="388"/>
      <c r="F66" s="388"/>
      <c r="G66" s="388"/>
      <c r="H66" s="388"/>
      <c r="I66" s="388"/>
      <c r="J66" s="388"/>
      <c r="K66" s="257"/>
    </row>
    <row r="67" spans="2:11" s="1" customFormat="1" ht="15" customHeight="1">
      <c r="B67" s="256"/>
      <c r="C67" s="261"/>
      <c r="D67" s="386" t="s">
        <v>1469</v>
      </c>
      <c r="E67" s="386"/>
      <c r="F67" s="386"/>
      <c r="G67" s="386"/>
      <c r="H67" s="386"/>
      <c r="I67" s="386"/>
      <c r="J67" s="386"/>
      <c r="K67" s="257"/>
    </row>
    <row r="68" spans="2:11" s="1" customFormat="1" ht="15" customHeight="1">
      <c r="B68" s="256"/>
      <c r="C68" s="261"/>
      <c r="D68" s="386" t="s">
        <v>1470</v>
      </c>
      <c r="E68" s="386"/>
      <c r="F68" s="386"/>
      <c r="G68" s="386"/>
      <c r="H68" s="386"/>
      <c r="I68" s="386"/>
      <c r="J68" s="386"/>
      <c r="K68" s="257"/>
    </row>
    <row r="69" spans="2:11" s="1" customFormat="1" ht="15" customHeight="1">
      <c r="B69" s="256"/>
      <c r="C69" s="261"/>
      <c r="D69" s="386" t="s">
        <v>1471</v>
      </c>
      <c r="E69" s="386"/>
      <c r="F69" s="386"/>
      <c r="G69" s="386"/>
      <c r="H69" s="386"/>
      <c r="I69" s="386"/>
      <c r="J69" s="386"/>
      <c r="K69" s="257"/>
    </row>
    <row r="70" spans="2:11" s="1" customFormat="1" ht="15" customHeight="1">
      <c r="B70" s="256"/>
      <c r="C70" s="261"/>
      <c r="D70" s="386" t="s">
        <v>1472</v>
      </c>
      <c r="E70" s="386"/>
      <c r="F70" s="386"/>
      <c r="G70" s="386"/>
      <c r="H70" s="386"/>
      <c r="I70" s="386"/>
      <c r="J70" s="386"/>
      <c r="K70" s="257"/>
    </row>
    <row r="71" spans="2:11" s="1" customFormat="1" ht="12.75" customHeight="1">
      <c r="B71" s="265"/>
      <c r="C71" s="266"/>
      <c r="D71" s="266"/>
      <c r="E71" s="266"/>
      <c r="F71" s="266"/>
      <c r="G71" s="266"/>
      <c r="H71" s="266"/>
      <c r="I71" s="266"/>
      <c r="J71" s="266"/>
      <c r="K71" s="267"/>
    </row>
    <row r="72" spans="2:11" s="1" customFormat="1" ht="18.75" customHeight="1">
      <c r="B72" s="268"/>
      <c r="C72" s="268"/>
      <c r="D72" s="268"/>
      <c r="E72" s="268"/>
      <c r="F72" s="268"/>
      <c r="G72" s="268"/>
      <c r="H72" s="268"/>
      <c r="I72" s="268"/>
      <c r="J72" s="268"/>
      <c r="K72" s="269"/>
    </row>
    <row r="73" spans="2:11" s="1" customFormat="1" ht="18.75" customHeight="1">
      <c r="B73" s="269"/>
      <c r="C73" s="269"/>
      <c r="D73" s="269"/>
      <c r="E73" s="269"/>
      <c r="F73" s="269"/>
      <c r="G73" s="269"/>
      <c r="H73" s="269"/>
      <c r="I73" s="269"/>
      <c r="J73" s="269"/>
      <c r="K73" s="269"/>
    </row>
    <row r="74" spans="2:11" s="1" customFormat="1" ht="7.5" customHeight="1">
      <c r="B74" s="270"/>
      <c r="C74" s="271"/>
      <c r="D74" s="271"/>
      <c r="E74" s="271"/>
      <c r="F74" s="271"/>
      <c r="G74" s="271"/>
      <c r="H74" s="271"/>
      <c r="I74" s="271"/>
      <c r="J74" s="271"/>
      <c r="K74" s="272"/>
    </row>
    <row r="75" spans="2:11" s="1" customFormat="1" ht="45" customHeight="1">
      <c r="B75" s="273"/>
      <c r="C75" s="381" t="s">
        <v>1473</v>
      </c>
      <c r="D75" s="381"/>
      <c r="E75" s="381"/>
      <c r="F75" s="381"/>
      <c r="G75" s="381"/>
      <c r="H75" s="381"/>
      <c r="I75" s="381"/>
      <c r="J75" s="381"/>
      <c r="K75" s="274"/>
    </row>
    <row r="76" spans="2:11" s="1" customFormat="1" ht="17.25" customHeight="1">
      <c r="B76" s="273"/>
      <c r="C76" s="275" t="s">
        <v>1474</v>
      </c>
      <c r="D76" s="275"/>
      <c r="E76" s="275"/>
      <c r="F76" s="275" t="s">
        <v>1475</v>
      </c>
      <c r="G76" s="276"/>
      <c r="H76" s="275" t="s">
        <v>65</v>
      </c>
      <c r="I76" s="275" t="s">
        <v>68</v>
      </c>
      <c r="J76" s="275" t="s">
        <v>1476</v>
      </c>
      <c r="K76" s="274"/>
    </row>
    <row r="77" spans="2:11" s="1" customFormat="1" ht="17.25" customHeight="1">
      <c r="B77" s="273"/>
      <c r="C77" s="277" t="s">
        <v>1477</v>
      </c>
      <c r="D77" s="277"/>
      <c r="E77" s="277"/>
      <c r="F77" s="278" t="s">
        <v>1478</v>
      </c>
      <c r="G77" s="279"/>
      <c r="H77" s="277"/>
      <c r="I77" s="277"/>
      <c r="J77" s="277" t="s">
        <v>1479</v>
      </c>
      <c r="K77" s="274"/>
    </row>
    <row r="78" spans="2:11" s="1" customFormat="1" ht="5.25" customHeight="1">
      <c r="B78" s="273"/>
      <c r="C78" s="280"/>
      <c r="D78" s="280"/>
      <c r="E78" s="280"/>
      <c r="F78" s="280"/>
      <c r="G78" s="281"/>
      <c r="H78" s="280"/>
      <c r="I78" s="280"/>
      <c r="J78" s="280"/>
      <c r="K78" s="274"/>
    </row>
    <row r="79" spans="2:11" s="1" customFormat="1" ht="15" customHeight="1">
      <c r="B79" s="273"/>
      <c r="C79" s="262" t="s">
        <v>64</v>
      </c>
      <c r="D79" s="282"/>
      <c r="E79" s="282"/>
      <c r="F79" s="283" t="s">
        <v>1480</v>
      </c>
      <c r="G79" s="284"/>
      <c r="H79" s="262" t="s">
        <v>1481</v>
      </c>
      <c r="I79" s="262" t="s">
        <v>1482</v>
      </c>
      <c r="J79" s="262">
        <v>20</v>
      </c>
      <c r="K79" s="274"/>
    </row>
    <row r="80" spans="2:11" s="1" customFormat="1" ht="15" customHeight="1">
      <c r="B80" s="273"/>
      <c r="C80" s="262" t="s">
        <v>1483</v>
      </c>
      <c r="D80" s="262"/>
      <c r="E80" s="262"/>
      <c r="F80" s="283" t="s">
        <v>1480</v>
      </c>
      <c r="G80" s="284"/>
      <c r="H80" s="262" t="s">
        <v>1484</v>
      </c>
      <c r="I80" s="262" t="s">
        <v>1482</v>
      </c>
      <c r="J80" s="262">
        <v>120</v>
      </c>
      <c r="K80" s="274"/>
    </row>
    <row r="81" spans="2:11" s="1" customFormat="1" ht="15" customHeight="1">
      <c r="B81" s="285"/>
      <c r="C81" s="262" t="s">
        <v>1485</v>
      </c>
      <c r="D81" s="262"/>
      <c r="E81" s="262"/>
      <c r="F81" s="283" t="s">
        <v>1486</v>
      </c>
      <c r="G81" s="284"/>
      <c r="H81" s="262" t="s">
        <v>1487</v>
      </c>
      <c r="I81" s="262" t="s">
        <v>1482</v>
      </c>
      <c r="J81" s="262">
        <v>50</v>
      </c>
      <c r="K81" s="274"/>
    </row>
    <row r="82" spans="2:11" s="1" customFormat="1" ht="15" customHeight="1">
      <c r="B82" s="285"/>
      <c r="C82" s="262" t="s">
        <v>1488</v>
      </c>
      <c r="D82" s="262"/>
      <c r="E82" s="262"/>
      <c r="F82" s="283" t="s">
        <v>1480</v>
      </c>
      <c r="G82" s="284"/>
      <c r="H82" s="262" t="s">
        <v>1489</v>
      </c>
      <c r="I82" s="262" t="s">
        <v>1490</v>
      </c>
      <c r="J82" s="262"/>
      <c r="K82" s="274"/>
    </row>
    <row r="83" spans="2:11" s="1" customFormat="1" ht="15" customHeight="1">
      <c r="B83" s="285"/>
      <c r="C83" s="286" t="s">
        <v>1491</v>
      </c>
      <c r="D83" s="286"/>
      <c r="E83" s="286"/>
      <c r="F83" s="287" t="s">
        <v>1486</v>
      </c>
      <c r="G83" s="286"/>
      <c r="H83" s="286" t="s">
        <v>1492</v>
      </c>
      <c r="I83" s="286" t="s">
        <v>1482</v>
      </c>
      <c r="J83" s="286">
        <v>15</v>
      </c>
      <c r="K83" s="274"/>
    </row>
    <row r="84" spans="2:11" s="1" customFormat="1" ht="15" customHeight="1">
      <c r="B84" s="285"/>
      <c r="C84" s="286" t="s">
        <v>1493</v>
      </c>
      <c r="D84" s="286"/>
      <c r="E84" s="286"/>
      <c r="F84" s="287" t="s">
        <v>1486</v>
      </c>
      <c r="G84" s="286"/>
      <c r="H84" s="286" t="s">
        <v>1494</v>
      </c>
      <c r="I84" s="286" t="s">
        <v>1482</v>
      </c>
      <c r="J84" s="286">
        <v>15</v>
      </c>
      <c r="K84" s="274"/>
    </row>
    <row r="85" spans="2:11" s="1" customFormat="1" ht="15" customHeight="1">
      <c r="B85" s="285"/>
      <c r="C85" s="286" t="s">
        <v>1495</v>
      </c>
      <c r="D85" s="286"/>
      <c r="E85" s="286"/>
      <c r="F85" s="287" t="s">
        <v>1486</v>
      </c>
      <c r="G85" s="286"/>
      <c r="H85" s="286" t="s">
        <v>1496</v>
      </c>
      <c r="I85" s="286" t="s">
        <v>1482</v>
      </c>
      <c r="J85" s="286">
        <v>20</v>
      </c>
      <c r="K85" s="274"/>
    </row>
    <row r="86" spans="2:11" s="1" customFormat="1" ht="15" customHeight="1">
      <c r="B86" s="285"/>
      <c r="C86" s="286" t="s">
        <v>1497</v>
      </c>
      <c r="D86" s="286"/>
      <c r="E86" s="286"/>
      <c r="F86" s="287" t="s">
        <v>1486</v>
      </c>
      <c r="G86" s="286"/>
      <c r="H86" s="286" t="s">
        <v>1498</v>
      </c>
      <c r="I86" s="286" t="s">
        <v>1482</v>
      </c>
      <c r="J86" s="286">
        <v>20</v>
      </c>
      <c r="K86" s="274"/>
    </row>
    <row r="87" spans="2:11" s="1" customFormat="1" ht="15" customHeight="1">
      <c r="B87" s="285"/>
      <c r="C87" s="262" t="s">
        <v>1499</v>
      </c>
      <c r="D87" s="262"/>
      <c r="E87" s="262"/>
      <c r="F87" s="283" t="s">
        <v>1486</v>
      </c>
      <c r="G87" s="284"/>
      <c r="H87" s="262" t="s">
        <v>1500</v>
      </c>
      <c r="I87" s="262" t="s">
        <v>1482</v>
      </c>
      <c r="J87" s="262">
        <v>50</v>
      </c>
      <c r="K87" s="274"/>
    </row>
    <row r="88" spans="2:11" s="1" customFormat="1" ht="15" customHeight="1">
      <c r="B88" s="285"/>
      <c r="C88" s="262" t="s">
        <v>1501</v>
      </c>
      <c r="D88" s="262"/>
      <c r="E88" s="262"/>
      <c r="F88" s="283" t="s">
        <v>1486</v>
      </c>
      <c r="G88" s="284"/>
      <c r="H88" s="262" t="s">
        <v>1502</v>
      </c>
      <c r="I88" s="262" t="s">
        <v>1482</v>
      </c>
      <c r="J88" s="262">
        <v>20</v>
      </c>
      <c r="K88" s="274"/>
    </row>
    <row r="89" spans="2:11" s="1" customFormat="1" ht="15" customHeight="1">
      <c r="B89" s="285"/>
      <c r="C89" s="262" t="s">
        <v>1503</v>
      </c>
      <c r="D89" s="262"/>
      <c r="E89" s="262"/>
      <c r="F89" s="283" t="s">
        <v>1486</v>
      </c>
      <c r="G89" s="284"/>
      <c r="H89" s="262" t="s">
        <v>1504</v>
      </c>
      <c r="I89" s="262" t="s">
        <v>1482</v>
      </c>
      <c r="J89" s="262">
        <v>20</v>
      </c>
      <c r="K89" s="274"/>
    </row>
    <row r="90" spans="2:11" s="1" customFormat="1" ht="15" customHeight="1">
      <c r="B90" s="285"/>
      <c r="C90" s="262" t="s">
        <v>1505</v>
      </c>
      <c r="D90" s="262"/>
      <c r="E90" s="262"/>
      <c r="F90" s="283" t="s">
        <v>1486</v>
      </c>
      <c r="G90" s="284"/>
      <c r="H90" s="262" t="s">
        <v>1506</v>
      </c>
      <c r="I90" s="262" t="s">
        <v>1482</v>
      </c>
      <c r="J90" s="262">
        <v>50</v>
      </c>
      <c r="K90" s="274"/>
    </row>
    <row r="91" spans="2:11" s="1" customFormat="1" ht="15" customHeight="1">
      <c r="B91" s="285"/>
      <c r="C91" s="262" t="s">
        <v>1507</v>
      </c>
      <c r="D91" s="262"/>
      <c r="E91" s="262"/>
      <c r="F91" s="283" t="s">
        <v>1486</v>
      </c>
      <c r="G91" s="284"/>
      <c r="H91" s="262" t="s">
        <v>1507</v>
      </c>
      <c r="I91" s="262" t="s">
        <v>1482</v>
      </c>
      <c r="J91" s="262">
        <v>50</v>
      </c>
      <c r="K91" s="274"/>
    </row>
    <row r="92" spans="2:11" s="1" customFormat="1" ht="15" customHeight="1">
      <c r="B92" s="285"/>
      <c r="C92" s="262" t="s">
        <v>1508</v>
      </c>
      <c r="D92" s="262"/>
      <c r="E92" s="262"/>
      <c r="F92" s="283" t="s">
        <v>1486</v>
      </c>
      <c r="G92" s="284"/>
      <c r="H92" s="262" t="s">
        <v>1509</v>
      </c>
      <c r="I92" s="262" t="s">
        <v>1482</v>
      </c>
      <c r="J92" s="262">
        <v>255</v>
      </c>
      <c r="K92" s="274"/>
    </row>
    <row r="93" spans="2:11" s="1" customFormat="1" ht="15" customHeight="1">
      <c r="B93" s="285"/>
      <c r="C93" s="262" t="s">
        <v>1510</v>
      </c>
      <c r="D93" s="262"/>
      <c r="E93" s="262"/>
      <c r="F93" s="283" t="s">
        <v>1480</v>
      </c>
      <c r="G93" s="284"/>
      <c r="H93" s="262" t="s">
        <v>1511</v>
      </c>
      <c r="I93" s="262" t="s">
        <v>1512</v>
      </c>
      <c r="J93" s="262"/>
      <c r="K93" s="274"/>
    </row>
    <row r="94" spans="2:11" s="1" customFormat="1" ht="15" customHeight="1">
      <c r="B94" s="285"/>
      <c r="C94" s="262" t="s">
        <v>1513</v>
      </c>
      <c r="D94" s="262"/>
      <c r="E94" s="262"/>
      <c r="F94" s="283" t="s">
        <v>1480</v>
      </c>
      <c r="G94" s="284"/>
      <c r="H94" s="262" t="s">
        <v>1514</v>
      </c>
      <c r="I94" s="262" t="s">
        <v>1515</v>
      </c>
      <c r="J94" s="262"/>
      <c r="K94" s="274"/>
    </row>
    <row r="95" spans="2:11" s="1" customFormat="1" ht="15" customHeight="1">
      <c r="B95" s="285"/>
      <c r="C95" s="262" t="s">
        <v>1516</v>
      </c>
      <c r="D95" s="262"/>
      <c r="E95" s="262"/>
      <c r="F95" s="283" t="s">
        <v>1480</v>
      </c>
      <c r="G95" s="284"/>
      <c r="H95" s="262" t="s">
        <v>1516</v>
      </c>
      <c r="I95" s="262" t="s">
        <v>1515</v>
      </c>
      <c r="J95" s="262"/>
      <c r="K95" s="274"/>
    </row>
    <row r="96" spans="2:11" s="1" customFormat="1" ht="15" customHeight="1">
      <c r="B96" s="285"/>
      <c r="C96" s="262" t="s">
        <v>49</v>
      </c>
      <c r="D96" s="262"/>
      <c r="E96" s="262"/>
      <c r="F96" s="283" t="s">
        <v>1480</v>
      </c>
      <c r="G96" s="284"/>
      <c r="H96" s="262" t="s">
        <v>1517</v>
      </c>
      <c r="I96" s="262" t="s">
        <v>1515</v>
      </c>
      <c r="J96" s="262"/>
      <c r="K96" s="274"/>
    </row>
    <row r="97" spans="2:11" s="1" customFormat="1" ht="15" customHeight="1">
      <c r="B97" s="285"/>
      <c r="C97" s="262" t="s">
        <v>59</v>
      </c>
      <c r="D97" s="262"/>
      <c r="E97" s="262"/>
      <c r="F97" s="283" t="s">
        <v>1480</v>
      </c>
      <c r="G97" s="284"/>
      <c r="H97" s="262" t="s">
        <v>1518</v>
      </c>
      <c r="I97" s="262" t="s">
        <v>1515</v>
      </c>
      <c r="J97" s="262"/>
      <c r="K97" s="274"/>
    </row>
    <row r="98" spans="2:11" s="1" customFormat="1" ht="15" customHeight="1">
      <c r="B98" s="288"/>
      <c r="C98" s="289"/>
      <c r="D98" s="289"/>
      <c r="E98" s="289"/>
      <c r="F98" s="289"/>
      <c r="G98" s="289"/>
      <c r="H98" s="289"/>
      <c r="I98" s="289"/>
      <c r="J98" s="289"/>
      <c r="K98" s="290"/>
    </row>
    <row r="99" spans="2:11" s="1" customFormat="1" ht="18.75" customHeight="1">
      <c r="B99" s="291"/>
      <c r="C99" s="292"/>
      <c r="D99" s="292"/>
      <c r="E99" s="292"/>
      <c r="F99" s="292"/>
      <c r="G99" s="292"/>
      <c r="H99" s="292"/>
      <c r="I99" s="292"/>
      <c r="J99" s="292"/>
      <c r="K99" s="291"/>
    </row>
    <row r="100" spans="2:11" s="1" customFormat="1" ht="18.75" customHeight="1">
      <c r="B100" s="269"/>
      <c r="C100" s="269"/>
      <c r="D100" s="269"/>
      <c r="E100" s="269"/>
      <c r="F100" s="269"/>
      <c r="G100" s="269"/>
      <c r="H100" s="269"/>
      <c r="I100" s="269"/>
      <c r="J100" s="269"/>
      <c r="K100" s="269"/>
    </row>
    <row r="101" spans="2:11" s="1" customFormat="1" ht="7.5" customHeight="1">
      <c r="B101" s="270"/>
      <c r="C101" s="271"/>
      <c r="D101" s="271"/>
      <c r="E101" s="271"/>
      <c r="F101" s="271"/>
      <c r="G101" s="271"/>
      <c r="H101" s="271"/>
      <c r="I101" s="271"/>
      <c r="J101" s="271"/>
      <c r="K101" s="272"/>
    </row>
    <row r="102" spans="2:11" s="1" customFormat="1" ht="45" customHeight="1">
      <c r="B102" s="273"/>
      <c r="C102" s="381" t="s">
        <v>1519</v>
      </c>
      <c r="D102" s="381"/>
      <c r="E102" s="381"/>
      <c r="F102" s="381"/>
      <c r="G102" s="381"/>
      <c r="H102" s="381"/>
      <c r="I102" s="381"/>
      <c r="J102" s="381"/>
      <c r="K102" s="274"/>
    </row>
    <row r="103" spans="2:11" s="1" customFormat="1" ht="17.25" customHeight="1">
      <c r="B103" s="273"/>
      <c r="C103" s="275" t="s">
        <v>1474</v>
      </c>
      <c r="D103" s="275"/>
      <c r="E103" s="275"/>
      <c r="F103" s="275" t="s">
        <v>1475</v>
      </c>
      <c r="G103" s="276"/>
      <c r="H103" s="275" t="s">
        <v>65</v>
      </c>
      <c r="I103" s="275" t="s">
        <v>68</v>
      </c>
      <c r="J103" s="275" t="s">
        <v>1476</v>
      </c>
      <c r="K103" s="274"/>
    </row>
    <row r="104" spans="2:11" s="1" customFormat="1" ht="17.25" customHeight="1">
      <c r="B104" s="273"/>
      <c r="C104" s="277" t="s">
        <v>1477</v>
      </c>
      <c r="D104" s="277"/>
      <c r="E104" s="277"/>
      <c r="F104" s="278" t="s">
        <v>1478</v>
      </c>
      <c r="G104" s="279"/>
      <c r="H104" s="277"/>
      <c r="I104" s="277"/>
      <c r="J104" s="277" t="s">
        <v>1479</v>
      </c>
      <c r="K104" s="274"/>
    </row>
    <row r="105" spans="2:11" s="1" customFormat="1" ht="5.25" customHeight="1">
      <c r="B105" s="273"/>
      <c r="C105" s="275"/>
      <c r="D105" s="275"/>
      <c r="E105" s="275"/>
      <c r="F105" s="275"/>
      <c r="G105" s="293"/>
      <c r="H105" s="275"/>
      <c r="I105" s="275"/>
      <c r="J105" s="275"/>
      <c r="K105" s="274"/>
    </row>
    <row r="106" spans="2:11" s="1" customFormat="1" ht="15" customHeight="1">
      <c r="B106" s="273"/>
      <c r="C106" s="262" t="s">
        <v>64</v>
      </c>
      <c r="D106" s="282"/>
      <c r="E106" s="282"/>
      <c r="F106" s="283" t="s">
        <v>1480</v>
      </c>
      <c r="G106" s="262"/>
      <c r="H106" s="262" t="s">
        <v>1520</v>
      </c>
      <c r="I106" s="262" t="s">
        <v>1482</v>
      </c>
      <c r="J106" s="262">
        <v>20</v>
      </c>
      <c r="K106" s="274"/>
    </row>
    <row r="107" spans="2:11" s="1" customFormat="1" ht="15" customHeight="1">
      <c r="B107" s="273"/>
      <c r="C107" s="262" t="s">
        <v>1483</v>
      </c>
      <c r="D107" s="262"/>
      <c r="E107" s="262"/>
      <c r="F107" s="283" t="s">
        <v>1480</v>
      </c>
      <c r="G107" s="262"/>
      <c r="H107" s="262" t="s">
        <v>1520</v>
      </c>
      <c r="I107" s="262" t="s">
        <v>1482</v>
      </c>
      <c r="J107" s="262">
        <v>120</v>
      </c>
      <c r="K107" s="274"/>
    </row>
    <row r="108" spans="2:11" s="1" customFormat="1" ht="15" customHeight="1">
      <c r="B108" s="285"/>
      <c r="C108" s="262" t="s">
        <v>1485</v>
      </c>
      <c r="D108" s="262"/>
      <c r="E108" s="262"/>
      <c r="F108" s="283" t="s">
        <v>1486</v>
      </c>
      <c r="G108" s="262"/>
      <c r="H108" s="262" t="s">
        <v>1520</v>
      </c>
      <c r="I108" s="262" t="s">
        <v>1482</v>
      </c>
      <c r="J108" s="262">
        <v>50</v>
      </c>
      <c r="K108" s="274"/>
    </row>
    <row r="109" spans="2:11" s="1" customFormat="1" ht="15" customHeight="1">
      <c r="B109" s="285"/>
      <c r="C109" s="262" t="s">
        <v>1488</v>
      </c>
      <c r="D109" s="262"/>
      <c r="E109" s="262"/>
      <c r="F109" s="283" t="s">
        <v>1480</v>
      </c>
      <c r="G109" s="262"/>
      <c r="H109" s="262" t="s">
        <v>1520</v>
      </c>
      <c r="I109" s="262" t="s">
        <v>1490</v>
      </c>
      <c r="J109" s="262"/>
      <c r="K109" s="274"/>
    </row>
    <row r="110" spans="2:11" s="1" customFormat="1" ht="15" customHeight="1">
      <c r="B110" s="285"/>
      <c r="C110" s="262" t="s">
        <v>1499</v>
      </c>
      <c r="D110" s="262"/>
      <c r="E110" s="262"/>
      <c r="F110" s="283" t="s">
        <v>1486</v>
      </c>
      <c r="G110" s="262"/>
      <c r="H110" s="262" t="s">
        <v>1520</v>
      </c>
      <c r="I110" s="262" t="s">
        <v>1482</v>
      </c>
      <c r="J110" s="262">
        <v>50</v>
      </c>
      <c r="K110" s="274"/>
    </row>
    <row r="111" spans="2:11" s="1" customFormat="1" ht="15" customHeight="1">
      <c r="B111" s="285"/>
      <c r="C111" s="262" t="s">
        <v>1507</v>
      </c>
      <c r="D111" s="262"/>
      <c r="E111" s="262"/>
      <c r="F111" s="283" t="s">
        <v>1486</v>
      </c>
      <c r="G111" s="262"/>
      <c r="H111" s="262" t="s">
        <v>1520</v>
      </c>
      <c r="I111" s="262" t="s">
        <v>1482</v>
      </c>
      <c r="J111" s="262">
        <v>50</v>
      </c>
      <c r="K111" s="274"/>
    </row>
    <row r="112" spans="2:11" s="1" customFormat="1" ht="15" customHeight="1">
      <c r="B112" s="285"/>
      <c r="C112" s="262" t="s">
        <v>1505</v>
      </c>
      <c r="D112" s="262"/>
      <c r="E112" s="262"/>
      <c r="F112" s="283" t="s">
        <v>1486</v>
      </c>
      <c r="G112" s="262"/>
      <c r="H112" s="262" t="s">
        <v>1520</v>
      </c>
      <c r="I112" s="262" t="s">
        <v>1482</v>
      </c>
      <c r="J112" s="262">
        <v>50</v>
      </c>
      <c r="K112" s="274"/>
    </row>
    <row r="113" spans="2:11" s="1" customFormat="1" ht="15" customHeight="1">
      <c r="B113" s="285"/>
      <c r="C113" s="262" t="s">
        <v>64</v>
      </c>
      <c r="D113" s="262"/>
      <c r="E113" s="262"/>
      <c r="F113" s="283" t="s">
        <v>1480</v>
      </c>
      <c r="G113" s="262"/>
      <c r="H113" s="262" t="s">
        <v>1521</v>
      </c>
      <c r="I113" s="262" t="s">
        <v>1482</v>
      </c>
      <c r="J113" s="262">
        <v>20</v>
      </c>
      <c r="K113" s="274"/>
    </row>
    <row r="114" spans="2:11" s="1" customFormat="1" ht="15" customHeight="1">
      <c r="B114" s="285"/>
      <c r="C114" s="262" t="s">
        <v>1522</v>
      </c>
      <c r="D114" s="262"/>
      <c r="E114" s="262"/>
      <c r="F114" s="283" t="s">
        <v>1480</v>
      </c>
      <c r="G114" s="262"/>
      <c r="H114" s="262" t="s">
        <v>1523</v>
      </c>
      <c r="I114" s="262" t="s">
        <v>1482</v>
      </c>
      <c r="J114" s="262">
        <v>120</v>
      </c>
      <c r="K114" s="274"/>
    </row>
    <row r="115" spans="2:11" s="1" customFormat="1" ht="15" customHeight="1">
      <c r="B115" s="285"/>
      <c r="C115" s="262" t="s">
        <v>49</v>
      </c>
      <c r="D115" s="262"/>
      <c r="E115" s="262"/>
      <c r="F115" s="283" t="s">
        <v>1480</v>
      </c>
      <c r="G115" s="262"/>
      <c r="H115" s="262" t="s">
        <v>1524</v>
      </c>
      <c r="I115" s="262" t="s">
        <v>1515</v>
      </c>
      <c r="J115" s="262"/>
      <c r="K115" s="274"/>
    </row>
    <row r="116" spans="2:11" s="1" customFormat="1" ht="15" customHeight="1">
      <c r="B116" s="285"/>
      <c r="C116" s="262" t="s">
        <v>59</v>
      </c>
      <c r="D116" s="262"/>
      <c r="E116" s="262"/>
      <c r="F116" s="283" t="s">
        <v>1480</v>
      </c>
      <c r="G116" s="262"/>
      <c r="H116" s="262" t="s">
        <v>1525</v>
      </c>
      <c r="I116" s="262" t="s">
        <v>1515</v>
      </c>
      <c r="J116" s="262"/>
      <c r="K116" s="274"/>
    </row>
    <row r="117" spans="2:11" s="1" customFormat="1" ht="15" customHeight="1">
      <c r="B117" s="285"/>
      <c r="C117" s="262" t="s">
        <v>68</v>
      </c>
      <c r="D117" s="262"/>
      <c r="E117" s="262"/>
      <c r="F117" s="283" t="s">
        <v>1480</v>
      </c>
      <c r="G117" s="262"/>
      <c r="H117" s="262" t="s">
        <v>1526</v>
      </c>
      <c r="I117" s="262" t="s">
        <v>1527</v>
      </c>
      <c r="J117" s="262"/>
      <c r="K117" s="274"/>
    </row>
    <row r="118" spans="2:11" s="1" customFormat="1" ht="15" customHeight="1">
      <c r="B118" s="288"/>
      <c r="C118" s="294"/>
      <c r="D118" s="294"/>
      <c r="E118" s="294"/>
      <c r="F118" s="294"/>
      <c r="G118" s="294"/>
      <c r="H118" s="294"/>
      <c r="I118" s="294"/>
      <c r="J118" s="294"/>
      <c r="K118" s="290"/>
    </row>
    <row r="119" spans="2:11" s="1" customFormat="1" ht="18.75" customHeight="1">
      <c r="B119" s="295"/>
      <c r="C119" s="296"/>
      <c r="D119" s="296"/>
      <c r="E119" s="296"/>
      <c r="F119" s="297"/>
      <c r="G119" s="296"/>
      <c r="H119" s="296"/>
      <c r="I119" s="296"/>
      <c r="J119" s="296"/>
      <c r="K119" s="295"/>
    </row>
    <row r="120" spans="2:11" s="1" customFormat="1" ht="18.75" customHeight="1">
      <c r="B120" s="269"/>
      <c r="C120" s="269"/>
      <c r="D120" s="269"/>
      <c r="E120" s="269"/>
      <c r="F120" s="269"/>
      <c r="G120" s="269"/>
      <c r="H120" s="269"/>
      <c r="I120" s="269"/>
      <c r="J120" s="269"/>
      <c r="K120" s="269"/>
    </row>
    <row r="121" spans="2:11" s="1" customFormat="1" ht="7.5" customHeight="1">
      <c r="B121" s="298"/>
      <c r="C121" s="299"/>
      <c r="D121" s="299"/>
      <c r="E121" s="299"/>
      <c r="F121" s="299"/>
      <c r="G121" s="299"/>
      <c r="H121" s="299"/>
      <c r="I121" s="299"/>
      <c r="J121" s="299"/>
      <c r="K121" s="300"/>
    </row>
    <row r="122" spans="2:11" s="1" customFormat="1" ht="45" customHeight="1">
      <c r="B122" s="301"/>
      <c r="C122" s="382" t="s">
        <v>1528</v>
      </c>
      <c r="D122" s="382"/>
      <c r="E122" s="382"/>
      <c r="F122" s="382"/>
      <c r="G122" s="382"/>
      <c r="H122" s="382"/>
      <c r="I122" s="382"/>
      <c r="J122" s="382"/>
      <c r="K122" s="302"/>
    </row>
    <row r="123" spans="2:11" s="1" customFormat="1" ht="17.25" customHeight="1">
      <c r="B123" s="303"/>
      <c r="C123" s="275" t="s">
        <v>1474</v>
      </c>
      <c r="D123" s="275"/>
      <c r="E123" s="275"/>
      <c r="F123" s="275" t="s">
        <v>1475</v>
      </c>
      <c r="G123" s="276"/>
      <c r="H123" s="275" t="s">
        <v>65</v>
      </c>
      <c r="I123" s="275" t="s">
        <v>68</v>
      </c>
      <c r="J123" s="275" t="s">
        <v>1476</v>
      </c>
      <c r="K123" s="304"/>
    </row>
    <row r="124" spans="2:11" s="1" customFormat="1" ht="17.25" customHeight="1">
      <c r="B124" s="303"/>
      <c r="C124" s="277" t="s">
        <v>1477</v>
      </c>
      <c r="D124" s="277"/>
      <c r="E124" s="277"/>
      <c r="F124" s="278" t="s">
        <v>1478</v>
      </c>
      <c r="G124" s="279"/>
      <c r="H124" s="277"/>
      <c r="I124" s="277"/>
      <c r="J124" s="277" t="s">
        <v>1479</v>
      </c>
      <c r="K124" s="304"/>
    </row>
    <row r="125" spans="2:11" s="1" customFormat="1" ht="5.25" customHeight="1">
      <c r="B125" s="305"/>
      <c r="C125" s="280"/>
      <c r="D125" s="280"/>
      <c r="E125" s="280"/>
      <c r="F125" s="280"/>
      <c r="G125" s="306"/>
      <c r="H125" s="280"/>
      <c r="I125" s="280"/>
      <c r="J125" s="280"/>
      <c r="K125" s="307"/>
    </row>
    <row r="126" spans="2:11" s="1" customFormat="1" ht="15" customHeight="1">
      <c r="B126" s="305"/>
      <c r="C126" s="262" t="s">
        <v>1483</v>
      </c>
      <c r="D126" s="282"/>
      <c r="E126" s="282"/>
      <c r="F126" s="283" t="s">
        <v>1480</v>
      </c>
      <c r="G126" s="262"/>
      <c r="H126" s="262" t="s">
        <v>1520</v>
      </c>
      <c r="I126" s="262" t="s">
        <v>1482</v>
      </c>
      <c r="J126" s="262">
        <v>120</v>
      </c>
      <c r="K126" s="308"/>
    </row>
    <row r="127" spans="2:11" s="1" customFormat="1" ht="15" customHeight="1">
      <c r="B127" s="305"/>
      <c r="C127" s="262" t="s">
        <v>1529</v>
      </c>
      <c r="D127" s="262"/>
      <c r="E127" s="262"/>
      <c r="F127" s="283" t="s">
        <v>1480</v>
      </c>
      <c r="G127" s="262"/>
      <c r="H127" s="262" t="s">
        <v>1530</v>
      </c>
      <c r="I127" s="262" t="s">
        <v>1482</v>
      </c>
      <c r="J127" s="262" t="s">
        <v>1531</v>
      </c>
      <c r="K127" s="308"/>
    </row>
    <row r="128" spans="2:11" s="1" customFormat="1" ht="15" customHeight="1">
      <c r="B128" s="305"/>
      <c r="C128" s="262" t="s">
        <v>1428</v>
      </c>
      <c r="D128" s="262"/>
      <c r="E128" s="262"/>
      <c r="F128" s="283" t="s">
        <v>1480</v>
      </c>
      <c r="G128" s="262"/>
      <c r="H128" s="262" t="s">
        <v>1532</v>
      </c>
      <c r="I128" s="262" t="s">
        <v>1482</v>
      </c>
      <c r="J128" s="262" t="s">
        <v>1531</v>
      </c>
      <c r="K128" s="308"/>
    </row>
    <row r="129" spans="2:11" s="1" customFormat="1" ht="15" customHeight="1">
      <c r="B129" s="305"/>
      <c r="C129" s="262" t="s">
        <v>1491</v>
      </c>
      <c r="D129" s="262"/>
      <c r="E129" s="262"/>
      <c r="F129" s="283" t="s">
        <v>1486</v>
      </c>
      <c r="G129" s="262"/>
      <c r="H129" s="262" t="s">
        <v>1492</v>
      </c>
      <c r="I129" s="262" t="s">
        <v>1482</v>
      </c>
      <c r="J129" s="262">
        <v>15</v>
      </c>
      <c r="K129" s="308"/>
    </row>
    <row r="130" spans="2:11" s="1" customFormat="1" ht="15" customHeight="1">
      <c r="B130" s="305"/>
      <c r="C130" s="286" t="s">
        <v>1493</v>
      </c>
      <c r="D130" s="286"/>
      <c r="E130" s="286"/>
      <c r="F130" s="287" t="s">
        <v>1486</v>
      </c>
      <c r="G130" s="286"/>
      <c r="H130" s="286" t="s">
        <v>1494</v>
      </c>
      <c r="I130" s="286" t="s">
        <v>1482</v>
      </c>
      <c r="J130" s="286">
        <v>15</v>
      </c>
      <c r="K130" s="308"/>
    </row>
    <row r="131" spans="2:11" s="1" customFormat="1" ht="15" customHeight="1">
      <c r="B131" s="305"/>
      <c r="C131" s="286" t="s">
        <v>1495</v>
      </c>
      <c r="D131" s="286"/>
      <c r="E131" s="286"/>
      <c r="F131" s="287" t="s">
        <v>1486</v>
      </c>
      <c r="G131" s="286"/>
      <c r="H131" s="286" t="s">
        <v>1496</v>
      </c>
      <c r="I131" s="286" t="s">
        <v>1482</v>
      </c>
      <c r="J131" s="286">
        <v>20</v>
      </c>
      <c r="K131" s="308"/>
    </row>
    <row r="132" spans="2:11" s="1" customFormat="1" ht="15" customHeight="1">
      <c r="B132" s="305"/>
      <c r="C132" s="286" t="s">
        <v>1497</v>
      </c>
      <c r="D132" s="286"/>
      <c r="E132" s="286"/>
      <c r="F132" s="287" t="s">
        <v>1486</v>
      </c>
      <c r="G132" s="286"/>
      <c r="H132" s="286" t="s">
        <v>1498</v>
      </c>
      <c r="I132" s="286" t="s">
        <v>1482</v>
      </c>
      <c r="J132" s="286">
        <v>20</v>
      </c>
      <c r="K132" s="308"/>
    </row>
    <row r="133" spans="2:11" s="1" customFormat="1" ht="15" customHeight="1">
      <c r="B133" s="305"/>
      <c r="C133" s="262" t="s">
        <v>1485</v>
      </c>
      <c r="D133" s="262"/>
      <c r="E133" s="262"/>
      <c r="F133" s="283" t="s">
        <v>1486</v>
      </c>
      <c r="G133" s="262"/>
      <c r="H133" s="262" t="s">
        <v>1520</v>
      </c>
      <c r="I133" s="262" t="s">
        <v>1482</v>
      </c>
      <c r="J133" s="262">
        <v>50</v>
      </c>
      <c r="K133" s="308"/>
    </row>
    <row r="134" spans="2:11" s="1" customFormat="1" ht="15" customHeight="1">
      <c r="B134" s="305"/>
      <c r="C134" s="262" t="s">
        <v>1499</v>
      </c>
      <c r="D134" s="262"/>
      <c r="E134" s="262"/>
      <c r="F134" s="283" t="s">
        <v>1486</v>
      </c>
      <c r="G134" s="262"/>
      <c r="H134" s="262" t="s">
        <v>1520</v>
      </c>
      <c r="I134" s="262" t="s">
        <v>1482</v>
      </c>
      <c r="J134" s="262">
        <v>50</v>
      </c>
      <c r="K134" s="308"/>
    </row>
    <row r="135" spans="2:11" s="1" customFormat="1" ht="15" customHeight="1">
      <c r="B135" s="305"/>
      <c r="C135" s="262" t="s">
        <v>1505</v>
      </c>
      <c r="D135" s="262"/>
      <c r="E135" s="262"/>
      <c r="F135" s="283" t="s">
        <v>1486</v>
      </c>
      <c r="G135" s="262"/>
      <c r="H135" s="262" t="s">
        <v>1520</v>
      </c>
      <c r="I135" s="262" t="s">
        <v>1482</v>
      </c>
      <c r="J135" s="262">
        <v>50</v>
      </c>
      <c r="K135" s="308"/>
    </row>
    <row r="136" spans="2:11" s="1" customFormat="1" ht="15" customHeight="1">
      <c r="B136" s="305"/>
      <c r="C136" s="262" t="s">
        <v>1507</v>
      </c>
      <c r="D136" s="262"/>
      <c r="E136" s="262"/>
      <c r="F136" s="283" t="s">
        <v>1486</v>
      </c>
      <c r="G136" s="262"/>
      <c r="H136" s="262" t="s">
        <v>1520</v>
      </c>
      <c r="I136" s="262" t="s">
        <v>1482</v>
      </c>
      <c r="J136" s="262">
        <v>50</v>
      </c>
      <c r="K136" s="308"/>
    </row>
    <row r="137" spans="2:11" s="1" customFormat="1" ht="15" customHeight="1">
      <c r="B137" s="305"/>
      <c r="C137" s="262" t="s">
        <v>1508</v>
      </c>
      <c r="D137" s="262"/>
      <c r="E137" s="262"/>
      <c r="F137" s="283" t="s">
        <v>1486</v>
      </c>
      <c r="G137" s="262"/>
      <c r="H137" s="262" t="s">
        <v>1533</v>
      </c>
      <c r="I137" s="262" t="s">
        <v>1482</v>
      </c>
      <c r="J137" s="262">
        <v>255</v>
      </c>
      <c r="K137" s="308"/>
    </row>
    <row r="138" spans="2:11" s="1" customFormat="1" ht="15" customHeight="1">
      <c r="B138" s="305"/>
      <c r="C138" s="262" t="s">
        <v>1510</v>
      </c>
      <c r="D138" s="262"/>
      <c r="E138" s="262"/>
      <c r="F138" s="283" t="s">
        <v>1480</v>
      </c>
      <c r="G138" s="262"/>
      <c r="H138" s="262" t="s">
        <v>1534</v>
      </c>
      <c r="I138" s="262" t="s">
        <v>1512</v>
      </c>
      <c r="J138" s="262"/>
      <c r="K138" s="308"/>
    </row>
    <row r="139" spans="2:11" s="1" customFormat="1" ht="15" customHeight="1">
      <c r="B139" s="305"/>
      <c r="C139" s="262" t="s">
        <v>1513</v>
      </c>
      <c r="D139" s="262"/>
      <c r="E139" s="262"/>
      <c r="F139" s="283" t="s">
        <v>1480</v>
      </c>
      <c r="G139" s="262"/>
      <c r="H139" s="262" t="s">
        <v>1535</v>
      </c>
      <c r="I139" s="262" t="s">
        <v>1515</v>
      </c>
      <c r="J139" s="262"/>
      <c r="K139" s="308"/>
    </row>
    <row r="140" spans="2:11" s="1" customFormat="1" ht="15" customHeight="1">
      <c r="B140" s="305"/>
      <c r="C140" s="262" t="s">
        <v>1516</v>
      </c>
      <c r="D140" s="262"/>
      <c r="E140" s="262"/>
      <c r="F140" s="283" t="s">
        <v>1480</v>
      </c>
      <c r="G140" s="262"/>
      <c r="H140" s="262" t="s">
        <v>1516</v>
      </c>
      <c r="I140" s="262" t="s">
        <v>1515</v>
      </c>
      <c r="J140" s="262"/>
      <c r="K140" s="308"/>
    </row>
    <row r="141" spans="2:11" s="1" customFormat="1" ht="15" customHeight="1">
      <c r="B141" s="305"/>
      <c r="C141" s="262" t="s">
        <v>49</v>
      </c>
      <c r="D141" s="262"/>
      <c r="E141" s="262"/>
      <c r="F141" s="283" t="s">
        <v>1480</v>
      </c>
      <c r="G141" s="262"/>
      <c r="H141" s="262" t="s">
        <v>1536</v>
      </c>
      <c r="I141" s="262" t="s">
        <v>1515</v>
      </c>
      <c r="J141" s="262"/>
      <c r="K141" s="308"/>
    </row>
    <row r="142" spans="2:11" s="1" customFormat="1" ht="15" customHeight="1">
      <c r="B142" s="305"/>
      <c r="C142" s="262" t="s">
        <v>1537</v>
      </c>
      <c r="D142" s="262"/>
      <c r="E142" s="262"/>
      <c r="F142" s="283" t="s">
        <v>1480</v>
      </c>
      <c r="G142" s="262"/>
      <c r="H142" s="262" t="s">
        <v>1538</v>
      </c>
      <c r="I142" s="262" t="s">
        <v>1515</v>
      </c>
      <c r="J142" s="262"/>
      <c r="K142" s="308"/>
    </row>
    <row r="143" spans="2:11" s="1" customFormat="1" ht="15" customHeight="1">
      <c r="B143" s="309"/>
      <c r="C143" s="310"/>
      <c r="D143" s="310"/>
      <c r="E143" s="310"/>
      <c r="F143" s="310"/>
      <c r="G143" s="310"/>
      <c r="H143" s="310"/>
      <c r="I143" s="310"/>
      <c r="J143" s="310"/>
      <c r="K143" s="311"/>
    </row>
    <row r="144" spans="2:11" s="1" customFormat="1" ht="18.75" customHeight="1">
      <c r="B144" s="296"/>
      <c r="C144" s="296"/>
      <c r="D144" s="296"/>
      <c r="E144" s="296"/>
      <c r="F144" s="297"/>
      <c r="G144" s="296"/>
      <c r="H144" s="296"/>
      <c r="I144" s="296"/>
      <c r="J144" s="296"/>
      <c r="K144" s="296"/>
    </row>
    <row r="145" spans="2:11" s="1" customFormat="1" ht="18.75" customHeight="1">
      <c r="B145" s="269"/>
      <c r="C145" s="269"/>
      <c r="D145" s="269"/>
      <c r="E145" s="269"/>
      <c r="F145" s="269"/>
      <c r="G145" s="269"/>
      <c r="H145" s="269"/>
      <c r="I145" s="269"/>
      <c r="J145" s="269"/>
      <c r="K145" s="269"/>
    </row>
    <row r="146" spans="2:11" s="1" customFormat="1" ht="7.5" customHeight="1">
      <c r="B146" s="270"/>
      <c r="C146" s="271"/>
      <c r="D146" s="271"/>
      <c r="E146" s="271"/>
      <c r="F146" s="271"/>
      <c r="G146" s="271"/>
      <c r="H146" s="271"/>
      <c r="I146" s="271"/>
      <c r="J146" s="271"/>
      <c r="K146" s="272"/>
    </row>
    <row r="147" spans="2:11" s="1" customFormat="1" ht="45" customHeight="1">
      <c r="B147" s="273"/>
      <c r="C147" s="381" t="s">
        <v>1539</v>
      </c>
      <c r="D147" s="381"/>
      <c r="E147" s="381"/>
      <c r="F147" s="381"/>
      <c r="G147" s="381"/>
      <c r="H147" s="381"/>
      <c r="I147" s="381"/>
      <c r="J147" s="381"/>
      <c r="K147" s="274"/>
    </row>
    <row r="148" spans="2:11" s="1" customFormat="1" ht="17.25" customHeight="1">
      <c r="B148" s="273"/>
      <c r="C148" s="275" t="s">
        <v>1474</v>
      </c>
      <c r="D148" s="275"/>
      <c r="E148" s="275"/>
      <c r="F148" s="275" t="s">
        <v>1475</v>
      </c>
      <c r="G148" s="276"/>
      <c r="H148" s="275" t="s">
        <v>65</v>
      </c>
      <c r="I148" s="275" t="s">
        <v>68</v>
      </c>
      <c r="J148" s="275" t="s">
        <v>1476</v>
      </c>
      <c r="K148" s="274"/>
    </row>
    <row r="149" spans="2:11" s="1" customFormat="1" ht="17.25" customHeight="1">
      <c r="B149" s="273"/>
      <c r="C149" s="277" t="s">
        <v>1477</v>
      </c>
      <c r="D149" s="277"/>
      <c r="E149" s="277"/>
      <c r="F149" s="278" t="s">
        <v>1478</v>
      </c>
      <c r="G149" s="279"/>
      <c r="H149" s="277"/>
      <c r="I149" s="277"/>
      <c r="J149" s="277" t="s">
        <v>1479</v>
      </c>
      <c r="K149" s="274"/>
    </row>
    <row r="150" spans="2:11" s="1" customFormat="1" ht="5.25" customHeight="1">
      <c r="B150" s="285"/>
      <c r="C150" s="280"/>
      <c r="D150" s="280"/>
      <c r="E150" s="280"/>
      <c r="F150" s="280"/>
      <c r="G150" s="281"/>
      <c r="H150" s="280"/>
      <c r="I150" s="280"/>
      <c r="J150" s="280"/>
      <c r="K150" s="308"/>
    </row>
    <row r="151" spans="2:11" s="1" customFormat="1" ht="15" customHeight="1">
      <c r="B151" s="285"/>
      <c r="C151" s="312" t="s">
        <v>1483</v>
      </c>
      <c r="D151" s="262"/>
      <c r="E151" s="262"/>
      <c r="F151" s="313" t="s">
        <v>1480</v>
      </c>
      <c r="G151" s="262"/>
      <c r="H151" s="312" t="s">
        <v>1520</v>
      </c>
      <c r="I151" s="312" t="s">
        <v>1482</v>
      </c>
      <c r="J151" s="312">
        <v>120</v>
      </c>
      <c r="K151" s="308"/>
    </row>
    <row r="152" spans="2:11" s="1" customFormat="1" ht="15" customHeight="1">
      <c r="B152" s="285"/>
      <c r="C152" s="312" t="s">
        <v>1529</v>
      </c>
      <c r="D152" s="262"/>
      <c r="E152" s="262"/>
      <c r="F152" s="313" t="s">
        <v>1480</v>
      </c>
      <c r="G152" s="262"/>
      <c r="H152" s="312" t="s">
        <v>1540</v>
      </c>
      <c r="I152" s="312" t="s">
        <v>1482</v>
      </c>
      <c r="J152" s="312" t="s">
        <v>1531</v>
      </c>
      <c r="K152" s="308"/>
    </row>
    <row r="153" spans="2:11" s="1" customFormat="1" ht="15" customHeight="1">
      <c r="B153" s="285"/>
      <c r="C153" s="312" t="s">
        <v>1428</v>
      </c>
      <c r="D153" s="262"/>
      <c r="E153" s="262"/>
      <c r="F153" s="313" t="s">
        <v>1480</v>
      </c>
      <c r="G153" s="262"/>
      <c r="H153" s="312" t="s">
        <v>1541</v>
      </c>
      <c r="I153" s="312" t="s">
        <v>1482</v>
      </c>
      <c r="J153" s="312" t="s">
        <v>1531</v>
      </c>
      <c r="K153" s="308"/>
    </row>
    <row r="154" spans="2:11" s="1" customFormat="1" ht="15" customHeight="1">
      <c r="B154" s="285"/>
      <c r="C154" s="312" t="s">
        <v>1485</v>
      </c>
      <c r="D154" s="262"/>
      <c r="E154" s="262"/>
      <c r="F154" s="313" t="s">
        <v>1486</v>
      </c>
      <c r="G154" s="262"/>
      <c r="H154" s="312" t="s">
        <v>1520</v>
      </c>
      <c r="I154" s="312" t="s">
        <v>1482</v>
      </c>
      <c r="J154" s="312">
        <v>50</v>
      </c>
      <c r="K154" s="308"/>
    </row>
    <row r="155" spans="2:11" s="1" customFormat="1" ht="15" customHeight="1">
      <c r="B155" s="285"/>
      <c r="C155" s="312" t="s">
        <v>1488</v>
      </c>
      <c r="D155" s="262"/>
      <c r="E155" s="262"/>
      <c r="F155" s="313" t="s">
        <v>1480</v>
      </c>
      <c r="G155" s="262"/>
      <c r="H155" s="312" t="s">
        <v>1520</v>
      </c>
      <c r="I155" s="312" t="s">
        <v>1490</v>
      </c>
      <c r="J155" s="312"/>
      <c r="K155" s="308"/>
    </row>
    <row r="156" spans="2:11" s="1" customFormat="1" ht="15" customHeight="1">
      <c r="B156" s="285"/>
      <c r="C156" s="312" t="s">
        <v>1499</v>
      </c>
      <c r="D156" s="262"/>
      <c r="E156" s="262"/>
      <c r="F156" s="313" t="s">
        <v>1486</v>
      </c>
      <c r="G156" s="262"/>
      <c r="H156" s="312" t="s">
        <v>1520</v>
      </c>
      <c r="I156" s="312" t="s">
        <v>1482</v>
      </c>
      <c r="J156" s="312">
        <v>50</v>
      </c>
      <c r="K156" s="308"/>
    </row>
    <row r="157" spans="2:11" s="1" customFormat="1" ht="15" customHeight="1">
      <c r="B157" s="285"/>
      <c r="C157" s="312" t="s">
        <v>1507</v>
      </c>
      <c r="D157" s="262"/>
      <c r="E157" s="262"/>
      <c r="F157" s="313" t="s">
        <v>1486</v>
      </c>
      <c r="G157" s="262"/>
      <c r="H157" s="312" t="s">
        <v>1520</v>
      </c>
      <c r="I157" s="312" t="s">
        <v>1482</v>
      </c>
      <c r="J157" s="312">
        <v>50</v>
      </c>
      <c r="K157" s="308"/>
    </row>
    <row r="158" spans="2:11" s="1" customFormat="1" ht="15" customHeight="1">
      <c r="B158" s="285"/>
      <c r="C158" s="312" t="s">
        <v>1505</v>
      </c>
      <c r="D158" s="262"/>
      <c r="E158" s="262"/>
      <c r="F158" s="313" t="s">
        <v>1486</v>
      </c>
      <c r="G158" s="262"/>
      <c r="H158" s="312" t="s">
        <v>1520</v>
      </c>
      <c r="I158" s="312" t="s">
        <v>1482</v>
      </c>
      <c r="J158" s="312">
        <v>50</v>
      </c>
      <c r="K158" s="308"/>
    </row>
    <row r="159" spans="2:11" s="1" customFormat="1" ht="15" customHeight="1">
      <c r="B159" s="285"/>
      <c r="C159" s="312" t="s">
        <v>98</v>
      </c>
      <c r="D159" s="262"/>
      <c r="E159" s="262"/>
      <c r="F159" s="313" t="s">
        <v>1480</v>
      </c>
      <c r="G159" s="262"/>
      <c r="H159" s="312" t="s">
        <v>1542</v>
      </c>
      <c r="I159" s="312" t="s">
        <v>1482</v>
      </c>
      <c r="J159" s="312" t="s">
        <v>1543</v>
      </c>
      <c r="K159" s="308"/>
    </row>
    <row r="160" spans="2:11" s="1" customFormat="1" ht="15" customHeight="1">
      <c r="B160" s="285"/>
      <c r="C160" s="312" t="s">
        <v>1544</v>
      </c>
      <c r="D160" s="262"/>
      <c r="E160" s="262"/>
      <c r="F160" s="313" t="s">
        <v>1480</v>
      </c>
      <c r="G160" s="262"/>
      <c r="H160" s="312" t="s">
        <v>1545</v>
      </c>
      <c r="I160" s="312" t="s">
        <v>1515</v>
      </c>
      <c r="J160" s="312"/>
      <c r="K160" s="308"/>
    </row>
    <row r="161" spans="2:11" s="1" customFormat="1" ht="15" customHeight="1">
      <c r="B161" s="314"/>
      <c r="C161" s="294"/>
      <c r="D161" s="294"/>
      <c r="E161" s="294"/>
      <c r="F161" s="294"/>
      <c r="G161" s="294"/>
      <c r="H161" s="294"/>
      <c r="I161" s="294"/>
      <c r="J161" s="294"/>
      <c r="K161" s="315"/>
    </row>
    <row r="162" spans="2:11" s="1" customFormat="1" ht="18.75" customHeight="1">
      <c r="B162" s="296"/>
      <c r="C162" s="306"/>
      <c r="D162" s="306"/>
      <c r="E162" s="306"/>
      <c r="F162" s="316"/>
      <c r="G162" s="306"/>
      <c r="H162" s="306"/>
      <c r="I162" s="306"/>
      <c r="J162" s="306"/>
      <c r="K162" s="296"/>
    </row>
    <row r="163" spans="2:11" s="1" customFormat="1" ht="18.75" customHeight="1">
      <c r="B163" s="269"/>
      <c r="C163" s="269"/>
      <c r="D163" s="269"/>
      <c r="E163" s="269"/>
      <c r="F163" s="269"/>
      <c r="G163" s="269"/>
      <c r="H163" s="269"/>
      <c r="I163" s="269"/>
      <c r="J163" s="269"/>
      <c r="K163" s="269"/>
    </row>
    <row r="164" spans="2:11" s="1" customFormat="1" ht="7.5" customHeight="1">
      <c r="B164" s="251"/>
      <c r="C164" s="252"/>
      <c r="D164" s="252"/>
      <c r="E164" s="252"/>
      <c r="F164" s="252"/>
      <c r="G164" s="252"/>
      <c r="H164" s="252"/>
      <c r="I164" s="252"/>
      <c r="J164" s="252"/>
      <c r="K164" s="253"/>
    </row>
    <row r="165" spans="2:11" s="1" customFormat="1" ht="45" customHeight="1">
      <c r="B165" s="254"/>
      <c r="C165" s="382" t="s">
        <v>1546</v>
      </c>
      <c r="D165" s="382"/>
      <c r="E165" s="382"/>
      <c r="F165" s="382"/>
      <c r="G165" s="382"/>
      <c r="H165" s="382"/>
      <c r="I165" s="382"/>
      <c r="J165" s="382"/>
      <c r="K165" s="255"/>
    </row>
    <row r="166" spans="2:11" s="1" customFormat="1" ht="17.25" customHeight="1">
      <c r="B166" s="254"/>
      <c r="C166" s="275" t="s">
        <v>1474</v>
      </c>
      <c r="D166" s="275"/>
      <c r="E166" s="275"/>
      <c r="F166" s="275" t="s">
        <v>1475</v>
      </c>
      <c r="G166" s="317"/>
      <c r="H166" s="318" t="s">
        <v>65</v>
      </c>
      <c r="I166" s="318" t="s">
        <v>68</v>
      </c>
      <c r="J166" s="275" t="s">
        <v>1476</v>
      </c>
      <c r="K166" s="255"/>
    </row>
    <row r="167" spans="2:11" s="1" customFormat="1" ht="17.25" customHeight="1">
      <c r="B167" s="256"/>
      <c r="C167" s="277" t="s">
        <v>1477</v>
      </c>
      <c r="D167" s="277"/>
      <c r="E167" s="277"/>
      <c r="F167" s="278" t="s">
        <v>1478</v>
      </c>
      <c r="G167" s="319"/>
      <c r="H167" s="320"/>
      <c r="I167" s="320"/>
      <c r="J167" s="277" t="s">
        <v>1479</v>
      </c>
      <c r="K167" s="257"/>
    </row>
    <row r="168" spans="2:11" s="1" customFormat="1" ht="5.25" customHeight="1">
      <c r="B168" s="285"/>
      <c r="C168" s="280"/>
      <c r="D168" s="280"/>
      <c r="E168" s="280"/>
      <c r="F168" s="280"/>
      <c r="G168" s="281"/>
      <c r="H168" s="280"/>
      <c r="I168" s="280"/>
      <c r="J168" s="280"/>
      <c r="K168" s="308"/>
    </row>
    <row r="169" spans="2:11" s="1" customFormat="1" ht="15" customHeight="1">
      <c r="B169" s="285"/>
      <c r="C169" s="262" t="s">
        <v>1483</v>
      </c>
      <c r="D169" s="262"/>
      <c r="E169" s="262"/>
      <c r="F169" s="283" t="s">
        <v>1480</v>
      </c>
      <c r="G169" s="262"/>
      <c r="H169" s="262" t="s">
        <v>1520</v>
      </c>
      <c r="I169" s="262" t="s">
        <v>1482</v>
      </c>
      <c r="J169" s="262">
        <v>120</v>
      </c>
      <c r="K169" s="308"/>
    </row>
    <row r="170" spans="2:11" s="1" customFormat="1" ht="15" customHeight="1">
      <c r="B170" s="285"/>
      <c r="C170" s="262" t="s">
        <v>1529</v>
      </c>
      <c r="D170" s="262"/>
      <c r="E170" s="262"/>
      <c r="F170" s="283" t="s">
        <v>1480</v>
      </c>
      <c r="G170" s="262"/>
      <c r="H170" s="262" t="s">
        <v>1530</v>
      </c>
      <c r="I170" s="262" t="s">
        <v>1482</v>
      </c>
      <c r="J170" s="262" t="s">
        <v>1531</v>
      </c>
      <c r="K170" s="308"/>
    </row>
    <row r="171" spans="2:11" s="1" customFormat="1" ht="15" customHeight="1">
      <c r="B171" s="285"/>
      <c r="C171" s="262" t="s">
        <v>1428</v>
      </c>
      <c r="D171" s="262"/>
      <c r="E171" s="262"/>
      <c r="F171" s="283" t="s">
        <v>1480</v>
      </c>
      <c r="G171" s="262"/>
      <c r="H171" s="262" t="s">
        <v>1547</v>
      </c>
      <c r="I171" s="262" t="s">
        <v>1482</v>
      </c>
      <c r="J171" s="262" t="s">
        <v>1531</v>
      </c>
      <c r="K171" s="308"/>
    </row>
    <row r="172" spans="2:11" s="1" customFormat="1" ht="15" customHeight="1">
      <c r="B172" s="285"/>
      <c r="C172" s="262" t="s">
        <v>1485</v>
      </c>
      <c r="D172" s="262"/>
      <c r="E172" s="262"/>
      <c r="F172" s="283" t="s">
        <v>1486</v>
      </c>
      <c r="G172" s="262"/>
      <c r="H172" s="262" t="s">
        <v>1547</v>
      </c>
      <c r="I172" s="262" t="s">
        <v>1482</v>
      </c>
      <c r="J172" s="262">
        <v>50</v>
      </c>
      <c r="K172" s="308"/>
    </row>
    <row r="173" spans="2:11" s="1" customFormat="1" ht="15" customHeight="1">
      <c r="B173" s="285"/>
      <c r="C173" s="262" t="s">
        <v>1488</v>
      </c>
      <c r="D173" s="262"/>
      <c r="E173" s="262"/>
      <c r="F173" s="283" t="s">
        <v>1480</v>
      </c>
      <c r="G173" s="262"/>
      <c r="H173" s="262" t="s">
        <v>1547</v>
      </c>
      <c r="I173" s="262" t="s">
        <v>1490</v>
      </c>
      <c r="J173" s="262"/>
      <c r="K173" s="308"/>
    </row>
    <row r="174" spans="2:11" s="1" customFormat="1" ht="15" customHeight="1">
      <c r="B174" s="285"/>
      <c r="C174" s="262" t="s">
        <v>1499</v>
      </c>
      <c r="D174" s="262"/>
      <c r="E174" s="262"/>
      <c r="F174" s="283" t="s">
        <v>1486</v>
      </c>
      <c r="G174" s="262"/>
      <c r="H174" s="262" t="s">
        <v>1547</v>
      </c>
      <c r="I174" s="262" t="s">
        <v>1482</v>
      </c>
      <c r="J174" s="262">
        <v>50</v>
      </c>
      <c r="K174" s="308"/>
    </row>
    <row r="175" spans="2:11" s="1" customFormat="1" ht="15" customHeight="1">
      <c r="B175" s="285"/>
      <c r="C175" s="262" t="s">
        <v>1507</v>
      </c>
      <c r="D175" s="262"/>
      <c r="E175" s="262"/>
      <c r="F175" s="283" t="s">
        <v>1486</v>
      </c>
      <c r="G175" s="262"/>
      <c r="H175" s="262" t="s">
        <v>1547</v>
      </c>
      <c r="I175" s="262" t="s">
        <v>1482</v>
      </c>
      <c r="J175" s="262">
        <v>50</v>
      </c>
      <c r="K175" s="308"/>
    </row>
    <row r="176" spans="2:11" s="1" customFormat="1" ht="15" customHeight="1">
      <c r="B176" s="285"/>
      <c r="C176" s="262" t="s">
        <v>1505</v>
      </c>
      <c r="D176" s="262"/>
      <c r="E176" s="262"/>
      <c r="F176" s="283" t="s">
        <v>1486</v>
      </c>
      <c r="G176" s="262"/>
      <c r="H176" s="262" t="s">
        <v>1547</v>
      </c>
      <c r="I176" s="262" t="s">
        <v>1482</v>
      </c>
      <c r="J176" s="262">
        <v>50</v>
      </c>
      <c r="K176" s="308"/>
    </row>
    <row r="177" spans="2:11" s="1" customFormat="1" ht="15" customHeight="1">
      <c r="B177" s="285"/>
      <c r="C177" s="262" t="s">
        <v>122</v>
      </c>
      <c r="D177" s="262"/>
      <c r="E177" s="262"/>
      <c r="F177" s="283" t="s">
        <v>1480</v>
      </c>
      <c r="G177" s="262"/>
      <c r="H177" s="262" t="s">
        <v>1548</v>
      </c>
      <c r="I177" s="262" t="s">
        <v>1549</v>
      </c>
      <c r="J177" s="262"/>
      <c r="K177" s="308"/>
    </row>
    <row r="178" spans="2:11" s="1" customFormat="1" ht="15" customHeight="1">
      <c r="B178" s="285"/>
      <c r="C178" s="262" t="s">
        <v>68</v>
      </c>
      <c r="D178" s="262"/>
      <c r="E178" s="262"/>
      <c r="F178" s="283" t="s">
        <v>1480</v>
      </c>
      <c r="G178" s="262"/>
      <c r="H178" s="262" t="s">
        <v>1550</v>
      </c>
      <c r="I178" s="262" t="s">
        <v>1551</v>
      </c>
      <c r="J178" s="262">
        <v>1</v>
      </c>
      <c r="K178" s="308"/>
    </row>
    <row r="179" spans="2:11" s="1" customFormat="1" ht="15" customHeight="1">
      <c r="B179" s="285"/>
      <c r="C179" s="262" t="s">
        <v>64</v>
      </c>
      <c r="D179" s="262"/>
      <c r="E179" s="262"/>
      <c r="F179" s="283" t="s">
        <v>1480</v>
      </c>
      <c r="G179" s="262"/>
      <c r="H179" s="262" t="s">
        <v>1552</v>
      </c>
      <c r="I179" s="262" t="s">
        <v>1482</v>
      </c>
      <c r="J179" s="262">
        <v>20</v>
      </c>
      <c r="K179" s="308"/>
    </row>
    <row r="180" spans="2:11" s="1" customFormat="1" ht="15" customHeight="1">
      <c r="B180" s="285"/>
      <c r="C180" s="262" t="s">
        <v>65</v>
      </c>
      <c r="D180" s="262"/>
      <c r="E180" s="262"/>
      <c r="F180" s="283" t="s">
        <v>1480</v>
      </c>
      <c r="G180" s="262"/>
      <c r="H180" s="262" t="s">
        <v>1553</v>
      </c>
      <c r="I180" s="262" t="s">
        <v>1482</v>
      </c>
      <c r="J180" s="262">
        <v>255</v>
      </c>
      <c r="K180" s="308"/>
    </row>
    <row r="181" spans="2:11" s="1" customFormat="1" ht="15" customHeight="1">
      <c r="B181" s="285"/>
      <c r="C181" s="262" t="s">
        <v>123</v>
      </c>
      <c r="D181" s="262"/>
      <c r="E181" s="262"/>
      <c r="F181" s="283" t="s">
        <v>1480</v>
      </c>
      <c r="G181" s="262"/>
      <c r="H181" s="262" t="s">
        <v>1444</v>
      </c>
      <c r="I181" s="262" t="s">
        <v>1482</v>
      </c>
      <c r="J181" s="262">
        <v>10</v>
      </c>
      <c r="K181" s="308"/>
    </row>
    <row r="182" spans="2:11" s="1" customFormat="1" ht="15" customHeight="1">
      <c r="B182" s="285"/>
      <c r="C182" s="262" t="s">
        <v>124</v>
      </c>
      <c r="D182" s="262"/>
      <c r="E182" s="262"/>
      <c r="F182" s="283" t="s">
        <v>1480</v>
      </c>
      <c r="G182" s="262"/>
      <c r="H182" s="262" t="s">
        <v>1554</v>
      </c>
      <c r="I182" s="262" t="s">
        <v>1515</v>
      </c>
      <c r="J182" s="262"/>
      <c r="K182" s="308"/>
    </row>
    <row r="183" spans="2:11" s="1" customFormat="1" ht="15" customHeight="1">
      <c r="B183" s="285"/>
      <c r="C183" s="262" t="s">
        <v>1555</v>
      </c>
      <c r="D183" s="262"/>
      <c r="E183" s="262"/>
      <c r="F183" s="283" t="s">
        <v>1480</v>
      </c>
      <c r="G183" s="262"/>
      <c r="H183" s="262" t="s">
        <v>1556</v>
      </c>
      <c r="I183" s="262" t="s">
        <v>1515</v>
      </c>
      <c r="J183" s="262"/>
      <c r="K183" s="308"/>
    </row>
    <row r="184" spans="2:11" s="1" customFormat="1" ht="15" customHeight="1">
      <c r="B184" s="285"/>
      <c r="C184" s="262" t="s">
        <v>1544</v>
      </c>
      <c r="D184" s="262"/>
      <c r="E184" s="262"/>
      <c r="F184" s="283" t="s">
        <v>1480</v>
      </c>
      <c r="G184" s="262"/>
      <c r="H184" s="262" t="s">
        <v>1557</v>
      </c>
      <c r="I184" s="262" t="s">
        <v>1515</v>
      </c>
      <c r="J184" s="262"/>
      <c r="K184" s="308"/>
    </row>
    <row r="185" spans="2:11" s="1" customFormat="1" ht="15" customHeight="1">
      <c r="B185" s="285"/>
      <c r="C185" s="262" t="s">
        <v>126</v>
      </c>
      <c r="D185" s="262"/>
      <c r="E185" s="262"/>
      <c r="F185" s="283" t="s">
        <v>1486</v>
      </c>
      <c r="G185" s="262"/>
      <c r="H185" s="262" t="s">
        <v>1558</v>
      </c>
      <c r="I185" s="262" t="s">
        <v>1482</v>
      </c>
      <c r="J185" s="262">
        <v>50</v>
      </c>
      <c r="K185" s="308"/>
    </row>
    <row r="186" spans="2:11" s="1" customFormat="1" ht="15" customHeight="1">
      <c r="B186" s="285"/>
      <c r="C186" s="262" t="s">
        <v>1559</v>
      </c>
      <c r="D186" s="262"/>
      <c r="E186" s="262"/>
      <c r="F186" s="283" t="s">
        <v>1486</v>
      </c>
      <c r="G186" s="262"/>
      <c r="H186" s="262" t="s">
        <v>1560</v>
      </c>
      <c r="I186" s="262" t="s">
        <v>1561</v>
      </c>
      <c r="J186" s="262"/>
      <c r="K186" s="308"/>
    </row>
    <row r="187" spans="2:11" s="1" customFormat="1" ht="15" customHeight="1">
      <c r="B187" s="285"/>
      <c r="C187" s="262" t="s">
        <v>1562</v>
      </c>
      <c r="D187" s="262"/>
      <c r="E187" s="262"/>
      <c r="F187" s="283" t="s">
        <v>1486</v>
      </c>
      <c r="G187" s="262"/>
      <c r="H187" s="262" t="s">
        <v>1563</v>
      </c>
      <c r="I187" s="262" t="s">
        <v>1561</v>
      </c>
      <c r="J187" s="262"/>
      <c r="K187" s="308"/>
    </row>
    <row r="188" spans="2:11" s="1" customFormat="1" ht="15" customHeight="1">
      <c r="B188" s="285"/>
      <c r="C188" s="262" t="s">
        <v>1564</v>
      </c>
      <c r="D188" s="262"/>
      <c r="E188" s="262"/>
      <c r="F188" s="283" t="s">
        <v>1486</v>
      </c>
      <c r="G188" s="262"/>
      <c r="H188" s="262" t="s">
        <v>1565</v>
      </c>
      <c r="I188" s="262" t="s">
        <v>1561</v>
      </c>
      <c r="J188" s="262"/>
      <c r="K188" s="308"/>
    </row>
    <row r="189" spans="2:11" s="1" customFormat="1" ht="15" customHeight="1">
      <c r="B189" s="285"/>
      <c r="C189" s="321" t="s">
        <v>1566</v>
      </c>
      <c r="D189" s="262"/>
      <c r="E189" s="262"/>
      <c r="F189" s="283" t="s">
        <v>1486</v>
      </c>
      <c r="G189" s="262"/>
      <c r="H189" s="262" t="s">
        <v>1567</v>
      </c>
      <c r="I189" s="262" t="s">
        <v>1568</v>
      </c>
      <c r="J189" s="322" t="s">
        <v>1569</v>
      </c>
      <c r="K189" s="308"/>
    </row>
    <row r="190" spans="2:11" s="1" customFormat="1" ht="15" customHeight="1">
      <c r="B190" s="285"/>
      <c r="C190" s="321" t="s">
        <v>53</v>
      </c>
      <c r="D190" s="262"/>
      <c r="E190" s="262"/>
      <c r="F190" s="283" t="s">
        <v>1480</v>
      </c>
      <c r="G190" s="262"/>
      <c r="H190" s="259" t="s">
        <v>1570</v>
      </c>
      <c r="I190" s="262" t="s">
        <v>1571</v>
      </c>
      <c r="J190" s="262"/>
      <c r="K190" s="308"/>
    </row>
    <row r="191" spans="2:11" s="1" customFormat="1" ht="15" customHeight="1">
      <c r="B191" s="285"/>
      <c r="C191" s="321" t="s">
        <v>1572</v>
      </c>
      <c r="D191" s="262"/>
      <c r="E191" s="262"/>
      <c r="F191" s="283" t="s">
        <v>1480</v>
      </c>
      <c r="G191" s="262"/>
      <c r="H191" s="262" t="s">
        <v>1573</v>
      </c>
      <c r="I191" s="262" t="s">
        <v>1515</v>
      </c>
      <c r="J191" s="262"/>
      <c r="K191" s="308"/>
    </row>
    <row r="192" spans="2:11" s="1" customFormat="1" ht="15" customHeight="1">
      <c r="B192" s="285"/>
      <c r="C192" s="321" t="s">
        <v>1574</v>
      </c>
      <c r="D192" s="262"/>
      <c r="E192" s="262"/>
      <c r="F192" s="283" t="s">
        <v>1480</v>
      </c>
      <c r="G192" s="262"/>
      <c r="H192" s="262" t="s">
        <v>1575</v>
      </c>
      <c r="I192" s="262" t="s">
        <v>1515</v>
      </c>
      <c r="J192" s="262"/>
      <c r="K192" s="308"/>
    </row>
    <row r="193" spans="2:11" s="1" customFormat="1" ht="15" customHeight="1">
      <c r="B193" s="285"/>
      <c r="C193" s="321" t="s">
        <v>1576</v>
      </c>
      <c r="D193" s="262"/>
      <c r="E193" s="262"/>
      <c r="F193" s="283" t="s">
        <v>1486</v>
      </c>
      <c r="G193" s="262"/>
      <c r="H193" s="262" t="s">
        <v>1577</v>
      </c>
      <c r="I193" s="262" t="s">
        <v>1515</v>
      </c>
      <c r="J193" s="262"/>
      <c r="K193" s="308"/>
    </row>
    <row r="194" spans="2:11" s="1" customFormat="1" ht="15" customHeight="1">
      <c r="B194" s="314"/>
      <c r="C194" s="323"/>
      <c r="D194" s="294"/>
      <c r="E194" s="294"/>
      <c r="F194" s="294"/>
      <c r="G194" s="294"/>
      <c r="H194" s="294"/>
      <c r="I194" s="294"/>
      <c r="J194" s="294"/>
      <c r="K194" s="315"/>
    </row>
    <row r="195" spans="2:11" s="1" customFormat="1" ht="18.75" customHeight="1">
      <c r="B195" s="296"/>
      <c r="C195" s="306"/>
      <c r="D195" s="306"/>
      <c r="E195" s="306"/>
      <c r="F195" s="316"/>
      <c r="G195" s="306"/>
      <c r="H195" s="306"/>
      <c r="I195" s="306"/>
      <c r="J195" s="306"/>
      <c r="K195" s="296"/>
    </row>
    <row r="196" spans="2:11" s="1" customFormat="1" ht="18.75" customHeight="1">
      <c r="B196" s="296"/>
      <c r="C196" s="306"/>
      <c r="D196" s="306"/>
      <c r="E196" s="306"/>
      <c r="F196" s="316"/>
      <c r="G196" s="306"/>
      <c r="H196" s="306"/>
      <c r="I196" s="306"/>
      <c r="J196" s="306"/>
      <c r="K196" s="296"/>
    </row>
    <row r="197" spans="2:11" s="1" customFormat="1" ht="18.75" customHeight="1">
      <c r="B197" s="269"/>
      <c r="C197" s="269"/>
      <c r="D197" s="269"/>
      <c r="E197" s="269"/>
      <c r="F197" s="269"/>
      <c r="G197" s="269"/>
      <c r="H197" s="269"/>
      <c r="I197" s="269"/>
      <c r="J197" s="269"/>
      <c r="K197" s="269"/>
    </row>
    <row r="198" spans="2:11" s="1" customFormat="1" ht="13.5">
      <c r="B198" s="251"/>
      <c r="C198" s="252"/>
      <c r="D198" s="252"/>
      <c r="E198" s="252"/>
      <c r="F198" s="252"/>
      <c r="G198" s="252"/>
      <c r="H198" s="252"/>
      <c r="I198" s="252"/>
      <c r="J198" s="252"/>
      <c r="K198" s="253"/>
    </row>
    <row r="199" spans="2:11" s="1" customFormat="1" ht="21">
      <c r="B199" s="254"/>
      <c r="C199" s="382" t="s">
        <v>1578</v>
      </c>
      <c r="D199" s="382"/>
      <c r="E199" s="382"/>
      <c r="F199" s="382"/>
      <c r="G199" s="382"/>
      <c r="H199" s="382"/>
      <c r="I199" s="382"/>
      <c r="J199" s="382"/>
      <c r="K199" s="255"/>
    </row>
    <row r="200" spans="2:11" s="1" customFormat="1" ht="25.5" customHeight="1">
      <c r="B200" s="254"/>
      <c r="C200" s="324" t="s">
        <v>1579</v>
      </c>
      <c r="D200" s="324"/>
      <c r="E200" s="324"/>
      <c r="F200" s="324" t="s">
        <v>1580</v>
      </c>
      <c r="G200" s="325"/>
      <c r="H200" s="383" t="s">
        <v>1581</v>
      </c>
      <c r="I200" s="383"/>
      <c r="J200" s="383"/>
      <c r="K200" s="255"/>
    </row>
    <row r="201" spans="2:11" s="1" customFormat="1" ht="5.25" customHeight="1">
      <c r="B201" s="285"/>
      <c r="C201" s="280"/>
      <c r="D201" s="280"/>
      <c r="E201" s="280"/>
      <c r="F201" s="280"/>
      <c r="G201" s="306"/>
      <c r="H201" s="280"/>
      <c r="I201" s="280"/>
      <c r="J201" s="280"/>
      <c r="K201" s="308"/>
    </row>
    <row r="202" spans="2:11" s="1" customFormat="1" ht="15" customHeight="1">
      <c r="B202" s="285"/>
      <c r="C202" s="262" t="s">
        <v>1571</v>
      </c>
      <c r="D202" s="262"/>
      <c r="E202" s="262"/>
      <c r="F202" s="283" t="s">
        <v>54</v>
      </c>
      <c r="G202" s="262"/>
      <c r="H202" s="384" t="s">
        <v>1582</v>
      </c>
      <c r="I202" s="384"/>
      <c r="J202" s="384"/>
      <c r="K202" s="308"/>
    </row>
    <row r="203" spans="2:11" s="1" customFormat="1" ht="15" customHeight="1">
      <c r="B203" s="285"/>
      <c r="C203" s="262"/>
      <c r="D203" s="262"/>
      <c r="E203" s="262"/>
      <c r="F203" s="283" t="s">
        <v>55</v>
      </c>
      <c r="G203" s="262"/>
      <c r="H203" s="384" t="s">
        <v>1583</v>
      </c>
      <c r="I203" s="384"/>
      <c r="J203" s="384"/>
      <c r="K203" s="308"/>
    </row>
    <row r="204" spans="2:11" s="1" customFormat="1" ht="15" customHeight="1">
      <c r="B204" s="285"/>
      <c r="C204" s="262"/>
      <c r="D204" s="262"/>
      <c r="E204" s="262"/>
      <c r="F204" s="283" t="s">
        <v>58</v>
      </c>
      <c r="G204" s="262"/>
      <c r="H204" s="384" t="s">
        <v>1584</v>
      </c>
      <c r="I204" s="384"/>
      <c r="J204" s="384"/>
      <c r="K204" s="308"/>
    </row>
    <row r="205" spans="2:11" s="1" customFormat="1" ht="15" customHeight="1">
      <c r="B205" s="285"/>
      <c r="C205" s="262"/>
      <c r="D205" s="262"/>
      <c r="E205" s="262"/>
      <c r="F205" s="283" t="s">
        <v>56</v>
      </c>
      <c r="G205" s="262"/>
      <c r="H205" s="384" t="s">
        <v>1585</v>
      </c>
      <c r="I205" s="384"/>
      <c r="J205" s="384"/>
      <c r="K205" s="308"/>
    </row>
    <row r="206" spans="2:11" s="1" customFormat="1" ht="15" customHeight="1">
      <c r="B206" s="285"/>
      <c r="C206" s="262"/>
      <c r="D206" s="262"/>
      <c r="E206" s="262"/>
      <c r="F206" s="283" t="s">
        <v>57</v>
      </c>
      <c r="G206" s="262"/>
      <c r="H206" s="384" t="s">
        <v>1586</v>
      </c>
      <c r="I206" s="384"/>
      <c r="J206" s="384"/>
      <c r="K206" s="308"/>
    </row>
    <row r="207" spans="2:11" s="1" customFormat="1" ht="15" customHeight="1">
      <c r="B207" s="285"/>
      <c r="C207" s="262"/>
      <c r="D207" s="262"/>
      <c r="E207" s="262"/>
      <c r="F207" s="283"/>
      <c r="G207" s="262"/>
      <c r="H207" s="262"/>
      <c r="I207" s="262"/>
      <c r="J207" s="262"/>
      <c r="K207" s="308"/>
    </row>
    <row r="208" spans="2:11" s="1" customFormat="1" ht="15" customHeight="1">
      <c r="B208" s="285"/>
      <c r="C208" s="262" t="s">
        <v>1527</v>
      </c>
      <c r="D208" s="262"/>
      <c r="E208" s="262"/>
      <c r="F208" s="283" t="s">
        <v>89</v>
      </c>
      <c r="G208" s="262"/>
      <c r="H208" s="384" t="s">
        <v>1587</v>
      </c>
      <c r="I208" s="384"/>
      <c r="J208" s="384"/>
      <c r="K208" s="308"/>
    </row>
    <row r="209" spans="2:11" s="1" customFormat="1" ht="15" customHeight="1">
      <c r="B209" s="285"/>
      <c r="C209" s="262"/>
      <c r="D209" s="262"/>
      <c r="E209" s="262"/>
      <c r="F209" s="283" t="s">
        <v>1422</v>
      </c>
      <c r="G209" s="262"/>
      <c r="H209" s="384" t="s">
        <v>1423</v>
      </c>
      <c r="I209" s="384"/>
      <c r="J209" s="384"/>
      <c r="K209" s="308"/>
    </row>
    <row r="210" spans="2:11" s="1" customFormat="1" ht="15" customHeight="1">
      <c r="B210" s="285"/>
      <c r="C210" s="262"/>
      <c r="D210" s="262"/>
      <c r="E210" s="262"/>
      <c r="F210" s="283" t="s">
        <v>1420</v>
      </c>
      <c r="G210" s="262"/>
      <c r="H210" s="384" t="s">
        <v>1588</v>
      </c>
      <c r="I210" s="384"/>
      <c r="J210" s="384"/>
      <c r="K210" s="308"/>
    </row>
    <row r="211" spans="2:11" s="1" customFormat="1" ht="15" customHeight="1">
      <c r="B211" s="326"/>
      <c r="C211" s="262"/>
      <c r="D211" s="262"/>
      <c r="E211" s="262"/>
      <c r="F211" s="283" t="s">
        <v>1424</v>
      </c>
      <c r="G211" s="321"/>
      <c r="H211" s="385" t="s">
        <v>1425</v>
      </c>
      <c r="I211" s="385"/>
      <c r="J211" s="385"/>
      <c r="K211" s="327"/>
    </row>
    <row r="212" spans="2:11" s="1" customFormat="1" ht="15" customHeight="1">
      <c r="B212" s="326"/>
      <c r="C212" s="262"/>
      <c r="D212" s="262"/>
      <c r="E212" s="262"/>
      <c r="F212" s="283" t="s">
        <v>1426</v>
      </c>
      <c r="G212" s="321"/>
      <c r="H212" s="385" t="s">
        <v>1589</v>
      </c>
      <c r="I212" s="385"/>
      <c r="J212" s="385"/>
      <c r="K212" s="327"/>
    </row>
    <row r="213" spans="2:11" s="1" customFormat="1" ht="15" customHeight="1">
      <c r="B213" s="326"/>
      <c r="C213" s="262"/>
      <c r="D213" s="262"/>
      <c r="E213" s="262"/>
      <c r="F213" s="283"/>
      <c r="G213" s="321"/>
      <c r="H213" s="312"/>
      <c r="I213" s="312"/>
      <c r="J213" s="312"/>
      <c r="K213" s="327"/>
    </row>
    <row r="214" spans="2:11" s="1" customFormat="1" ht="15" customHeight="1">
      <c r="B214" s="326"/>
      <c r="C214" s="262" t="s">
        <v>1551</v>
      </c>
      <c r="D214" s="262"/>
      <c r="E214" s="262"/>
      <c r="F214" s="283">
        <v>1</v>
      </c>
      <c r="G214" s="321"/>
      <c r="H214" s="385" t="s">
        <v>1590</v>
      </c>
      <c r="I214" s="385"/>
      <c r="J214" s="385"/>
      <c r="K214" s="327"/>
    </row>
    <row r="215" spans="2:11" s="1" customFormat="1" ht="15" customHeight="1">
      <c r="B215" s="326"/>
      <c r="C215" s="262"/>
      <c r="D215" s="262"/>
      <c r="E215" s="262"/>
      <c r="F215" s="283">
        <v>2</v>
      </c>
      <c r="G215" s="321"/>
      <c r="H215" s="385" t="s">
        <v>1591</v>
      </c>
      <c r="I215" s="385"/>
      <c r="J215" s="385"/>
      <c r="K215" s="327"/>
    </row>
    <row r="216" spans="2:11" s="1" customFormat="1" ht="15" customHeight="1">
      <c r="B216" s="326"/>
      <c r="C216" s="262"/>
      <c r="D216" s="262"/>
      <c r="E216" s="262"/>
      <c r="F216" s="283">
        <v>3</v>
      </c>
      <c r="G216" s="321"/>
      <c r="H216" s="385" t="s">
        <v>1592</v>
      </c>
      <c r="I216" s="385"/>
      <c r="J216" s="385"/>
      <c r="K216" s="327"/>
    </row>
    <row r="217" spans="2:11" s="1" customFormat="1" ht="15" customHeight="1">
      <c r="B217" s="326"/>
      <c r="C217" s="262"/>
      <c r="D217" s="262"/>
      <c r="E217" s="262"/>
      <c r="F217" s="283">
        <v>4</v>
      </c>
      <c r="G217" s="321"/>
      <c r="H217" s="385" t="s">
        <v>1593</v>
      </c>
      <c r="I217" s="385"/>
      <c r="J217" s="385"/>
      <c r="K217" s="327"/>
    </row>
    <row r="218" spans="2:11" s="1" customFormat="1" ht="12.75" customHeight="1">
      <c r="B218" s="328"/>
      <c r="C218" s="329"/>
      <c r="D218" s="329"/>
      <c r="E218" s="329"/>
      <c r="F218" s="329"/>
      <c r="G218" s="329"/>
      <c r="H218" s="329"/>
      <c r="I218" s="329"/>
      <c r="J218" s="329"/>
      <c r="K218" s="330"/>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D1.01.100 - Oprava a mode...</vt:lpstr>
      <vt:lpstr>Pokyny pro vyplnění</vt:lpstr>
      <vt:lpstr>'D1.01.100 - Oprava a mode...'!Názvy_tisku</vt:lpstr>
      <vt:lpstr>'Rekapitulace stavby'!Názvy_tisku</vt:lpstr>
      <vt:lpstr>'D1.01.100 - Oprava a mode...'!Oblast_tisku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dcterms:created xsi:type="dcterms:W3CDTF">2022-08-23T13:30:25Z</dcterms:created>
  <dcterms:modified xsi:type="dcterms:W3CDTF">2022-08-23T13:37:11Z</dcterms:modified>
</cp:coreProperties>
</file>