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miroslava.morska\Desktop\"/>
    </mc:Choice>
  </mc:AlternateContent>
  <xr:revisionPtr revIDLastSave="0" documentId="13_ncr:1_{01265C37-ED7E-4CEF-A8C2-06E58C673D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tulní stránka" sheetId="4" r:id="rId1"/>
    <sheet name="Rekapitulace stavby" sheetId="1" r:id="rId2"/>
    <sheet name="SO 01 - Gumárna" sheetId="2" r:id="rId3"/>
    <sheet name="VON - Vedlejší a ostatní ..." sheetId="3" r:id="rId4"/>
  </sheets>
  <definedNames>
    <definedName name="__MAIN__" localSheetId="0">#REF!</definedName>
    <definedName name="__MAIN__">#REF!</definedName>
    <definedName name="__MAIN1__" localSheetId="0">#REF!</definedName>
    <definedName name="__MAIN1__">#REF!</definedName>
    <definedName name="__MvymF__" localSheetId="0">#REF!</definedName>
    <definedName name="__MvymF__">#REF!</definedName>
    <definedName name="__OobjF__" localSheetId="0">#REF!</definedName>
    <definedName name="__OobjF__">#REF!</definedName>
    <definedName name="__OoddF__" localSheetId="0">#REF!</definedName>
    <definedName name="__OoddF__">#REF!</definedName>
    <definedName name="__OradF__" localSheetId="0">#REF!</definedName>
    <definedName name="__OradF__">#REF!</definedName>
    <definedName name="_xlnm._FilterDatabase" localSheetId="2" hidden="1">'SO 01 - Gumárna'!$C$136:$K$696</definedName>
    <definedName name="_xlnm._FilterDatabase" localSheetId="3" hidden="1">'VON - Vedlejší a ostatní ...'!$C$119:$K$129</definedName>
    <definedName name="_xlnm.Print_Titles" localSheetId="1">'Rekapitulace stavby'!$92:$92</definedName>
    <definedName name="_xlnm.Print_Titles" localSheetId="2">'SO 01 - Gumárna'!$136:$136</definedName>
    <definedName name="_xlnm.Print_Titles" localSheetId="3">'VON - Vedlejší a ostatní ...'!$119:$119</definedName>
    <definedName name="_xlnm.Print_Area" localSheetId="1">'Rekapitulace stavby'!$D$4:$AO$76,'Rekapitulace stavby'!$C$82:$AQ$97</definedName>
    <definedName name="_xlnm.Print_Area" localSheetId="2">'SO 01 - Gumárna'!$C$4:$J$76,'SO 01 - Gumárna'!$C$82:$J$118,'SO 01 - Gumárna'!$C$124:$J$696</definedName>
    <definedName name="_xlnm.Print_Area" localSheetId="3">'VON - Vedlejší a ostatní ...'!$C$4:$J$76,'VON - Vedlejší a ostatní ...'!$C$82:$J$101,'VON - Vedlejší a ostatní ...'!$C$107:$J$129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29" i="3"/>
  <c r="BH129" i="3"/>
  <c r="BG129" i="3"/>
  <c r="BF129" i="3"/>
  <c r="T129" i="3"/>
  <c r="T128" i="3" s="1"/>
  <c r="R129" i="3"/>
  <c r="R128" i="3" s="1"/>
  <c r="P129" i="3"/>
  <c r="P128" i="3" s="1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92" i="3"/>
  <c r="J17" i="3"/>
  <c r="J12" i="3"/>
  <c r="J114" i="3" s="1"/>
  <c r="E7" i="3"/>
  <c r="E85" i="3" s="1"/>
  <c r="J37" i="2"/>
  <c r="J36" i="2"/>
  <c r="AY95" i="1"/>
  <c r="J35" i="2"/>
  <c r="AX95" i="1"/>
  <c r="BI696" i="2"/>
  <c r="BH696" i="2"/>
  <c r="BG696" i="2"/>
  <c r="BF696" i="2"/>
  <c r="T696" i="2"/>
  <c r="T666" i="2"/>
  <c r="R696" i="2"/>
  <c r="P696" i="2"/>
  <c r="P666" i="2"/>
  <c r="BI667" i="2"/>
  <c r="BH667" i="2"/>
  <c r="BG667" i="2"/>
  <c r="BF667" i="2"/>
  <c r="T667" i="2"/>
  <c r="R667" i="2"/>
  <c r="R666" i="2" s="1"/>
  <c r="P667" i="2"/>
  <c r="BI663" i="2"/>
  <c r="BH663" i="2"/>
  <c r="BG663" i="2"/>
  <c r="BF663" i="2"/>
  <c r="T663" i="2"/>
  <c r="R663" i="2"/>
  <c r="P663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4" i="2"/>
  <c r="BH634" i="2"/>
  <c r="BG634" i="2"/>
  <c r="BF634" i="2"/>
  <c r="T634" i="2"/>
  <c r="R634" i="2"/>
  <c r="P634" i="2"/>
  <c r="BI630" i="2"/>
  <c r="BH630" i="2"/>
  <c r="BG630" i="2"/>
  <c r="BF630" i="2"/>
  <c r="T630" i="2"/>
  <c r="R630" i="2"/>
  <c r="P630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4" i="2"/>
  <c r="BH614" i="2"/>
  <c r="BG614" i="2"/>
  <c r="BF614" i="2"/>
  <c r="T614" i="2"/>
  <c r="R614" i="2"/>
  <c r="P614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2" i="2"/>
  <c r="BH602" i="2"/>
  <c r="BG602" i="2"/>
  <c r="BF602" i="2"/>
  <c r="T602" i="2"/>
  <c r="R602" i="2"/>
  <c r="P602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77" i="2"/>
  <c r="BH577" i="2"/>
  <c r="BG577" i="2"/>
  <c r="BF577" i="2"/>
  <c r="T577" i="2"/>
  <c r="R577" i="2"/>
  <c r="P577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T511" i="2"/>
  <c r="R512" i="2"/>
  <c r="R511" i="2"/>
  <c r="P512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6" i="2"/>
  <c r="BH496" i="2"/>
  <c r="BG496" i="2"/>
  <c r="BF496" i="2"/>
  <c r="T496" i="2"/>
  <c r="R496" i="2"/>
  <c r="P496" i="2"/>
  <c r="BI491" i="2"/>
  <c r="BH491" i="2"/>
  <c r="BG491" i="2"/>
  <c r="BF491" i="2"/>
  <c r="T491" i="2"/>
  <c r="R491" i="2"/>
  <c r="P491" i="2"/>
  <c r="BI486" i="2"/>
  <c r="BH486" i="2"/>
  <c r="BG486" i="2"/>
  <c r="BF486" i="2"/>
  <c r="T486" i="2"/>
  <c r="R486" i="2"/>
  <c r="P486" i="2"/>
  <c r="BI479" i="2"/>
  <c r="BH479" i="2"/>
  <c r="BG479" i="2"/>
  <c r="BF479" i="2"/>
  <c r="T479" i="2"/>
  <c r="R479" i="2"/>
  <c r="P479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57" i="2"/>
  <c r="BH457" i="2"/>
  <c r="BG457" i="2"/>
  <c r="BF457" i="2"/>
  <c r="T457" i="2"/>
  <c r="R457" i="2"/>
  <c r="P457" i="2"/>
  <c r="BI451" i="2"/>
  <c r="BH451" i="2"/>
  <c r="BG451" i="2"/>
  <c r="BF451" i="2"/>
  <c r="T451" i="2"/>
  <c r="R451" i="2"/>
  <c r="P451" i="2"/>
  <c r="BI439" i="2"/>
  <c r="BH439" i="2"/>
  <c r="BG439" i="2"/>
  <c r="BF439" i="2"/>
  <c r="T439" i="2"/>
  <c r="R439" i="2"/>
  <c r="P439" i="2"/>
  <c r="BI424" i="2"/>
  <c r="BH424" i="2"/>
  <c r="BG424" i="2"/>
  <c r="BF424" i="2"/>
  <c r="T424" i="2"/>
  <c r="R424" i="2"/>
  <c r="P424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2" i="2"/>
  <c r="BH402" i="2"/>
  <c r="BG402" i="2"/>
  <c r="BF402" i="2"/>
  <c r="T402" i="2"/>
  <c r="R402" i="2"/>
  <c r="P402" i="2"/>
  <c r="BI390" i="2"/>
  <c r="BH390" i="2"/>
  <c r="BG390" i="2"/>
  <c r="BF390" i="2"/>
  <c r="T390" i="2"/>
  <c r="R390" i="2"/>
  <c r="P390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1" i="2"/>
  <c r="BH301" i="2"/>
  <c r="BG301" i="2"/>
  <c r="BF301" i="2"/>
  <c r="T301" i="2"/>
  <c r="R301" i="2"/>
  <c r="P301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1" i="2"/>
  <c r="BH241" i="2"/>
  <c r="BG241" i="2"/>
  <c r="BF241" i="2"/>
  <c r="T241" i="2"/>
  <c r="T240" i="2"/>
  <c r="R241" i="2"/>
  <c r="R240" i="2"/>
  <c r="P241" i="2"/>
  <c r="P240" i="2"/>
  <c r="BI232" i="2"/>
  <c r="BH232" i="2"/>
  <c r="BG232" i="2"/>
  <c r="BF232" i="2"/>
  <c r="T232" i="2"/>
  <c r="T231" i="2"/>
  <c r="R232" i="2"/>
  <c r="R231" i="2"/>
  <c r="P232" i="2"/>
  <c r="P231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J134" i="2"/>
  <c r="J133" i="2"/>
  <c r="F133" i="2"/>
  <c r="F131" i="2"/>
  <c r="E129" i="2"/>
  <c r="J92" i="2"/>
  <c r="J91" i="2"/>
  <c r="F91" i="2"/>
  <c r="F89" i="2"/>
  <c r="E87" i="2"/>
  <c r="J18" i="2"/>
  <c r="E18" i="2"/>
  <c r="F134" i="2"/>
  <c r="J17" i="2"/>
  <c r="J12" i="2"/>
  <c r="J131" i="2" s="1"/>
  <c r="E7" i="2"/>
  <c r="E127" i="2" s="1"/>
  <c r="L90" i="1"/>
  <c r="AM90" i="1"/>
  <c r="AM89" i="1"/>
  <c r="L89" i="1"/>
  <c r="AM87" i="1"/>
  <c r="L87" i="1"/>
  <c r="L85" i="1"/>
  <c r="L84" i="1"/>
  <c r="J648" i="2"/>
  <c r="J642" i="2"/>
  <c r="BK634" i="2"/>
  <c r="J626" i="2"/>
  <c r="BK585" i="2"/>
  <c r="J584" i="2"/>
  <c r="BK571" i="2"/>
  <c r="J569" i="2"/>
  <c r="J564" i="2"/>
  <c r="J561" i="2"/>
  <c r="BK557" i="2"/>
  <c r="J554" i="2"/>
  <c r="J551" i="2"/>
  <c r="J547" i="2"/>
  <c r="J545" i="2"/>
  <c r="BK542" i="2"/>
  <c r="BK538" i="2"/>
  <c r="J531" i="2"/>
  <c r="BK525" i="2"/>
  <c r="BK521" i="2"/>
  <c r="BK515" i="2"/>
  <c r="J510" i="2"/>
  <c r="J508" i="2"/>
  <c r="BK505" i="2"/>
  <c r="BK504" i="2"/>
  <c r="BK501" i="2"/>
  <c r="J496" i="2"/>
  <c r="J486" i="2"/>
  <c r="BK474" i="2"/>
  <c r="BK451" i="2"/>
  <c r="J439" i="2"/>
  <c r="BK415" i="2"/>
  <c r="BK410" i="2"/>
  <c r="J402" i="2"/>
  <c r="J380" i="2"/>
  <c r="J373" i="2"/>
  <c r="J360" i="2"/>
  <c r="BK356" i="2"/>
  <c r="BK354" i="2"/>
  <c r="BK347" i="2"/>
  <c r="J344" i="2"/>
  <c r="BK342" i="2"/>
  <c r="J340" i="2"/>
  <c r="BK338" i="2"/>
  <c r="J336" i="2"/>
  <c r="J332" i="2"/>
  <c r="BK327" i="2"/>
  <c r="J317" i="2"/>
  <c r="BK310" i="2"/>
  <c r="BK306" i="2"/>
  <c r="BK294" i="2"/>
  <c r="BK291" i="2"/>
  <c r="BK283" i="2"/>
  <c r="J282" i="2"/>
  <c r="BK275" i="2"/>
  <c r="J269" i="2"/>
  <c r="BK261" i="2"/>
  <c r="J254" i="2"/>
  <c r="BK249" i="2"/>
  <c r="BK232" i="2"/>
  <c r="J225" i="2"/>
  <c r="J221" i="2"/>
  <c r="J211" i="2"/>
  <c r="BK203" i="2"/>
  <c r="J201" i="2"/>
  <c r="J199" i="2"/>
  <c r="J190" i="2"/>
  <c r="J174" i="2"/>
  <c r="J168" i="2"/>
  <c r="J166" i="2"/>
  <c r="BK158" i="2"/>
  <c r="BK156" i="2"/>
  <c r="BK145" i="2"/>
  <c r="J140" i="2"/>
  <c r="BK696" i="2"/>
  <c r="J696" i="2"/>
  <c r="J667" i="2"/>
  <c r="J655" i="2"/>
  <c r="BK649" i="2"/>
  <c r="J647" i="2"/>
  <c r="J643" i="2"/>
  <c r="BK640" i="2"/>
  <c r="J630" i="2"/>
  <c r="J625" i="2"/>
  <c r="BK623" i="2"/>
  <c r="J620" i="2"/>
  <c r="J616" i="2"/>
  <c r="J615" i="2"/>
  <c r="BK609" i="2"/>
  <c r="J609" i="2"/>
  <c r="J607" i="2"/>
  <c r="J602" i="2"/>
  <c r="J597" i="2"/>
  <c r="J596" i="2"/>
  <c r="J591" i="2"/>
  <c r="J589" i="2"/>
  <c r="BK577" i="2"/>
  <c r="BK567" i="2"/>
  <c r="J563" i="2"/>
  <c r="J559" i="2"/>
  <c r="J535" i="2"/>
  <c r="BK527" i="2"/>
  <c r="J521" i="2"/>
  <c r="J515" i="2"/>
  <c r="BK510" i="2"/>
  <c r="BK508" i="2"/>
  <c r="J506" i="2"/>
  <c r="J504" i="2"/>
  <c r="J501" i="2"/>
  <c r="BK496" i="2"/>
  <c r="BK486" i="2"/>
  <c r="J474" i="2"/>
  <c r="BK457" i="2"/>
  <c r="BK439" i="2"/>
  <c r="J415" i="2"/>
  <c r="J410" i="2"/>
  <c r="BK402" i="2"/>
  <c r="BK380" i="2"/>
  <c r="BK373" i="2"/>
  <c r="BK364" i="2"/>
  <c r="BK360" i="2"/>
  <c r="J355" i="2"/>
  <c r="BK351" i="2"/>
  <c r="BK345" i="2"/>
  <c r="J343" i="2"/>
  <c r="BK341" i="2"/>
  <c r="BK339" i="2"/>
  <c r="BK337" i="2"/>
  <c r="J335" i="2"/>
  <c r="BK331" i="2"/>
  <c r="BK318" i="2"/>
  <c r="J314" i="2"/>
  <c r="BK309" i="2"/>
  <c r="J301" i="2"/>
  <c r="BK293" i="2"/>
  <c r="J290" i="2"/>
  <c r="BK282" i="2"/>
  <c r="J275" i="2"/>
  <c r="BK269" i="2"/>
  <c r="J261" i="2"/>
  <c r="BK254" i="2"/>
  <c r="J249" i="2"/>
  <c r="J232" i="2"/>
  <c r="BK225" i="2"/>
  <c r="BK221" i="2"/>
  <c r="BK211" i="2"/>
  <c r="J203" i="2"/>
  <c r="BK201" i="2"/>
  <c r="BK192" i="2"/>
  <c r="J178" i="2"/>
  <c r="BK174" i="2"/>
  <c r="BK168" i="2"/>
  <c r="BK166" i="2"/>
  <c r="J158" i="2"/>
  <c r="BK147" i="2"/>
  <c r="J144" i="2"/>
  <c r="BK129" i="3"/>
  <c r="BK124" i="3"/>
  <c r="BK123" i="3"/>
  <c r="J129" i="3"/>
  <c r="BK126" i="3"/>
  <c r="J123" i="3"/>
  <c r="BK667" i="2"/>
  <c r="BK663" i="2"/>
  <c r="J663" i="2"/>
  <c r="BK660" i="2"/>
  <c r="J660" i="2"/>
  <c r="BK659" i="2"/>
  <c r="J659" i="2"/>
  <c r="BK657" i="2"/>
  <c r="J657" i="2"/>
  <c r="BK656" i="2"/>
  <c r="BK655" i="2"/>
  <c r="BK652" i="2"/>
  <c r="J649" i="2"/>
  <c r="BK647" i="2"/>
  <c r="BK643" i="2"/>
  <c r="J640" i="2"/>
  <c r="BK630" i="2"/>
  <c r="BK625" i="2"/>
  <c r="J623" i="2"/>
  <c r="J585" i="2"/>
  <c r="J577" i="2"/>
  <c r="BK569" i="2"/>
  <c r="J567" i="2"/>
  <c r="BK563" i="2"/>
  <c r="BK559" i="2"/>
  <c r="BK554" i="2"/>
  <c r="BK551" i="2"/>
  <c r="BK547" i="2"/>
  <c r="BK545" i="2"/>
  <c r="J542" i="2"/>
  <c r="J538" i="2"/>
  <c r="BK535" i="2"/>
  <c r="J527" i="2"/>
  <c r="BK519" i="2"/>
  <c r="BK512" i="2"/>
  <c r="J509" i="2"/>
  <c r="J507" i="2"/>
  <c r="BK506" i="2"/>
  <c r="BK502" i="2"/>
  <c r="BK500" i="2"/>
  <c r="BK491" i="2"/>
  <c r="J479" i="2"/>
  <c r="BK471" i="2"/>
  <c r="J457" i="2"/>
  <c r="BK424" i="2"/>
  <c r="BK411" i="2"/>
  <c r="J406" i="2"/>
  <c r="BK390" i="2"/>
  <c r="BK378" i="2"/>
  <c r="BK368" i="2"/>
  <c r="J364" i="2"/>
  <c r="BK355" i="2"/>
  <c r="J351" i="2"/>
  <c r="J345" i="2"/>
  <c r="BK343" i="2"/>
  <c r="J341" i="2"/>
  <c r="J339" i="2"/>
  <c r="J337" i="2"/>
  <c r="BK335" i="2"/>
  <c r="J331" i="2"/>
  <c r="J318" i="2"/>
  <c r="BK314" i="2"/>
  <c r="J309" i="2"/>
  <c r="BK301" i="2"/>
  <c r="J293" i="2"/>
  <c r="BK290" i="2"/>
  <c r="BK281" i="2"/>
  <c r="BK273" i="2"/>
  <c r="J267" i="2"/>
  <c r="J260" i="2"/>
  <c r="BK250" i="2"/>
  <c r="BK241" i="2"/>
  <c r="BK226" i="2"/>
  <c r="J222" i="2"/>
  <c r="BK216" i="2"/>
  <c r="J206" i="2"/>
  <c r="BK202" i="2"/>
  <c r="J192" i="2"/>
  <c r="BK178" i="2"/>
  <c r="BK176" i="2"/>
  <c r="J172" i="2"/>
  <c r="J167" i="2"/>
  <c r="BK162" i="2"/>
  <c r="J147" i="2"/>
  <c r="BK144" i="2"/>
  <c r="AS94" i="1"/>
  <c r="J656" i="2"/>
  <c r="J652" i="2"/>
  <c r="BK648" i="2"/>
  <c r="BK642" i="2"/>
  <c r="J634" i="2"/>
  <c r="BK626" i="2"/>
  <c r="BK620" i="2"/>
  <c r="BK616" i="2"/>
  <c r="BK615" i="2"/>
  <c r="BK614" i="2"/>
  <c r="J614" i="2"/>
  <c r="BK607" i="2"/>
  <c r="BK602" i="2"/>
  <c r="BK597" i="2"/>
  <c r="BK596" i="2"/>
  <c r="BK591" i="2"/>
  <c r="BK589" i="2"/>
  <c r="BK584" i="2"/>
  <c r="J571" i="2"/>
  <c r="BK564" i="2"/>
  <c r="BK561" i="2"/>
  <c r="J557" i="2"/>
  <c r="BK531" i="2"/>
  <c r="J525" i="2"/>
  <c r="J519" i="2"/>
  <c r="J512" i="2"/>
  <c r="BK509" i="2"/>
  <c r="BK507" i="2"/>
  <c r="J505" i="2"/>
  <c r="J502" i="2"/>
  <c r="J500" i="2"/>
  <c r="J491" i="2"/>
  <c r="BK479" i="2"/>
  <c r="J471" i="2"/>
  <c r="J451" i="2"/>
  <c r="J424" i="2"/>
  <c r="J411" i="2"/>
  <c r="BK406" i="2"/>
  <c r="J390" i="2"/>
  <c r="J378" i="2"/>
  <c r="J368" i="2"/>
  <c r="J356" i="2"/>
  <c r="J354" i="2"/>
  <c r="J347" i="2"/>
  <c r="BK344" i="2"/>
  <c r="J342" i="2"/>
  <c r="BK340" i="2"/>
  <c r="J338" i="2"/>
  <c r="BK336" i="2"/>
  <c r="BK332" i="2"/>
  <c r="J327" i="2"/>
  <c r="BK317" i="2"/>
  <c r="J310" i="2"/>
  <c r="J306" i="2"/>
  <c r="J294" i="2"/>
  <c r="J291" i="2"/>
  <c r="J283" i="2"/>
  <c r="J281" i="2"/>
  <c r="J273" i="2"/>
  <c r="BK267" i="2"/>
  <c r="BK260" i="2"/>
  <c r="J250" i="2"/>
  <c r="J241" i="2"/>
  <c r="J226" i="2"/>
  <c r="BK222" i="2"/>
  <c r="J216" i="2"/>
  <c r="BK206" i="2"/>
  <c r="J202" i="2"/>
  <c r="BK199" i="2"/>
  <c r="BK190" i="2"/>
  <c r="J176" i="2"/>
  <c r="BK172" i="2"/>
  <c r="BK167" i="2"/>
  <c r="J162" i="2"/>
  <c r="J156" i="2"/>
  <c r="J145" i="2"/>
  <c r="BK140" i="2"/>
  <c r="BK127" i="3"/>
  <c r="J126" i="3"/>
  <c r="J127" i="3"/>
  <c r="J124" i="3"/>
  <c r="P139" i="2" l="1"/>
  <c r="T139" i="2"/>
  <c r="P205" i="2"/>
  <c r="T205" i="2"/>
  <c r="P248" i="2"/>
  <c r="T248" i="2"/>
  <c r="P316" i="2"/>
  <c r="T316" i="2"/>
  <c r="P346" i="2"/>
  <c r="R346" i="2"/>
  <c r="BK499" i="2"/>
  <c r="J499" i="2"/>
  <c r="J105" i="2" s="1"/>
  <c r="T499" i="2"/>
  <c r="BK514" i="2"/>
  <c r="J514" i="2"/>
  <c r="J108" i="2" s="1"/>
  <c r="R514" i="2"/>
  <c r="BK546" i="2"/>
  <c r="J546" i="2"/>
  <c r="J109" i="2" s="1"/>
  <c r="P546" i="2"/>
  <c r="BK556" i="2"/>
  <c r="J556" i="2"/>
  <c r="J110" i="2" s="1"/>
  <c r="R556" i="2"/>
  <c r="BK568" i="2"/>
  <c r="J568" i="2"/>
  <c r="J111" i="2" s="1"/>
  <c r="R568" i="2"/>
  <c r="BK588" i="2"/>
  <c r="J588" i="2"/>
  <c r="J112" i="2" s="1"/>
  <c r="R588" i="2"/>
  <c r="BK608" i="2"/>
  <c r="J608" i="2"/>
  <c r="J113" i="2" s="1"/>
  <c r="R608" i="2"/>
  <c r="BK624" i="2"/>
  <c r="J624" i="2"/>
  <c r="J114" i="2" s="1"/>
  <c r="R624" i="2"/>
  <c r="BK639" i="2"/>
  <c r="J639" i="2"/>
  <c r="J115" i="2" s="1"/>
  <c r="R639" i="2"/>
  <c r="BK658" i="2"/>
  <c r="J658" i="2"/>
  <c r="J116" i="2" s="1"/>
  <c r="R658" i="2"/>
  <c r="BK122" i="3"/>
  <c r="J122" i="3"/>
  <c r="J98" i="3" s="1"/>
  <c r="P122" i="3"/>
  <c r="T122" i="3"/>
  <c r="P125" i="3"/>
  <c r="R125" i="3"/>
  <c r="BK139" i="2"/>
  <c r="J139" i="2" s="1"/>
  <c r="J98" i="2" s="1"/>
  <c r="R139" i="2"/>
  <c r="BK205" i="2"/>
  <c r="J205" i="2" s="1"/>
  <c r="J99" i="2" s="1"/>
  <c r="R205" i="2"/>
  <c r="BK248" i="2"/>
  <c r="J248" i="2" s="1"/>
  <c r="J102" i="2" s="1"/>
  <c r="R248" i="2"/>
  <c r="BK316" i="2"/>
  <c r="J316" i="2" s="1"/>
  <c r="J103" i="2" s="1"/>
  <c r="R316" i="2"/>
  <c r="BK346" i="2"/>
  <c r="J346" i="2" s="1"/>
  <c r="J104" i="2" s="1"/>
  <c r="T346" i="2"/>
  <c r="P499" i="2"/>
  <c r="R499" i="2"/>
  <c r="P514" i="2"/>
  <c r="T514" i="2"/>
  <c r="R546" i="2"/>
  <c r="T546" i="2"/>
  <c r="P556" i="2"/>
  <c r="T556" i="2"/>
  <c r="P568" i="2"/>
  <c r="T568" i="2"/>
  <c r="P588" i="2"/>
  <c r="T588" i="2"/>
  <c r="P608" i="2"/>
  <c r="T608" i="2"/>
  <c r="P624" i="2"/>
  <c r="T624" i="2"/>
  <c r="P639" i="2"/>
  <c r="T639" i="2"/>
  <c r="P658" i="2"/>
  <c r="T658" i="2"/>
  <c r="R122" i="3"/>
  <c r="R121" i="3" s="1"/>
  <c r="R120" i="3" s="1"/>
  <c r="BK125" i="3"/>
  <c r="J125" i="3"/>
  <c r="J99" i="3" s="1"/>
  <c r="T125" i="3"/>
  <c r="BK666" i="2"/>
  <c r="J666" i="2"/>
  <c r="J117" i="2" s="1"/>
  <c r="BK231" i="2"/>
  <c r="J231" i="2" s="1"/>
  <c r="J100" i="2" s="1"/>
  <c r="BK240" i="2"/>
  <c r="J240" i="2"/>
  <c r="J101" i="2" s="1"/>
  <c r="BK511" i="2"/>
  <c r="J511" i="2" s="1"/>
  <c r="J106" i="2" s="1"/>
  <c r="BK128" i="3"/>
  <c r="J128" i="3"/>
  <c r="J100" i="3" s="1"/>
  <c r="J89" i="3"/>
  <c r="E110" i="3"/>
  <c r="F117" i="3"/>
  <c r="BE126" i="3"/>
  <c r="BE127" i="3"/>
  <c r="BE129" i="3"/>
  <c r="BE123" i="3"/>
  <c r="BE124" i="3"/>
  <c r="E85" i="2"/>
  <c r="F92" i="2"/>
  <c r="BE144" i="2"/>
  <c r="BE145" i="2"/>
  <c r="BE156" i="2"/>
  <c r="BE162" i="2"/>
  <c r="BE166" i="2"/>
  <c r="BE167" i="2"/>
  <c r="BE172" i="2"/>
  <c r="BE178" i="2"/>
  <c r="BE192" i="2"/>
  <c r="BE202" i="2"/>
  <c r="BE206" i="2"/>
  <c r="BE216" i="2"/>
  <c r="BE222" i="2"/>
  <c r="BE226" i="2"/>
  <c r="BE232" i="2"/>
  <c r="BE241" i="2"/>
  <c r="BE250" i="2"/>
  <c r="BE254" i="2"/>
  <c r="BE261" i="2"/>
  <c r="BE267" i="2"/>
  <c r="BE273" i="2"/>
  <c r="BE281" i="2"/>
  <c r="BE290" i="2"/>
  <c r="BE301" i="2"/>
  <c r="BE306" i="2"/>
  <c r="BE310" i="2"/>
  <c r="BE314" i="2"/>
  <c r="BE317" i="2"/>
  <c r="BE327" i="2"/>
  <c r="BE331" i="2"/>
  <c r="BE335" i="2"/>
  <c r="BE338" i="2"/>
  <c r="BE341" i="2"/>
  <c r="BE343" i="2"/>
  <c r="BE344" i="2"/>
  <c r="BE345" i="2"/>
  <c r="BE347" i="2"/>
  <c r="BE354" i="2"/>
  <c r="BE356" i="2"/>
  <c r="BE360" i="2"/>
  <c r="BE368" i="2"/>
  <c r="BE378" i="2"/>
  <c r="BE390" i="2"/>
  <c r="BE411" i="2"/>
  <c r="BE424" i="2"/>
  <c r="BE451" i="2"/>
  <c r="BE471" i="2"/>
  <c r="BE474" i="2"/>
  <c r="BE479" i="2"/>
  <c r="BE500" i="2"/>
  <c r="BE504" i="2"/>
  <c r="BE505" i="2"/>
  <c r="BE507" i="2"/>
  <c r="BE508" i="2"/>
  <c r="BE510" i="2"/>
  <c r="BE512" i="2"/>
  <c r="BE519" i="2"/>
  <c r="BE525" i="2"/>
  <c r="BE559" i="2"/>
  <c r="BE563" i="2"/>
  <c r="BE571" i="2"/>
  <c r="BE589" i="2"/>
  <c r="BE591" i="2"/>
  <c r="BE596" i="2"/>
  <c r="BE597" i="2"/>
  <c r="BE602" i="2"/>
  <c r="BE607" i="2"/>
  <c r="BE609" i="2"/>
  <c r="BE614" i="2"/>
  <c r="BE615" i="2"/>
  <c r="BE616" i="2"/>
  <c r="BE620" i="2"/>
  <c r="BE625" i="2"/>
  <c r="BE630" i="2"/>
  <c r="BE640" i="2"/>
  <c r="BE643" i="2"/>
  <c r="BE649" i="2"/>
  <c r="BE667" i="2"/>
  <c r="J89" i="2"/>
  <c r="BE140" i="2"/>
  <c r="BE147" i="2"/>
  <c r="BE158" i="2"/>
  <c r="BE168" i="2"/>
  <c r="BE174" i="2"/>
  <c r="BE176" i="2"/>
  <c r="BE190" i="2"/>
  <c r="BE199" i="2"/>
  <c r="BE201" i="2"/>
  <c r="BE203" i="2"/>
  <c r="BE211" i="2"/>
  <c r="BE221" i="2"/>
  <c r="BE225" i="2"/>
  <c r="BE249" i="2"/>
  <c r="BE260" i="2"/>
  <c r="BE269" i="2"/>
  <c r="BE275" i="2"/>
  <c r="BE282" i="2"/>
  <c r="BE283" i="2"/>
  <c r="BE291" i="2"/>
  <c r="BE293" i="2"/>
  <c r="BE294" i="2"/>
  <c r="BE309" i="2"/>
  <c r="BE318" i="2"/>
  <c r="BE332" i="2"/>
  <c r="BE336" i="2"/>
  <c r="BE337" i="2"/>
  <c r="BE339" i="2"/>
  <c r="BE340" i="2"/>
  <c r="BE342" i="2"/>
  <c r="BE351" i="2"/>
  <c r="BE355" i="2"/>
  <c r="BE364" i="2"/>
  <c r="BE373" i="2"/>
  <c r="BE380" i="2"/>
  <c r="BE402" i="2"/>
  <c r="BE406" i="2"/>
  <c r="BE410" i="2"/>
  <c r="BE415" i="2"/>
  <c r="BE439" i="2"/>
  <c r="BE457" i="2"/>
  <c r="BE486" i="2"/>
  <c r="BE491" i="2"/>
  <c r="BE496" i="2"/>
  <c r="BE501" i="2"/>
  <c r="BE502" i="2"/>
  <c r="BE506" i="2"/>
  <c r="BE509" i="2"/>
  <c r="BE515" i="2"/>
  <c r="BE521" i="2"/>
  <c r="BE527" i="2"/>
  <c r="BE531" i="2"/>
  <c r="BE535" i="2"/>
  <c r="BE538" i="2"/>
  <c r="BE542" i="2"/>
  <c r="BE545" i="2"/>
  <c r="BE547" i="2"/>
  <c r="BE551" i="2"/>
  <c r="BE554" i="2"/>
  <c r="BE557" i="2"/>
  <c r="BE561" i="2"/>
  <c r="BE564" i="2"/>
  <c r="BE567" i="2"/>
  <c r="BE569" i="2"/>
  <c r="BE577" i="2"/>
  <c r="BE584" i="2"/>
  <c r="BE585" i="2"/>
  <c r="BE623" i="2"/>
  <c r="BE626" i="2"/>
  <c r="BE634" i="2"/>
  <c r="BE642" i="2"/>
  <c r="BE647" i="2"/>
  <c r="BE648" i="2"/>
  <c r="BE652" i="2"/>
  <c r="BE655" i="2"/>
  <c r="BE656" i="2"/>
  <c r="BE657" i="2"/>
  <c r="BE659" i="2"/>
  <c r="BE660" i="2"/>
  <c r="BE663" i="2"/>
  <c r="BE696" i="2"/>
  <c r="F35" i="3"/>
  <c r="BB96" i="1" s="1"/>
  <c r="F37" i="3"/>
  <c r="BD96" i="1" s="1"/>
  <c r="J34" i="2"/>
  <c r="AW95" i="1" s="1"/>
  <c r="F37" i="2"/>
  <c r="BD95" i="1" s="1"/>
  <c r="F36" i="2"/>
  <c r="BC95" i="1" s="1"/>
  <c r="F34" i="2"/>
  <c r="BA95" i="1" s="1"/>
  <c r="F35" i="2"/>
  <c r="BB95" i="1" s="1"/>
  <c r="F34" i="3"/>
  <c r="BA96" i="1" s="1"/>
  <c r="F36" i="3"/>
  <c r="BC96" i="1" s="1"/>
  <c r="J34" i="3"/>
  <c r="AW96" i="1" s="1"/>
  <c r="T138" i="2" l="1"/>
  <c r="T513" i="2"/>
  <c r="P513" i="2"/>
  <c r="R138" i="2"/>
  <c r="T121" i="3"/>
  <c r="T120" i="3"/>
  <c r="P121" i="3"/>
  <c r="P120" i="3"/>
  <c r="AU96" i="1" s="1"/>
  <c r="R513" i="2"/>
  <c r="P138" i="2"/>
  <c r="P137" i="2"/>
  <c r="AU95" i="1" s="1"/>
  <c r="BK138" i="2"/>
  <c r="J138" i="2" s="1"/>
  <c r="J97" i="2" s="1"/>
  <c r="BK513" i="2"/>
  <c r="J513" i="2"/>
  <c r="J107" i="2" s="1"/>
  <c r="BK121" i="3"/>
  <c r="BK120" i="3" s="1"/>
  <c r="J120" i="3" s="1"/>
  <c r="J96" i="3" s="1"/>
  <c r="J33" i="2"/>
  <c r="AV95" i="1" s="1"/>
  <c r="AT95" i="1" s="1"/>
  <c r="F33" i="2"/>
  <c r="AZ95" i="1"/>
  <c r="BB94" i="1"/>
  <c r="W31" i="1"/>
  <c r="BA94" i="1"/>
  <c r="W30" i="1"/>
  <c r="BC94" i="1"/>
  <c r="W32" i="1"/>
  <c r="BD94" i="1"/>
  <c r="W33" i="1"/>
  <c r="F33" i="3"/>
  <c r="AZ96" i="1"/>
  <c r="J33" i="3"/>
  <c r="AV96" i="1"/>
  <c r="AT96" i="1" s="1"/>
  <c r="R137" i="2" l="1"/>
  <c r="T137" i="2"/>
  <c r="BK137" i="2"/>
  <c r="J137" i="2"/>
  <c r="J96" i="2" s="1"/>
  <c r="J121" i="3"/>
  <c r="J97" i="3" s="1"/>
  <c r="AU94" i="1"/>
  <c r="J30" i="3"/>
  <c r="AG96" i="1"/>
  <c r="AZ94" i="1"/>
  <c r="AV94" i="1"/>
  <c r="AK29" i="1" s="1"/>
  <c r="AY94" i="1"/>
  <c r="AW94" i="1"/>
  <c r="AK30" i="1"/>
  <c r="AX94" i="1"/>
  <c r="J39" i="3" l="1"/>
  <c r="AN96" i="1"/>
  <c r="J30" i="2"/>
  <c r="AG95" i="1"/>
  <c r="AG94" i="1" s="1"/>
  <c r="AT94" i="1"/>
  <c r="W29" i="1"/>
  <c r="AN94" i="1" l="1"/>
  <c r="AK26" i="1"/>
  <c r="AK35" i="1" s="1"/>
  <c r="J39" i="2"/>
  <c r="AN95" i="1"/>
</calcChain>
</file>

<file path=xl/sharedStrings.xml><?xml version="1.0" encoding="utf-8"?>
<sst xmlns="http://schemas.openxmlformats.org/spreadsheetml/2006/main" count="6435" uniqueCount="1068">
  <si>
    <t>Export Komplet</t>
  </si>
  <si>
    <t/>
  </si>
  <si>
    <t>2.0</t>
  </si>
  <si>
    <t>ZAMOK</t>
  </si>
  <si>
    <t>False</t>
  </si>
  <si>
    <t>{25a0d84b-9c27-4363-b017-395f1c543981}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</si>
  <si>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</si>
  <si>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</si>
  <si>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</si>
  <si>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</si>
  <si>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</si>
  <si>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</si>
  <si>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</si>
  <si>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</si>
  <si>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51107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</si>
  <si>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</si>
  <si>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</si>
  <si>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- Areál trolejbusy Ostrava - Sanace objektu gumárny II</t>
  </si>
  <si>
    <t>KSO:</t>
  </si>
  <si>
    <t>CC-CZ:</t>
  </si>
  <si>
    <t>Místo:</t>
  </si>
  <si>
    <t>Ostrava</t>
  </si>
  <si>
    <t>Datum:</t>
  </si>
  <si>
    <t>25. 3. 2022</t>
  </si>
  <si>
    <t>Zadavatel:</t>
  </si>
  <si>
    <t>IČ:</t>
  </si>
  <si>
    <t>DP Ostrava a.s.</t>
  </si>
  <si>
    <t>DIČ:</t>
  </si>
  <si>
    <t>Uchazeč:</t>
  </si>
  <si>
    <t>Vyplň údaj</t>
  </si>
  <si>
    <t>Projektant:</t>
  </si>
  <si>
    <t>PROJEKT 2010, s.r.o.</t>
  </si>
  <si>
    <t>True</t>
  </si>
  <si>
    <t>Zpracovatel:</t>
  </si>
  <si>
    <t>M. Morská</t>
  </si>
  <si>
    <t>Poznámka:</t>
  </si>
  <si>
    <t>Rozpočet je zpracován v CÚ ÚRS 2022/I.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</si>
  <si>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</si>
  <si>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</si>
  <si>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</si>
  <si>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</si>
  <si>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</si>
  <si>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</si>
  <si>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</si>
  <si>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</si>
  <si>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</si>
  <si>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</si>
  <si>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</si>
  <si>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</si>
  <si>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</si>
  <si>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</si>
  <si>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</si>
  <si>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</si>
  <si>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</si>
  <si>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</si>
  <si>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</si>
  <si>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</si>
  <si>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</si>
  <si>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</si>
  <si>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</si>
  <si>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</si>
  <si>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</si>
  <si>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</si>
  <si>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</si>
  <si>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</si>
  <si>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</si>
  <si>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</si>
  <si>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</si>
  <si>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</si>
  <si>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</si>
  <si>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</si>
  <si>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</si>
  <si>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</si>
  <si>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</si>
  <si>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</si>
  <si>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</si>
  <si>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</si>
  <si>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</si>
  <si>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</si>
  <si>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</si>
  <si>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</si>
  <si>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</si>
  <si>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</si>
  <si>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Gumárna</t>
  </si>
  <si>
    <t>STA</t>
  </si>
  <si>
    <t>1</t>
  </si>
  <si>
    <t>{c3c9e03e-4aee-4f76-b3f4-aa635e3345d2}</t>
  </si>
  <si>
    <t>2</t>
  </si>
  <si>
    <t>VON</t>
  </si>
  <si>
    <t>Vedlejší a ostatní rozpočtové náklady</t>
  </si>
  <si>
    <t>{0b3a3693-73c3-4fed-a46a-bbe1d801a6ae}</t>
  </si>
  <si>
    <t>KRYCÍ LIST SOUPISU PRACÍ</t>
  </si>
  <si>
    <t>Objekt:</t>
  </si>
  <si>
    <t>SO 01 - Gumárna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</si>
  <si>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</si>
  <si>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</si>
  <si>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</si>
  <si>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</si>
  <si>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</si>
  <si>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</si>
  <si>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</si>
  <si>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</si>
  <si>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</si>
  <si>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</si>
  <si>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</si>
  <si>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</si>
  <si>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</si>
  <si>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</si>
  <si>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</si>
  <si>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</si>
  <si>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</si>
  <si>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</si>
  <si>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</si>
  <si>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</si>
  <si>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</si>
  <si>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</si>
  <si>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</si>
  <si>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</si>
  <si>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</si>
  <si>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</si>
  <si>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</si>
  <si>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</si>
  <si>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</si>
  <si>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</si>
  <si>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</si>
  <si>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</si>
  <si>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</si>
  <si>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</si>
  <si>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</si>
  <si>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</si>
  <si>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</si>
  <si>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</si>
  <si>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</si>
  <si>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</si>
  <si>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</si>
  <si>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</si>
  <si>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</si>
  <si>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</si>
  <si>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</si>
  <si>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podkladu z kameniva drceného tl přes 100 do 200 mm strojně pl do 50 m2</t>
  </si>
  <si>
    <t>m2</t>
  </si>
  <si>
    <t>4</t>
  </si>
  <si>
    <t>1989040247</t>
  </si>
  <si>
    <t>VV</t>
  </si>
  <si>
    <t>"PRO-11639-01</t>
  </si>
  <si>
    <t>"bourání rampy - podsyp tl. 150mm</t>
  </si>
  <si>
    <t>24,00</t>
  </si>
  <si>
    <t>121112003</t>
  </si>
  <si>
    <t>Sejmutí ornice tl vrstvy do 200 mm ručně</t>
  </si>
  <si>
    <t>-1774948125</t>
  </si>
  <si>
    <t>3</t>
  </si>
  <si>
    <t>132154202</t>
  </si>
  <si>
    <t>Hloubení zapažených rýh š do 2000 mm v hornině třídy těžitelnosti I skupiny 1 a 2 objem do 50 m3</t>
  </si>
  <si>
    <t>m3</t>
  </si>
  <si>
    <t>-1317772531</t>
  </si>
  <si>
    <t>"zemina sk. 2 - 20%" 33,131*0,20</t>
  </si>
  <si>
    <t>132254202</t>
  </si>
  <si>
    <t>Hloubení zapažených rýh š do 2000 mm v hornině třídy těžitelnosti I skupiny 3 objem do 50 m3</t>
  </si>
  <si>
    <t>-1343898367</t>
  </si>
  <si>
    <t>"PRO-11639-04</t>
  </si>
  <si>
    <t>(9,55*1,00*2,75)-(9,55*1,00*1,55/2)</t>
  </si>
  <si>
    <t>2,20*1,00*0,35</t>
  </si>
  <si>
    <t>1,80*1,50*2,00</t>
  </si>
  <si>
    <t>4,50*1,00*1,80</t>
  </si>
  <si>
    <t>Mezisoučet</t>
  </si>
  <si>
    <t>"zemina sk. 3 - 40%" 33,131*0,40</t>
  </si>
  <si>
    <t>5</t>
  </si>
  <si>
    <t>132354202</t>
  </si>
  <si>
    <t>Hloubení zapažených rýh š do 2000 mm v hornině třídy těžitelnosti II skupiny 4 objem do 50 m3</t>
  </si>
  <si>
    <t>877589735</t>
  </si>
  <si>
    <t>"zemina sk. 4 - 40%" 33,131*0,40</t>
  </si>
  <si>
    <t>6</t>
  </si>
  <si>
    <t>151101101</t>
  </si>
  <si>
    <t>Zřízení příložného pažení a rozepření stěn rýh hl do 2 m</t>
  </si>
  <si>
    <t>1241975832</t>
  </si>
  <si>
    <t>1,80*2*2,00</t>
  </si>
  <si>
    <t>4,50*2*1,80</t>
  </si>
  <si>
    <t>Součet</t>
  </si>
  <si>
    <t>7</t>
  </si>
  <si>
    <t>151101102</t>
  </si>
  <si>
    <t>Zřízení příložného pažení a rozepření stěn rýh hl přes 2 do 4 m</t>
  </si>
  <si>
    <t>354309417</t>
  </si>
  <si>
    <t>(9,55*2,75)-(9,55*1,55/2)</t>
  </si>
  <si>
    <t>1,00*2,75</t>
  </si>
  <si>
    <t>8</t>
  </si>
  <si>
    <t>151101111</t>
  </si>
  <si>
    <t>Odstranění příložného pažení a rozepření stěn rýh hl do 2 m</t>
  </si>
  <si>
    <t>563965291</t>
  </si>
  <si>
    <t>9</t>
  </si>
  <si>
    <t>151101112</t>
  </si>
  <si>
    <t>Odstranění příložného pažení a rozepření stěn rýh hl přes 2 do 4 m</t>
  </si>
  <si>
    <t>209149232</t>
  </si>
  <si>
    <t>10</t>
  </si>
  <si>
    <t>162751117</t>
  </si>
  <si>
    <t>Vodorovné přemístění přes 9 000 do 10000 m výkopku/sypaniny z horniny třídy těžitelnosti I skupiny 1 až 3</t>
  </si>
  <si>
    <t>-1135121740</t>
  </si>
  <si>
    <t>"výkopy" 6,626+13,252</t>
  </si>
  <si>
    <t>"odečet zeminy pro zásyp" -5,40</t>
  </si>
  <si>
    <t>11</t>
  </si>
  <si>
    <t>162751137</t>
  </si>
  <si>
    <t>Vodorovné přemístění přes 9 000 do 10000 m výkopku/sypaniny z horniny třídy těžitelnosti II skupiny 4 a 5</t>
  </si>
  <si>
    <t>2100271085</t>
  </si>
  <si>
    <t>"výkopy" 13,252</t>
  </si>
  <si>
    <t>12</t>
  </si>
  <si>
    <t>171201231</t>
  </si>
  <si>
    <t>Poplatek za uložení zeminy a kamení na recyklační skládce (skládkovné) kód odpadu 17 05 04</t>
  </si>
  <si>
    <t>t</t>
  </si>
  <si>
    <t>-1555107052</t>
  </si>
  <si>
    <t>27,73*1,8 'Přepočtené koeficientem množství</t>
  </si>
  <si>
    <t>13</t>
  </si>
  <si>
    <t>171251201</t>
  </si>
  <si>
    <t>Uložení sypaniny na skládky nebo meziskládky</t>
  </si>
  <si>
    <t>2071593257</t>
  </si>
  <si>
    <t>14,478+13,252</t>
  </si>
  <si>
    <t>14</t>
  </si>
  <si>
    <t>174151101</t>
  </si>
  <si>
    <t>Zásyp jam, šachet rýh nebo kolem objektů sypaninou se zhutněním</t>
  </si>
  <si>
    <t>651945944</t>
  </si>
  <si>
    <t>"PRO-11639-17</t>
  </si>
  <si>
    <t>"zásyp rýh ŠD</t>
  </si>
  <si>
    <t>(9,55*1,00*(2,75-0,10-0,50))-(9,55*1,0*1,55/2)</t>
  </si>
  <si>
    <t>1,80*1,50*(2,00-0,10-0,50)</t>
  </si>
  <si>
    <t>"zásyp rýh zeminou</t>
  </si>
  <si>
    <t>4,50*1,00*(1,80-0,10-0,50)</t>
  </si>
  <si>
    <t>M</t>
  </si>
  <si>
    <t>58344197</t>
  </si>
  <si>
    <t>štěrkodrť frakce 0/63</t>
  </si>
  <si>
    <t>177255920</t>
  </si>
  <si>
    <t>16,911*2 'Přepočtené koeficientem množství</t>
  </si>
  <si>
    <t>16</t>
  </si>
  <si>
    <t>175151101</t>
  </si>
  <si>
    <t>Obsypání potrubí strojně sypaninou bez prohození, uloženou do 3 m</t>
  </si>
  <si>
    <t>367994239</t>
  </si>
  <si>
    <t>9,55*1,00*0,50</t>
  </si>
  <si>
    <t>2,20*1,00*0,50</t>
  </si>
  <si>
    <t>1,80*1,50*0,50</t>
  </si>
  <si>
    <t>4,50*1,00*0,50</t>
  </si>
  <si>
    <t>17</t>
  </si>
  <si>
    <t>58337303</t>
  </si>
  <si>
    <t>štěrkopísek frakce 0/8</t>
  </si>
  <si>
    <t>772026181</t>
  </si>
  <si>
    <t>9,475*2 'Přepočtené koeficientem množství</t>
  </si>
  <si>
    <t>18</t>
  </si>
  <si>
    <t>181311103</t>
  </si>
  <si>
    <t>Rozprostření ornice tl vrstvy do 200 mm v rovině nebo ve svahu do 1:5 ručně</t>
  </si>
  <si>
    <t>1864493333</t>
  </si>
  <si>
    <t>19</t>
  </si>
  <si>
    <t>181411131</t>
  </si>
  <si>
    <t>Založení parkového trávníku výsevem pl do 1000 m2 v rovině a ve svahu do 1:5</t>
  </si>
  <si>
    <t>-1450952659</t>
  </si>
  <si>
    <t>20</t>
  </si>
  <si>
    <t>00572410</t>
  </si>
  <si>
    <t>osivo směs travní parková</t>
  </si>
  <si>
    <t>kg</t>
  </si>
  <si>
    <t>917047706</t>
  </si>
  <si>
    <t>15*0,025 'Přepočtené koeficientem množství</t>
  </si>
  <si>
    <t>Zakládání</t>
  </si>
  <si>
    <t>271542211</t>
  </si>
  <si>
    <t>Podsyp pod základové konstrukce se zhutněním z netříděné štěrkodrtě</t>
  </si>
  <si>
    <t>-1248961190</t>
  </si>
  <si>
    <t>"PRO-11639-06</t>
  </si>
  <si>
    <t>"ŠD fr. 0-63</t>
  </si>
  <si>
    <t>"venkovní rampa" 24,00*0,15</t>
  </si>
  <si>
    <t>22</t>
  </si>
  <si>
    <t>273321311</t>
  </si>
  <si>
    <t>Základové desky ze ŽB bez zvýšených nároků na prostředí tř. C 16/20</t>
  </si>
  <si>
    <t>1139579248</t>
  </si>
  <si>
    <t>"beton C16/20</t>
  </si>
  <si>
    <t>"venkovní rampa" 24,00*0,10</t>
  </si>
  <si>
    <t>23</t>
  </si>
  <si>
    <t>273322611</t>
  </si>
  <si>
    <t>Základové desky ze ŽB se zvýšenými nároky na prostředí tř. C 30/37</t>
  </si>
  <si>
    <t>-757595908</t>
  </si>
  <si>
    <t>"beton C30/37 XF4</t>
  </si>
  <si>
    <t>"venkovní rampa" 24,00*0,20</t>
  </si>
  <si>
    <t>24</t>
  </si>
  <si>
    <t>R273331</t>
  </si>
  <si>
    <t>Příplatek za příčnou striáž povrchu ŽB desky</t>
  </si>
  <si>
    <t>1111788826</t>
  </si>
  <si>
    <t>25</t>
  </si>
  <si>
    <t>273351121</t>
  </si>
  <si>
    <t>Zřízení bednění základových desek</t>
  </si>
  <si>
    <t>1659819710</t>
  </si>
  <si>
    <t>0,8*0,30*2+2,50*0,30</t>
  </si>
  <si>
    <t>26</t>
  </si>
  <si>
    <t>273351122</t>
  </si>
  <si>
    <t>Odstranění bednění základových desek</t>
  </si>
  <si>
    <t>-271115285</t>
  </si>
  <si>
    <t>27</t>
  </si>
  <si>
    <t>273362021</t>
  </si>
  <si>
    <t>Výztuž základových desek svařovanými sítěmi Kari</t>
  </si>
  <si>
    <t>-2091882959</t>
  </si>
  <si>
    <t>"KARI síť 6/100-6/100</t>
  </si>
  <si>
    <t>(248,64+124,32)/1000</t>
  </si>
  <si>
    <t>Svislé a kompletní konstrukce</t>
  </si>
  <si>
    <t>28</t>
  </si>
  <si>
    <t>R3402711</t>
  </si>
  <si>
    <t>Doplnění zdiva - dozdívky  z porobetonových tvárnic, tl. zdiva 500mm</t>
  </si>
  <si>
    <t>1140388910</t>
  </si>
  <si>
    <t>"doplnění zdiva vč. přikotvení</t>
  </si>
  <si>
    <t>((3,30*1,20)-(2,00*0,90))*4</t>
  </si>
  <si>
    <t>(0,90*0,60)*4</t>
  </si>
  <si>
    <t>0,95*2,00</t>
  </si>
  <si>
    <t>Vodorovné konstrukce</t>
  </si>
  <si>
    <t>29</t>
  </si>
  <si>
    <t>451573111</t>
  </si>
  <si>
    <t>Lože pod potrubí otevřený výkop ze štěrkopísku</t>
  </si>
  <si>
    <t>1310966317</t>
  </si>
  <si>
    <t>9,55*1,00*0,10</t>
  </si>
  <si>
    <t>2,20*1,00*0,10</t>
  </si>
  <si>
    <t>1,80*1,50*0,10</t>
  </si>
  <si>
    <t>4,50*1,00*0,10</t>
  </si>
  <si>
    <t>Úpravy povrchů, podlahy a osazování výplní</t>
  </si>
  <si>
    <t>30</t>
  </si>
  <si>
    <t>612131152</t>
  </si>
  <si>
    <t>Sanační postřik vnitřních stěn nanášený síťovitě ručně</t>
  </si>
  <si>
    <t>-1491338462</t>
  </si>
  <si>
    <t>31</t>
  </si>
  <si>
    <t>612142001</t>
  </si>
  <si>
    <t>Potažení vnitřních stěn sklovláknitým pletivem vtlačeným do tenkovrstvé hmoty</t>
  </si>
  <si>
    <t>1624284600</t>
  </si>
  <si>
    <t>"zazděné otvory oken a dveří " 4*1,00+6*4,00+3,80</t>
  </si>
  <si>
    <t>32</t>
  </si>
  <si>
    <t>612324111</t>
  </si>
  <si>
    <t>Sanační omítka podkladní vnitřních stěn tloušťky do 10 mm nanášená ručně</t>
  </si>
  <si>
    <t>484843623</t>
  </si>
  <si>
    <t>"S/2a " 26,80</t>
  </si>
  <si>
    <t>"S/2b " 31,50</t>
  </si>
  <si>
    <t>33</t>
  </si>
  <si>
    <t>612324191</t>
  </si>
  <si>
    <t>Příplatek k sanační podkladní omítce vnitřních stěn za každých dalších 5 mm tloušťky přes 10 mm ručně</t>
  </si>
  <si>
    <t>-537757088</t>
  </si>
  <si>
    <t>34</t>
  </si>
  <si>
    <t>612325131</t>
  </si>
  <si>
    <t>Omítka sanační jádrová vnitřních stěn tloušťky do 15 mm nanášená ručně</t>
  </si>
  <si>
    <t>-783832684</t>
  </si>
  <si>
    <t>35</t>
  </si>
  <si>
    <t>612325223</t>
  </si>
  <si>
    <t>Vápenocementová štuková omítka malých ploch přes 0,25 do 1 m2 na stěnách</t>
  </si>
  <si>
    <t>kus</t>
  </si>
  <si>
    <t>537002870</t>
  </si>
  <si>
    <t>"zazděná okna - m.č. 007" 3</t>
  </si>
  <si>
    <t>36</t>
  </si>
  <si>
    <t>612325225</t>
  </si>
  <si>
    <t>Vápenocementová štuková omítka malých ploch přes 1 do 4 m2 na stěnách</t>
  </si>
  <si>
    <t>-1561872319</t>
  </si>
  <si>
    <t>"zazděná okna vč. ostění" 4</t>
  </si>
  <si>
    <t>"zazděné dveře - 2x" 2</t>
  </si>
  <si>
    <t>37</t>
  </si>
  <si>
    <t>612325302</t>
  </si>
  <si>
    <t>Vápenocementová štuková omítka ostění nebo nadpraží</t>
  </si>
  <si>
    <t>208666324</t>
  </si>
  <si>
    <t>"oprava omítek ostění měněných oken 900x600  - m.č. 006, 007" 7*0,53</t>
  </si>
  <si>
    <t>38</t>
  </si>
  <si>
    <t>612328131</t>
  </si>
  <si>
    <t>Potažení vnitřních stěn sanačním štukem tloušťky do 3 mm</t>
  </si>
  <si>
    <t>1734379300</t>
  </si>
  <si>
    <t>39</t>
  </si>
  <si>
    <t>619991011</t>
  </si>
  <si>
    <t>Obalení konstrukcí a prvků fólií přilepenou lepící páskou</t>
  </si>
  <si>
    <t>-1345727353</t>
  </si>
  <si>
    <t>40</t>
  </si>
  <si>
    <t>622131101</t>
  </si>
  <si>
    <t>Cementový postřik vnějších stěn nanášený celoplošně ručně</t>
  </si>
  <si>
    <t>700235668</t>
  </si>
  <si>
    <t>41</t>
  </si>
  <si>
    <t>622142001</t>
  </si>
  <si>
    <t>Potažení vnějších stěn sklovláknitým pletivem vtlačeným do tenkovrstvé hmoty</t>
  </si>
  <si>
    <t>2117129451</t>
  </si>
  <si>
    <t>"S/3 " 8,00</t>
  </si>
  <si>
    <t>"zazděné otvory oken " 4*1,00+4*4,00+3,80</t>
  </si>
  <si>
    <t>"po obkladech" 2,20</t>
  </si>
  <si>
    <t>"oprava stáv. omítky" 5,00</t>
  </si>
  <si>
    <t>42</t>
  </si>
  <si>
    <t>622143003</t>
  </si>
  <si>
    <t>Montáž omítkových plastových nebo pozinkovaných rohových profilů s tkaninou</t>
  </si>
  <si>
    <t>m</t>
  </si>
  <si>
    <t>603435566</t>
  </si>
  <si>
    <t>43</t>
  </si>
  <si>
    <t>55343025</t>
  </si>
  <si>
    <t xml:space="preserve">profil rohový Pz+PVC pro vnější omítky </t>
  </si>
  <si>
    <t>1365690448</t>
  </si>
  <si>
    <t>25*1,05 'Přepočtené koeficientem množství</t>
  </si>
  <si>
    <t>44</t>
  </si>
  <si>
    <t>622151021</t>
  </si>
  <si>
    <t>Penetrační akrylátový nátěr vnějších mozaikových tenkovrstvých omítek stěn</t>
  </si>
  <si>
    <t>-1025802380</t>
  </si>
  <si>
    <t>45</t>
  </si>
  <si>
    <t>622321121</t>
  </si>
  <si>
    <t>Vápenocementová omítka hladká jednovrstvá vnějších stěn nanášená ručně tl. 15mm</t>
  </si>
  <si>
    <t>1670807686</t>
  </si>
  <si>
    <t>"omítka jádrová tl. 15mm</t>
  </si>
  <si>
    <t>"zazděné otvory oken + ostění " 4*1,00+4*4,00+3,80</t>
  </si>
  <si>
    <t>46</t>
  </si>
  <si>
    <t>622321131</t>
  </si>
  <si>
    <t>Potažení vnějších stěn vápenocementovým aktivovaným štukem tloušťky do 3 mm</t>
  </si>
  <si>
    <t>-687365530</t>
  </si>
  <si>
    <t>"odečet plochy obkladů</t>
  </si>
  <si>
    <t>26,00-5,80</t>
  </si>
  <si>
    <t>47</t>
  </si>
  <si>
    <t>622511112</t>
  </si>
  <si>
    <t>Tenkovrstvá akrylátová mozaiková střednězrnná omítka vnějších stěn</t>
  </si>
  <si>
    <t>-194161762</t>
  </si>
  <si>
    <t>48</t>
  </si>
  <si>
    <t>629991011</t>
  </si>
  <si>
    <t>Zakrytí výplní otvorů a svislých ploch fólií přilepenou lepící páskou</t>
  </si>
  <si>
    <t>-108831144</t>
  </si>
  <si>
    <t>49</t>
  </si>
  <si>
    <t>632481215</t>
  </si>
  <si>
    <t>Separační vrstva z geotextilie</t>
  </si>
  <si>
    <t>-145461306</t>
  </si>
  <si>
    <t>"rampa" 24,00</t>
  </si>
  <si>
    <t>50</t>
  </si>
  <si>
    <t>634112117</t>
  </si>
  <si>
    <t>Obvodová dilatace podlahovým páskem z pěnového PE mezi stěnou a mazaninou nebo potěrem v 200 mm</t>
  </si>
  <si>
    <t>1447129212</t>
  </si>
  <si>
    <t>"obvod rampy" 2*10,95+1,97</t>
  </si>
  <si>
    <t>Trubní vedení</t>
  </si>
  <si>
    <t>51</t>
  </si>
  <si>
    <t>871291811</t>
  </si>
  <si>
    <t>Bourání stávajícího potrubí z polyetylenu D přes 90 do 140 mm</t>
  </si>
  <si>
    <t>-1359398782</t>
  </si>
  <si>
    <t>52</t>
  </si>
  <si>
    <t>871315221</t>
  </si>
  <si>
    <t>Kanalizační potrubí z tvrdého PVC jednovrstvé tuhost třídy SN8 DN 160</t>
  </si>
  <si>
    <t>-1344697705</t>
  </si>
  <si>
    <t>"PRO-11639-13</t>
  </si>
  <si>
    <t>"PRO-11639-14</t>
  </si>
  <si>
    <t>"DP1" 13,20</t>
  </si>
  <si>
    <t>"DP2" 4,10</t>
  </si>
  <si>
    <t>"dopojení lapače" 1,50</t>
  </si>
  <si>
    <t>"dopojení dvorní VP" 2,00</t>
  </si>
  <si>
    <t>53</t>
  </si>
  <si>
    <t>877265261</t>
  </si>
  <si>
    <t>Montáž dvorní vpusti z tvrdého PVC-systém KG DN 110</t>
  </si>
  <si>
    <t>1696689625</t>
  </si>
  <si>
    <t>"PRO-11639-15</t>
  </si>
  <si>
    <t>54</t>
  </si>
  <si>
    <t>56211-1</t>
  </si>
  <si>
    <t>vpust dvorní rozměru 250x250 mm , zákl. výškou 350 mm vč. kalového koše a pachového uzávěru</t>
  </si>
  <si>
    <t>-1507461097</t>
  </si>
  <si>
    <t>55</t>
  </si>
  <si>
    <t>877310440</t>
  </si>
  <si>
    <t>Montáž šachtových vložek na kanalizačním potrubí z PP trub korugovaných DN 150</t>
  </si>
  <si>
    <t>-260177258</t>
  </si>
  <si>
    <t>"napojení přípojky DP1 (LP1 a LP2 ) do stáv. Š"  1</t>
  </si>
  <si>
    <t>56</t>
  </si>
  <si>
    <t>28612250</t>
  </si>
  <si>
    <t>vložka šachtová kanalizační DN 160</t>
  </si>
  <si>
    <t>-183336427</t>
  </si>
  <si>
    <t>57</t>
  </si>
  <si>
    <t>877315211</t>
  </si>
  <si>
    <t>Montáž tvarovek z tvrdého PVC-systém KG nebo z polypropylenu-systém KG 2000 jednoosé DN 160</t>
  </si>
  <si>
    <t>-460427663</t>
  </si>
  <si>
    <t>58</t>
  </si>
  <si>
    <t>28611363</t>
  </si>
  <si>
    <t>koleno kanalizační PVC KG 160x87°</t>
  </si>
  <si>
    <t>589293553</t>
  </si>
  <si>
    <t>59</t>
  </si>
  <si>
    <t>28611506</t>
  </si>
  <si>
    <t>redukce kanalizační PVC 160/125</t>
  </si>
  <si>
    <t>206031899</t>
  </si>
  <si>
    <t>60</t>
  </si>
  <si>
    <t>28611360</t>
  </si>
  <si>
    <t>koleno kanalizace PVC KG 160x30°</t>
  </si>
  <si>
    <t>957033092</t>
  </si>
  <si>
    <t>61</t>
  </si>
  <si>
    <t>28611361</t>
  </si>
  <si>
    <t>koleno kanalizační PVC KG 160x45°</t>
  </si>
  <si>
    <t>-1324278315</t>
  </si>
  <si>
    <t>62</t>
  </si>
  <si>
    <t>28614548</t>
  </si>
  <si>
    <t>fixační objímky proti rozpojení, tlakové zatížení do 2,5baru DN 160</t>
  </si>
  <si>
    <t>-804484766</t>
  </si>
  <si>
    <t>63</t>
  </si>
  <si>
    <t>28612243</t>
  </si>
  <si>
    <t>přesuvka kanalizační plastová PVC KG DN 160 SN12/16</t>
  </si>
  <si>
    <t>-1573120939</t>
  </si>
  <si>
    <t>64</t>
  </si>
  <si>
    <t>877315221</t>
  </si>
  <si>
    <t>Montáž tvarovek z tvrdého PVC-systém KG nebo z polypropylenu-systém KG 2000 dvouosé DN 160</t>
  </si>
  <si>
    <t>-182395839</t>
  </si>
  <si>
    <t>65</t>
  </si>
  <si>
    <t>28611429</t>
  </si>
  <si>
    <t>odbočka kanalizační plastová s hrdlem KG 160/160/87°</t>
  </si>
  <si>
    <t>754499510</t>
  </si>
  <si>
    <t>66</t>
  </si>
  <si>
    <t>28611427</t>
  </si>
  <si>
    <t>odbočka kanalizační plastová s hrdlem KG 160/110/87°</t>
  </si>
  <si>
    <t>1841075351</t>
  </si>
  <si>
    <t>Ostatní konstrukce a práce, bourání</t>
  </si>
  <si>
    <t>67</t>
  </si>
  <si>
    <t>919131311</t>
  </si>
  <si>
    <t>Vyztužení dilatačních spár - filigrán (distanční žebříček) pro uchycení trnů nebo kotev v CB krytu</t>
  </si>
  <si>
    <t>-1212890128</t>
  </si>
  <si>
    <t>"výztuž ŽB rampy - distanční žebříček</t>
  </si>
  <si>
    <t>24,00*2,00</t>
  </si>
  <si>
    <t>68</t>
  </si>
  <si>
    <t>919726122</t>
  </si>
  <si>
    <t>Geotextilie pro ochranu, separaci a filtraci netkaná měrná hm přes 200 do 300 g/m2</t>
  </si>
  <si>
    <t>2136461700</t>
  </si>
  <si>
    <t>"S/3 " 26,00</t>
  </si>
  <si>
    <t>69</t>
  </si>
  <si>
    <t>938901131</t>
  </si>
  <si>
    <t>Vyklizení bahna z nádrže</t>
  </si>
  <si>
    <t>-739641738</t>
  </si>
  <si>
    <t>70</t>
  </si>
  <si>
    <t>949101111</t>
  </si>
  <si>
    <t>Lešení pomocné pro objekty pozemních staveb s lešeňovou podlahou v do 1,9 m zatížení do 150 kg/m2</t>
  </si>
  <si>
    <t>297196025</t>
  </si>
  <si>
    <t>71</t>
  </si>
  <si>
    <t>961044111</t>
  </si>
  <si>
    <t>Bourání základů z betonu prostého</t>
  </si>
  <si>
    <t>571322548</t>
  </si>
  <si>
    <t>"bourání rampy</t>
  </si>
  <si>
    <t>24,00*0,10</t>
  </si>
  <si>
    <t>72</t>
  </si>
  <si>
    <t>961055111</t>
  </si>
  <si>
    <t>Bourání základů ze ŽB</t>
  </si>
  <si>
    <t>-1663366350</t>
  </si>
  <si>
    <t>24,00*0,20</t>
  </si>
  <si>
    <t>73</t>
  </si>
  <si>
    <t>968072244</t>
  </si>
  <si>
    <t>Vybourání kovových rámů oken jednoduchých včetně křídel pl do 1 m2</t>
  </si>
  <si>
    <t>1152780931</t>
  </si>
  <si>
    <t>"PRO-11639-05</t>
  </si>
  <si>
    <t>"O/2" 0,90*0,60*12</t>
  </si>
  <si>
    <t>74</t>
  </si>
  <si>
    <t>968072246</t>
  </si>
  <si>
    <t>Vybourání kovových rámů oken jednoduchých včetně křídel pl do 4 m2</t>
  </si>
  <si>
    <t>792984450</t>
  </si>
  <si>
    <t>"vybourání rámů oken vč. vyvěšení okenních křídel</t>
  </si>
  <si>
    <t>"O/1" 3,30*1,20*4</t>
  </si>
  <si>
    <t>75</t>
  </si>
  <si>
    <t>968072455</t>
  </si>
  <si>
    <t>Vybourání kovových dveřních zárubní pl do 2 m2</t>
  </si>
  <si>
    <t>935516436</t>
  </si>
  <si>
    <t>"vybourání dveřních zárubní vč. vyvěšení dveřních křídel</t>
  </si>
  <si>
    <t>"D/1" 1,80</t>
  </si>
  <si>
    <t>76</t>
  </si>
  <si>
    <t>977151124</t>
  </si>
  <si>
    <t>Jádrové vrty diamantovými korunkami do stavebních materiálů D přes 150 do 180 mm</t>
  </si>
  <si>
    <t>560044455</t>
  </si>
  <si>
    <t>0,12+0,10</t>
  </si>
  <si>
    <t>77</t>
  </si>
  <si>
    <t>978013191</t>
  </si>
  <si>
    <t>Otlučení (osekání) vnitřní vápenné nebo vápenocementové omítky stěn v rozsahu do 100 %</t>
  </si>
  <si>
    <t>167746313</t>
  </si>
  <si>
    <t>"rozsah otlučení ploch = 100%</t>
  </si>
  <si>
    <t>(2,90+5,59+1,45+2,16+1,74)*2,86-(0,90*0,60)+((0,90+0,60)*2*0,25)</t>
  </si>
  <si>
    <t>(3,13+3,25)*2,86-(0,90*0,60*2)</t>
  </si>
  <si>
    <t>(3,30+1,20)*2*0,25*4</t>
  </si>
  <si>
    <t>(0,90+0,60)*2*0,25*12</t>
  </si>
  <si>
    <t>"X/4" 75,00</t>
  </si>
  <si>
    <t>78</t>
  </si>
  <si>
    <t>978036191</t>
  </si>
  <si>
    <t>Otlučení (osekání) cementových omítek vnějších ploch v rozsahu přes 80 do 100 %</t>
  </si>
  <si>
    <t>-1238652789</t>
  </si>
  <si>
    <t>"ostění oken</t>
  </si>
  <si>
    <t>(3,30+0,75)*2*0,25*4</t>
  </si>
  <si>
    <t>"S/1" 27,00</t>
  </si>
  <si>
    <t>"S/3" 34,00</t>
  </si>
  <si>
    <t>"oprava malých ploch vnější omítky" 5,00</t>
  </si>
  <si>
    <t>79</t>
  </si>
  <si>
    <t>978059641</t>
  </si>
  <si>
    <t>Odsekání a odebrání obkladů stěn z vnějších obkládaček plochy přes 1 m2</t>
  </si>
  <si>
    <t>-1390728864</t>
  </si>
  <si>
    <t>"PRO-11639-05 - 07</t>
  </si>
  <si>
    <t>"X/8" (1,24+0,30*3+0,20*8+1,20)*0,45</t>
  </si>
  <si>
    <t>80</t>
  </si>
  <si>
    <t>985111231</t>
  </si>
  <si>
    <t>Odsekání betonu rubu kleneb a podlah tl do 80 mm</t>
  </si>
  <si>
    <t>383739522</t>
  </si>
  <si>
    <t>"odsekání venkovních parapetů tl. 50mm</t>
  </si>
  <si>
    <t>3,30*0,20*4</t>
  </si>
  <si>
    <t>81</t>
  </si>
  <si>
    <t>985111292</t>
  </si>
  <si>
    <t>Příplatek k odsekání omítek a betonu za plochu do 10 m2 jednotlivě</t>
  </si>
  <si>
    <t>-1396670432</t>
  </si>
  <si>
    <t>82</t>
  </si>
  <si>
    <t>985112132</t>
  </si>
  <si>
    <t>Odsekání degradovaného betonu rubu kleneb a podlah tl přes 10 do 30 mm</t>
  </si>
  <si>
    <t>-955984034</t>
  </si>
  <si>
    <t>"S/4" 30,00</t>
  </si>
  <si>
    <t>83</t>
  </si>
  <si>
    <t>985121122</t>
  </si>
  <si>
    <t>Tryskání degradovaného betonu stěn a rubu kleneb vodou pod tlakem přes 300 do 1250 barů</t>
  </si>
  <si>
    <t>-1207444287</t>
  </si>
  <si>
    <t>"očištění obnažené výztuže VVP cca 700 barů - předpoklad 30% z celkové plochy</t>
  </si>
  <si>
    <t>"S/2a" 26,20</t>
  </si>
  <si>
    <t>"S/2b" 31,50</t>
  </si>
  <si>
    <t>84,70*0,30</t>
  </si>
  <si>
    <t>84</t>
  </si>
  <si>
    <t>985121123</t>
  </si>
  <si>
    <t>Tryskání degradovaného betonu stěn a rubu kleneb vodou pod tlakem přes 1250 do 2500 barů</t>
  </si>
  <si>
    <t>-1244541675</t>
  </si>
  <si>
    <t>"S/2a</t>
  </si>
  <si>
    <t>2,90*2,86</t>
  </si>
  <si>
    <t>(0,90+0,60)*2*0,25</t>
  </si>
  <si>
    <t>"S/2b</t>
  </si>
  <si>
    <t>(5,59+1,45+2,16+1,74)*2,86-(0,90*0,60)</t>
  </si>
  <si>
    <t>26,20+31,50+27,00+34,00</t>
  </si>
  <si>
    <t>85</t>
  </si>
  <si>
    <t>985131111</t>
  </si>
  <si>
    <t>Očištění ploch stěn, rubu kleneb a podlah tlakovou vodou</t>
  </si>
  <si>
    <t>399513973</t>
  </si>
  <si>
    <t>"dočištění a navlhčení podkladu před sanací</t>
  </si>
  <si>
    <t>"S/2a" 26,80</t>
  </si>
  <si>
    <t>"S/1" 27,00*2</t>
  </si>
  <si>
    <t>86</t>
  </si>
  <si>
    <t>985311112</t>
  </si>
  <si>
    <t>Reprofilace stěn cementovou sanační maltou tl přes 10 do 20 mm</t>
  </si>
  <si>
    <t>-1694539037</t>
  </si>
  <si>
    <t>"S/3 - tl. do 20mm" 34,00</t>
  </si>
  <si>
    <t>"S/1 - tl. do 15mm" 27,00</t>
  </si>
  <si>
    <t>87</t>
  </si>
  <si>
    <t>985312114</t>
  </si>
  <si>
    <t>Stěrka k vyrovnání betonových ploch stěn tl do 5 mm</t>
  </si>
  <si>
    <t>1990883687</t>
  </si>
  <si>
    <t>"PCC malta tř. R3 dle EN 1504-3, spotřeba 1,8kg/m2/mm</t>
  </si>
  <si>
    <t>"S/2a (vč. dozdívky)</t>
  </si>
  <si>
    <t>(3,13+3,25)*2,86-(0,90*0,60)</t>
  </si>
  <si>
    <t>26,80+31,50</t>
  </si>
  <si>
    <t>88</t>
  </si>
  <si>
    <t>985321111</t>
  </si>
  <si>
    <t>Ochranný nátěr výztuže na cementové bázi stěn, líce kleneb a podhledů 1 vrstva tl 1 mm</t>
  </si>
  <si>
    <t>1229872725</t>
  </si>
  <si>
    <t>"výpočet dle pol. č. 985121122</t>
  </si>
  <si>
    <t>84,70*0,30*2</t>
  </si>
  <si>
    <t>89</t>
  </si>
  <si>
    <t>985323111</t>
  </si>
  <si>
    <t>Spojovací můstek reprofilovaného betonu na cementové bázi tl 1 mm</t>
  </si>
  <si>
    <t>-1127276658</t>
  </si>
  <si>
    <t>"S/3 " 34,00</t>
  </si>
  <si>
    <t>"S/1 " 27,00</t>
  </si>
  <si>
    <t>90</t>
  </si>
  <si>
    <t>R985361</t>
  </si>
  <si>
    <t>Opravná jednosložková rychletuhnoucí cementová malta stěn, vodotěsná tl. 20-30mm vč. penetrace</t>
  </si>
  <si>
    <t>-860253590</t>
  </si>
  <si>
    <t>"opravná rychletuhnoucí jednosložková cement.malta stěn, vodotěsná, spotřeba 1,75kg/m2/mm</t>
  </si>
  <si>
    <t>"tl. vrstvy lokálních oprav , předpoklad 5m2 tl. 20mm - S/2"  5,00</t>
  </si>
  <si>
    <t>"tl. vrstvy lokálních oprav , předpoklad 3m2 tl. 30mm - S/1"  3,00</t>
  </si>
  <si>
    <t>91</t>
  </si>
  <si>
    <t>R985362</t>
  </si>
  <si>
    <t>Opravná jednosložková rychletuhnoucí cementová malta podlah, vodotěsná tl. 20-30mm vč. penetrace</t>
  </si>
  <si>
    <t>976306244</t>
  </si>
  <si>
    <t>"opravná rychletuhnoucí jednosložková cement.malta podlah, vodotěsná, spotřeba 1,75kg/m2/mm</t>
  </si>
  <si>
    <t>"tl. vrstvy oprav , tl. 20mm - S/4"  30,00</t>
  </si>
  <si>
    <t>92</t>
  </si>
  <si>
    <t>R98544</t>
  </si>
  <si>
    <t>Sanace vlhkého betonového zdiva tlakovou injektáží</t>
  </si>
  <si>
    <t>1450729176</t>
  </si>
  <si>
    <t>"PRO-11639-11</t>
  </si>
  <si>
    <t>"tlaková injektáž dvousložkovou polyuretanovou pryskyřicí, šikmé vrty 14mm/500mm ve dvou řadách</t>
  </si>
  <si>
    <t>"S/2a, S/2b"  20,00</t>
  </si>
  <si>
    <t>93</t>
  </si>
  <si>
    <t>R98915</t>
  </si>
  <si>
    <t>Napojení potrubí PVC DN150 na potrubí areálové kanalizace DN300 (napojení, utěsnění)</t>
  </si>
  <si>
    <t>933285074</t>
  </si>
  <si>
    <t>"napojení přípojky DP2 (LP3) " 1</t>
  </si>
  <si>
    <t>997</t>
  </si>
  <si>
    <t>Přesun sutě</t>
  </si>
  <si>
    <t>94</t>
  </si>
  <si>
    <t>997013151</t>
  </si>
  <si>
    <t>Vnitrostaveništní doprava suti a vybouraných hmot pro budovy v do 6 m s omezením mechanizace</t>
  </si>
  <si>
    <t>-1863163241</t>
  </si>
  <si>
    <t>95</t>
  </si>
  <si>
    <t>997013501</t>
  </si>
  <si>
    <t>Odvoz suti a vybouraných hmot na skládku nebo meziskládku do 1 km se složením</t>
  </si>
  <si>
    <t>-541398522</t>
  </si>
  <si>
    <t>96</t>
  </si>
  <si>
    <t>997013509</t>
  </si>
  <si>
    <t>Příplatek k odvozu suti a vybouraných hmot na skládku ZKD 1 km přes 1 km</t>
  </si>
  <si>
    <t>-1404243605</t>
  </si>
  <si>
    <t>46,054*9 'Přepočtené koeficientem množství</t>
  </si>
  <si>
    <t>97</t>
  </si>
  <si>
    <t>997013631</t>
  </si>
  <si>
    <t>Poplatek za uložení na skládce (skládkovné) stavebního odpadu směsného kód odpadu 17 09 04</t>
  </si>
  <si>
    <t>-1145321400</t>
  </si>
  <si>
    <t>98</t>
  </si>
  <si>
    <t>997013813</t>
  </si>
  <si>
    <t>Poplatek za uložení na skládce (skládkovné) stavebního odpadu z plastických hmot kód odpadu 17 02 03</t>
  </si>
  <si>
    <t>1269144437</t>
  </si>
  <si>
    <t>99</t>
  </si>
  <si>
    <t>997013814</t>
  </si>
  <si>
    <t>Poplatek za uložení na skládce (skládkovné) stavebního odpadu izolací kód odpadu 17 06 04</t>
  </si>
  <si>
    <t>1176529649</t>
  </si>
  <si>
    <t>100</t>
  </si>
  <si>
    <t>997013841</t>
  </si>
  <si>
    <t>Poplatek za uložení na skládce (skládkovné) odpadu po otryskávání bez obsahu nebezpečných látek kód odpadu 12 01 17</t>
  </si>
  <si>
    <t>716642221</t>
  </si>
  <si>
    <t>101</t>
  </si>
  <si>
    <t>997013861</t>
  </si>
  <si>
    <t>Poplatek za uložení stavebního odpadu na recyklační skládce (skládkovné) z prostého betonu kód odpadu 17 01 01</t>
  </si>
  <si>
    <t>1367480529</t>
  </si>
  <si>
    <t>102</t>
  </si>
  <si>
    <t>997013862</t>
  </si>
  <si>
    <t>Poplatek za uložení stavebního odpadu na recyklační skládce (skládkovné) z armovaného betonu kód odpadu  17 01 01</t>
  </si>
  <si>
    <t>-141141715</t>
  </si>
  <si>
    <t>103</t>
  </si>
  <si>
    <t>997013873</t>
  </si>
  <si>
    <t>Poplatek za uložení stavebního odpadu na recyklační skládce (skládkovné) zeminy a kamení zatříděného do Katalogu odpadů pod kódem 17 05 04</t>
  </si>
  <si>
    <t>1611921997</t>
  </si>
  <si>
    <t>998</t>
  </si>
  <si>
    <t>Přesun hmot</t>
  </si>
  <si>
    <t>104</t>
  </si>
  <si>
    <t>998011001</t>
  </si>
  <si>
    <t>Přesun hmot pro budovy zděné v do 6 m</t>
  </si>
  <si>
    <t>-1224238919</t>
  </si>
  <si>
    <t>PSV</t>
  </si>
  <si>
    <t>Práce a dodávky PSV</t>
  </si>
  <si>
    <t>711</t>
  </si>
  <si>
    <t>Izolace proti vodě, vlhkosti a plynům</t>
  </si>
  <si>
    <t>105</t>
  </si>
  <si>
    <t>711112001</t>
  </si>
  <si>
    <t>Provedení izolace proti zemní vlhkosti svislé za studena nátěrem penetračním</t>
  </si>
  <si>
    <t>-1636117174</t>
  </si>
  <si>
    <t>106</t>
  </si>
  <si>
    <t>11163150</t>
  </si>
  <si>
    <t>lak penetrační asfaltový</t>
  </si>
  <si>
    <t>-1678368067</t>
  </si>
  <si>
    <t>34*0,00034 'Přepočtené koeficientem množství</t>
  </si>
  <si>
    <t>107</t>
  </si>
  <si>
    <t>711112132</t>
  </si>
  <si>
    <t>Provedení izolace proti zemní vlhkosti svislé za studena nástřikem tloušťky 3 mm</t>
  </si>
  <si>
    <t>505465375</t>
  </si>
  <si>
    <t>108</t>
  </si>
  <si>
    <t>24617152</t>
  </si>
  <si>
    <t>hmota hydroizolační asfaltová dvousložková aplikace nástřikem do spodní stavby</t>
  </si>
  <si>
    <t>litr</t>
  </si>
  <si>
    <t>757410188</t>
  </si>
  <si>
    <t>34*4,5 'Přepočtené koeficientem množství</t>
  </si>
  <si>
    <t>109</t>
  </si>
  <si>
    <t>711113127</t>
  </si>
  <si>
    <t>Izolace proti vlhkosti svislá za studena těsnicí stěrkou jednosložkovou na bázi cementu</t>
  </si>
  <si>
    <t>553002280</t>
  </si>
  <si>
    <t>"S/2a" 26,80*2</t>
  </si>
  <si>
    <t>110</t>
  </si>
  <si>
    <t>711131821</t>
  </si>
  <si>
    <t>Odstranění izolace proti zemní vlhkosti svislé</t>
  </si>
  <si>
    <t>-1187859663</t>
  </si>
  <si>
    <t>"X/1" 34,00</t>
  </si>
  <si>
    <t>111</t>
  </si>
  <si>
    <t>711161122</t>
  </si>
  <si>
    <t>Izolace proti zemní vlhkosti nopovou fólií s textilií vodorovná, nopek v 8,0 mm, tl do 0,6 mm</t>
  </si>
  <si>
    <t>-821297807</t>
  </si>
  <si>
    <t>112</t>
  </si>
  <si>
    <t>711192201</t>
  </si>
  <si>
    <t>Provedení izolace proti zemní vlhkosti hydroizolační stěrkou svislé na betonu, 2 vrstvy</t>
  </si>
  <si>
    <t>-1764215008</t>
  </si>
  <si>
    <t>113</t>
  </si>
  <si>
    <t>58581002</t>
  </si>
  <si>
    <t>stěrka cementová rychletuhnoucí pro izolace stěn ve styku se zeminou</t>
  </si>
  <si>
    <t>939017093</t>
  </si>
  <si>
    <t>"finální ochranná jednosložková antikarbonační vodotěsná a pružná stěrka sanované opěrné stěny</t>
  </si>
  <si>
    <t>27,00*0,90*2</t>
  </si>
  <si>
    <t>114</t>
  </si>
  <si>
    <t>998711101</t>
  </si>
  <si>
    <t>Přesun hmot tonážní pro izolace proti vodě, vlhkosti a plynům v objektech v do 6 m</t>
  </si>
  <si>
    <t>2136223211</t>
  </si>
  <si>
    <t>713</t>
  </si>
  <si>
    <t>Izolace tepelné</t>
  </si>
  <si>
    <t>115</t>
  </si>
  <si>
    <t>713130851</t>
  </si>
  <si>
    <t>Odstranění tepelné izolace stěn lepené z polystyrenu tl do 100 mm</t>
  </si>
  <si>
    <t>1410240121</t>
  </si>
  <si>
    <t>116</t>
  </si>
  <si>
    <t>713131141</t>
  </si>
  <si>
    <t>Montáž izolace tepelné stěn a základů lepením celoplošně rohoží, pásů, dílců, desek</t>
  </si>
  <si>
    <t>-369065509</t>
  </si>
  <si>
    <t>"S/3 " 12,00</t>
  </si>
  <si>
    <t>117</t>
  </si>
  <si>
    <t>28376013</t>
  </si>
  <si>
    <t>deska perimetrická fasádní soklová 150kPa λ=0,035 tl 50mm</t>
  </si>
  <si>
    <t>-1462820237</t>
  </si>
  <si>
    <t>12*1,02 'Přepočtené koeficientem množství</t>
  </si>
  <si>
    <t>721</t>
  </si>
  <si>
    <t>Zdravotechnika - vnitřní kanalizace</t>
  </si>
  <si>
    <t>118</t>
  </si>
  <si>
    <t>721171915</t>
  </si>
  <si>
    <t>Potrubí z PP propojení potrubí DN 110</t>
  </si>
  <si>
    <t>511028843</t>
  </si>
  <si>
    <t>"dopojení odvodnění škrabáku na odbočku" 1</t>
  </si>
  <si>
    <t>119</t>
  </si>
  <si>
    <t>721174043</t>
  </si>
  <si>
    <t>Potrubí kanalizační z PP připojovací DN 50</t>
  </si>
  <si>
    <t>1908092625</t>
  </si>
  <si>
    <t>"odvodnění škrabáku" 2,00</t>
  </si>
  <si>
    <t>120</t>
  </si>
  <si>
    <t>28614-11</t>
  </si>
  <si>
    <t>redukce kanalizační plast 110/50</t>
  </si>
  <si>
    <t>1431185247</t>
  </si>
  <si>
    <t>"napojení škrabáku" 1</t>
  </si>
  <si>
    <t>121</t>
  </si>
  <si>
    <t>721210814</t>
  </si>
  <si>
    <t>Demontáž vpustí  DN 125</t>
  </si>
  <si>
    <t>-263183843</t>
  </si>
  <si>
    <t>122</t>
  </si>
  <si>
    <t>721242116</t>
  </si>
  <si>
    <t>Lapač střešních splavenin z PP s kulovým kloubem na odtoku DN 125</t>
  </si>
  <si>
    <t>74404306</t>
  </si>
  <si>
    <t>"LP1, LP2, LP3" 3</t>
  </si>
  <si>
    <t>123</t>
  </si>
  <si>
    <t>721242803</t>
  </si>
  <si>
    <t>Demontáž lapače střešních splavenin DN 110</t>
  </si>
  <si>
    <t>-1594593842</t>
  </si>
  <si>
    <t>764</t>
  </si>
  <si>
    <t>Konstrukce klempířské</t>
  </si>
  <si>
    <t>124</t>
  </si>
  <si>
    <t>764004861</t>
  </si>
  <si>
    <t>Demontáž svodu do suti</t>
  </si>
  <si>
    <t>-1208339131</t>
  </si>
  <si>
    <t>3,60*3</t>
  </si>
  <si>
    <t>125</t>
  </si>
  <si>
    <t>764216603</t>
  </si>
  <si>
    <t>Oplechování rovných parapetů mechanicky kotvené z Pz s povrchovou úpravou rš 250 mm</t>
  </si>
  <si>
    <t>-1697576610</t>
  </si>
  <si>
    <t>"PRO-11639-10</t>
  </si>
  <si>
    <t>"K/1" 4*2,05</t>
  </si>
  <si>
    <t>"K/2" 8*0,95</t>
  </si>
  <si>
    <t>126</t>
  </si>
  <si>
    <t>764518423</t>
  </si>
  <si>
    <t>Svody kruhové včetně objímek, kolen, odskoků z Pz plechu průměru 120 mm</t>
  </si>
  <si>
    <t>-2073796154</t>
  </si>
  <si>
    <t>"svody K/3+K/4+K/5+K/6 - pr. svodu 125mm</t>
  </si>
  <si>
    <t>"K/3" 3*3,60</t>
  </si>
  <si>
    <t>"K/5" 9,00</t>
  </si>
  <si>
    <t>127</t>
  </si>
  <si>
    <t>998764101</t>
  </si>
  <si>
    <t>Přesun hmot tonážní pro konstrukce klempířské v objektech v do 6 m</t>
  </si>
  <si>
    <t>-2022285503</t>
  </si>
  <si>
    <t>128</t>
  </si>
  <si>
    <t>R7-K/7</t>
  </si>
  <si>
    <t xml:space="preserve">Lapač nečistot </t>
  </si>
  <si>
    <t>-698232245</t>
  </si>
  <si>
    <t>"K/7 - mat. plast , pr. 125mm ochrana svodu před listím" 4</t>
  </si>
  <si>
    <t>766</t>
  </si>
  <si>
    <t>Konstrukce truhlářské</t>
  </si>
  <si>
    <t>129</t>
  </si>
  <si>
    <t>766622131</t>
  </si>
  <si>
    <t>Montáž plastových oken plochy přes 1 m2 otevíravých v do 1,5 m s rámem do zdiva</t>
  </si>
  <si>
    <t>-837241601</t>
  </si>
  <si>
    <t>2,00*0,90*4</t>
  </si>
  <si>
    <t>130</t>
  </si>
  <si>
    <t>R6- O/11</t>
  </si>
  <si>
    <t>okno plastové 3 křídla 2000 x 600 mm , krajní okna otevíravá</t>
  </si>
  <si>
    <t>414202852</t>
  </si>
  <si>
    <t>"PRO-11639-08 - dle technického popisu položky</t>
  </si>
  <si>
    <t>"otevírání pomocí pákového ovladače</t>
  </si>
  <si>
    <t>"O/11" 4</t>
  </si>
  <si>
    <t>131</t>
  </si>
  <si>
    <t>766622216</t>
  </si>
  <si>
    <t>Montáž plastových oken plochy do 1 m2 otevíravých s rámem do zdiva</t>
  </si>
  <si>
    <t>107646663</t>
  </si>
  <si>
    <t>132</t>
  </si>
  <si>
    <t>R6- O/12</t>
  </si>
  <si>
    <t>okno plastové jednokřídlé 900 x 600 mm sklopné</t>
  </si>
  <si>
    <t>1957732311</t>
  </si>
  <si>
    <t>"O/12" 7</t>
  </si>
  <si>
    <t>133</t>
  </si>
  <si>
    <t>R6- O/13</t>
  </si>
  <si>
    <t>okno plastové jednokřídlé 900 x 600 mm otevíravé,sklopné</t>
  </si>
  <si>
    <t>-1349551891</t>
  </si>
  <si>
    <t>"otevírání pomocí snížené kliky</t>
  </si>
  <si>
    <t>"O/13" 1</t>
  </si>
  <si>
    <t>134</t>
  </si>
  <si>
    <t>998766101</t>
  </si>
  <si>
    <t>Přesun hmot tonážní pro kce truhlářské v objektech v do 6 m</t>
  </si>
  <si>
    <t>-1327506749</t>
  </si>
  <si>
    <t>767</t>
  </si>
  <si>
    <t>Konstrukce zámečnické</t>
  </si>
  <si>
    <t>135</t>
  </si>
  <si>
    <t>767510111</t>
  </si>
  <si>
    <t>Montáž osazení kanálového krytu</t>
  </si>
  <si>
    <t>-688748285</t>
  </si>
  <si>
    <t>"PRO-11639-09</t>
  </si>
  <si>
    <t>"Z/2" 23,90</t>
  </si>
  <si>
    <t>"osazení pororoštu na stávající konstrukci</t>
  </si>
  <si>
    <t>136</t>
  </si>
  <si>
    <t>R5-Z/2</t>
  </si>
  <si>
    <t>pororošt lisovaný podlahový žárově zinkovaný protiskluz velikost 30/3mm rozměr 1150x700mm</t>
  </si>
  <si>
    <t>1213058159</t>
  </si>
  <si>
    <t>137</t>
  </si>
  <si>
    <t>767995114</t>
  </si>
  <si>
    <t>Montáž atypických zámečnických konstrukcí hm přes 20 do 50 kg</t>
  </si>
  <si>
    <t>2000819467</t>
  </si>
  <si>
    <t>138</t>
  </si>
  <si>
    <t>R7-Z/1</t>
  </si>
  <si>
    <t>škrabák na obuv 1850x500mm, mat. ocel pozink, dodávka + výroba (vč. kotevního materiálu)</t>
  </si>
  <si>
    <t>-1094492330</t>
  </si>
  <si>
    <t>"Z/1" 1</t>
  </si>
  <si>
    <t>139</t>
  </si>
  <si>
    <t>767996701</t>
  </si>
  <si>
    <t>Demontáž atypických zámečnických konstrukcí řezáním hm jednotlivých dílů do 50 kg</t>
  </si>
  <si>
    <t>-520667266</t>
  </si>
  <si>
    <t>"X/2, X/3" 100,00</t>
  </si>
  <si>
    <t>140</t>
  </si>
  <si>
    <t>998767101</t>
  </si>
  <si>
    <t>Přesun hmot tonážní pro zámečnické konstrukce v objektech v do 6 m</t>
  </si>
  <si>
    <t>159792170</t>
  </si>
  <si>
    <t>777</t>
  </si>
  <si>
    <t>Podlahy lité</t>
  </si>
  <si>
    <t>141</t>
  </si>
  <si>
    <t>777111111</t>
  </si>
  <si>
    <t>Vysátí podkladu před provedením lité podlahy</t>
  </si>
  <si>
    <t>1443189546</t>
  </si>
  <si>
    <t>142</t>
  </si>
  <si>
    <t>777111123</t>
  </si>
  <si>
    <t>Strojní broušení podkladu před provedením lité podlahy</t>
  </si>
  <si>
    <t>-221895635</t>
  </si>
  <si>
    <t>"50%" 31,00*0,50</t>
  </si>
  <si>
    <t>143</t>
  </si>
  <si>
    <t>777111131</t>
  </si>
  <si>
    <t>Frézování podkladu před provedením lité podlahy</t>
  </si>
  <si>
    <t>1339629927</t>
  </si>
  <si>
    <t>144</t>
  </si>
  <si>
    <t>R77712101</t>
  </si>
  <si>
    <t>Podlaha litá - systém vysoce odolné polyuretanové pryskyřice, teplotní odolnost +120°C</t>
  </si>
  <si>
    <t>-1119766392</t>
  </si>
  <si>
    <t>P</t>
  </si>
  <si>
    <t>Poznámka k položce:_x000D_
vyspravení/vyplnění dilatací PU tmelem (cca 10,00m)_x000D_
zhotovení kotvících drážek, stačí jemný řez (cca 20,0m)_x000D_
penetrační záškrab – třísložková bezrozpouštědlová, probarvená litá stěrka, pro zhotovení prosypávaného systému, tl. 4mm spotřeba: 7,0kg/m2_x000D_
prosyp křemenným pískem (zrnitost 0,3-0,8mm)_x000D_
uzavírací  třísložkový bezrozpouštědlový probarvený matný nátěr, barva šedá_x000D_
spotřeba: 1,2kg/m2_x000D_
přiznání dilatací a vytmelení spár PU tmelem (cca 10,00m)_x000D_
kout stěna-podlaha bude vytmelen PU tmelem_x000D_
sokl stěny v. 150mm z epoxidové barvy (cca 30,0m)</t>
  </si>
  <si>
    <t>31,00</t>
  </si>
  <si>
    <t>781</t>
  </si>
  <si>
    <t>Dokončovací práce - obklady</t>
  </si>
  <si>
    <t>145</t>
  </si>
  <si>
    <t>781121011</t>
  </si>
  <si>
    <t>Nátěr penetrační na stěnu</t>
  </si>
  <si>
    <t>1575627306</t>
  </si>
  <si>
    <t>4,56+5,80</t>
  </si>
  <si>
    <t>146</t>
  </si>
  <si>
    <t>781474112</t>
  </si>
  <si>
    <t>Montáž obkladů vnitřních keramických hladkých přes 9 do 12 ks/m2 lepených flexibilním lepidlem</t>
  </si>
  <si>
    <t>-39358365</t>
  </si>
  <si>
    <t>147</t>
  </si>
  <si>
    <t>59761026</t>
  </si>
  <si>
    <t>obklad keramický hladký do 12ks/m2</t>
  </si>
  <si>
    <t>759092514</t>
  </si>
  <si>
    <t>"obklad keramický 300x300x9mm</t>
  </si>
  <si>
    <t>4,56</t>
  </si>
  <si>
    <t>4,56*1,1 'Přepočtené koeficientem množství</t>
  </si>
  <si>
    <t>148</t>
  </si>
  <si>
    <t>781477111</t>
  </si>
  <si>
    <t>Příplatek k montáži obkladů vnitřních keramických hladkých za plochu do 10 m2</t>
  </si>
  <si>
    <t>1189803970</t>
  </si>
  <si>
    <t>149</t>
  </si>
  <si>
    <t>781477114-1</t>
  </si>
  <si>
    <t>Příplatek k montáži obkladů vnitřních keramických hladkých za spárování tmelem s protiplísňovou přísadou</t>
  </si>
  <si>
    <t>-931106054</t>
  </si>
  <si>
    <t>150</t>
  </si>
  <si>
    <t>781774120</t>
  </si>
  <si>
    <t>Montáž obkladů vnějších z dlaždic keramických hladkých přes 50 do 85 ks/m2 lepených flexibilním lepidlem</t>
  </si>
  <si>
    <t>-1490546518</t>
  </si>
  <si>
    <t>5,80</t>
  </si>
  <si>
    <t>151</t>
  </si>
  <si>
    <t>59623-1</t>
  </si>
  <si>
    <t>pásek obkladový hladký 250x65x10mm barva tmavě hnědá</t>
  </si>
  <si>
    <t>332913567</t>
  </si>
  <si>
    <t>5,80*63</t>
  </si>
  <si>
    <t>365,4*1,1 'Přepočtené koeficientem množství</t>
  </si>
  <si>
    <t>152</t>
  </si>
  <si>
    <t>781779191</t>
  </si>
  <si>
    <t>Příplatek k montáži obkladů vnějších z dlaždic keramických za plochu do 10 m2</t>
  </si>
  <si>
    <t>1367755054</t>
  </si>
  <si>
    <t>153</t>
  </si>
  <si>
    <t>781779196-1</t>
  </si>
  <si>
    <t>Příplatek k montáži obkladů vnějších z dlaždic keramických za spárování tmelem s protiplísňovou přísadou</t>
  </si>
  <si>
    <t>1095901338</t>
  </si>
  <si>
    <t>154</t>
  </si>
  <si>
    <t>998781101</t>
  </si>
  <si>
    <t>Přesun hmot tonážní pro obklady keramické v objektech v do 6 m</t>
  </si>
  <si>
    <t>611250865</t>
  </si>
  <si>
    <t>783</t>
  </si>
  <si>
    <t>Dokončovací práce - nátěry</t>
  </si>
  <si>
    <t>155</t>
  </si>
  <si>
    <t>783801503</t>
  </si>
  <si>
    <t>Omytí omítek tlakovou vodou před provedením nátěru</t>
  </si>
  <si>
    <t>2111664588</t>
  </si>
  <si>
    <t>156</t>
  </si>
  <si>
    <t>783823135</t>
  </si>
  <si>
    <t>Penetrační silikonový nátěr hladkých, tenkovrstvých zrnitých nebo štukových omítek</t>
  </si>
  <si>
    <t>1234101268</t>
  </si>
  <si>
    <t>"sjednocující nátěr vnější omítky" 20,00</t>
  </si>
  <si>
    <t>157</t>
  </si>
  <si>
    <t>783827425</t>
  </si>
  <si>
    <t>Krycí dvojnásobný silikonový nátěr omítek stupně členitosti 1 a 2</t>
  </si>
  <si>
    <t>-1860941427</t>
  </si>
  <si>
    <t>784</t>
  </si>
  <si>
    <t>Dokončovací práce - malby a tapety</t>
  </si>
  <si>
    <t>158</t>
  </si>
  <si>
    <t>784181131</t>
  </si>
  <si>
    <t>Fungicidní jednonásobná bezbarvá penetrace podkladu v místnostech v do 3,80 m</t>
  </si>
  <si>
    <t>-32282388</t>
  </si>
  <si>
    <t>"STĚNY</t>
  </si>
  <si>
    <t xml:space="preserve">"m.č. 001" </t>
  </si>
  <si>
    <t>15,40*2+2,00*2-(2,00*0,90)*4-(0,90*0,60)-(0,90*1,20)*8-(1,50*2,00)-(1,50*2,50)+1,985</t>
  </si>
  <si>
    <t>(1,50+2,00*2)*0,50+(0,90*0,60*2)*0,25+(0,90*1,20*2)*0,25*8+(1,50+2,00*2)*0,50+(2,00*0,90*2)*0,25*4</t>
  </si>
  <si>
    <t>"m.č. 002"</t>
  </si>
  <si>
    <t>(2,90+5,59+1,45+2,16+1,74+7,75)*2,86-(0,90*0,60)-(0,70*2,00)+(0,90*0,60*2)*0,25</t>
  </si>
  <si>
    <t>"m.č. 003"</t>
  </si>
  <si>
    <t>(10,02+3,80+8,92+3,30+0,80+4,50+5,20)*2,86-(0,70*2,00)-(1,60*2,02)+(0,70*2,00*2)*0,30</t>
  </si>
  <si>
    <t>"m.č. 004</t>
  </si>
  <si>
    <t>(10,02+3,80+8,92+3,30+0,80+1,30+2,10)*2,86-(1,50*2,50)-(1,50*2,00)</t>
  </si>
  <si>
    <t>-(0,90*1,20)*8+(0,90+1,20*2)*0,25*8</t>
  </si>
  <si>
    <t xml:space="preserve">"m.č. 005" </t>
  </si>
  <si>
    <t>(12,19+3,25+3,13+0,40+7,86+0,53+0,30+3,80+2,61+6,00+1,94+1,67)*2,86</t>
  </si>
  <si>
    <t>-(0,90+0,60)-(1,00*2,02)-(1,50*2,50)*2-(1,60*2,55)-(0,85*2,00)+(0,90+0,60*2)*0,25</t>
  </si>
  <si>
    <t>"m.č. 006"</t>
  </si>
  <si>
    <t>(8,24*2+3,95*2)*2,86-(1,60*2,55)-(0,60*2,00)</t>
  </si>
  <si>
    <t>-(0,90*0,60)*7+(0,90+0,60*2)*0,25*7</t>
  </si>
  <si>
    <t>-(8,24*2+3,95*2-1,60-0,60)*1,55</t>
  </si>
  <si>
    <t>"m.č. 007"</t>
  </si>
  <si>
    <t>(2,89+4,30)*2*2,86-(0,60*2,00)-(0,90*2,00)-(0,90*0,60)*2+(0,90+0,60*2)*0,25*2+(0,60+2,00*2)*0,10</t>
  </si>
  <si>
    <t>"STROPY</t>
  </si>
  <si>
    <t>"m.č. 001 až m.č. 007</t>
  </si>
  <si>
    <t>35,10+21,30+36,70+30,30+43,80+24,40+14,70</t>
  </si>
  <si>
    <t>159</t>
  </si>
  <si>
    <t>784331001</t>
  </si>
  <si>
    <t>Dvojnásobné bílé protiplísňové malby v místnostech v do 3,80 m</t>
  </si>
  <si>
    <t>1043777930</t>
  </si>
  <si>
    <t>VON - Vedlejší a ostatní rozpočtové náklady</t>
  </si>
  <si>
    <t xml:space="preserve">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</si>
  <si>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</si>
  <si>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</si>
  <si>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</si>
  <si>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</si>
  <si>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</si>
  <si>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</si>
  <si>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</si>
  <si>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</si>
  <si>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012002001</t>
  </si>
  <si>
    <t>Geodetické práce v průběhu stavby vč. zaměření skutečného provedení stavby</t>
  </si>
  <si>
    <t>kpl</t>
  </si>
  <si>
    <t>1024</t>
  </si>
  <si>
    <t>-1726385970</t>
  </si>
  <si>
    <t>013254000</t>
  </si>
  <si>
    <t>Dokumentace skutečného provedení stavby</t>
  </si>
  <si>
    <t>957604643</t>
  </si>
  <si>
    <t>VRN3</t>
  </si>
  <si>
    <t>Zařízení staveniště</t>
  </si>
  <si>
    <t>032103001</t>
  </si>
  <si>
    <t>Zařízení staveniště (zřízení, provoz, odstranění vč. oplocení stavby, ohrazení výkopů )</t>
  </si>
  <si>
    <t>-1021988586</t>
  </si>
  <si>
    <t>036000011</t>
  </si>
  <si>
    <t>Náklady na vytýčení všech inženýrských sítí na staveništi u jednotlivých správců a majitelů</t>
  </si>
  <si>
    <t>-388584710</t>
  </si>
  <si>
    <t>VRN7</t>
  </si>
  <si>
    <t>Provozní vlivy</t>
  </si>
  <si>
    <t>071103002</t>
  </si>
  <si>
    <t>Provoz investora</t>
  </si>
  <si>
    <t>1283800021</t>
  </si>
  <si>
    <t xml:space="preserve">Objednatel: </t>
  </si>
  <si>
    <t>Dopravní podnik Ostrava a.s.</t>
  </si>
  <si>
    <t>Poděbradova  494/2</t>
  </si>
  <si>
    <t>Moravská Ostrava, 702 00 Ostrava</t>
  </si>
  <si>
    <t>Název stavby:</t>
  </si>
  <si>
    <t>PD - Areál trolejbusy Ostrava</t>
  </si>
  <si>
    <t>Sanace objektu Gumárny II</t>
  </si>
  <si>
    <t>Stupeň:</t>
  </si>
  <si>
    <t>DPS</t>
  </si>
  <si>
    <t>Vypracoval:</t>
  </si>
  <si>
    <t>Miroslava Morská</t>
  </si>
  <si>
    <t>Schválil:</t>
  </si>
  <si>
    <t>Ing. Tomáš Kuzník</t>
  </si>
  <si>
    <t xml:space="preserve">HIP: </t>
  </si>
  <si>
    <t>Číslo zakázky:</t>
  </si>
  <si>
    <t>zpracováno v CÚ ÚRS 2022/I</t>
  </si>
  <si>
    <t>F.1  SOUPIS PRACÍ, DODÁVEK A SLUŽEB</t>
  </si>
  <si>
    <t>S VÝKAZEM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</si>
</sst>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mm\/yyyy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Trebuchet MS"/>
      <family val="2"/>
    </font>
    <font>
      <b/>
      <sz val="12"/>
      <name val="Arial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39" fillId="0" borderId="0" applyNumberFormat="0" applyFill="0" applyBorder="0" applyAlignment="0" applyProtection="0"/>
    <xf numFmtId="0" fontId="40" fillId="0" borderId="0"/>
    <xf numFmtId="0" fontId="44" fillId="0" borderId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41" fillId="0" borderId="0" xfId="2" applyFont="1" applyAlignment="1">
      <alignment horizontal="center"/>
    </xf>
    <xf numFmtId="0" fontId="40" fillId="0" borderId="0" xfId="2"/>
    <xf numFmtId="0" fontId="41" fillId="0" borderId="0" xfId="2" applyFont="1"/>
    <xf numFmtId="0" fontId="43" fillId="0" borderId="0" xfId="2" applyFont="1"/>
    <xf numFmtId="0" fontId="45" fillId="0" borderId="0" xfId="3" applyFont="1" applyAlignment="1">
      <alignment wrapText="1"/>
    </xf>
    <xf numFmtId="0" fontId="43" fillId="0" borderId="0" xfId="0" applyFont="1"/>
    <xf numFmtId="0" fontId="46" fillId="0" borderId="0" xfId="2" applyFont="1"/>
    <xf numFmtId="0" fontId="47" fillId="0" borderId="0" xfId="2" applyFont="1"/>
    <xf numFmtId="168" fontId="47" fillId="0" borderId="0" xfId="2" applyNumberFormat="1" applyFont="1" applyAlignment="1">
      <alignment horizontal="left"/>
    </xf>
    <xf numFmtId="14" fontId="47" fillId="0" borderId="0" xfId="2" applyNumberFormat="1" applyFont="1" applyAlignment="1">
      <alignment horizontal="left"/>
    </xf>
    <xf numFmtId="3" fontId="47" fillId="0" borderId="0" xfId="2" applyNumberFormat="1" applyFont="1" applyAlignment="1">
      <alignment horizontal="left"/>
    </xf>
    <xf numFmtId="0" fontId="42" fillId="0" borderId="0" xfId="2" applyFont="1" applyAlignment="1">
      <alignment horizont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4">
    <cellStyle name="Hypertextový odkaz" xfId="1" builtinId="8"/>
    <cellStyle name="Normální" xfId="0" builtinId="0" customBuiltin="1"/>
    <cellStyle name="Normální 2" xfId="3" xr:uid="{941B87DA-458C-4422-A52E-230027819543}"/>
    <cellStyle name="normální_ROZPOČET - VZOR" xfId="2" xr:uid="{1FA95F58-B7C7-440E-A27C-F234E61B95C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396240</xdr:colOff>
      <xdr:row>35</xdr:row>
      <xdr:rowOff>99060</xdr:rowOff>
    </xdr:from>
    <xdr:ext cx="792480" cy="419100"/>
    <xdr:pic>
      <xdr:nvPicPr>
        <xdr:cNvPr id="2" name="Obrázek 1" descr="C:\Users\jakub.abrle\Desktop\podpis.jpg">
          <a:extLst>
            <a:ext uri="{FF2B5EF4-FFF2-40B4-BE49-F238E27FC236}">
              <a16:creationId xmlns:a16="http://schemas.microsoft.com/office/drawing/2014/main" id="{DC4EB796-8976-454B-9490-96FA31422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4215" y="6699885"/>
          <a:ext cx="79248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168F7-E4EF-423B-9837-8F735DF99C73}">
  <dimension ref="A1:IX49"/>
  <sheetViews>
    <sheetView tabSelected="1" workbookViewId="0">
      <selection activeCell="E18" sqref="E18"/>
    </sheetView>
  </sheetViews>
  <sheetFormatPr defaultColWidth="0" defaultRowHeight="12.75"/>
  <cols>
    <col min="1" max="1" width="9.5" style="267" customWidth="1"/>
    <col min="2" max="2" width="10.6640625" style="267" customWidth="1"/>
    <col min="3" max="3" width="13.1640625" style="267" customWidth="1"/>
    <col min="4" max="4" width="16.5" style="267" customWidth="1"/>
    <col min="5" max="8" width="10.6640625" style="267" customWidth="1"/>
    <col min="9" max="9" width="12.83203125" style="267" customWidth="1"/>
    <col min="10" max="10" width="10.6640625" style="267" customWidth="1"/>
    <col min="11" max="256" width="0" style="267" hidden="1"/>
    <col min="257" max="257" width="9.5" style="267" customWidth="1"/>
    <col min="258" max="258" width="10.6640625" style="267" customWidth="1"/>
    <col min="259" max="259" width="13.1640625" style="267" customWidth="1"/>
    <col min="260" max="260" width="16.5" style="267" customWidth="1"/>
    <col min="261" max="264" width="10.6640625" style="267" customWidth="1"/>
    <col min="265" max="265" width="12.83203125" style="267" customWidth="1"/>
    <col min="266" max="266" width="10.6640625" style="267" customWidth="1"/>
    <col min="267" max="512" width="0" style="267" hidden="1"/>
    <col min="513" max="513" width="9.5" style="267" customWidth="1"/>
    <col min="514" max="514" width="10.6640625" style="267" customWidth="1"/>
    <col min="515" max="515" width="13.1640625" style="267" customWidth="1"/>
    <col min="516" max="516" width="16.5" style="267" customWidth="1"/>
    <col min="517" max="520" width="10.6640625" style="267" customWidth="1"/>
    <col min="521" max="521" width="12.83203125" style="267" customWidth="1"/>
    <col min="522" max="522" width="10.6640625" style="267" customWidth="1"/>
    <col min="523" max="768" width="0" style="267" hidden="1"/>
    <col min="769" max="769" width="9.5" style="267" customWidth="1"/>
    <col min="770" max="770" width="10.6640625" style="267" customWidth="1"/>
    <col min="771" max="771" width="13.1640625" style="267" customWidth="1"/>
    <col min="772" max="772" width="16.5" style="267" customWidth="1"/>
    <col min="773" max="776" width="10.6640625" style="267" customWidth="1"/>
    <col min="777" max="777" width="12.83203125" style="267" customWidth="1"/>
    <col min="778" max="778" width="10.6640625" style="267" customWidth="1"/>
    <col min="779" max="1024" width="0" style="267" hidden="1"/>
    <col min="1025" max="1025" width="9.5" style="267" customWidth="1"/>
    <col min="1026" max="1026" width="10.6640625" style="267" customWidth="1"/>
    <col min="1027" max="1027" width="13.1640625" style="267" customWidth="1"/>
    <col min="1028" max="1028" width="16.5" style="267" customWidth="1"/>
    <col min="1029" max="1032" width="10.6640625" style="267" customWidth="1"/>
    <col min="1033" max="1033" width="12.83203125" style="267" customWidth="1"/>
    <col min="1034" max="1034" width="10.6640625" style="267" customWidth="1"/>
    <col min="1035" max="1280" width="0" style="267" hidden="1"/>
    <col min="1281" max="1281" width="9.5" style="267" customWidth="1"/>
    <col min="1282" max="1282" width="10.6640625" style="267" customWidth="1"/>
    <col min="1283" max="1283" width="13.1640625" style="267" customWidth="1"/>
    <col min="1284" max="1284" width="16.5" style="267" customWidth="1"/>
    <col min="1285" max="1288" width="10.6640625" style="267" customWidth="1"/>
    <col min="1289" max="1289" width="12.83203125" style="267" customWidth="1"/>
    <col min="1290" max="1290" width="10.6640625" style="267" customWidth="1"/>
    <col min="1291" max="1536" width="0" style="267" hidden="1"/>
    <col min="1537" max="1537" width="9.5" style="267" customWidth="1"/>
    <col min="1538" max="1538" width="10.6640625" style="267" customWidth="1"/>
    <col min="1539" max="1539" width="13.1640625" style="267" customWidth="1"/>
    <col min="1540" max="1540" width="16.5" style="267" customWidth="1"/>
    <col min="1541" max="1544" width="10.6640625" style="267" customWidth="1"/>
    <col min="1545" max="1545" width="12.83203125" style="267" customWidth="1"/>
    <col min="1546" max="1546" width="10.6640625" style="267" customWidth="1"/>
    <col min="1547" max="1792" width="0" style="267" hidden="1"/>
    <col min="1793" max="1793" width="9.5" style="267" customWidth="1"/>
    <col min="1794" max="1794" width="10.6640625" style="267" customWidth="1"/>
    <col min="1795" max="1795" width="13.1640625" style="267" customWidth="1"/>
    <col min="1796" max="1796" width="16.5" style="267" customWidth="1"/>
    <col min="1797" max="1800" width="10.6640625" style="267" customWidth="1"/>
    <col min="1801" max="1801" width="12.83203125" style="267" customWidth="1"/>
    <col min="1802" max="1802" width="10.6640625" style="267" customWidth="1"/>
    <col min="1803" max="2048" width="0" style="267" hidden="1"/>
    <col min="2049" max="2049" width="9.5" style="267" customWidth="1"/>
    <col min="2050" max="2050" width="10.6640625" style="267" customWidth="1"/>
    <col min="2051" max="2051" width="13.1640625" style="267" customWidth="1"/>
    <col min="2052" max="2052" width="16.5" style="267" customWidth="1"/>
    <col min="2053" max="2056" width="10.6640625" style="267" customWidth="1"/>
    <col min="2057" max="2057" width="12.83203125" style="267" customWidth="1"/>
    <col min="2058" max="2058" width="10.6640625" style="267" customWidth="1"/>
    <col min="2059" max="2304" width="0" style="267" hidden="1"/>
    <col min="2305" max="2305" width="9.5" style="267" customWidth="1"/>
    <col min="2306" max="2306" width="10.6640625" style="267" customWidth="1"/>
    <col min="2307" max="2307" width="13.1640625" style="267" customWidth="1"/>
    <col min="2308" max="2308" width="16.5" style="267" customWidth="1"/>
    <col min="2309" max="2312" width="10.6640625" style="267" customWidth="1"/>
    <col min="2313" max="2313" width="12.83203125" style="267" customWidth="1"/>
    <col min="2314" max="2314" width="10.6640625" style="267" customWidth="1"/>
    <col min="2315" max="2560" width="0" style="267" hidden="1"/>
    <col min="2561" max="2561" width="9.5" style="267" customWidth="1"/>
    <col min="2562" max="2562" width="10.6640625" style="267" customWidth="1"/>
    <col min="2563" max="2563" width="13.1640625" style="267" customWidth="1"/>
    <col min="2564" max="2564" width="16.5" style="267" customWidth="1"/>
    <col min="2565" max="2568" width="10.6640625" style="267" customWidth="1"/>
    <col min="2569" max="2569" width="12.83203125" style="267" customWidth="1"/>
    <col min="2570" max="2570" width="10.6640625" style="267" customWidth="1"/>
    <col min="2571" max="2816" width="0" style="267" hidden="1"/>
    <col min="2817" max="2817" width="9.5" style="267" customWidth="1"/>
    <col min="2818" max="2818" width="10.6640625" style="267" customWidth="1"/>
    <col min="2819" max="2819" width="13.1640625" style="267" customWidth="1"/>
    <col min="2820" max="2820" width="16.5" style="267" customWidth="1"/>
    <col min="2821" max="2824" width="10.6640625" style="267" customWidth="1"/>
    <col min="2825" max="2825" width="12.83203125" style="267" customWidth="1"/>
    <col min="2826" max="2826" width="10.6640625" style="267" customWidth="1"/>
    <col min="2827" max="3072" width="0" style="267" hidden="1"/>
    <col min="3073" max="3073" width="9.5" style="267" customWidth="1"/>
    <col min="3074" max="3074" width="10.6640625" style="267" customWidth="1"/>
    <col min="3075" max="3075" width="13.1640625" style="267" customWidth="1"/>
    <col min="3076" max="3076" width="16.5" style="267" customWidth="1"/>
    <col min="3077" max="3080" width="10.6640625" style="267" customWidth="1"/>
    <col min="3081" max="3081" width="12.83203125" style="267" customWidth="1"/>
    <col min="3082" max="3082" width="10.6640625" style="267" customWidth="1"/>
    <col min="3083" max="3328" width="0" style="267" hidden="1"/>
    <col min="3329" max="3329" width="9.5" style="267" customWidth="1"/>
    <col min="3330" max="3330" width="10.6640625" style="267" customWidth="1"/>
    <col min="3331" max="3331" width="13.1640625" style="267" customWidth="1"/>
    <col min="3332" max="3332" width="16.5" style="267" customWidth="1"/>
    <col min="3333" max="3336" width="10.6640625" style="267" customWidth="1"/>
    <col min="3337" max="3337" width="12.83203125" style="267" customWidth="1"/>
    <col min="3338" max="3338" width="10.6640625" style="267" customWidth="1"/>
    <col min="3339" max="3584" width="0" style="267" hidden="1"/>
    <col min="3585" max="3585" width="9.5" style="267" customWidth="1"/>
    <col min="3586" max="3586" width="10.6640625" style="267" customWidth="1"/>
    <col min="3587" max="3587" width="13.1640625" style="267" customWidth="1"/>
    <col min="3588" max="3588" width="16.5" style="267" customWidth="1"/>
    <col min="3589" max="3592" width="10.6640625" style="267" customWidth="1"/>
    <col min="3593" max="3593" width="12.83203125" style="267" customWidth="1"/>
    <col min="3594" max="3594" width="10.6640625" style="267" customWidth="1"/>
    <col min="3595" max="3840" width="0" style="267" hidden="1"/>
    <col min="3841" max="3841" width="9.5" style="267" customWidth="1"/>
    <col min="3842" max="3842" width="10.6640625" style="267" customWidth="1"/>
    <col min="3843" max="3843" width="13.1640625" style="267" customWidth="1"/>
    <col min="3844" max="3844" width="16.5" style="267" customWidth="1"/>
    <col min="3845" max="3848" width="10.6640625" style="267" customWidth="1"/>
    <col min="3849" max="3849" width="12.83203125" style="267" customWidth="1"/>
    <col min="3850" max="3850" width="10.6640625" style="267" customWidth="1"/>
    <col min="3851" max="4096" width="0" style="267" hidden="1"/>
    <col min="4097" max="4097" width="9.5" style="267" customWidth="1"/>
    <col min="4098" max="4098" width="10.6640625" style="267" customWidth="1"/>
    <col min="4099" max="4099" width="13.1640625" style="267" customWidth="1"/>
    <col min="4100" max="4100" width="16.5" style="267" customWidth="1"/>
    <col min="4101" max="4104" width="10.6640625" style="267" customWidth="1"/>
    <col min="4105" max="4105" width="12.83203125" style="267" customWidth="1"/>
    <col min="4106" max="4106" width="10.6640625" style="267" customWidth="1"/>
    <col min="4107" max="4352" width="0" style="267" hidden="1"/>
    <col min="4353" max="4353" width="9.5" style="267" customWidth="1"/>
    <col min="4354" max="4354" width="10.6640625" style="267" customWidth="1"/>
    <col min="4355" max="4355" width="13.1640625" style="267" customWidth="1"/>
    <col min="4356" max="4356" width="16.5" style="267" customWidth="1"/>
    <col min="4357" max="4360" width="10.6640625" style="267" customWidth="1"/>
    <col min="4361" max="4361" width="12.83203125" style="267" customWidth="1"/>
    <col min="4362" max="4362" width="10.6640625" style="267" customWidth="1"/>
    <col min="4363" max="4608" width="0" style="267" hidden="1"/>
    <col min="4609" max="4609" width="9.5" style="267" customWidth="1"/>
    <col min="4610" max="4610" width="10.6640625" style="267" customWidth="1"/>
    <col min="4611" max="4611" width="13.1640625" style="267" customWidth="1"/>
    <col min="4612" max="4612" width="16.5" style="267" customWidth="1"/>
    <col min="4613" max="4616" width="10.6640625" style="267" customWidth="1"/>
    <col min="4617" max="4617" width="12.83203125" style="267" customWidth="1"/>
    <col min="4618" max="4618" width="10.6640625" style="267" customWidth="1"/>
    <col min="4619" max="4864" width="0" style="267" hidden="1"/>
    <col min="4865" max="4865" width="9.5" style="267" customWidth="1"/>
    <col min="4866" max="4866" width="10.6640625" style="267" customWidth="1"/>
    <col min="4867" max="4867" width="13.1640625" style="267" customWidth="1"/>
    <col min="4868" max="4868" width="16.5" style="267" customWidth="1"/>
    <col min="4869" max="4872" width="10.6640625" style="267" customWidth="1"/>
    <col min="4873" max="4873" width="12.83203125" style="267" customWidth="1"/>
    <col min="4874" max="4874" width="10.6640625" style="267" customWidth="1"/>
    <col min="4875" max="5120" width="0" style="267" hidden="1"/>
    <col min="5121" max="5121" width="9.5" style="267" customWidth="1"/>
    <col min="5122" max="5122" width="10.6640625" style="267" customWidth="1"/>
    <col min="5123" max="5123" width="13.1640625" style="267" customWidth="1"/>
    <col min="5124" max="5124" width="16.5" style="267" customWidth="1"/>
    <col min="5125" max="5128" width="10.6640625" style="267" customWidth="1"/>
    <col min="5129" max="5129" width="12.83203125" style="267" customWidth="1"/>
    <col min="5130" max="5130" width="10.6640625" style="267" customWidth="1"/>
    <col min="5131" max="5376" width="0" style="267" hidden="1"/>
    <col min="5377" max="5377" width="9.5" style="267" customWidth="1"/>
    <col min="5378" max="5378" width="10.6640625" style="267" customWidth="1"/>
    <col min="5379" max="5379" width="13.1640625" style="267" customWidth="1"/>
    <col min="5380" max="5380" width="16.5" style="267" customWidth="1"/>
    <col min="5381" max="5384" width="10.6640625" style="267" customWidth="1"/>
    <col min="5385" max="5385" width="12.83203125" style="267" customWidth="1"/>
    <col min="5386" max="5386" width="10.6640625" style="267" customWidth="1"/>
    <col min="5387" max="5632" width="0" style="267" hidden="1"/>
    <col min="5633" max="5633" width="9.5" style="267" customWidth="1"/>
    <col min="5634" max="5634" width="10.6640625" style="267" customWidth="1"/>
    <col min="5635" max="5635" width="13.1640625" style="267" customWidth="1"/>
    <col min="5636" max="5636" width="16.5" style="267" customWidth="1"/>
    <col min="5637" max="5640" width="10.6640625" style="267" customWidth="1"/>
    <col min="5641" max="5641" width="12.83203125" style="267" customWidth="1"/>
    <col min="5642" max="5642" width="10.6640625" style="267" customWidth="1"/>
    <col min="5643" max="5888" width="0" style="267" hidden="1"/>
    <col min="5889" max="5889" width="9.5" style="267" customWidth="1"/>
    <col min="5890" max="5890" width="10.6640625" style="267" customWidth="1"/>
    <col min="5891" max="5891" width="13.1640625" style="267" customWidth="1"/>
    <col min="5892" max="5892" width="16.5" style="267" customWidth="1"/>
    <col min="5893" max="5896" width="10.6640625" style="267" customWidth="1"/>
    <col min="5897" max="5897" width="12.83203125" style="267" customWidth="1"/>
    <col min="5898" max="5898" width="10.6640625" style="267" customWidth="1"/>
    <col min="5899" max="6144" width="0" style="267" hidden="1"/>
    <col min="6145" max="6145" width="9.5" style="267" customWidth="1"/>
    <col min="6146" max="6146" width="10.6640625" style="267" customWidth="1"/>
    <col min="6147" max="6147" width="13.1640625" style="267" customWidth="1"/>
    <col min="6148" max="6148" width="16.5" style="267" customWidth="1"/>
    <col min="6149" max="6152" width="10.6640625" style="267" customWidth="1"/>
    <col min="6153" max="6153" width="12.83203125" style="267" customWidth="1"/>
    <col min="6154" max="6154" width="10.6640625" style="267" customWidth="1"/>
    <col min="6155" max="6400" width="0" style="267" hidden="1"/>
    <col min="6401" max="6401" width="9.5" style="267" customWidth="1"/>
    <col min="6402" max="6402" width="10.6640625" style="267" customWidth="1"/>
    <col min="6403" max="6403" width="13.1640625" style="267" customWidth="1"/>
    <col min="6404" max="6404" width="16.5" style="267" customWidth="1"/>
    <col min="6405" max="6408" width="10.6640625" style="267" customWidth="1"/>
    <col min="6409" max="6409" width="12.83203125" style="267" customWidth="1"/>
    <col min="6410" max="6410" width="10.6640625" style="267" customWidth="1"/>
    <col min="6411" max="6656" width="0" style="267" hidden="1"/>
    <col min="6657" max="6657" width="9.5" style="267" customWidth="1"/>
    <col min="6658" max="6658" width="10.6640625" style="267" customWidth="1"/>
    <col min="6659" max="6659" width="13.1640625" style="267" customWidth="1"/>
    <col min="6660" max="6660" width="16.5" style="267" customWidth="1"/>
    <col min="6661" max="6664" width="10.6640625" style="267" customWidth="1"/>
    <col min="6665" max="6665" width="12.83203125" style="267" customWidth="1"/>
    <col min="6666" max="6666" width="10.6640625" style="267" customWidth="1"/>
    <col min="6667" max="6912" width="0" style="267" hidden="1"/>
    <col min="6913" max="6913" width="9.5" style="267" customWidth="1"/>
    <col min="6914" max="6914" width="10.6640625" style="267" customWidth="1"/>
    <col min="6915" max="6915" width="13.1640625" style="267" customWidth="1"/>
    <col min="6916" max="6916" width="16.5" style="267" customWidth="1"/>
    <col min="6917" max="6920" width="10.6640625" style="267" customWidth="1"/>
    <col min="6921" max="6921" width="12.83203125" style="267" customWidth="1"/>
    <col min="6922" max="6922" width="10.6640625" style="267" customWidth="1"/>
    <col min="6923" max="7168" width="0" style="267" hidden="1"/>
    <col min="7169" max="7169" width="9.5" style="267" customWidth="1"/>
    <col min="7170" max="7170" width="10.6640625" style="267" customWidth="1"/>
    <col min="7171" max="7171" width="13.1640625" style="267" customWidth="1"/>
    <col min="7172" max="7172" width="16.5" style="267" customWidth="1"/>
    <col min="7173" max="7176" width="10.6640625" style="267" customWidth="1"/>
    <col min="7177" max="7177" width="12.83203125" style="267" customWidth="1"/>
    <col min="7178" max="7178" width="10.6640625" style="267" customWidth="1"/>
    <col min="7179" max="7424" width="0" style="267" hidden="1"/>
    <col min="7425" max="7425" width="9.5" style="267" customWidth="1"/>
    <col min="7426" max="7426" width="10.6640625" style="267" customWidth="1"/>
    <col min="7427" max="7427" width="13.1640625" style="267" customWidth="1"/>
    <col min="7428" max="7428" width="16.5" style="267" customWidth="1"/>
    <col min="7429" max="7432" width="10.6640625" style="267" customWidth="1"/>
    <col min="7433" max="7433" width="12.83203125" style="267" customWidth="1"/>
    <col min="7434" max="7434" width="10.6640625" style="267" customWidth="1"/>
    <col min="7435" max="7680" width="0" style="267" hidden="1"/>
    <col min="7681" max="7681" width="9.5" style="267" customWidth="1"/>
    <col min="7682" max="7682" width="10.6640625" style="267" customWidth="1"/>
    <col min="7683" max="7683" width="13.1640625" style="267" customWidth="1"/>
    <col min="7684" max="7684" width="16.5" style="267" customWidth="1"/>
    <col min="7685" max="7688" width="10.6640625" style="267" customWidth="1"/>
    <col min="7689" max="7689" width="12.83203125" style="267" customWidth="1"/>
    <col min="7690" max="7690" width="10.6640625" style="267" customWidth="1"/>
    <col min="7691" max="7936" width="0" style="267" hidden="1"/>
    <col min="7937" max="7937" width="9.5" style="267" customWidth="1"/>
    <col min="7938" max="7938" width="10.6640625" style="267" customWidth="1"/>
    <col min="7939" max="7939" width="13.1640625" style="267" customWidth="1"/>
    <col min="7940" max="7940" width="16.5" style="267" customWidth="1"/>
    <col min="7941" max="7944" width="10.6640625" style="267" customWidth="1"/>
    <col min="7945" max="7945" width="12.83203125" style="267" customWidth="1"/>
    <col min="7946" max="7946" width="10.6640625" style="267" customWidth="1"/>
    <col min="7947" max="8192" width="0" style="267" hidden="1"/>
    <col min="8193" max="8193" width="9.5" style="267" customWidth="1"/>
    <col min="8194" max="8194" width="10.6640625" style="267" customWidth="1"/>
    <col min="8195" max="8195" width="13.1640625" style="267" customWidth="1"/>
    <col min="8196" max="8196" width="16.5" style="267" customWidth="1"/>
    <col min="8197" max="8200" width="10.6640625" style="267" customWidth="1"/>
    <col min="8201" max="8201" width="12.83203125" style="267" customWidth="1"/>
    <col min="8202" max="8202" width="10.6640625" style="267" customWidth="1"/>
    <col min="8203" max="8448" width="0" style="267" hidden="1"/>
    <col min="8449" max="8449" width="9.5" style="267" customWidth="1"/>
    <col min="8450" max="8450" width="10.6640625" style="267" customWidth="1"/>
    <col min="8451" max="8451" width="13.1640625" style="267" customWidth="1"/>
    <col min="8452" max="8452" width="16.5" style="267" customWidth="1"/>
    <col min="8453" max="8456" width="10.6640625" style="267" customWidth="1"/>
    <col min="8457" max="8457" width="12.83203125" style="267" customWidth="1"/>
    <col min="8458" max="8458" width="10.6640625" style="267" customWidth="1"/>
    <col min="8459" max="8704" width="0" style="267" hidden="1"/>
    <col min="8705" max="8705" width="9.5" style="267" customWidth="1"/>
    <col min="8706" max="8706" width="10.6640625" style="267" customWidth="1"/>
    <col min="8707" max="8707" width="13.1640625" style="267" customWidth="1"/>
    <col min="8708" max="8708" width="16.5" style="267" customWidth="1"/>
    <col min="8709" max="8712" width="10.6640625" style="267" customWidth="1"/>
    <col min="8713" max="8713" width="12.83203125" style="267" customWidth="1"/>
    <col min="8714" max="8714" width="10.6640625" style="267" customWidth="1"/>
    <col min="8715" max="8960" width="0" style="267" hidden="1"/>
    <col min="8961" max="8961" width="9.5" style="267" customWidth="1"/>
    <col min="8962" max="8962" width="10.6640625" style="267" customWidth="1"/>
    <col min="8963" max="8963" width="13.1640625" style="267" customWidth="1"/>
    <col min="8964" max="8964" width="16.5" style="267" customWidth="1"/>
    <col min="8965" max="8968" width="10.6640625" style="267" customWidth="1"/>
    <col min="8969" max="8969" width="12.83203125" style="267" customWidth="1"/>
    <col min="8970" max="8970" width="10.6640625" style="267" customWidth="1"/>
    <col min="8971" max="9216" width="0" style="267" hidden="1"/>
    <col min="9217" max="9217" width="9.5" style="267" customWidth="1"/>
    <col min="9218" max="9218" width="10.6640625" style="267" customWidth="1"/>
    <col min="9219" max="9219" width="13.1640625" style="267" customWidth="1"/>
    <col min="9220" max="9220" width="16.5" style="267" customWidth="1"/>
    <col min="9221" max="9224" width="10.6640625" style="267" customWidth="1"/>
    <col min="9225" max="9225" width="12.83203125" style="267" customWidth="1"/>
    <col min="9226" max="9226" width="10.6640625" style="267" customWidth="1"/>
    <col min="9227" max="9472" width="0" style="267" hidden="1"/>
    <col min="9473" max="9473" width="9.5" style="267" customWidth="1"/>
    <col min="9474" max="9474" width="10.6640625" style="267" customWidth="1"/>
    <col min="9475" max="9475" width="13.1640625" style="267" customWidth="1"/>
    <col min="9476" max="9476" width="16.5" style="267" customWidth="1"/>
    <col min="9477" max="9480" width="10.6640625" style="267" customWidth="1"/>
    <col min="9481" max="9481" width="12.83203125" style="267" customWidth="1"/>
    <col min="9482" max="9482" width="10.6640625" style="267" customWidth="1"/>
    <col min="9483" max="9728" width="0" style="267" hidden="1"/>
    <col min="9729" max="9729" width="9.5" style="267" customWidth="1"/>
    <col min="9730" max="9730" width="10.6640625" style="267" customWidth="1"/>
    <col min="9731" max="9731" width="13.1640625" style="267" customWidth="1"/>
    <col min="9732" max="9732" width="16.5" style="267" customWidth="1"/>
    <col min="9733" max="9736" width="10.6640625" style="267" customWidth="1"/>
    <col min="9737" max="9737" width="12.83203125" style="267" customWidth="1"/>
    <col min="9738" max="9738" width="10.6640625" style="267" customWidth="1"/>
    <col min="9739" max="9984" width="0" style="267" hidden="1"/>
    <col min="9985" max="9985" width="9.5" style="267" customWidth="1"/>
    <col min="9986" max="9986" width="10.6640625" style="267" customWidth="1"/>
    <col min="9987" max="9987" width="13.1640625" style="267" customWidth="1"/>
    <col min="9988" max="9988" width="16.5" style="267" customWidth="1"/>
    <col min="9989" max="9992" width="10.6640625" style="267" customWidth="1"/>
    <col min="9993" max="9993" width="12.83203125" style="267" customWidth="1"/>
    <col min="9994" max="9994" width="10.6640625" style="267" customWidth="1"/>
    <col min="9995" max="10240" width="0" style="267" hidden="1"/>
    <col min="10241" max="10241" width="9.5" style="267" customWidth="1"/>
    <col min="10242" max="10242" width="10.6640625" style="267" customWidth="1"/>
    <col min="10243" max="10243" width="13.1640625" style="267" customWidth="1"/>
    <col min="10244" max="10244" width="16.5" style="267" customWidth="1"/>
    <col min="10245" max="10248" width="10.6640625" style="267" customWidth="1"/>
    <col min="10249" max="10249" width="12.83203125" style="267" customWidth="1"/>
    <col min="10250" max="10250" width="10.6640625" style="267" customWidth="1"/>
    <col min="10251" max="10496" width="0" style="267" hidden="1"/>
    <col min="10497" max="10497" width="9.5" style="267" customWidth="1"/>
    <col min="10498" max="10498" width="10.6640625" style="267" customWidth="1"/>
    <col min="10499" max="10499" width="13.1640625" style="267" customWidth="1"/>
    <col min="10500" max="10500" width="16.5" style="267" customWidth="1"/>
    <col min="10501" max="10504" width="10.6640625" style="267" customWidth="1"/>
    <col min="10505" max="10505" width="12.83203125" style="267" customWidth="1"/>
    <col min="10506" max="10506" width="10.6640625" style="267" customWidth="1"/>
    <col min="10507" max="10752" width="0" style="267" hidden="1"/>
    <col min="10753" max="10753" width="9.5" style="267" customWidth="1"/>
    <col min="10754" max="10754" width="10.6640625" style="267" customWidth="1"/>
    <col min="10755" max="10755" width="13.1640625" style="267" customWidth="1"/>
    <col min="10756" max="10756" width="16.5" style="267" customWidth="1"/>
    <col min="10757" max="10760" width="10.6640625" style="267" customWidth="1"/>
    <col min="10761" max="10761" width="12.83203125" style="267" customWidth="1"/>
    <col min="10762" max="10762" width="10.6640625" style="267" customWidth="1"/>
    <col min="10763" max="11008" width="0" style="267" hidden="1"/>
    <col min="11009" max="11009" width="9.5" style="267" customWidth="1"/>
    <col min="11010" max="11010" width="10.6640625" style="267" customWidth="1"/>
    <col min="11011" max="11011" width="13.1640625" style="267" customWidth="1"/>
    <col min="11012" max="11012" width="16.5" style="267" customWidth="1"/>
    <col min="11013" max="11016" width="10.6640625" style="267" customWidth="1"/>
    <col min="11017" max="11017" width="12.83203125" style="267" customWidth="1"/>
    <col min="11018" max="11018" width="10.6640625" style="267" customWidth="1"/>
    <col min="11019" max="11264" width="0" style="267" hidden="1"/>
    <col min="11265" max="11265" width="9.5" style="267" customWidth="1"/>
    <col min="11266" max="11266" width="10.6640625" style="267" customWidth="1"/>
    <col min="11267" max="11267" width="13.1640625" style="267" customWidth="1"/>
    <col min="11268" max="11268" width="16.5" style="267" customWidth="1"/>
    <col min="11269" max="11272" width="10.6640625" style="267" customWidth="1"/>
    <col min="11273" max="11273" width="12.83203125" style="267" customWidth="1"/>
    <col min="11274" max="11274" width="10.6640625" style="267" customWidth="1"/>
    <col min="11275" max="11520" width="0" style="267" hidden="1"/>
    <col min="11521" max="11521" width="9.5" style="267" customWidth="1"/>
    <col min="11522" max="11522" width="10.6640625" style="267" customWidth="1"/>
    <col min="11523" max="11523" width="13.1640625" style="267" customWidth="1"/>
    <col min="11524" max="11524" width="16.5" style="267" customWidth="1"/>
    <col min="11525" max="11528" width="10.6640625" style="267" customWidth="1"/>
    <col min="11529" max="11529" width="12.83203125" style="267" customWidth="1"/>
    <col min="11530" max="11530" width="10.6640625" style="267" customWidth="1"/>
    <col min="11531" max="11776" width="0" style="267" hidden="1"/>
    <col min="11777" max="11777" width="9.5" style="267" customWidth="1"/>
    <col min="11778" max="11778" width="10.6640625" style="267" customWidth="1"/>
    <col min="11779" max="11779" width="13.1640625" style="267" customWidth="1"/>
    <col min="11780" max="11780" width="16.5" style="267" customWidth="1"/>
    <col min="11781" max="11784" width="10.6640625" style="267" customWidth="1"/>
    <col min="11785" max="11785" width="12.83203125" style="267" customWidth="1"/>
    <col min="11786" max="11786" width="10.6640625" style="267" customWidth="1"/>
    <col min="11787" max="12032" width="0" style="267" hidden="1"/>
    <col min="12033" max="12033" width="9.5" style="267" customWidth="1"/>
    <col min="12034" max="12034" width="10.6640625" style="267" customWidth="1"/>
    <col min="12035" max="12035" width="13.1640625" style="267" customWidth="1"/>
    <col min="12036" max="12036" width="16.5" style="267" customWidth="1"/>
    <col min="12037" max="12040" width="10.6640625" style="267" customWidth="1"/>
    <col min="12041" max="12041" width="12.83203125" style="267" customWidth="1"/>
    <col min="12042" max="12042" width="10.6640625" style="267" customWidth="1"/>
    <col min="12043" max="12288" width="0" style="267" hidden="1"/>
    <col min="12289" max="12289" width="9.5" style="267" customWidth="1"/>
    <col min="12290" max="12290" width="10.6640625" style="267" customWidth="1"/>
    <col min="12291" max="12291" width="13.1640625" style="267" customWidth="1"/>
    <col min="12292" max="12292" width="16.5" style="267" customWidth="1"/>
    <col min="12293" max="12296" width="10.6640625" style="267" customWidth="1"/>
    <col min="12297" max="12297" width="12.83203125" style="267" customWidth="1"/>
    <col min="12298" max="12298" width="10.6640625" style="267" customWidth="1"/>
    <col min="12299" max="12544" width="0" style="267" hidden="1"/>
    <col min="12545" max="12545" width="9.5" style="267" customWidth="1"/>
    <col min="12546" max="12546" width="10.6640625" style="267" customWidth="1"/>
    <col min="12547" max="12547" width="13.1640625" style="267" customWidth="1"/>
    <col min="12548" max="12548" width="16.5" style="267" customWidth="1"/>
    <col min="12549" max="12552" width="10.6640625" style="267" customWidth="1"/>
    <col min="12553" max="12553" width="12.83203125" style="267" customWidth="1"/>
    <col min="12554" max="12554" width="10.6640625" style="267" customWidth="1"/>
    <col min="12555" max="12800" width="0" style="267" hidden="1"/>
    <col min="12801" max="12801" width="9.5" style="267" customWidth="1"/>
    <col min="12802" max="12802" width="10.6640625" style="267" customWidth="1"/>
    <col min="12803" max="12803" width="13.1640625" style="267" customWidth="1"/>
    <col min="12804" max="12804" width="16.5" style="267" customWidth="1"/>
    <col min="12805" max="12808" width="10.6640625" style="267" customWidth="1"/>
    <col min="12809" max="12809" width="12.83203125" style="267" customWidth="1"/>
    <col min="12810" max="12810" width="10.6640625" style="267" customWidth="1"/>
    <col min="12811" max="13056" width="0" style="267" hidden="1"/>
    <col min="13057" max="13057" width="9.5" style="267" customWidth="1"/>
    <col min="13058" max="13058" width="10.6640625" style="267" customWidth="1"/>
    <col min="13059" max="13059" width="13.1640625" style="267" customWidth="1"/>
    <col min="13060" max="13060" width="16.5" style="267" customWidth="1"/>
    <col min="13061" max="13064" width="10.6640625" style="267" customWidth="1"/>
    <col min="13065" max="13065" width="12.83203125" style="267" customWidth="1"/>
    <col min="13066" max="13066" width="10.6640625" style="267" customWidth="1"/>
    <col min="13067" max="13312" width="0" style="267" hidden="1"/>
    <col min="13313" max="13313" width="9.5" style="267" customWidth="1"/>
    <col min="13314" max="13314" width="10.6640625" style="267" customWidth="1"/>
    <col min="13315" max="13315" width="13.1640625" style="267" customWidth="1"/>
    <col min="13316" max="13316" width="16.5" style="267" customWidth="1"/>
    <col min="13317" max="13320" width="10.6640625" style="267" customWidth="1"/>
    <col min="13321" max="13321" width="12.83203125" style="267" customWidth="1"/>
    <col min="13322" max="13322" width="10.6640625" style="267" customWidth="1"/>
    <col min="13323" max="13568" width="0" style="267" hidden="1"/>
    <col min="13569" max="13569" width="9.5" style="267" customWidth="1"/>
    <col min="13570" max="13570" width="10.6640625" style="267" customWidth="1"/>
    <col min="13571" max="13571" width="13.1640625" style="267" customWidth="1"/>
    <col min="13572" max="13572" width="16.5" style="267" customWidth="1"/>
    <col min="13573" max="13576" width="10.6640625" style="267" customWidth="1"/>
    <col min="13577" max="13577" width="12.83203125" style="267" customWidth="1"/>
    <col min="13578" max="13578" width="10.6640625" style="267" customWidth="1"/>
    <col min="13579" max="13824" width="0" style="267" hidden="1"/>
    <col min="13825" max="13825" width="9.5" style="267" customWidth="1"/>
    <col min="13826" max="13826" width="10.6640625" style="267" customWidth="1"/>
    <col min="13827" max="13827" width="13.1640625" style="267" customWidth="1"/>
    <col min="13828" max="13828" width="16.5" style="267" customWidth="1"/>
    <col min="13829" max="13832" width="10.6640625" style="267" customWidth="1"/>
    <col min="13833" max="13833" width="12.83203125" style="267" customWidth="1"/>
    <col min="13834" max="13834" width="10.6640625" style="267" customWidth="1"/>
    <col min="13835" max="14080" width="0" style="267" hidden="1"/>
    <col min="14081" max="14081" width="9.5" style="267" customWidth="1"/>
    <col min="14082" max="14082" width="10.6640625" style="267" customWidth="1"/>
    <col min="14083" max="14083" width="13.1640625" style="267" customWidth="1"/>
    <col min="14084" max="14084" width="16.5" style="267" customWidth="1"/>
    <col min="14085" max="14088" width="10.6640625" style="267" customWidth="1"/>
    <col min="14089" max="14089" width="12.83203125" style="267" customWidth="1"/>
    <col min="14090" max="14090" width="10.6640625" style="267" customWidth="1"/>
    <col min="14091" max="14336" width="0" style="267" hidden="1"/>
    <col min="14337" max="14337" width="9.5" style="267" customWidth="1"/>
    <col min="14338" max="14338" width="10.6640625" style="267" customWidth="1"/>
    <col min="14339" max="14339" width="13.1640625" style="267" customWidth="1"/>
    <col min="14340" max="14340" width="16.5" style="267" customWidth="1"/>
    <col min="14341" max="14344" width="10.6640625" style="267" customWidth="1"/>
    <col min="14345" max="14345" width="12.83203125" style="267" customWidth="1"/>
    <col min="14346" max="14346" width="10.6640625" style="267" customWidth="1"/>
    <col min="14347" max="14592" width="0" style="267" hidden="1"/>
    <col min="14593" max="14593" width="9.5" style="267" customWidth="1"/>
    <col min="14594" max="14594" width="10.6640625" style="267" customWidth="1"/>
    <col min="14595" max="14595" width="13.1640625" style="267" customWidth="1"/>
    <col min="14596" max="14596" width="16.5" style="267" customWidth="1"/>
    <col min="14597" max="14600" width="10.6640625" style="267" customWidth="1"/>
    <col min="14601" max="14601" width="12.83203125" style="267" customWidth="1"/>
    <col min="14602" max="14602" width="10.6640625" style="267" customWidth="1"/>
    <col min="14603" max="14848" width="0" style="267" hidden="1"/>
    <col min="14849" max="14849" width="9.5" style="267" customWidth="1"/>
    <col min="14850" max="14850" width="10.6640625" style="267" customWidth="1"/>
    <col min="14851" max="14851" width="13.1640625" style="267" customWidth="1"/>
    <col min="14852" max="14852" width="16.5" style="267" customWidth="1"/>
    <col min="14853" max="14856" width="10.6640625" style="267" customWidth="1"/>
    <col min="14857" max="14857" width="12.83203125" style="267" customWidth="1"/>
    <col min="14858" max="14858" width="10.6640625" style="267" customWidth="1"/>
    <col min="14859" max="15104" width="0" style="267" hidden="1"/>
    <col min="15105" max="15105" width="9.5" style="267" customWidth="1"/>
    <col min="15106" max="15106" width="10.6640625" style="267" customWidth="1"/>
    <col min="15107" max="15107" width="13.1640625" style="267" customWidth="1"/>
    <col min="15108" max="15108" width="16.5" style="267" customWidth="1"/>
    <col min="15109" max="15112" width="10.6640625" style="267" customWidth="1"/>
    <col min="15113" max="15113" width="12.83203125" style="267" customWidth="1"/>
    <col min="15114" max="15114" width="10.6640625" style="267" customWidth="1"/>
    <col min="15115" max="15360" width="0" style="267" hidden="1"/>
    <col min="15361" max="15361" width="9.5" style="267" customWidth="1"/>
    <col min="15362" max="15362" width="10.6640625" style="267" customWidth="1"/>
    <col min="15363" max="15363" width="13.1640625" style="267" customWidth="1"/>
    <col min="15364" max="15364" width="16.5" style="267" customWidth="1"/>
    <col min="15365" max="15368" width="10.6640625" style="267" customWidth="1"/>
    <col min="15369" max="15369" width="12.83203125" style="267" customWidth="1"/>
    <col min="15370" max="15370" width="10.6640625" style="267" customWidth="1"/>
    <col min="15371" max="15616" width="0" style="267" hidden="1"/>
    <col min="15617" max="15617" width="9.5" style="267" customWidth="1"/>
    <col min="15618" max="15618" width="10.6640625" style="267" customWidth="1"/>
    <col min="15619" max="15619" width="13.1640625" style="267" customWidth="1"/>
    <col min="15620" max="15620" width="16.5" style="267" customWidth="1"/>
    <col min="15621" max="15624" width="10.6640625" style="267" customWidth="1"/>
    <col min="15625" max="15625" width="12.83203125" style="267" customWidth="1"/>
    <col min="15626" max="15626" width="10.6640625" style="267" customWidth="1"/>
    <col min="15627" max="15872" width="0" style="267" hidden="1"/>
    <col min="15873" max="15873" width="9.5" style="267" customWidth="1"/>
    <col min="15874" max="15874" width="10.6640625" style="267" customWidth="1"/>
    <col min="15875" max="15875" width="13.1640625" style="267" customWidth="1"/>
    <col min="15876" max="15876" width="16.5" style="267" customWidth="1"/>
    <col min="15877" max="15880" width="10.6640625" style="267" customWidth="1"/>
    <col min="15881" max="15881" width="12.83203125" style="267" customWidth="1"/>
    <col min="15882" max="15882" width="10.6640625" style="267" customWidth="1"/>
    <col min="15883" max="16128" width="0" style="267" hidden="1"/>
    <col min="16129" max="16129" width="9.5" style="267" customWidth="1"/>
    <col min="16130" max="16130" width="10.6640625" style="267" customWidth="1"/>
    <col min="16131" max="16131" width="13.1640625" style="267" customWidth="1"/>
    <col min="16132" max="16132" width="16.5" style="267" customWidth="1"/>
    <col min="16133" max="16136" width="10.6640625" style="267" customWidth="1"/>
    <col min="16137" max="16137" width="12.83203125" style="267" customWidth="1"/>
    <col min="16138" max="16138" width="10.6640625" style="267" customWidth="1"/>
    <col min="16139" max="16384" width="0" style="267" hidden="1"/>
  </cols>
  <sheetData>
    <row r="1" spans="1:10" ht="12.75" customHeight="1">
      <c r="A1" s="266"/>
      <c r="B1" s="266"/>
      <c r="C1" s="266"/>
      <c r="D1" s="266"/>
      <c r="E1" s="266"/>
      <c r="F1" s="266"/>
      <c r="G1" s="266"/>
      <c r="H1" s="266"/>
      <c r="I1" s="266"/>
      <c r="J1" s="266"/>
    </row>
    <row r="2" spans="1:10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</row>
    <row r="3" spans="1:10" ht="12.75" customHeight="1">
      <c r="A3" s="266"/>
      <c r="B3" s="266"/>
      <c r="C3" s="266"/>
      <c r="D3" s="266"/>
      <c r="E3" s="266"/>
      <c r="F3" s="266"/>
      <c r="G3" s="266"/>
      <c r="H3" s="266"/>
      <c r="I3" s="266"/>
      <c r="J3" s="266"/>
    </row>
    <row r="4" spans="1:10" ht="12.75" customHeight="1"/>
    <row r="14" spans="1:10" ht="24.6" customHeight="1">
      <c r="A14" s="277" t="s">
        <v>1066</v>
      </c>
      <c r="B14" s="277"/>
      <c r="C14" s="277"/>
      <c r="D14" s="277"/>
      <c r="E14" s="277"/>
      <c r="F14" s="277"/>
      <c r="G14" s="277"/>
      <c r="H14" s="277"/>
      <c r="I14" s="277"/>
      <c r="J14" s="277"/>
    </row>
    <row r="15" spans="1:10" ht="24.6" customHeight="1">
      <c r="A15" s="277" t="s">
        <v>1067</v>
      </c>
      <c r="B15" s="277"/>
      <c r="C15" s="277"/>
      <c r="D15" s="277"/>
      <c r="E15" s="277"/>
      <c r="F15" s="277"/>
      <c r="G15" s="277"/>
      <c r="H15" s="277"/>
      <c r="I15" s="277"/>
      <c r="J15" s="277"/>
    </row>
    <row r="21" spans="2:258" ht="18" customHeight="1">
      <c r="B21" s="268"/>
      <c r="C21" s="268"/>
      <c r="D21" s="269"/>
      <c r="E21" s="268"/>
      <c r="F21" s="268"/>
      <c r="G21" s="268"/>
    </row>
    <row r="22" spans="2:258" ht="18" customHeight="1">
      <c r="B22" s="269" t="s">
        <v>1050</v>
      </c>
      <c r="C22" s="269"/>
      <c r="D22" s="269" t="s">
        <v>1051</v>
      </c>
      <c r="E22" s="269"/>
      <c r="F22" s="269"/>
      <c r="G22" s="269"/>
    </row>
    <row r="23" spans="2:258" ht="18" customHeight="1">
      <c r="B23" s="269"/>
      <c r="C23" s="269"/>
      <c r="D23" s="269" t="s">
        <v>1052</v>
      </c>
      <c r="E23" s="269"/>
      <c r="F23" s="269"/>
      <c r="G23" s="269"/>
    </row>
    <row r="24" spans="2:258" ht="18" customHeight="1">
      <c r="B24" s="269"/>
      <c r="C24" s="269"/>
      <c r="D24" s="269" t="s">
        <v>1053</v>
      </c>
      <c r="E24" s="269"/>
      <c r="F24" s="269"/>
      <c r="G24" s="269"/>
    </row>
    <row r="25" spans="2:258" ht="22.15" customHeight="1">
      <c r="B25" s="269"/>
      <c r="C25" s="269"/>
      <c r="D25" s="270"/>
      <c r="E25" s="269"/>
      <c r="F25" s="269"/>
      <c r="G25" s="269"/>
    </row>
    <row r="26" spans="2:258" ht="18" customHeight="1">
      <c r="B26" s="269" t="s">
        <v>1054</v>
      </c>
      <c r="C26" s="269"/>
      <c r="D26" s="271" t="s">
        <v>1055</v>
      </c>
      <c r="E26" s="269"/>
      <c r="F26" s="269"/>
      <c r="G26" s="269"/>
      <c r="H26" s="272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T26" s="272"/>
      <c r="AU26" s="272"/>
      <c r="AV26" s="272"/>
      <c r="AW26" s="272"/>
      <c r="AX26" s="272"/>
      <c r="AY26" s="272"/>
      <c r="AZ26" s="272"/>
      <c r="BA26" s="272"/>
      <c r="BB26" s="272"/>
      <c r="BC26" s="272"/>
      <c r="BD26" s="272"/>
      <c r="BE26" s="272"/>
      <c r="BF26" s="272"/>
      <c r="BG26" s="272"/>
      <c r="BH26" s="272"/>
      <c r="BI26" s="272"/>
      <c r="BJ26" s="272"/>
      <c r="BK26" s="272"/>
      <c r="BL26" s="272"/>
      <c r="BM26" s="272"/>
      <c r="BN26" s="272"/>
      <c r="BO26" s="272"/>
      <c r="BP26" s="272"/>
      <c r="BQ26" s="272"/>
      <c r="BR26" s="272"/>
      <c r="BS26" s="272"/>
      <c r="BT26" s="272"/>
      <c r="BU26" s="272"/>
      <c r="BV26" s="272"/>
      <c r="BW26" s="272"/>
      <c r="BX26" s="272"/>
      <c r="BY26" s="272"/>
      <c r="BZ26" s="272"/>
      <c r="CA26" s="272"/>
      <c r="CB26" s="272"/>
      <c r="CC26" s="272"/>
      <c r="CD26" s="272"/>
      <c r="CE26" s="272"/>
      <c r="CF26" s="272"/>
      <c r="CG26" s="272"/>
      <c r="CH26" s="272"/>
      <c r="CI26" s="272"/>
      <c r="CJ26" s="272"/>
      <c r="CK26" s="272"/>
      <c r="CL26" s="272"/>
      <c r="CM26" s="272"/>
      <c r="CN26" s="272"/>
      <c r="CO26" s="272"/>
      <c r="CP26" s="272"/>
      <c r="CQ26" s="272"/>
      <c r="CR26" s="272"/>
      <c r="CS26" s="272"/>
      <c r="CT26" s="272"/>
      <c r="CU26" s="272"/>
      <c r="CV26" s="272"/>
      <c r="CW26" s="272"/>
      <c r="CX26" s="272"/>
      <c r="CY26" s="272"/>
      <c r="CZ26" s="272"/>
      <c r="DA26" s="272"/>
      <c r="DB26" s="272"/>
      <c r="DC26" s="272"/>
      <c r="DD26" s="272"/>
      <c r="DE26" s="272"/>
      <c r="DF26" s="272"/>
      <c r="DG26" s="272"/>
      <c r="DH26" s="272"/>
      <c r="DI26" s="272"/>
      <c r="DJ26" s="272"/>
      <c r="DK26" s="272"/>
      <c r="DL26" s="272"/>
      <c r="DM26" s="272"/>
      <c r="DN26" s="272"/>
      <c r="DO26" s="272"/>
      <c r="DP26" s="272"/>
      <c r="DQ26" s="272"/>
      <c r="DR26" s="272"/>
      <c r="DS26" s="272"/>
      <c r="DT26" s="272"/>
      <c r="DU26" s="272"/>
      <c r="DV26" s="272"/>
      <c r="DW26" s="272"/>
      <c r="DX26" s="272"/>
      <c r="DY26" s="272"/>
      <c r="DZ26" s="272"/>
      <c r="EA26" s="272"/>
      <c r="EB26" s="272"/>
      <c r="EC26" s="272"/>
      <c r="ED26" s="272"/>
      <c r="EE26" s="272"/>
      <c r="EF26" s="272"/>
      <c r="EG26" s="272"/>
      <c r="EH26" s="272"/>
      <c r="EI26" s="272"/>
      <c r="EJ26" s="272"/>
      <c r="EK26" s="272"/>
      <c r="EL26" s="272"/>
      <c r="EM26" s="272"/>
      <c r="EN26" s="272"/>
      <c r="EO26" s="272"/>
      <c r="EP26" s="272"/>
      <c r="EQ26" s="272"/>
      <c r="ER26" s="272"/>
      <c r="ES26" s="272"/>
      <c r="ET26" s="272"/>
      <c r="EU26" s="272"/>
      <c r="EV26" s="272"/>
      <c r="EW26" s="272"/>
      <c r="EX26" s="272"/>
      <c r="EY26" s="272"/>
      <c r="EZ26" s="272"/>
      <c r="FA26" s="272"/>
      <c r="FB26" s="272"/>
      <c r="FC26" s="272"/>
      <c r="FD26" s="272"/>
      <c r="FE26" s="272"/>
      <c r="FF26" s="272"/>
      <c r="FG26" s="272"/>
      <c r="FH26" s="272"/>
      <c r="FI26" s="272"/>
      <c r="FJ26" s="272"/>
      <c r="FK26" s="272"/>
      <c r="FL26" s="272"/>
      <c r="FM26" s="272"/>
      <c r="FN26" s="272"/>
      <c r="FO26" s="272"/>
      <c r="FP26" s="272"/>
      <c r="FQ26" s="272"/>
      <c r="FR26" s="272"/>
      <c r="FS26" s="272"/>
      <c r="FT26" s="272"/>
      <c r="FU26" s="272"/>
      <c r="FV26" s="272"/>
      <c r="FW26" s="272"/>
      <c r="FX26" s="272"/>
      <c r="FY26" s="272"/>
      <c r="FZ26" s="272"/>
      <c r="GA26" s="272"/>
      <c r="GB26" s="272"/>
      <c r="GC26" s="272"/>
      <c r="GD26" s="272"/>
      <c r="GE26" s="272"/>
      <c r="GF26" s="272"/>
      <c r="GG26" s="272"/>
      <c r="GH26" s="272"/>
      <c r="GI26" s="272"/>
      <c r="GJ26" s="272"/>
      <c r="GK26" s="272"/>
      <c r="GL26" s="272"/>
      <c r="GM26" s="272"/>
      <c r="GN26" s="272"/>
      <c r="GO26" s="272"/>
      <c r="GP26" s="272"/>
      <c r="GQ26" s="272"/>
      <c r="GR26" s="272"/>
      <c r="GS26" s="272"/>
      <c r="GT26" s="272"/>
      <c r="GU26" s="272"/>
      <c r="GV26" s="272"/>
      <c r="GW26" s="272"/>
      <c r="GX26" s="272"/>
      <c r="GY26" s="272"/>
      <c r="GZ26" s="272"/>
      <c r="HA26" s="272"/>
      <c r="HB26" s="272"/>
      <c r="HC26" s="272"/>
      <c r="HD26" s="272"/>
      <c r="HE26" s="272"/>
      <c r="HF26" s="272"/>
      <c r="HG26" s="272"/>
      <c r="HH26" s="272"/>
      <c r="HI26" s="272"/>
      <c r="HJ26" s="272"/>
      <c r="HK26" s="272"/>
      <c r="HL26" s="272"/>
      <c r="HM26" s="272"/>
      <c r="HN26" s="272"/>
      <c r="HO26" s="272"/>
      <c r="HP26" s="272"/>
      <c r="HQ26" s="272"/>
      <c r="HR26" s="272"/>
      <c r="HS26" s="272"/>
      <c r="HT26" s="272"/>
      <c r="HU26" s="272"/>
      <c r="HV26" s="272"/>
      <c r="HW26" s="272"/>
      <c r="HX26" s="272"/>
      <c r="HY26" s="272"/>
      <c r="HZ26" s="272"/>
      <c r="IA26" s="272"/>
      <c r="IB26" s="272"/>
      <c r="IC26" s="272"/>
      <c r="ID26" s="272"/>
      <c r="IE26" s="272"/>
      <c r="IF26" s="272"/>
      <c r="IG26" s="272"/>
      <c r="IH26" s="272"/>
      <c r="II26" s="272"/>
      <c r="IJ26" s="272"/>
      <c r="IK26" s="272"/>
      <c r="IL26" s="272"/>
      <c r="IM26" s="272"/>
      <c r="IN26" s="272"/>
      <c r="IO26" s="272"/>
      <c r="IP26" s="272"/>
      <c r="IQ26" s="272"/>
      <c r="IR26" s="272"/>
      <c r="IS26" s="272"/>
      <c r="IT26" s="272"/>
      <c r="IU26" s="272"/>
      <c r="IV26" s="272"/>
      <c r="IW26" s="272"/>
      <c r="IX26" s="272"/>
    </row>
    <row r="27" spans="2:258" ht="18" customHeight="1">
      <c r="B27" s="268"/>
      <c r="C27" s="268"/>
      <c r="D27" s="271" t="s">
        <v>1056</v>
      </c>
      <c r="E27" s="268"/>
      <c r="F27" s="268"/>
      <c r="G27" s="268"/>
    </row>
    <row r="28" spans="2:258" ht="18" customHeight="1">
      <c r="B28" s="268"/>
      <c r="C28" s="268"/>
      <c r="D28" s="271"/>
      <c r="E28" s="268"/>
      <c r="F28" s="268"/>
      <c r="G28" s="268"/>
    </row>
    <row r="29" spans="2:258" ht="18" customHeight="1">
      <c r="B29" s="269" t="s">
        <v>1057</v>
      </c>
      <c r="C29" s="269"/>
      <c r="D29" s="269" t="s">
        <v>1058</v>
      </c>
      <c r="E29" s="268"/>
      <c r="F29" s="268"/>
      <c r="G29" s="268"/>
    </row>
    <row r="37" spans="2:5" ht="15">
      <c r="B37" s="273" t="s">
        <v>1059</v>
      </c>
      <c r="C37" s="273"/>
      <c r="D37" s="273" t="s">
        <v>1060</v>
      </c>
      <c r="E37" s="273"/>
    </row>
    <row r="38" spans="2:5" ht="13.9" customHeight="1">
      <c r="B38" s="273"/>
      <c r="C38" s="273"/>
      <c r="D38" s="273"/>
      <c r="E38" s="273"/>
    </row>
    <row r="39" spans="2:5" ht="15">
      <c r="B39" s="273" t="s">
        <v>1061</v>
      </c>
      <c r="C39" s="273"/>
      <c r="D39" s="273" t="s">
        <v>1062</v>
      </c>
      <c r="E39" s="273"/>
    </row>
    <row r="40" spans="2:5" ht="13.9" customHeight="1">
      <c r="B40" s="273"/>
      <c r="C40" s="273"/>
      <c r="D40" s="273"/>
      <c r="E40" s="273"/>
    </row>
    <row r="41" spans="2:5" ht="15">
      <c r="B41" s="273" t="s">
        <v>1063</v>
      </c>
      <c r="C41" s="273"/>
      <c r="D41" s="273" t="s">
        <v>1062</v>
      </c>
      <c r="E41" s="273"/>
    </row>
    <row r="42" spans="2:5" ht="13.9" customHeight="1">
      <c r="B42" s="273"/>
      <c r="C42" s="273"/>
      <c r="D42" s="273"/>
      <c r="E42" s="273"/>
    </row>
    <row r="43" spans="2:5" ht="15">
      <c r="B43" s="273" t="s">
        <v>22</v>
      </c>
      <c r="C43" s="273"/>
      <c r="D43" s="274">
        <v>44652</v>
      </c>
      <c r="E43" s="273"/>
    </row>
    <row r="44" spans="2:5" ht="13.9" customHeight="1">
      <c r="B44" s="273"/>
      <c r="C44" s="273"/>
      <c r="D44" s="275"/>
      <c r="E44" s="273"/>
    </row>
    <row r="45" spans="2:5" ht="15">
      <c r="B45" s="273" t="s">
        <v>1064</v>
      </c>
      <c r="C45" s="273"/>
      <c r="D45" s="276">
        <v>51107</v>
      </c>
      <c r="E45" s="273"/>
    </row>
    <row r="46" spans="2:5" ht="7.5" customHeight="1">
      <c r="B46" s="273"/>
      <c r="C46" s="273"/>
      <c r="D46" s="276"/>
      <c r="E46" s="273"/>
    </row>
    <row r="47" spans="2:5" ht="15">
      <c r="B47" s="273"/>
      <c r="C47" s="273"/>
      <c r="D47" s="273"/>
      <c r="E47" s="273"/>
    </row>
    <row r="49" spans="2:2">
      <c r="B49" s="267" t="s">
        <v>1065</v>
      </c>
    </row>
  </sheetData>
  <mergeCells count="2">
    <mergeCell ref="A14:J14"/>
    <mergeCell ref="A15:J15"/>
  </mergeCells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1"/>
  <headerFooter alignWithMargins="0">
    <oddHeader xml:space="preserve">&amp;C&amp;"Arial CE,Tučné"&amp;12Projekt 2010 s r.o., Ruská 43, 703 00 Ostrava-Vítkovice, Česká republika
telefon: 596 693 720, E-mail: projekt2010@projekt2010.cz,  www.projekt2010.cz&amp;10
</oddHeader>
    <oddFooter>&amp;RArch.č.: &amp;"Arial,Tučné"PRO-11638-F.1&amp;"Arial,Obyčejné" list 1/18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0" t="s">
        <v>14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23"/>
      <c r="AQ5" s="23"/>
      <c r="AR5" s="21"/>
      <c r="BE5" s="30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2" t="s">
        <v>17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23"/>
      <c r="AQ6" s="23"/>
      <c r="AR6" s="21"/>
      <c r="BE6" s="30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8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8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0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8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08"/>
      <c r="BS13" s="18" t="s">
        <v>6</v>
      </c>
    </row>
    <row r="14" spans="1:74" ht="12.75">
      <c r="B14" s="22"/>
      <c r="C14" s="23"/>
      <c r="D14" s="23"/>
      <c r="E14" s="313" t="s">
        <v>29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0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8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08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8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08"/>
      <c r="BS20" s="18" t="s">
        <v>32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8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8"/>
    </row>
    <row r="23" spans="1:71" s="1" customFormat="1" ht="16.5" customHeight="1">
      <c r="B23" s="22"/>
      <c r="C23" s="23"/>
      <c r="D23" s="23"/>
      <c r="E23" s="315" t="s">
        <v>36</v>
      </c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23"/>
      <c r="AP23" s="23"/>
      <c r="AQ23" s="23"/>
      <c r="AR23" s="21"/>
      <c r="BE23" s="30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8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6">
        <f>ROUND(AG94,2)</f>
        <v>0</v>
      </c>
      <c r="AL26" s="317"/>
      <c r="AM26" s="317"/>
      <c r="AN26" s="317"/>
      <c r="AO26" s="317"/>
      <c r="AP26" s="37"/>
      <c r="AQ26" s="37"/>
      <c r="AR26" s="40"/>
      <c r="BE26" s="30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8" t="s">
        <v>38</v>
      </c>
      <c r="M28" s="318"/>
      <c r="N28" s="318"/>
      <c r="O28" s="318"/>
      <c r="P28" s="318"/>
      <c r="Q28" s="37"/>
      <c r="R28" s="37"/>
      <c r="S28" s="37"/>
      <c r="T28" s="37"/>
      <c r="U28" s="37"/>
      <c r="V28" s="37"/>
      <c r="W28" s="318" t="s">
        <v>39</v>
      </c>
      <c r="X28" s="318"/>
      <c r="Y28" s="318"/>
      <c r="Z28" s="318"/>
      <c r="AA28" s="318"/>
      <c r="AB28" s="318"/>
      <c r="AC28" s="318"/>
      <c r="AD28" s="318"/>
      <c r="AE28" s="318"/>
      <c r="AF28" s="37"/>
      <c r="AG28" s="37"/>
      <c r="AH28" s="37"/>
      <c r="AI28" s="37"/>
      <c r="AJ28" s="37"/>
      <c r="AK28" s="318" t="s">
        <v>40</v>
      </c>
      <c r="AL28" s="318"/>
      <c r="AM28" s="318"/>
      <c r="AN28" s="318"/>
      <c r="AO28" s="318"/>
      <c r="AP28" s="37"/>
      <c r="AQ28" s="37"/>
      <c r="AR28" s="40"/>
      <c r="BE28" s="308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02">
        <v>0.21</v>
      </c>
      <c r="M29" s="301"/>
      <c r="N29" s="301"/>
      <c r="O29" s="301"/>
      <c r="P29" s="301"/>
      <c r="Q29" s="42"/>
      <c r="R29" s="42"/>
      <c r="S29" s="42"/>
      <c r="T29" s="42"/>
      <c r="U29" s="42"/>
      <c r="V29" s="42"/>
      <c r="W29" s="300">
        <f>ROUND(AZ94, 2)</f>
        <v>0</v>
      </c>
      <c r="X29" s="301"/>
      <c r="Y29" s="301"/>
      <c r="Z29" s="301"/>
      <c r="AA29" s="301"/>
      <c r="AB29" s="301"/>
      <c r="AC29" s="301"/>
      <c r="AD29" s="301"/>
      <c r="AE29" s="301"/>
      <c r="AF29" s="42"/>
      <c r="AG29" s="42"/>
      <c r="AH29" s="42"/>
      <c r="AI29" s="42"/>
      <c r="AJ29" s="42"/>
      <c r="AK29" s="300">
        <f>ROUND(AV94, 2)</f>
        <v>0</v>
      </c>
      <c r="AL29" s="301"/>
      <c r="AM29" s="301"/>
      <c r="AN29" s="301"/>
      <c r="AO29" s="301"/>
      <c r="AP29" s="42"/>
      <c r="AQ29" s="42"/>
      <c r="AR29" s="43"/>
      <c r="BE29" s="309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02">
        <v>0.15</v>
      </c>
      <c r="M30" s="301"/>
      <c r="N30" s="301"/>
      <c r="O30" s="301"/>
      <c r="P30" s="301"/>
      <c r="Q30" s="42"/>
      <c r="R30" s="42"/>
      <c r="S30" s="42"/>
      <c r="T30" s="42"/>
      <c r="U30" s="42"/>
      <c r="V30" s="42"/>
      <c r="W30" s="300">
        <f>ROUND(BA94, 2)</f>
        <v>0</v>
      </c>
      <c r="X30" s="301"/>
      <c r="Y30" s="301"/>
      <c r="Z30" s="301"/>
      <c r="AA30" s="301"/>
      <c r="AB30" s="301"/>
      <c r="AC30" s="301"/>
      <c r="AD30" s="301"/>
      <c r="AE30" s="301"/>
      <c r="AF30" s="42"/>
      <c r="AG30" s="42"/>
      <c r="AH30" s="42"/>
      <c r="AI30" s="42"/>
      <c r="AJ30" s="42"/>
      <c r="AK30" s="300">
        <f>ROUND(AW94, 2)</f>
        <v>0</v>
      </c>
      <c r="AL30" s="301"/>
      <c r="AM30" s="301"/>
      <c r="AN30" s="301"/>
      <c r="AO30" s="301"/>
      <c r="AP30" s="42"/>
      <c r="AQ30" s="42"/>
      <c r="AR30" s="43"/>
      <c r="BE30" s="309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02">
        <v>0.21</v>
      </c>
      <c r="M31" s="301"/>
      <c r="N31" s="301"/>
      <c r="O31" s="301"/>
      <c r="P31" s="301"/>
      <c r="Q31" s="42"/>
      <c r="R31" s="42"/>
      <c r="S31" s="42"/>
      <c r="T31" s="42"/>
      <c r="U31" s="42"/>
      <c r="V31" s="42"/>
      <c r="W31" s="300">
        <f>ROUND(BB94, 2)</f>
        <v>0</v>
      </c>
      <c r="X31" s="301"/>
      <c r="Y31" s="301"/>
      <c r="Z31" s="301"/>
      <c r="AA31" s="301"/>
      <c r="AB31" s="301"/>
      <c r="AC31" s="301"/>
      <c r="AD31" s="301"/>
      <c r="AE31" s="301"/>
      <c r="AF31" s="42"/>
      <c r="AG31" s="42"/>
      <c r="AH31" s="42"/>
      <c r="AI31" s="42"/>
      <c r="AJ31" s="42"/>
      <c r="AK31" s="300">
        <v>0</v>
      </c>
      <c r="AL31" s="301"/>
      <c r="AM31" s="301"/>
      <c r="AN31" s="301"/>
      <c r="AO31" s="301"/>
      <c r="AP31" s="42"/>
      <c r="AQ31" s="42"/>
      <c r="AR31" s="43"/>
      <c r="BE31" s="309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02">
        <v>0.15</v>
      </c>
      <c r="M32" s="301"/>
      <c r="N32" s="301"/>
      <c r="O32" s="301"/>
      <c r="P32" s="301"/>
      <c r="Q32" s="42"/>
      <c r="R32" s="42"/>
      <c r="S32" s="42"/>
      <c r="T32" s="42"/>
      <c r="U32" s="42"/>
      <c r="V32" s="42"/>
      <c r="W32" s="300">
        <f>ROUND(BC94, 2)</f>
        <v>0</v>
      </c>
      <c r="X32" s="301"/>
      <c r="Y32" s="301"/>
      <c r="Z32" s="301"/>
      <c r="AA32" s="301"/>
      <c r="AB32" s="301"/>
      <c r="AC32" s="301"/>
      <c r="AD32" s="301"/>
      <c r="AE32" s="301"/>
      <c r="AF32" s="42"/>
      <c r="AG32" s="42"/>
      <c r="AH32" s="42"/>
      <c r="AI32" s="42"/>
      <c r="AJ32" s="42"/>
      <c r="AK32" s="300">
        <v>0</v>
      </c>
      <c r="AL32" s="301"/>
      <c r="AM32" s="301"/>
      <c r="AN32" s="301"/>
      <c r="AO32" s="301"/>
      <c r="AP32" s="42"/>
      <c r="AQ32" s="42"/>
      <c r="AR32" s="43"/>
      <c r="BE32" s="309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02">
        <v>0</v>
      </c>
      <c r="M33" s="301"/>
      <c r="N33" s="301"/>
      <c r="O33" s="301"/>
      <c r="P33" s="301"/>
      <c r="Q33" s="42"/>
      <c r="R33" s="42"/>
      <c r="S33" s="42"/>
      <c r="T33" s="42"/>
      <c r="U33" s="42"/>
      <c r="V33" s="42"/>
      <c r="W33" s="300">
        <f>ROUND(BD94, 2)</f>
        <v>0</v>
      </c>
      <c r="X33" s="301"/>
      <c r="Y33" s="301"/>
      <c r="Z33" s="301"/>
      <c r="AA33" s="301"/>
      <c r="AB33" s="301"/>
      <c r="AC33" s="301"/>
      <c r="AD33" s="301"/>
      <c r="AE33" s="301"/>
      <c r="AF33" s="42"/>
      <c r="AG33" s="42"/>
      <c r="AH33" s="42"/>
      <c r="AI33" s="42"/>
      <c r="AJ33" s="42"/>
      <c r="AK33" s="300">
        <v>0</v>
      </c>
      <c r="AL33" s="301"/>
      <c r="AM33" s="301"/>
      <c r="AN33" s="301"/>
      <c r="AO33" s="301"/>
      <c r="AP33" s="42"/>
      <c r="AQ33" s="42"/>
      <c r="AR33" s="43"/>
      <c r="BE33" s="309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8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03" t="s">
        <v>49</v>
      </c>
      <c r="Y35" s="304"/>
      <c r="Z35" s="304"/>
      <c r="AA35" s="304"/>
      <c r="AB35" s="304"/>
      <c r="AC35" s="46"/>
      <c r="AD35" s="46"/>
      <c r="AE35" s="46"/>
      <c r="AF35" s="46"/>
      <c r="AG35" s="46"/>
      <c r="AH35" s="46"/>
      <c r="AI35" s="46"/>
      <c r="AJ35" s="46"/>
      <c r="AK35" s="305">
        <f>SUM(AK26:AK33)</f>
        <v>0</v>
      </c>
      <c r="AL35" s="304"/>
      <c r="AM35" s="304"/>
      <c r="AN35" s="304"/>
      <c r="AO35" s="306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50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51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52</v>
      </c>
      <c r="AI60" s="39"/>
      <c r="AJ60" s="39"/>
      <c r="AK60" s="39"/>
      <c r="AL60" s="39"/>
      <c r="AM60" s="53" t="s">
        <v>53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54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55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52</v>
      </c>
      <c r="AI75" s="39"/>
      <c r="AJ75" s="39"/>
      <c r="AK75" s="39"/>
      <c r="AL75" s="39"/>
      <c r="AM75" s="53" t="s">
        <v>53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51107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9" t="str">
        <f>K6</f>
        <v>PD - Areál trolejbusy Ostrava - Sanace objektu gumárny II</v>
      </c>
      <c r="M85" s="290"/>
      <c r="N85" s="290"/>
      <c r="O85" s="290"/>
      <c r="P85" s="290"/>
      <c r="Q85" s="290"/>
      <c r="R85" s="290"/>
      <c r="S85" s="290"/>
      <c r="T85" s="290"/>
      <c r="U85" s="290"/>
      <c r="V85" s="290"/>
      <c r="W85" s="290"/>
      <c r="X85" s="290"/>
      <c r="Y85" s="290"/>
      <c r="Z85" s="290"/>
      <c r="AA85" s="290"/>
      <c r="AB85" s="290"/>
      <c r="AC85" s="290"/>
      <c r="AD85" s="290"/>
      <c r="AE85" s="290"/>
      <c r="AF85" s="290"/>
      <c r="AG85" s="290"/>
      <c r="AH85" s="290"/>
      <c r="AI85" s="290"/>
      <c r="AJ85" s="290"/>
      <c r="AK85" s="290"/>
      <c r="AL85" s="290"/>
      <c r="AM85" s="290"/>
      <c r="AN85" s="290"/>
      <c r="AO85" s="290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Ostrava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91" t="str">
        <f>IF(AN8= "","",AN8)</f>
        <v>25. 3. 2022</v>
      </c>
      <c r="AN87" s="291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DP Ostrava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92" t="str">
        <f>IF(E17="","",E17)</f>
        <v>PROJEKT 2010, s.r.o.</v>
      </c>
      <c r="AN89" s="293"/>
      <c r="AO89" s="293"/>
      <c r="AP89" s="293"/>
      <c r="AQ89" s="37"/>
      <c r="AR89" s="40"/>
      <c r="AS89" s="294" t="s">
        <v>57</v>
      </c>
      <c r="AT89" s="29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292" t="str">
        <f>IF(E20="","",E20)</f>
        <v>M. Morská</v>
      </c>
      <c r="AN90" s="293"/>
      <c r="AO90" s="293"/>
      <c r="AP90" s="293"/>
      <c r="AQ90" s="37"/>
      <c r="AR90" s="40"/>
      <c r="AS90" s="296"/>
      <c r="AT90" s="29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8"/>
      <c r="AT91" s="29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4" t="s">
        <v>58</v>
      </c>
      <c r="D92" s="285"/>
      <c r="E92" s="285"/>
      <c r="F92" s="285"/>
      <c r="G92" s="285"/>
      <c r="H92" s="74"/>
      <c r="I92" s="286" t="s">
        <v>59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7" t="s">
        <v>60</v>
      </c>
      <c r="AH92" s="285"/>
      <c r="AI92" s="285"/>
      <c r="AJ92" s="285"/>
      <c r="AK92" s="285"/>
      <c r="AL92" s="285"/>
      <c r="AM92" s="285"/>
      <c r="AN92" s="286" t="s">
        <v>61</v>
      </c>
      <c r="AO92" s="285"/>
      <c r="AP92" s="288"/>
      <c r="AQ92" s="75" t="s">
        <v>62</v>
      </c>
      <c r="AR92" s="40"/>
      <c r="AS92" s="76" t="s">
        <v>63</v>
      </c>
      <c r="AT92" s="77" t="s">
        <v>64</v>
      </c>
      <c r="AU92" s="77" t="s">
        <v>65</v>
      </c>
      <c r="AV92" s="77" t="s">
        <v>66</v>
      </c>
      <c r="AW92" s="77" t="s">
        <v>67</v>
      </c>
      <c r="AX92" s="77" t="s">
        <v>68</v>
      </c>
      <c r="AY92" s="77" t="s">
        <v>69</v>
      </c>
      <c r="AZ92" s="77" t="s">
        <v>70</v>
      </c>
      <c r="BA92" s="77" t="s">
        <v>71</v>
      </c>
      <c r="BB92" s="77" t="s">
        <v>72</v>
      </c>
      <c r="BC92" s="77" t="s">
        <v>73</v>
      </c>
      <c r="BD92" s="78" t="s">
        <v>74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75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2">
        <f>ROUND(SUM(AG95:AG96),2)</f>
        <v>0</v>
      </c>
      <c r="AH94" s="282"/>
      <c r="AI94" s="282"/>
      <c r="AJ94" s="282"/>
      <c r="AK94" s="282"/>
      <c r="AL94" s="282"/>
      <c r="AM94" s="282"/>
      <c r="AN94" s="283">
        <f>SUM(AG94,AT94)</f>
        <v>0</v>
      </c>
      <c r="AO94" s="283"/>
      <c r="AP94" s="283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76</v>
      </c>
      <c r="BT94" s="92" t="s">
        <v>77</v>
      </c>
      <c r="BU94" s="93" t="s">
        <v>78</v>
      </c>
      <c r="BV94" s="92" t="s">
        <v>79</v>
      </c>
      <c r="BW94" s="92" t="s">
        <v>5</v>
      </c>
      <c r="BX94" s="92" t="s">
        <v>80</v>
      </c>
      <c r="CL94" s="92" t="s">
        <v>1</v>
      </c>
    </row>
    <row r="95" spans="1:91" s="7" customFormat="1" ht="16.5" customHeight="1">
      <c r="A95" s="94" t="s">
        <v>81</v>
      </c>
      <c r="B95" s="95"/>
      <c r="C95" s="96"/>
      <c r="D95" s="281" t="s">
        <v>82</v>
      </c>
      <c r="E95" s="281"/>
      <c r="F95" s="281"/>
      <c r="G95" s="281"/>
      <c r="H95" s="281"/>
      <c r="I95" s="97"/>
      <c r="J95" s="281" t="s">
        <v>83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79">
        <f>'SO 01 - Gumárna'!J30</f>
        <v>0</v>
      </c>
      <c r="AH95" s="280"/>
      <c r="AI95" s="280"/>
      <c r="AJ95" s="280"/>
      <c r="AK95" s="280"/>
      <c r="AL95" s="280"/>
      <c r="AM95" s="280"/>
      <c r="AN95" s="279">
        <f>SUM(AG95,AT95)</f>
        <v>0</v>
      </c>
      <c r="AO95" s="280"/>
      <c r="AP95" s="280"/>
      <c r="AQ95" s="98" t="s">
        <v>84</v>
      </c>
      <c r="AR95" s="99"/>
      <c r="AS95" s="100">
        <v>0</v>
      </c>
      <c r="AT95" s="101">
        <f>ROUND(SUM(AV95:AW95),2)</f>
        <v>0</v>
      </c>
      <c r="AU95" s="102">
        <f>'SO 01 - Gumárna'!P137</f>
        <v>0</v>
      </c>
      <c r="AV95" s="101">
        <f>'SO 01 - Gumárna'!J33</f>
        <v>0</v>
      </c>
      <c r="AW95" s="101">
        <f>'SO 01 - Gumárna'!J34</f>
        <v>0</v>
      </c>
      <c r="AX95" s="101">
        <f>'SO 01 - Gumárna'!J35</f>
        <v>0</v>
      </c>
      <c r="AY95" s="101">
        <f>'SO 01 - Gumárna'!J36</f>
        <v>0</v>
      </c>
      <c r="AZ95" s="101">
        <f>'SO 01 - Gumárna'!F33</f>
        <v>0</v>
      </c>
      <c r="BA95" s="101">
        <f>'SO 01 - Gumárna'!F34</f>
        <v>0</v>
      </c>
      <c r="BB95" s="101">
        <f>'SO 01 - Gumárna'!F35</f>
        <v>0</v>
      </c>
      <c r="BC95" s="101">
        <f>'SO 01 - Gumárna'!F36</f>
        <v>0</v>
      </c>
      <c r="BD95" s="103">
        <f>'SO 01 - Gumárna'!F37</f>
        <v>0</v>
      </c>
      <c r="BT95" s="104" t="s">
        <v>85</v>
      </c>
      <c r="BV95" s="104" t="s">
        <v>79</v>
      </c>
      <c r="BW95" s="104" t="s">
        <v>86</v>
      </c>
      <c r="BX95" s="104" t="s">
        <v>5</v>
      </c>
      <c r="CL95" s="104" t="s">
        <v>1</v>
      </c>
      <c r="CM95" s="104" t="s">
        <v>87</v>
      </c>
    </row>
    <row r="96" spans="1:91" s="7" customFormat="1" ht="16.5" customHeight="1">
      <c r="A96" s="94" t="s">
        <v>81</v>
      </c>
      <c r="B96" s="95"/>
      <c r="C96" s="96"/>
      <c r="D96" s="281" t="s">
        <v>88</v>
      </c>
      <c r="E96" s="281"/>
      <c r="F96" s="281"/>
      <c r="G96" s="281"/>
      <c r="H96" s="281"/>
      <c r="I96" s="97"/>
      <c r="J96" s="281" t="s">
        <v>89</v>
      </c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79">
        <f>'VON - Vedlejší a ostatní ...'!J30</f>
        <v>0</v>
      </c>
      <c r="AH96" s="280"/>
      <c r="AI96" s="280"/>
      <c r="AJ96" s="280"/>
      <c r="AK96" s="280"/>
      <c r="AL96" s="280"/>
      <c r="AM96" s="280"/>
      <c r="AN96" s="279">
        <f>SUM(AG96,AT96)</f>
        <v>0</v>
      </c>
      <c r="AO96" s="280"/>
      <c r="AP96" s="280"/>
      <c r="AQ96" s="98" t="s">
        <v>84</v>
      </c>
      <c r="AR96" s="99"/>
      <c r="AS96" s="105">
        <v>0</v>
      </c>
      <c r="AT96" s="106">
        <f>ROUND(SUM(AV96:AW96),2)</f>
        <v>0</v>
      </c>
      <c r="AU96" s="107">
        <f>'VON - Vedlejší a ostatní ...'!P120</f>
        <v>0</v>
      </c>
      <c r="AV96" s="106">
        <f>'VON - Vedlejší a ostatní ...'!J33</f>
        <v>0</v>
      </c>
      <c r="AW96" s="106">
        <f>'VON - Vedlejší a ostatní ...'!J34</f>
        <v>0</v>
      </c>
      <c r="AX96" s="106">
        <f>'VON - Vedlejší a ostatní ...'!J35</f>
        <v>0</v>
      </c>
      <c r="AY96" s="106">
        <f>'VON - Vedlejší a ostatní ...'!J36</f>
        <v>0</v>
      </c>
      <c r="AZ96" s="106">
        <f>'VON - Vedlejší a ostatní ...'!F33</f>
        <v>0</v>
      </c>
      <c r="BA96" s="106">
        <f>'VON - Vedlejší a ostatní ...'!F34</f>
        <v>0</v>
      </c>
      <c r="BB96" s="106">
        <f>'VON - Vedlejší a ostatní ...'!F35</f>
        <v>0</v>
      </c>
      <c r="BC96" s="106">
        <f>'VON - Vedlejší a ostatní ...'!F36</f>
        <v>0</v>
      </c>
      <c r="BD96" s="108">
        <f>'VON - Vedlejší a ostatní ...'!F37</f>
        <v>0</v>
      </c>
      <c r="BT96" s="104" t="s">
        <v>85</v>
      </c>
      <c r="BV96" s="104" t="s">
        <v>79</v>
      </c>
      <c r="BW96" s="104" t="s">
        <v>90</v>
      </c>
      <c r="BX96" s="104" t="s">
        <v>5</v>
      </c>
      <c r="CL96" s="104" t="s">
        <v>1</v>
      </c>
      <c r="CM96" s="104" t="s">
        <v>87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aaGP8dJEdleJyc1uuO+ccLt4Hmna2PKeVIHUoh1d0YK29BJ0M6GcUAQNkjY/9utO27PQ1qRZlZ6JH8XxRE9Pfg==" saltValue="YIFzf3NYk4M6vz5vNJci3ICrn1JbTj6MeL5QC5zOpa0QFsRWGaBa4gXLZyqgeRvigzc5lQdch3Lg3njnz2S3cA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Gumárna'!C2" display="/" xr:uid="{00000000-0004-0000-0000-000000000000}"/>
    <hyperlink ref="A9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9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8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87</v>
      </c>
    </row>
    <row r="4" spans="1:46" s="1" customFormat="1" ht="24.95" customHeight="1">
      <c r="B4" s="21"/>
      <c r="D4" s="111" t="s">
        <v>91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2" t="str">
        <f>'Rekapitulace stavby'!K6</f>
        <v>PD - Areál trolejbusy Ostrava - Sanace objektu gumárny II</v>
      </c>
      <c r="F7" s="323"/>
      <c r="G7" s="323"/>
      <c r="H7" s="323"/>
      <c r="L7" s="21"/>
    </row>
    <row r="8" spans="1:46" s="2" customFormat="1" ht="12" customHeight="1">
      <c r="A8" s="35"/>
      <c r="B8" s="40"/>
      <c r="C8" s="35"/>
      <c r="D8" s="113" t="s">
        <v>92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4" t="s">
        <v>93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25. 3. 2022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6" t="str">
        <f>'Rekapitulace stavby'!E14</f>
        <v>Vyplň údaj</v>
      </c>
      <c r="F18" s="327"/>
      <c r="G18" s="327"/>
      <c r="H18" s="327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28" t="s">
        <v>36</v>
      </c>
      <c r="F27" s="328"/>
      <c r="G27" s="328"/>
      <c r="H27" s="328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ROUND(J137,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ROUND((SUM(BE137:BE696)),  2)</f>
        <v>0</v>
      </c>
      <c r="G33" s="35"/>
      <c r="H33" s="35"/>
      <c r="I33" s="125">
        <v>0.21</v>
      </c>
      <c r="J33" s="124">
        <f>ROUND(((SUM(BE137:BE696))*I33),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ROUND((SUM(BF137:BF696)),  2)</f>
        <v>0</v>
      </c>
      <c r="G34" s="35"/>
      <c r="H34" s="35"/>
      <c r="I34" s="125">
        <v>0.15</v>
      </c>
      <c r="J34" s="124">
        <f>ROUND(((SUM(BF137:BF696))*I34),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ROUND((SUM(BG137:BG696)),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ROUND((SUM(BH137:BH696)),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ROUND((SUM(BI137:BI696)),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PD - Areál trolejbusy Ostrava - Sanace objektu gumárny II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9" t="str">
        <f>E9</f>
        <v>SO 01 - Gumárna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Ostrava</v>
      </c>
      <c r="G89" s="37"/>
      <c r="H89" s="37"/>
      <c r="I89" s="30" t="s">
        <v>22</v>
      </c>
      <c r="J89" s="67" t="str">
        <f>IF(J12="","",J12)</f>
        <v>25. 3. 2022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DP Ostrava a.s.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M. Morská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95</v>
      </c>
      <c r="D94" s="145"/>
      <c r="E94" s="145"/>
      <c r="F94" s="145"/>
      <c r="G94" s="145"/>
      <c r="H94" s="145"/>
      <c r="I94" s="145"/>
      <c r="J94" s="146" t="s">
        <v>96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97</v>
      </c>
      <c r="D96" s="37"/>
      <c r="E96" s="37"/>
      <c r="F96" s="37"/>
      <c r="G96" s="37"/>
      <c r="H96" s="37"/>
      <c r="I96" s="37"/>
      <c r="J96" s="85">
        <f>J137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98</v>
      </c>
    </row>
    <row r="97" spans="2:12" s="9" customFormat="1" ht="24.95" customHeight="1">
      <c r="B97" s="148"/>
      <c r="C97" s="149"/>
      <c r="D97" s="150" t="s">
        <v>99</v>
      </c>
      <c r="E97" s="151"/>
      <c r="F97" s="151"/>
      <c r="G97" s="151"/>
      <c r="H97" s="151"/>
      <c r="I97" s="151"/>
      <c r="J97" s="152">
        <f>J138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100</v>
      </c>
      <c r="E98" s="157"/>
      <c r="F98" s="157"/>
      <c r="G98" s="157"/>
      <c r="H98" s="157"/>
      <c r="I98" s="157"/>
      <c r="J98" s="158">
        <f>J139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101</v>
      </c>
      <c r="E99" s="157"/>
      <c r="F99" s="157"/>
      <c r="G99" s="157"/>
      <c r="H99" s="157"/>
      <c r="I99" s="157"/>
      <c r="J99" s="158">
        <f>J205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102</v>
      </c>
      <c r="E100" s="157"/>
      <c r="F100" s="157"/>
      <c r="G100" s="157"/>
      <c r="H100" s="157"/>
      <c r="I100" s="157"/>
      <c r="J100" s="158">
        <f>J231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103</v>
      </c>
      <c r="E101" s="157"/>
      <c r="F101" s="157"/>
      <c r="G101" s="157"/>
      <c r="H101" s="157"/>
      <c r="I101" s="157"/>
      <c r="J101" s="158">
        <f>J240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104</v>
      </c>
      <c r="E102" s="157"/>
      <c r="F102" s="157"/>
      <c r="G102" s="157"/>
      <c r="H102" s="157"/>
      <c r="I102" s="157"/>
      <c r="J102" s="158">
        <f>J248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105</v>
      </c>
      <c r="E103" s="157"/>
      <c r="F103" s="157"/>
      <c r="G103" s="157"/>
      <c r="H103" s="157"/>
      <c r="I103" s="157"/>
      <c r="J103" s="158">
        <f>J316</f>
        <v>0</v>
      </c>
      <c r="K103" s="155"/>
      <c r="L103" s="159"/>
    </row>
    <row r="104" spans="2:12" s="10" customFormat="1" ht="19.899999999999999" customHeight="1">
      <c r="B104" s="154"/>
      <c r="C104" s="155"/>
      <c r="D104" s="156" t="s">
        <v>106</v>
      </c>
      <c r="E104" s="157"/>
      <c r="F104" s="157"/>
      <c r="G104" s="157"/>
      <c r="H104" s="157"/>
      <c r="I104" s="157"/>
      <c r="J104" s="158">
        <f>J346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107</v>
      </c>
      <c r="E105" s="157"/>
      <c r="F105" s="157"/>
      <c r="G105" s="157"/>
      <c r="H105" s="157"/>
      <c r="I105" s="157"/>
      <c r="J105" s="158">
        <f>J499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108</v>
      </c>
      <c r="E106" s="157"/>
      <c r="F106" s="157"/>
      <c r="G106" s="157"/>
      <c r="H106" s="157"/>
      <c r="I106" s="157"/>
      <c r="J106" s="158">
        <f>J511</f>
        <v>0</v>
      </c>
      <c r="K106" s="155"/>
      <c r="L106" s="159"/>
    </row>
    <row r="107" spans="2:12" s="9" customFormat="1" ht="24.95" customHeight="1">
      <c r="B107" s="148"/>
      <c r="C107" s="149"/>
      <c r="D107" s="150" t="s">
        <v>109</v>
      </c>
      <c r="E107" s="151"/>
      <c r="F107" s="151"/>
      <c r="G107" s="151"/>
      <c r="H107" s="151"/>
      <c r="I107" s="151"/>
      <c r="J107" s="152">
        <f>J513</f>
        <v>0</v>
      </c>
      <c r="K107" s="149"/>
      <c r="L107" s="153"/>
    </row>
    <row r="108" spans="2:12" s="10" customFormat="1" ht="19.899999999999999" customHeight="1">
      <c r="B108" s="154"/>
      <c r="C108" s="155"/>
      <c r="D108" s="156" t="s">
        <v>110</v>
      </c>
      <c r="E108" s="157"/>
      <c r="F108" s="157"/>
      <c r="G108" s="157"/>
      <c r="H108" s="157"/>
      <c r="I108" s="157"/>
      <c r="J108" s="158">
        <f>J514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111</v>
      </c>
      <c r="E109" s="157"/>
      <c r="F109" s="157"/>
      <c r="G109" s="157"/>
      <c r="H109" s="157"/>
      <c r="I109" s="157"/>
      <c r="J109" s="158">
        <f>J546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112</v>
      </c>
      <c r="E110" s="157"/>
      <c r="F110" s="157"/>
      <c r="G110" s="157"/>
      <c r="H110" s="157"/>
      <c r="I110" s="157"/>
      <c r="J110" s="158">
        <f>J556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113</v>
      </c>
      <c r="E111" s="157"/>
      <c r="F111" s="157"/>
      <c r="G111" s="157"/>
      <c r="H111" s="157"/>
      <c r="I111" s="157"/>
      <c r="J111" s="158">
        <f>J568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114</v>
      </c>
      <c r="E112" s="157"/>
      <c r="F112" s="157"/>
      <c r="G112" s="157"/>
      <c r="H112" s="157"/>
      <c r="I112" s="157"/>
      <c r="J112" s="158">
        <f>J588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115</v>
      </c>
      <c r="E113" s="157"/>
      <c r="F113" s="157"/>
      <c r="G113" s="157"/>
      <c r="H113" s="157"/>
      <c r="I113" s="157"/>
      <c r="J113" s="158">
        <f>J608</f>
        <v>0</v>
      </c>
      <c r="K113" s="155"/>
      <c r="L113" s="159"/>
    </row>
    <row r="114" spans="1:31" s="10" customFormat="1" ht="19.899999999999999" customHeight="1">
      <c r="B114" s="154"/>
      <c r="C114" s="155"/>
      <c r="D114" s="156" t="s">
        <v>116</v>
      </c>
      <c r="E114" s="157"/>
      <c r="F114" s="157"/>
      <c r="G114" s="157"/>
      <c r="H114" s="157"/>
      <c r="I114" s="157"/>
      <c r="J114" s="158">
        <f>J624</f>
        <v>0</v>
      </c>
      <c r="K114" s="155"/>
      <c r="L114" s="159"/>
    </row>
    <row r="115" spans="1:31" s="10" customFormat="1" ht="19.899999999999999" customHeight="1">
      <c r="B115" s="154"/>
      <c r="C115" s="155"/>
      <c r="D115" s="156" t="s">
        <v>117</v>
      </c>
      <c r="E115" s="157"/>
      <c r="F115" s="157"/>
      <c r="G115" s="157"/>
      <c r="H115" s="157"/>
      <c r="I115" s="157"/>
      <c r="J115" s="158">
        <f>J639</f>
        <v>0</v>
      </c>
      <c r="K115" s="155"/>
      <c r="L115" s="159"/>
    </row>
    <row r="116" spans="1:31" s="10" customFormat="1" ht="19.899999999999999" customHeight="1">
      <c r="B116" s="154"/>
      <c r="C116" s="155"/>
      <c r="D116" s="156" t="s">
        <v>118</v>
      </c>
      <c r="E116" s="157"/>
      <c r="F116" s="157"/>
      <c r="G116" s="157"/>
      <c r="H116" s="157"/>
      <c r="I116" s="157"/>
      <c r="J116" s="158">
        <f>J658</f>
        <v>0</v>
      </c>
      <c r="K116" s="155"/>
      <c r="L116" s="159"/>
    </row>
    <row r="117" spans="1:31" s="10" customFormat="1" ht="19.899999999999999" customHeight="1">
      <c r="B117" s="154"/>
      <c r="C117" s="155"/>
      <c r="D117" s="156" t="s">
        <v>119</v>
      </c>
      <c r="E117" s="157"/>
      <c r="F117" s="157"/>
      <c r="G117" s="157"/>
      <c r="H117" s="157"/>
      <c r="I117" s="157"/>
      <c r="J117" s="158">
        <f>J666</f>
        <v>0</v>
      </c>
      <c r="K117" s="155"/>
      <c r="L117" s="159"/>
    </row>
    <row r="118" spans="1:31" s="2" customFormat="1" ht="21.7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pans="1:31" s="2" customFormat="1" ht="6.95" customHeight="1">
      <c r="A123" s="35"/>
      <c r="B123" s="57"/>
      <c r="C123" s="58"/>
      <c r="D123" s="58"/>
      <c r="E123" s="58"/>
      <c r="F123" s="58"/>
      <c r="G123" s="58"/>
      <c r="H123" s="58"/>
      <c r="I123" s="58"/>
      <c r="J123" s="58"/>
      <c r="K123" s="58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24.95" customHeight="1">
      <c r="A124" s="35"/>
      <c r="B124" s="36"/>
      <c r="C124" s="24" t="s">
        <v>120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16</v>
      </c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320" t="str">
        <f>E7</f>
        <v>PD - Areál trolejbusy Ostrava - Sanace objektu gumárny II</v>
      </c>
      <c r="F127" s="321"/>
      <c r="G127" s="321"/>
      <c r="H127" s="321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92</v>
      </c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6.5" customHeight="1">
      <c r="A129" s="35"/>
      <c r="B129" s="36"/>
      <c r="C129" s="37"/>
      <c r="D129" s="37"/>
      <c r="E129" s="289" t="str">
        <f>E9</f>
        <v>SO 01 - Gumárna</v>
      </c>
      <c r="F129" s="319"/>
      <c r="G129" s="319"/>
      <c r="H129" s="319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30" t="s">
        <v>20</v>
      </c>
      <c r="D131" s="37"/>
      <c r="E131" s="37"/>
      <c r="F131" s="28" t="str">
        <f>F12</f>
        <v>Ostrava</v>
      </c>
      <c r="G131" s="37"/>
      <c r="H131" s="37"/>
      <c r="I131" s="30" t="s">
        <v>22</v>
      </c>
      <c r="J131" s="67" t="str">
        <f>IF(J12="","",J12)</f>
        <v>25. 3. 2022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6.9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2" customHeight="1">
      <c r="A133" s="35"/>
      <c r="B133" s="36"/>
      <c r="C133" s="30" t="s">
        <v>24</v>
      </c>
      <c r="D133" s="37"/>
      <c r="E133" s="37"/>
      <c r="F133" s="28" t="str">
        <f>E15</f>
        <v>DP Ostrava a.s.</v>
      </c>
      <c r="G133" s="37"/>
      <c r="H133" s="37"/>
      <c r="I133" s="30" t="s">
        <v>30</v>
      </c>
      <c r="J133" s="33" t="str">
        <f>E21</f>
        <v>PROJEKT 2010, s.r.o.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2" customHeight="1">
      <c r="A134" s="35"/>
      <c r="B134" s="36"/>
      <c r="C134" s="30" t="s">
        <v>28</v>
      </c>
      <c r="D134" s="37"/>
      <c r="E134" s="37"/>
      <c r="F134" s="28" t="str">
        <f>IF(E18="","",E18)</f>
        <v>Vyplň údaj</v>
      </c>
      <c r="G134" s="37"/>
      <c r="H134" s="37"/>
      <c r="I134" s="30" t="s">
        <v>33</v>
      </c>
      <c r="J134" s="33" t="str">
        <f>E24</f>
        <v>M. Morská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0.3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11" customFormat="1" ht="29.25" customHeight="1">
      <c r="A136" s="160"/>
      <c r="B136" s="161"/>
      <c r="C136" s="162" t="s">
        <v>121</v>
      </c>
      <c r="D136" s="163" t="s">
        <v>62</v>
      </c>
      <c r="E136" s="163" t="s">
        <v>58</v>
      </c>
      <c r="F136" s="163" t="s">
        <v>59</v>
      </c>
      <c r="G136" s="163" t="s">
        <v>122</v>
      </c>
      <c r="H136" s="163" t="s">
        <v>123</v>
      </c>
      <c r="I136" s="163" t="s">
        <v>124</v>
      </c>
      <c r="J136" s="164" t="s">
        <v>96</v>
      </c>
      <c r="K136" s="165" t="s">
        <v>125</v>
      </c>
      <c r="L136" s="166"/>
      <c r="M136" s="76" t="s">
        <v>1</v>
      </c>
      <c r="N136" s="77" t="s">
        <v>41</v>
      </c>
      <c r="O136" s="77" t="s">
        <v>126</v>
      </c>
      <c r="P136" s="77" t="s">
        <v>127</v>
      </c>
      <c r="Q136" s="77" t="s">
        <v>128</v>
      </c>
      <c r="R136" s="77" t="s">
        <v>129</v>
      </c>
      <c r="S136" s="77" t="s">
        <v>130</v>
      </c>
      <c r="T136" s="78" t="s">
        <v>131</v>
      </c>
      <c r="U136" s="160"/>
      <c r="V136" s="160"/>
      <c r="W136" s="160"/>
      <c r="X136" s="160"/>
      <c r="Y136" s="160"/>
      <c r="Z136" s="160"/>
      <c r="AA136" s="160"/>
      <c r="AB136" s="160"/>
      <c r="AC136" s="160"/>
      <c r="AD136" s="160"/>
      <c r="AE136" s="160"/>
    </row>
    <row r="137" spans="1:65" s="2" customFormat="1" ht="22.9" customHeight="1">
      <c r="A137" s="35"/>
      <c r="B137" s="36"/>
      <c r="C137" s="83" t="s">
        <v>132</v>
      </c>
      <c r="D137" s="37"/>
      <c r="E137" s="37"/>
      <c r="F137" s="37"/>
      <c r="G137" s="37"/>
      <c r="H137" s="37"/>
      <c r="I137" s="37"/>
      <c r="J137" s="167">
        <f>BK137</f>
        <v>0</v>
      </c>
      <c r="K137" s="37"/>
      <c r="L137" s="40"/>
      <c r="M137" s="79"/>
      <c r="N137" s="168"/>
      <c r="O137" s="80"/>
      <c r="P137" s="169">
        <f>P138+P513</f>
        <v>0</v>
      </c>
      <c r="Q137" s="80"/>
      <c r="R137" s="169">
        <f>R138+R513</f>
        <v>55.366462059999989</v>
      </c>
      <c r="S137" s="80"/>
      <c r="T137" s="170">
        <f>T138+T513</f>
        <v>46.054038999999996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76</v>
      </c>
      <c r="AU137" s="18" t="s">
        <v>98</v>
      </c>
      <c r="BK137" s="171">
        <f>BK138+BK513</f>
        <v>0</v>
      </c>
    </row>
    <row r="138" spans="1:65" s="12" customFormat="1" ht="25.9" customHeight="1">
      <c r="B138" s="172"/>
      <c r="C138" s="173"/>
      <c r="D138" s="174" t="s">
        <v>76</v>
      </c>
      <c r="E138" s="175" t="s">
        <v>133</v>
      </c>
      <c r="F138" s="175" t="s">
        <v>134</v>
      </c>
      <c r="G138" s="173"/>
      <c r="H138" s="173"/>
      <c r="I138" s="176"/>
      <c r="J138" s="177">
        <f>BK138</f>
        <v>0</v>
      </c>
      <c r="K138" s="173"/>
      <c r="L138" s="178"/>
      <c r="M138" s="179"/>
      <c r="N138" s="180"/>
      <c r="O138" s="180"/>
      <c r="P138" s="181">
        <f>P139+P205+P231+P240+P248+P316+P346+P499+P511</f>
        <v>0</v>
      </c>
      <c r="Q138" s="180"/>
      <c r="R138" s="181">
        <f>R139+R205+R231+R240+R248+R316+R346+R499+R511</f>
        <v>53.269671259999988</v>
      </c>
      <c r="S138" s="180"/>
      <c r="T138" s="182">
        <f>T139+T205+T231+T240+T248+T316+T346+T499+T511</f>
        <v>45.448246999999995</v>
      </c>
      <c r="AR138" s="183" t="s">
        <v>85</v>
      </c>
      <c r="AT138" s="184" t="s">
        <v>76</v>
      </c>
      <c r="AU138" s="184" t="s">
        <v>77</v>
      </c>
      <c r="AY138" s="183" t="s">
        <v>135</v>
      </c>
      <c r="BK138" s="185">
        <f>BK139+BK205+BK231+BK240+BK248+BK316+BK346+BK499+BK511</f>
        <v>0</v>
      </c>
    </row>
    <row r="139" spans="1:65" s="12" customFormat="1" ht="22.9" customHeight="1">
      <c r="B139" s="172"/>
      <c r="C139" s="173"/>
      <c r="D139" s="174" t="s">
        <v>76</v>
      </c>
      <c r="E139" s="186" t="s">
        <v>85</v>
      </c>
      <c r="F139" s="186" t="s">
        <v>136</v>
      </c>
      <c r="G139" s="173"/>
      <c r="H139" s="173"/>
      <c r="I139" s="176"/>
      <c r="J139" s="187">
        <f>BK139</f>
        <v>0</v>
      </c>
      <c r="K139" s="173"/>
      <c r="L139" s="178"/>
      <c r="M139" s="179"/>
      <c r="N139" s="180"/>
      <c r="O139" s="180"/>
      <c r="P139" s="181">
        <f>SUM(P140:P204)</f>
        <v>0</v>
      </c>
      <c r="Q139" s="180"/>
      <c r="R139" s="181">
        <f>SUM(R140:R204)</f>
        <v>18.988400349999999</v>
      </c>
      <c r="S139" s="180"/>
      <c r="T139" s="182">
        <f>SUM(T140:T204)</f>
        <v>6.9599999999999991</v>
      </c>
      <c r="AR139" s="183" t="s">
        <v>85</v>
      </c>
      <c r="AT139" s="184" t="s">
        <v>76</v>
      </c>
      <c r="AU139" s="184" t="s">
        <v>85</v>
      </c>
      <c r="AY139" s="183" t="s">
        <v>135</v>
      </c>
      <c r="BK139" s="185">
        <f>SUM(BK140:BK204)</f>
        <v>0</v>
      </c>
    </row>
    <row r="140" spans="1:65" s="2" customFormat="1" ht="24.2" customHeight="1">
      <c r="A140" s="35"/>
      <c r="B140" s="36"/>
      <c r="C140" s="188" t="s">
        <v>85</v>
      </c>
      <c r="D140" s="188" t="s">
        <v>137</v>
      </c>
      <c r="E140" s="189" t="s">
        <v>138</v>
      </c>
      <c r="F140" s="190" t="s">
        <v>139</v>
      </c>
      <c r="G140" s="191" t="s">
        <v>140</v>
      </c>
      <c r="H140" s="192">
        <v>24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42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0.28999999999999998</v>
      </c>
      <c r="T140" s="199">
        <f>S140*H140</f>
        <v>6.9599999999999991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141</v>
      </c>
      <c r="AT140" s="200" t="s">
        <v>137</v>
      </c>
      <c r="AU140" s="200" t="s">
        <v>87</v>
      </c>
      <c r="AY140" s="18" t="s">
        <v>135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85</v>
      </c>
      <c r="BK140" s="201">
        <f>ROUND(I140*H140,2)</f>
        <v>0</v>
      </c>
      <c r="BL140" s="18" t="s">
        <v>141</v>
      </c>
      <c r="BM140" s="200" t="s">
        <v>142</v>
      </c>
    </row>
    <row r="141" spans="1:65" s="13" customFormat="1">
      <c r="B141" s="202"/>
      <c r="C141" s="203"/>
      <c r="D141" s="204" t="s">
        <v>143</v>
      </c>
      <c r="E141" s="205" t="s">
        <v>1</v>
      </c>
      <c r="F141" s="206" t="s">
        <v>144</v>
      </c>
      <c r="G141" s="203"/>
      <c r="H141" s="205" t="s">
        <v>1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143</v>
      </c>
      <c r="AU141" s="212" t="s">
        <v>87</v>
      </c>
      <c r="AV141" s="13" t="s">
        <v>85</v>
      </c>
      <c r="AW141" s="13" t="s">
        <v>32</v>
      </c>
      <c r="AX141" s="13" t="s">
        <v>77</v>
      </c>
      <c r="AY141" s="212" t="s">
        <v>135</v>
      </c>
    </row>
    <row r="142" spans="1:65" s="13" customFormat="1">
      <c r="B142" s="202"/>
      <c r="C142" s="203"/>
      <c r="D142" s="204" t="s">
        <v>143</v>
      </c>
      <c r="E142" s="205" t="s">
        <v>1</v>
      </c>
      <c r="F142" s="206" t="s">
        <v>145</v>
      </c>
      <c r="G142" s="203"/>
      <c r="H142" s="205" t="s">
        <v>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143</v>
      </c>
      <c r="AU142" s="212" t="s">
        <v>87</v>
      </c>
      <c r="AV142" s="13" t="s">
        <v>85</v>
      </c>
      <c r="AW142" s="13" t="s">
        <v>32</v>
      </c>
      <c r="AX142" s="13" t="s">
        <v>77</v>
      </c>
      <c r="AY142" s="212" t="s">
        <v>135</v>
      </c>
    </row>
    <row r="143" spans="1:65" s="14" customFormat="1">
      <c r="B143" s="213"/>
      <c r="C143" s="214"/>
      <c r="D143" s="204" t="s">
        <v>143</v>
      </c>
      <c r="E143" s="215" t="s">
        <v>1</v>
      </c>
      <c r="F143" s="216" t="s">
        <v>146</v>
      </c>
      <c r="G143" s="214"/>
      <c r="H143" s="217">
        <v>24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143</v>
      </c>
      <c r="AU143" s="223" t="s">
        <v>87</v>
      </c>
      <c r="AV143" s="14" t="s">
        <v>87</v>
      </c>
      <c r="AW143" s="14" t="s">
        <v>32</v>
      </c>
      <c r="AX143" s="14" t="s">
        <v>85</v>
      </c>
      <c r="AY143" s="223" t="s">
        <v>135</v>
      </c>
    </row>
    <row r="144" spans="1:65" s="2" customFormat="1" ht="16.5" customHeight="1">
      <c r="A144" s="35"/>
      <c r="B144" s="36"/>
      <c r="C144" s="188" t="s">
        <v>87</v>
      </c>
      <c r="D144" s="188" t="s">
        <v>137</v>
      </c>
      <c r="E144" s="189" t="s">
        <v>147</v>
      </c>
      <c r="F144" s="190" t="s">
        <v>148</v>
      </c>
      <c r="G144" s="191" t="s">
        <v>140</v>
      </c>
      <c r="H144" s="192">
        <v>15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42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141</v>
      </c>
      <c r="AT144" s="200" t="s">
        <v>137</v>
      </c>
      <c r="AU144" s="200" t="s">
        <v>87</v>
      </c>
      <c r="AY144" s="18" t="s">
        <v>135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85</v>
      </c>
      <c r="BK144" s="201">
        <f>ROUND(I144*H144,2)</f>
        <v>0</v>
      </c>
      <c r="BL144" s="18" t="s">
        <v>141</v>
      </c>
      <c r="BM144" s="200" t="s">
        <v>149</v>
      </c>
    </row>
    <row r="145" spans="1:65" s="2" customFormat="1" ht="33" customHeight="1">
      <c r="A145" s="35"/>
      <c r="B145" s="36"/>
      <c r="C145" s="188" t="s">
        <v>150</v>
      </c>
      <c r="D145" s="188" t="s">
        <v>137</v>
      </c>
      <c r="E145" s="189" t="s">
        <v>151</v>
      </c>
      <c r="F145" s="190" t="s">
        <v>152</v>
      </c>
      <c r="G145" s="191" t="s">
        <v>153</v>
      </c>
      <c r="H145" s="192">
        <v>6.6260000000000003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42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141</v>
      </c>
      <c r="AT145" s="200" t="s">
        <v>137</v>
      </c>
      <c r="AU145" s="200" t="s">
        <v>87</v>
      </c>
      <c r="AY145" s="18" t="s">
        <v>135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85</v>
      </c>
      <c r="BK145" s="201">
        <f>ROUND(I145*H145,2)</f>
        <v>0</v>
      </c>
      <c r="BL145" s="18" t="s">
        <v>141</v>
      </c>
      <c r="BM145" s="200" t="s">
        <v>154</v>
      </c>
    </row>
    <row r="146" spans="1:65" s="14" customFormat="1">
      <c r="B146" s="213"/>
      <c r="C146" s="214"/>
      <c r="D146" s="204" t="s">
        <v>143</v>
      </c>
      <c r="E146" s="215" t="s">
        <v>1</v>
      </c>
      <c r="F146" s="216" t="s">
        <v>155</v>
      </c>
      <c r="G146" s="214"/>
      <c r="H146" s="217">
        <v>6.6260000000000003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143</v>
      </c>
      <c r="AU146" s="223" t="s">
        <v>87</v>
      </c>
      <c r="AV146" s="14" t="s">
        <v>87</v>
      </c>
      <c r="AW146" s="14" t="s">
        <v>32</v>
      </c>
      <c r="AX146" s="14" t="s">
        <v>85</v>
      </c>
      <c r="AY146" s="223" t="s">
        <v>135</v>
      </c>
    </row>
    <row r="147" spans="1:65" s="2" customFormat="1" ht="33" customHeight="1">
      <c r="A147" s="35"/>
      <c r="B147" s="36"/>
      <c r="C147" s="188" t="s">
        <v>141</v>
      </c>
      <c r="D147" s="188" t="s">
        <v>137</v>
      </c>
      <c r="E147" s="189" t="s">
        <v>156</v>
      </c>
      <c r="F147" s="190" t="s">
        <v>157</v>
      </c>
      <c r="G147" s="191" t="s">
        <v>153</v>
      </c>
      <c r="H147" s="192">
        <v>13.252000000000001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42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141</v>
      </c>
      <c r="AT147" s="200" t="s">
        <v>137</v>
      </c>
      <c r="AU147" s="200" t="s">
        <v>87</v>
      </c>
      <c r="AY147" s="18" t="s">
        <v>135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85</v>
      </c>
      <c r="BK147" s="201">
        <f>ROUND(I147*H147,2)</f>
        <v>0</v>
      </c>
      <c r="BL147" s="18" t="s">
        <v>141</v>
      </c>
      <c r="BM147" s="200" t="s">
        <v>158</v>
      </c>
    </row>
    <row r="148" spans="1:65" s="13" customFormat="1">
      <c r="B148" s="202"/>
      <c r="C148" s="203"/>
      <c r="D148" s="204" t="s">
        <v>143</v>
      </c>
      <c r="E148" s="205" t="s">
        <v>1</v>
      </c>
      <c r="F148" s="206" t="s">
        <v>144</v>
      </c>
      <c r="G148" s="203"/>
      <c r="H148" s="205" t="s">
        <v>1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143</v>
      </c>
      <c r="AU148" s="212" t="s">
        <v>87</v>
      </c>
      <c r="AV148" s="13" t="s">
        <v>85</v>
      </c>
      <c r="AW148" s="13" t="s">
        <v>32</v>
      </c>
      <c r="AX148" s="13" t="s">
        <v>77</v>
      </c>
      <c r="AY148" s="212" t="s">
        <v>135</v>
      </c>
    </row>
    <row r="149" spans="1:65" s="13" customFormat="1">
      <c r="B149" s="202"/>
      <c r="C149" s="203"/>
      <c r="D149" s="204" t="s">
        <v>143</v>
      </c>
      <c r="E149" s="205" t="s">
        <v>1</v>
      </c>
      <c r="F149" s="206" t="s">
        <v>159</v>
      </c>
      <c r="G149" s="203"/>
      <c r="H149" s="205" t="s">
        <v>1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143</v>
      </c>
      <c r="AU149" s="212" t="s">
        <v>87</v>
      </c>
      <c r="AV149" s="13" t="s">
        <v>85</v>
      </c>
      <c r="AW149" s="13" t="s">
        <v>32</v>
      </c>
      <c r="AX149" s="13" t="s">
        <v>77</v>
      </c>
      <c r="AY149" s="212" t="s">
        <v>135</v>
      </c>
    </row>
    <row r="150" spans="1:65" s="14" customFormat="1">
      <c r="B150" s="213"/>
      <c r="C150" s="214"/>
      <c r="D150" s="204" t="s">
        <v>143</v>
      </c>
      <c r="E150" s="215" t="s">
        <v>1</v>
      </c>
      <c r="F150" s="216" t="s">
        <v>160</v>
      </c>
      <c r="G150" s="214"/>
      <c r="H150" s="217">
        <v>18.861000000000001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143</v>
      </c>
      <c r="AU150" s="223" t="s">
        <v>87</v>
      </c>
      <c r="AV150" s="14" t="s">
        <v>87</v>
      </c>
      <c r="AW150" s="14" t="s">
        <v>32</v>
      </c>
      <c r="AX150" s="14" t="s">
        <v>77</v>
      </c>
      <c r="AY150" s="223" t="s">
        <v>135</v>
      </c>
    </row>
    <row r="151" spans="1:65" s="14" customFormat="1">
      <c r="B151" s="213"/>
      <c r="C151" s="214"/>
      <c r="D151" s="204" t="s">
        <v>143</v>
      </c>
      <c r="E151" s="215" t="s">
        <v>1</v>
      </c>
      <c r="F151" s="216" t="s">
        <v>161</v>
      </c>
      <c r="G151" s="214"/>
      <c r="H151" s="217">
        <v>0.77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143</v>
      </c>
      <c r="AU151" s="223" t="s">
        <v>87</v>
      </c>
      <c r="AV151" s="14" t="s">
        <v>87</v>
      </c>
      <c r="AW151" s="14" t="s">
        <v>32</v>
      </c>
      <c r="AX151" s="14" t="s">
        <v>77</v>
      </c>
      <c r="AY151" s="223" t="s">
        <v>135</v>
      </c>
    </row>
    <row r="152" spans="1:65" s="14" customFormat="1">
      <c r="B152" s="213"/>
      <c r="C152" s="214"/>
      <c r="D152" s="204" t="s">
        <v>143</v>
      </c>
      <c r="E152" s="215" t="s">
        <v>1</v>
      </c>
      <c r="F152" s="216" t="s">
        <v>162</v>
      </c>
      <c r="G152" s="214"/>
      <c r="H152" s="217">
        <v>5.4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143</v>
      </c>
      <c r="AU152" s="223" t="s">
        <v>87</v>
      </c>
      <c r="AV152" s="14" t="s">
        <v>87</v>
      </c>
      <c r="AW152" s="14" t="s">
        <v>32</v>
      </c>
      <c r="AX152" s="14" t="s">
        <v>77</v>
      </c>
      <c r="AY152" s="223" t="s">
        <v>135</v>
      </c>
    </row>
    <row r="153" spans="1:65" s="14" customFormat="1">
      <c r="B153" s="213"/>
      <c r="C153" s="214"/>
      <c r="D153" s="204" t="s">
        <v>143</v>
      </c>
      <c r="E153" s="215" t="s">
        <v>1</v>
      </c>
      <c r="F153" s="216" t="s">
        <v>163</v>
      </c>
      <c r="G153" s="214"/>
      <c r="H153" s="217">
        <v>8.1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143</v>
      </c>
      <c r="AU153" s="223" t="s">
        <v>87</v>
      </c>
      <c r="AV153" s="14" t="s">
        <v>87</v>
      </c>
      <c r="AW153" s="14" t="s">
        <v>32</v>
      </c>
      <c r="AX153" s="14" t="s">
        <v>77</v>
      </c>
      <c r="AY153" s="223" t="s">
        <v>135</v>
      </c>
    </row>
    <row r="154" spans="1:65" s="15" customFormat="1">
      <c r="B154" s="224"/>
      <c r="C154" s="225"/>
      <c r="D154" s="204" t="s">
        <v>143</v>
      </c>
      <c r="E154" s="226" t="s">
        <v>1</v>
      </c>
      <c r="F154" s="227" t="s">
        <v>164</v>
      </c>
      <c r="G154" s="225"/>
      <c r="H154" s="228">
        <v>33.131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AT154" s="234" t="s">
        <v>143</v>
      </c>
      <c r="AU154" s="234" t="s">
        <v>87</v>
      </c>
      <c r="AV154" s="15" t="s">
        <v>150</v>
      </c>
      <c r="AW154" s="15" t="s">
        <v>32</v>
      </c>
      <c r="AX154" s="15" t="s">
        <v>77</v>
      </c>
      <c r="AY154" s="234" t="s">
        <v>135</v>
      </c>
    </row>
    <row r="155" spans="1:65" s="14" customFormat="1">
      <c r="B155" s="213"/>
      <c r="C155" s="214"/>
      <c r="D155" s="204" t="s">
        <v>143</v>
      </c>
      <c r="E155" s="215" t="s">
        <v>1</v>
      </c>
      <c r="F155" s="216" t="s">
        <v>165</v>
      </c>
      <c r="G155" s="214"/>
      <c r="H155" s="217">
        <v>13.252000000000001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143</v>
      </c>
      <c r="AU155" s="223" t="s">
        <v>87</v>
      </c>
      <c r="AV155" s="14" t="s">
        <v>87</v>
      </c>
      <c r="AW155" s="14" t="s">
        <v>32</v>
      </c>
      <c r="AX155" s="14" t="s">
        <v>85</v>
      </c>
      <c r="AY155" s="223" t="s">
        <v>135</v>
      </c>
    </row>
    <row r="156" spans="1:65" s="2" customFormat="1" ht="33" customHeight="1">
      <c r="A156" s="35"/>
      <c r="B156" s="36"/>
      <c r="C156" s="188" t="s">
        <v>166</v>
      </c>
      <c r="D156" s="188" t="s">
        <v>137</v>
      </c>
      <c r="E156" s="189" t="s">
        <v>167</v>
      </c>
      <c r="F156" s="190" t="s">
        <v>168</v>
      </c>
      <c r="G156" s="191" t="s">
        <v>153</v>
      </c>
      <c r="H156" s="192">
        <v>13.252000000000001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42</v>
      </c>
      <c r="O156" s="7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141</v>
      </c>
      <c r="AT156" s="200" t="s">
        <v>137</v>
      </c>
      <c r="AU156" s="200" t="s">
        <v>87</v>
      </c>
      <c r="AY156" s="18" t="s">
        <v>135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85</v>
      </c>
      <c r="BK156" s="201">
        <f>ROUND(I156*H156,2)</f>
        <v>0</v>
      </c>
      <c r="BL156" s="18" t="s">
        <v>141</v>
      </c>
      <c r="BM156" s="200" t="s">
        <v>169</v>
      </c>
    </row>
    <row r="157" spans="1:65" s="14" customFormat="1">
      <c r="B157" s="213"/>
      <c r="C157" s="214"/>
      <c r="D157" s="204" t="s">
        <v>143</v>
      </c>
      <c r="E157" s="215" t="s">
        <v>1</v>
      </c>
      <c r="F157" s="216" t="s">
        <v>170</v>
      </c>
      <c r="G157" s="214"/>
      <c r="H157" s="217">
        <v>13.252000000000001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143</v>
      </c>
      <c r="AU157" s="223" t="s">
        <v>87</v>
      </c>
      <c r="AV157" s="14" t="s">
        <v>87</v>
      </c>
      <c r="AW157" s="14" t="s">
        <v>32</v>
      </c>
      <c r="AX157" s="14" t="s">
        <v>85</v>
      </c>
      <c r="AY157" s="223" t="s">
        <v>135</v>
      </c>
    </row>
    <row r="158" spans="1:65" s="2" customFormat="1" ht="21.75" customHeight="1">
      <c r="A158" s="35"/>
      <c r="B158" s="36"/>
      <c r="C158" s="188" t="s">
        <v>171</v>
      </c>
      <c r="D158" s="188" t="s">
        <v>137</v>
      </c>
      <c r="E158" s="189" t="s">
        <v>172</v>
      </c>
      <c r="F158" s="190" t="s">
        <v>173</v>
      </c>
      <c r="G158" s="191" t="s">
        <v>140</v>
      </c>
      <c r="H158" s="192">
        <v>23.4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42</v>
      </c>
      <c r="O158" s="72"/>
      <c r="P158" s="198">
        <f>O158*H158</f>
        <v>0</v>
      </c>
      <c r="Q158" s="198">
        <v>8.4000000000000003E-4</v>
      </c>
      <c r="R158" s="198">
        <f>Q158*H158</f>
        <v>1.9656E-2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141</v>
      </c>
      <c r="AT158" s="200" t="s">
        <v>137</v>
      </c>
      <c r="AU158" s="200" t="s">
        <v>87</v>
      </c>
      <c r="AY158" s="18" t="s">
        <v>135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85</v>
      </c>
      <c r="BK158" s="201">
        <f>ROUND(I158*H158,2)</f>
        <v>0</v>
      </c>
      <c r="BL158" s="18" t="s">
        <v>141</v>
      </c>
      <c r="BM158" s="200" t="s">
        <v>174</v>
      </c>
    </row>
    <row r="159" spans="1:65" s="14" customFormat="1">
      <c r="B159" s="213"/>
      <c r="C159" s="214"/>
      <c r="D159" s="204" t="s">
        <v>143</v>
      </c>
      <c r="E159" s="215" t="s">
        <v>1</v>
      </c>
      <c r="F159" s="216" t="s">
        <v>175</v>
      </c>
      <c r="G159" s="214"/>
      <c r="H159" s="217">
        <v>7.2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143</v>
      </c>
      <c r="AU159" s="223" t="s">
        <v>87</v>
      </c>
      <c r="AV159" s="14" t="s">
        <v>87</v>
      </c>
      <c r="AW159" s="14" t="s">
        <v>32</v>
      </c>
      <c r="AX159" s="14" t="s">
        <v>77</v>
      </c>
      <c r="AY159" s="223" t="s">
        <v>135</v>
      </c>
    </row>
    <row r="160" spans="1:65" s="14" customFormat="1">
      <c r="B160" s="213"/>
      <c r="C160" s="214"/>
      <c r="D160" s="204" t="s">
        <v>143</v>
      </c>
      <c r="E160" s="215" t="s">
        <v>1</v>
      </c>
      <c r="F160" s="216" t="s">
        <v>176</v>
      </c>
      <c r="G160" s="214"/>
      <c r="H160" s="217">
        <v>16.2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143</v>
      </c>
      <c r="AU160" s="223" t="s">
        <v>87</v>
      </c>
      <c r="AV160" s="14" t="s">
        <v>87</v>
      </c>
      <c r="AW160" s="14" t="s">
        <v>32</v>
      </c>
      <c r="AX160" s="14" t="s">
        <v>77</v>
      </c>
      <c r="AY160" s="223" t="s">
        <v>135</v>
      </c>
    </row>
    <row r="161" spans="1:65" s="16" customFormat="1">
      <c r="B161" s="235"/>
      <c r="C161" s="236"/>
      <c r="D161" s="204" t="s">
        <v>143</v>
      </c>
      <c r="E161" s="237" t="s">
        <v>1</v>
      </c>
      <c r="F161" s="238" t="s">
        <v>177</v>
      </c>
      <c r="G161" s="236"/>
      <c r="H161" s="239">
        <v>23.4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143</v>
      </c>
      <c r="AU161" s="245" t="s">
        <v>87</v>
      </c>
      <c r="AV161" s="16" t="s">
        <v>141</v>
      </c>
      <c r="AW161" s="16" t="s">
        <v>32</v>
      </c>
      <c r="AX161" s="16" t="s">
        <v>85</v>
      </c>
      <c r="AY161" s="245" t="s">
        <v>135</v>
      </c>
    </row>
    <row r="162" spans="1:65" s="2" customFormat="1" ht="24.2" customHeight="1">
      <c r="A162" s="35"/>
      <c r="B162" s="36"/>
      <c r="C162" s="188" t="s">
        <v>178</v>
      </c>
      <c r="D162" s="188" t="s">
        <v>137</v>
      </c>
      <c r="E162" s="189" t="s">
        <v>179</v>
      </c>
      <c r="F162" s="190" t="s">
        <v>180</v>
      </c>
      <c r="G162" s="191" t="s">
        <v>140</v>
      </c>
      <c r="H162" s="192">
        <v>21.611000000000001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42</v>
      </c>
      <c r="O162" s="72"/>
      <c r="P162" s="198">
        <f>O162*H162</f>
        <v>0</v>
      </c>
      <c r="Q162" s="198">
        <v>8.4999999999999995E-4</v>
      </c>
      <c r="R162" s="198">
        <f>Q162*H162</f>
        <v>1.836935E-2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141</v>
      </c>
      <c r="AT162" s="200" t="s">
        <v>137</v>
      </c>
      <c r="AU162" s="200" t="s">
        <v>87</v>
      </c>
      <c r="AY162" s="18" t="s">
        <v>135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85</v>
      </c>
      <c r="BK162" s="201">
        <f>ROUND(I162*H162,2)</f>
        <v>0</v>
      </c>
      <c r="BL162" s="18" t="s">
        <v>141</v>
      </c>
      <c r="BM162" s="200" t="s">
        <v>181</v>
      </c>
    </row>
    <row r="163" spans="1:65" s="14" customFormat="1">
      <c r="B163" s="213"/>
      <c r="C163" s="214"/>
      <c r="D163" s="204" t="s">
        <v>143</v>
      </c>
      <c r="E163" s="215" t="s">
        <v>1</v>
      </c>
      <c r="F163" s="216" t="s">
        <v>182</v>
      </c>
      <c r="G163" s="214"/>
      <c r="H163" s="217">
        <v>18.861000000000001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143</v>
      </c>
      <c r="AU163" s="223" t="s">
        <v>87</v>
      </c>
      <c r="AV163" s="14" t="s">
        <v>87</v>
      </c>
      <c r="AW163" s="14" t="s">
        <v>32</v>
      </c>
      <c r="AX163" s="14" t="s">
        <v>77</v>
      </c>
      <c r="AY163" s="223" t="s">
        <v>135</v>
      </c>
    </row>
    <row r="164" spans="1:65" s="14" customFormat="1">
      <c r="B164" s="213"/>
      <c r="C164" s="214"/>
      <c r="D164" s="204" t="s">
        <v>143</v>
      </c>
      <c r="E164" s="215" t="s">
        <v>1</v>
      </c>
      <c r="F164" s="216" t="s">
        <v>183</v>
      </c>
      <c r="G164" s="214"/>
      <c r="H164" s="217">
        <v>2.75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143</v>
      </c>
      <c r="AU164" s="223" t="s">
        <v>87</v>
      </c>
      <c r="AV164" s="14" t="s">
        <v>87</v>
      </c>
      <c r="AW164" s="14" t="s">
        <v>32</v>
      </c>
      <c r="AX164" s="14" t="s">
        <v>77</v>
      </c>
      <c r="AY164" s="223" t="s">
        <v>135</v>
      </c>
    </row>
    <row r="165" spans="1:65" s="16" customFormat="1">
      <c r="B165" s="235"/>
      <c r="C165" s="236"/>
      <c r="D165" s="204" t="s">
        <v>143</v>
      </c>
      <c r="E165" s="237" t="s">
        <v>1</v>
      </c>
      <c r="F165" s="238" t="s">
        <v>177</v>
      </c>
      <c r="G165" s="236"/>
      <c r="H165" s="239">
        <v>21.611000000000001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143</v>
      </c>
      <c r="AU165" s="245" t="s">
        <v>87</v>
      </c>
      <c r="AV165" s="16" t="s">
        <v>141</v>
      </c>
      <c r="AW165" s="16" t="s">
        <v>32</v>
      </c>
      <c r="AX165" s="16" t="s">
        <v>85</v>
      </c>
      <c r="AY165" s="245" t="s">
        <v>135</v>
      </c>
    </row>
    <row r="166" spans="1:65" s="2" customFormat="1" ht="24.2" customHeight="1">
      <c r="A166" s="35"/>
      <c r="B166" s="36"/>
      <c r="C166" s="188" t="s">
        <v>184</v>
      </c>
      <c r="D166" s="188" t="s">
        <v>137</v>
      </c>
      <c r="E166" s="189" t="s">
        <v>185</v>
      </c>
      <c r="F166" s="190" t="s">
        <v>186</v>
      </c>
      <c r="G166" s="191" t="s">
        <v>140</v>
      </c>
      <c r="H166" s="192">
        <v>23.4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42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141</v>
      </c>
      <c r="AT166" s="200" t="s">
        <v>137</v>
      </c>
      <c r="AU166" s="200" t="s">
        <v>87</v>
      </c>
      <c r="AY166" s="18" t="s">
        <v>135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85</v>
      </c>
      <c r="BK166" s="201">
        <f>ROUND(I166*H166,2)</f>
        <v>0</v>
      </c>
      <c r="BL166" s="18" t="s">
        <v>141</v>
      </c>
      <c r="BM166" s="200" t="s">
        <v>187</v>
      </c>
    </row>
    <row r="167" spans="1:65" s="2" customFormat="1" ht="24.2" customHeight="1">
      <c r="A167" s="35"/>
      <c r="B167" s="36"/>
      <c r="C167" s="188" t="s">
        <v>188</v>
      </c>
      <c r="D167" s="188" t="s">
        <v>137</v>
      </c>
      <c r="E167" s="189" t="s">
        <v>189</v>
      </c>
      <c r="F167" s="190" t="s">
        <v>190</v>
      </c>
      <c r="G167" s="191" t="s">
        <v>140</v>
      </c>
      <c r="H167" s="192">
        <v>21.611000000000001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42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141</v>
      </c>
      <c r="AT167" s="200" t="s">
        <v>137</v>
      </c>
      <c r="AU167" s="200" t="s">
        <v>87</v>
      </c>
      <c r="AY167" s="18" t="s">
        <v>135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85</v>
      </c>
      <c r="BK167" s="201">
        <f>ROUND(I167*H167,2)</f>
        <v>0</v>
      </c>
      <c r="BL167" s="18" t="s">
        <v>141</v>
      </c>
      <c r="BM167" s="200" t="s">
        <v>191</v>
      </c>
    </row>
    <row r="168" spans="1:65" s="2" customFormat="1" ht="37.9" customHeight="1">
      <c r="A168" s="35"/>
      <c r="B168" s="36"/>
      <c r="C168" s="188" t="s">
        <v>192</v>
      </c>
      <c r="D168" s="188" t="s">
        <v>137</v>
      </c>
      <c r="E168" s="189" t="s">
        <v>193</v>
      </c>
      <c r="F168" s="190" t="s">
        <v>194</v>
      </c>
      <c r="G168" s="191" t="s">
        <v>153</v>
      </c>
      <c r="H168" s="192">
        <v>14.478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42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141</v>
      </c>
      <c r="AT168" s="200" t="s">
        <v>137</v>
      </c>
      <c r="AU168" s="200" t="s">
        <v>87</v>
      </c>
      <c r="AY168" s="18" t="s">
        <v>135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85</v>
      </c>
      <c r="BK168" s="201">
        <f>ROUND(I168*H168,2)</f>
        <v>0</v>
      </c>
      <c r="BL168" s="18" t="s">
        <v>141</v>
      </c>
      <c r="BM168" s="200" t="s">
        <v>195</v>
      </c>
    </row>
    <row r="169" spans="1:65" s="14" customFormat="1">
      <c r="B169" s="213"/>
      <c r="C169" s="214"/>
      <c r="D169" s="204" t="s">
        <v>143</v>
      </c>
      <c r="E169" s="215" t="s">
        <v>1</v>
      </c>
      <c r="F169" s="216" t="s">
        <v>196</v>
      </c>
      <c r="G169" s="214"/>
      <c r="H169" s="217">
        <v>19.878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143</v>
      </c>
      <c r="AU169" s="223" t="s">
        <v>87</v>
      </c>
      <c r="AV169" s="14" t="s">
        <v>87</v>
      </c>
      <c r="AW169" s="14" t="s">
        <v>32</v>
      </c>
      <c r="AX169" s="14" t="s">
        <v>77</v>
      </c>
      <c r="AY169" s="223" t="s">
        <v>135</v>
      </c>
    </row>
    <row r="170" spans="1:65" s="14" customFormat="1">
      <c r="B170" s="213"/>
      <c r="C170" s="214"/>
      <c r="D170" s="204" t="s">
        <v>143</v>
      </c>
      <c r="E170" s="215" t="s">
        <v>1</v>
      </c>
      <c r="F170" s="216" t="s">
        <v>197</v>
      </c>
      <c r="G170" s="214"/>
      <c r="H170" s="217">
        <v>-5.4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143</v>
      </c>
      <c r="AU170" s="223" t="s">
        <v>87</v>
      </c>
      <c r="AV170" s="14" t="s">
        <v>87</v>
      </c>
      <c r="AW170" s="14" t="s">
        <v>32</v>
      </c>
      <c r="AX170" s="14" t="s">
        <v>77</v>
      </c>
      <c r="AY170" s="223" t="s">
        <v>135</v>
      </c>
    </row>
    <row r="171" spans="1:65" s="16" customFormat="1">
      <c r="B171" s="235"/>
      <c r="C171" s="236"/>
      <c r="D171" s="204" t="s">
        <v>143</v>
      </c>
      <c r="E171" s="237" t="s">
        <v>1</v>
      </c>
      <c r="F171" s="238" t="s">
        <v>177</v>
      </c>
      <c r="G171" s="236"/>
      <c r="H171" s="239">
        <v>14.478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143</v>
      </c>
      <c r="AU171" s="245" t="s">
        <v>87</v>
      </c>
      <c r="AV171" s="16" t="s">
        <v>141</v>
      </c>
      <c r="AW171" s="16" t="s">
        <v>32</v>
      </c>
      <c r="AX171" s="16" t="s">
        <v>85</v>
      </c>
      <c r="AY171" s="245" t="s">
        <v>135</v>
      </c>
    </row>
    <row r="172" spans="1:65" s="2" customFormat="1" ht="37.9" customHeight="1">
      <c r="A172" s="35"/>
      <c r="B172" s="36"/>
      <c r="C172" s="188" t="s">
        <v>198</v>
      </c>
      <c r="D172" s="188" t="s">
        <v>137</v>
      </c>
      <c r="E172" s="189" t="s">
        <v>199</v>
      </c>
      <c r="F172" s="190" t="s">
        <v>200</v>
      </c>
      <c r="G172" s="191" t="s">
        <v>153</v>
      </c>
      <c r="H172" s="192">
        <v>13.252000000000001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42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141</v>
      </c>
      <c r="AT172" s="200" t="s">
        <v>137</v>
      </c>
      <c r="AU172" s="200" t="s">
        <v>87</v>
      </c>
      <c r="AY172" s="18" t="s">
        <v>135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85</v>
      </c>
      <c r="BK172" s="201">
        <f>ROUND(I172*H172,2)</f>
        <v>0</v>
      </c>
      <c r="BL172" s="18" t="s">
        <v>141</v>
      </c>
      <c r="BM172" s="200" t="s">
        <v>201</v>
      </c>
    </row>
    <row r="173" spans="1:65" s="14" customFormat="1">
      <c r="B173" s="213"/>
      <c r="C173" s="214"/>
      <c r="D173" s="204" t="s">
        <v>143</v>
      </c>
      <c r="E173" s="215" t="s">
        <v>1</v>
      </c>
      <c r="F173" s="216" t="s">
        <v>202</v>
      </c>
      <c r="G173" s="214"/>
      <c r="H173" s="217">
        <v>13.252000000000001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143</v>
      </c>
      <c r="AU173" s="223" t="s">
        <v>87</v>
      </c>
      <c r="AV173" s="14" t="s">
        <v>87</v>
      </c>
      <c r="AW173" s="14" t="s">
        <v>32</v>
      </c>
      <c r="AX173" s="14" t="s">
        <v>85</v>
      </c>
      <c r="AY173" s="223" t="s">
        <v>135</v>
      </c>
    </row>
    <row r="174" spans="1:65" s="2" customFormat="1" ht="33" customHeight="1">
      <c r="A174" s="35"/>
      <c r="B174" s="36"/>
      <c r="C174" s="188" t="s">
        <v>203</v>
      </c>
      <c r="D174" s="188" t="s">
        <v>137</v>
      </c>
      <c r="E174" s="189" t="s">
        <v>204</v>
      </c>
      <c r="F174" s="190" t="s">
        <v>205</v>
      </c>
      <c r="G174" s="191" t="s">
        <v>206</v>
      </c>
      <c r="H174" s="192">
        <v>49.914000000000001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42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141</v>
      </c>
      <c r="AT174" s="200" t="s">
        <v>137</v>
      </c>
      <c r="AU174" s="200" t="s">
        <v>87</v>
      </c>
      <c r="AY174" s="18" t="s">
        <v>135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85</v>
      </c>
      <c r="BK174" s="201">
        <f>ROUND(I174*H174,2)</f>
        <v>0</v>
      </c>
      <c r="BL174" s="18" t="s">
        <v>141</v>
      </c>
      <c r="BM174" s="200" t="s">
        <v>207</v>
      </c>
    </row>
    <row r="175" spans="1:65" s="14" customFormat="1">
      <c r="B175" s="213"/>
      <c r="C175" s="214"/>
      <c r="D175" s="204" t="s">
        <v>143</v>
      </c>
      <c r="E175" s="214"/>
      <c r="F175" s="216" t="s">
        <v>208</v>
      </c>
      <c r="G175" s="214"/>
      <c r="H175" s="217">
        <v>49.914000000000001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143</v>
      </c>
      <c r="AU175" s="223" t="s">
        <v>87</v>
      </c>
      <c r="AV175" s="14" t="s">
        <v>87</v>
      </c>
      <c r="AW175" s="14" t="s">
        <v>4</v>
      </c>
      <c r="AX175" s="14" t="s">
        <v>85</v>
      </c>
      <c r="AY175" s="223" t="s">
        <v>135</v>
      </c>
    </row>
    <row r="176" spans="1:65" s="2" customFormat="1" ht="16.5" customHeight="1">
      <c r="A176" s="35"/>
      <c r="B176" s="36"/>
      <c r="C176" s="188" t="s">
        <v>209</v>
      </c>
      <c r="D176" s="188" t="s">
        <v>137</v>
      </c>
      <c r="E176" s="189" t="s">
        <v>210</v>
      </c>
      <c r="F176" s="190" t="s">
        <v>211</v>
      </c>
      <c r="G176" s="191" t="s">
        <v>153</v>
      </c>
      <c r="H176" s="192">
        <v>27.73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42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141</v>
      </c>
      <c r="AT176" s="200" t="s">
        <v>137</v>
      </c>
      <c r="AU176" s="200" t="s">
        <v>87</v>
      </c>
      <c r="AY176" s="18" t="s">
        <v>135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85</v>
      </c>
      <c r="BK176" s="201">
        <f>ROUND(I176*H176,2)</f>
        <v>0</v>
      </c>
      <c r="BL176" s="18" t="s">
        <v>141</v>
      </c>
      <c r="BM176" s="200" t="s">
        <v>212</v>
      </c>
    </row>
    <row r="177" spans="1:65" s="14" customFormat="1">
      <c r="B177" s="213"/>
      <c r="C177" s="214"/>
      <c r="D177" s="204" t="s">
        <v>143</v>
      </c>
      <c r="E177" s="215" t="s">
        <v>1</v>
      </c>
      <c r="F177" s="216" t="s">
        <v>213</v>
      </c>
      <c r="G177" s="214"/>
      <c r="H177" s="217">
        <v>27.73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143</v>
      </c>
      <c r="AU177" s="223" t="s">
        <v>87</v>
      </c>
      <c r="AV177" s="14" t="s">
        <v>87</v>
      </c>
      <c r="AW177" s="14" t="s">
        <v>32</v>
      </c>
      <c r="AX177" s="14" t="s">
        <v>85</v>
      </c>
      <c r="AY177" s="223" t="s">
        <v>135</v>
      </c>
    </row>
    <row r="178" spans="1:65" s="2" customFormat="1" ht="24.2" customHeight="1">
      <c r="A178" s="35"/>
      <c r="B178" s="36"/>
      <c r="C178" s="188" t="s">
        <v>214</v>
      </c>
      <c r="D178" s="188" t="s">
        <v>137</v>
      </c>
      <c r="E178" s="189" t="s">
        <v>215</v>
      </c>
      <c r="F178" s="190" t="s">
        <v>216</v>
      </c>
      <c r="G178" s="191" t="s">
        <v>153</v>
      </c>
      <c r="H178" s="192">
        <v>22.311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42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141</v>
      </c>
      <c r="AT178" s="200" t="s">
        <v>137</v>
      </c>
      <c r="AU178" s="200" t="s">
        <v>87</v>
      </c>
      <c r="AY178" s="18" t="s">
        <v>135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85</v>
      </c>
      <c r="BK178" s="201">
        <f>ROUND(I178*H178,2)</f>
        <v>0</v>
      </c>
      <c r="BL178" s="18" t="s">
        <v>141</v>
      </c>
      <c r="BM178" s="200" t="s">
        <v>217</v>
      </c>
    </row>
    <row r="179" spans="1:65" s="13" customFormat="1">
      <c r="B179" s="202"/>
      <c r="C179" s="203"/>
      <c r="D179" s="204" t="s">
        <v>143</v>
      </c>
      <c r="E179" s="205" t="s">
        <v>1</v>
      </c>
      <c r="F179" s="206" t="s">
        <v>144</v>
      </c>
      <c r="G179" s="203"/>
      <c r="H179" s="205" t="s">
        <v>1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143</v>
      </c>
      <c r="AU179" s="212" t="s">
        <v>87</v>
      </c>
      <c r="AV179" s="13" t="s">
        <v>85</v>
      </c>
      <c r="AW179" s="13" t="s">
        <v>32</v>
      </c>
      <c r="AX179" s="13" t="s">
        <v>77</v>
      </c>
      <c r="AY179" s="212" t="s">
        <v>135</v>
      </c>
    </row>
    <row r="180" spans="1:65" s="13" customFormat="1">
      <c r="B180" s="202"/>
      <c r="C180" s="203"/>
      <c r="D180" s="204" t="s">
        <v>143</v>
      </c>
      <c r="E180" s="205" t="s">
        <v>1</v>
      </c>
      <c r="F180" s="206" t="s">
        <v>159</v>
      </c>
      <c r="G180" s="203"/>
      <c r="H180" s="205" t="s">
        <v>1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143</v>
      </c>
      <c r="AU180" s="212" t="s">
        <v>87</v>
      </c>
      <c r="AV180" s="13" t="s">
        <v>85</v>
      </c>
      <c r="AW180" s="13" t="s">
        <v>32</v>
      </c>
      <c r="AX180" s="13" t="s">
        <v>77</v>
      </c>
      <c r="AY180" s="212" t="s">
        <v>135</v>
      </c>
    </row>
    <row r="181" spans="1:65" s="13" customFormat="1">
      <c r="B181" s="202"/>
      <c r="C181" s="203"/>
      <c r="D181" s="204" t="s">
        <v>143</v>
      </c>
      <c r="E181" s="205" t="s">
        <v>1</v>
      </c>
      <c r="F181" s="206" t="s">
        <v>218</v>
      </c>
      <c r="G181" s="203"/>
      <c r="H181" s="205" t="s">
        <v>1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143</v>
      </c>
      <c r="AU181" s="212" t="s">
        <v>87</v>
      </c>
      <c r="AV181" s="13" t="s">
        <v>85</v>
      </c>
      <c r="AW181" s="13" t="s">
        <v>32</v>
      </c>
      <c r="AX181" s="13" t="s">
        <v>77</v>
      </c>
      <c r="AY181" s="212" t="s">
        <v>135</v>
      </c>
    </row>
    <row r="182" spans="1:65" s="13" customFormat="1">
      <c r="B182" s="202"/>
      <c r="C182" s="203"/>
      <c r="D182" s="204" t="s">
        <v>143</v>
      </c>
      <c r="E182" s="205" t="s">
        <v>1</v>
      </c>
      <c r="F182" s="206" t="s">
        <v>219</v>
      </c>
      <c r="G182" s="203"/>
      <c r="H182" s="205" t="s">
        <v>1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143</v>
      </c>
      <c r="AU182" s="212" t="s">
        <v>87</v>
      </c>
      <c r="AV182" s="13" t="s">
        <v>85</v>
      </c>
      <c r="AW182" s="13" t="s">
        <v>32</v>
      </c>
      <c r="AX182" s="13" t="s">
        <v>77</v>
      </c>
      <c r="AY182" s="212" t="s">
        <v>135</v>
      </c>
    </row>
    <row r="183" spans="1:65" s="14" customFormat="1">
      <c r="B183" s="213"/>
      <c r="C183" s="214"/>
      <c r="D183" s="204" t="s">
        <v>143</v>
      </c>
      <c r="E183" s="215" t="s">
        <v>1</v>
      </c>
      <c r="F183" s="216" t="s">
        <v>220</v>
      </c>
      <c r="G183" s="214"/>
      <c r="H183" s="217">
        <v>13.131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143</v>
      </c>
      <c r="AU183" s="223" t="s">
        <v>87</v>
      </c>
      <c r="AV183" s="14" t="s">
        <v>87</v>
      </c>
      <c r="AW183" s="14" t="s">
        <v>32</v>
      </c>
      <c r="AX183" s="14" t="s">
        <v>77</v>
      </c>
      <c r="AY183" s="223" t="s">
        <v>135</v>
      </c>
    </row>
    <row r="184" spans="1:65" s="14" customFormat="1">
      <c r="B184" s="213"/>
      <c r="C184" s="214"/>
      <c r="D184" s="204" t="s">
        <v>143</v>
      </c>
      <c r="E184" s="215" t="s">
        <v>1</v>
      </c>
      <c r="F184" s="216" t="s">
        <v>221</v>
      </c>
      <c r="G184" s="214"/>
      <c r="H184" s="217">
        <v>3.78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143</v>
      </c>
      <c r="AU184" s="223" t="s">
        <v>87</v>
      </c>
      <c r="AV184" s="14" t="s">
        <v>87</v>
      </c>
      <c r="AW184" s="14" t="s">
        <v>32</v>
      </c>
      <c r="AX184" s="14" t="s">
        <v>77</v>
      </c>
      <c r="AY184" s="223" t="s">
        <v>135</v>
      </c>
    </row>
    <row r="185" spans="1:65" s="15" customFormat="1">
      <c r="B185" s="224"/>
      <c r="C185" s="225"/>
      <c r="D185" s="204" t="s">
        <v>143</v>
      </c>
      <c r="E185" s="226" t="s">
        <v>1</v>
      </c>
      <c r="F185" s="227" t="s">
        <v>164</v>
      </c>
      <c r="G185" s="225"/>
      <c r="H185" s="228">
        <v>16.911000000000001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AT185" s="234" t="s">
        <v>143</v>
      </c>
      <c r="AU185" s="234" t="s">
        <v>87</v>
      </c>
      <c r="AV185" s="15" t="s">
        <v>150</v>
      </c>
      <c r="AW185" s="15" t="s">
        <v>32</v>
      </c>
      <c r="AX185" s="15" t="s">
        <v>77</v>
      </c>
      <c r="AY185" s="234" t="s">
        <v>135</v>
      </c>
    </row>
    <row r="186" spans="1:65" s="13" customFormat="1">
      <c r="B186" s="202"/>
      <c r="C186" s="203"/>
      <c r="D186" s="204" t="s">
        <v>143</v>
      </c>
      <c r="E186" s="205" t="s">
        <v>1</v>
      </c>
      <c r="F186" s="206" t="s">
        <v>222</v>
      </c>
      <c r="G186" s="203"/>
      <c r="H186" s="205" t="s">
        <v>1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143</v>
      </c>
      <c r="AU186" s="212" t="s">
        <v>87</v>
      </c>
      <c r="AV186" s="13" t="s">
        <v>85</v>
      </c>
      <c r="AW186" s="13" t="s">
        <v>32</v>
      </c>
      <c r="AX186" s="13" t="s">
        <v>77</v>
      </c>
      <c r="AY186" s="212" t="s">
        <v>135</v>
      </c>
    </row>
    <row r="187" spans="1:65" s="14" customFormat="1">
      <c r="B187" s="213"/>
      <c r="C187" s="214"/>
      <c r="D187" s="204" t="s">
        <v>143</v>
      </c>
      <c r="E187" s="215" t="s">
        <v>1</v>
      </c>
      <c r="F187" s="216" t="s">
        <v>223</v>
      </c>
      <c r="G187" s="214"/>
      <c r="H187" s="217">
        <v>5.4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143</v>
      </c>
      <c r="AU187" s="223" t="s">
        <v>87</v>
      </c>
      <c r="AV187" s="14" t="s">
        <v>87</v>
      </c>
      <c r="AW187" s="14" t="s">
        <v>32</v>
      </c>
      <c r="AX187" s="14" t="s">
        <v>77</v>
      </c>
      <c r="AY187" s="223" t="s">
        <v>135</v>
      </c>
    </row>
    <row r="188" spans="1:65" s="15" customFormat="1">
      <c r="B188" s="224"/>
      <c r="C188" s="225"/>
      <c r="D188" s="204" t="s">
        <v>143</v>
      </c>
      <c r="E188" s="226" t="s">
        <v>1</v>
      </c>
      <c r="F188" s="227" t="s">
        <v>164</v>
      </c>
      <c r="G188" s="225"/>
      <c r="H188" s="228">
        <v>5.4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143</v>
      </c>
      <c r="AU188" s="234" t="s">
        <v>87</v>
      </c>
      <c r="AV188" s="15" t="s">
        <v>150</v>
      </c>
      <c r="AW188" s="15" t="s">
        <v>32</v>
      </c>
      <c r="AX188" s="15" t="s">
        <v>77</v>
      </c>
      <c r="AY188" s="234" t="s">
        <v>135</v>
      </c>
    </row>
    <row r="189" spans="1:65" s="16" customFormat="1">
      <c r="B189" s="235"/>
      <c r="C189" s="236"/>
      <c r="D189" s="204" t="s">
        <v>143</v>
      </c>
      <c r="E189" s="237" t="s">
        <v>1</v>
      </c>
      <c r="F189" s="238" t="s">
        <v>177</v>
      </c>
      <c r="G189" s="236"/>
      <c r="H189" s="239">
        <v>22.311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143</v>
      </c>
      <c r="AU189" s="245" t="s">
        <v>87</v>
      </c>
      <c r="AV189" s="16" t="s">
        <v>141</v>
      </c>
      <c r="AW189" s="16" t="s">
        <v>32</v>
      </c>
      <c r="AX189" s="16" t="s">
        <v>85</v>
      </c>
      <c r="AY189" s="245" t="s">
        <v>135</v>
      </c>
    </row>
    <row r="190" spans="1:65" s="2" customFormat="1" ht="16.5" customHeight="1">
      <c r="A190" s="35"/>
      <c r="B190" s="36"/>
      <c r="C190" s="246" t="s">
        <v>8</v>
      </c>
      <c r="D190" s="246" t="s">
        <v>224</v>
      </c>
      <c r="E190" s="247" t="s">
        <v>225</v>
      </c>
      <c r="F190" s="248" t="s">
        <v>226</v>
      </c>
      <c r="G190" s="249" t="s">
        <v>206</v>
      </c>
      <c r="H190" s="250">
        <v>33.822000000000003</v>
      </c>
      <c r="I190" s="251"/>
      <c r="J190" s="252">
        <f>ROUND(I190*H190,2)</f>
        <v>0</v>
      </c>
      <c r="K190" s="253"/>
      <c r="L190" s="254"/>
      <c r="M190" s="255" t="s">
        <v>1</v>
      </c>
      <c r="N190" s="256" t="s">
        <v>42</v>
      </c>
      <c r="O190" s="72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184</v>
      </c>
      <c r="AT190" s="200" t="s">
        <v>224</v>
      </c>
      <c r="AU190" s="200" t="s">
        <v>87</v>
      </c>
      <c r="AY190" s="18" t="s">
        <v>135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85</v>
      </c>
      <c r="BK190" s="201">
        <f>ROUND(I190*H190,2)</f>
        <v>0</v>
      </c>
      <c r="BL190" s="18" t="s">
        <v>141</v>
      </c>
      <c r="BM190" s="200" t="s">
        <v>227</v>
      </c>
    </row>
    <row r="191" spans="1:65" s="14" customFormat="1">
      <c r="B191" s="213"/>
      <c r="C191" s="214"/>
      <c r="D191" s="204" t="s">
        <v>143</v>
      </c>
      <c r="E191" s="214"/>
      <c r="F191" s="216" t="s">
        <v>228</v>
      </c>
      <c r="G191" s="214"/>
      <c r="H191" s="217">
        <v>33.822000000000003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143</v>
      </c>
      <c r="AU191" s="223" t="s">
        <v>87</v>
      </c>
      <c r="AV191" s="14" t="s">
        <v>87</v>
      </c>
      <c r="AW191" s="14" t="s">
        <v>4</v>
      </c>
      <c r="AX191" s="14" t="s">
        <v>85</v>
      </c>
      <c r="AY191" s="223" t="s">
        <v>135</v>
      </c>
    </row>
    <row r="192" spans="1:65" s="2" customFormat="1" ht="24.2" customHeight="1">
      <c r="A192" s="35"/>
      <c r="B192" s="36"/>
      <c r="C192" s="188" t="s">
        <v>229</v>
      </c>
      <c r="D192" s="188" t="s">
        <v>137</v>
      </c>
      <c r="E192" s="189" t="s">
        <v>230</v>
      </c>
      <c r="F192" s="190" t="s">
        <v>231</v>
      </c>
      <c r="G192" s="191" t="s">
        <v>153</v>
      </c>
      <c r="H192" s="192">
        <v>9.4749999999999996</v>
      </c>
      <c r="I192" s="193"/>
      <c r="J192" s="194">
        <f>ROUND(I192*H192,2)</f>
        <v>0</v>
      </c>
      <c r="K192" s="195"/>
      <c r="L192" s="40"/>
      <c r="M192" s="196" t="s">
        <v>1</v>
      </c>
      <c r="N192" s="197" t="s">
        <v>42</v>
      </c>
      <c r="O192" s="7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141</v>
      </c>
      <c r="AT192" s="200" t="s">
        <v>137</v>
      </c>
      <c r="AU192" s="200" t="s">
        <v>87</v>
      </c>
      <c r="AY192" s="18" t="s">
        <v>135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85</v>
      </c>
      <c r="BK192" s="201">
        <f>ROUND(I192*H192,2)</f>
        <v>0</v>
      </c>
      <c r="BL192" s="18" t="s">
        <v>141</v>
      </c>
      <c r="BM192" s="200" t="s">
        <v>232</v>
      </c>
    </row>
    <row r="193" spans="1:65" s="13" customFormat="1">
      <c r="B193" s="202"/>
      <c r="C193" s="203"/>
      <c r="D193" s="204" t="s">
        <v>143</v>
      </c>
      <c r="E193" s="205" t="s">
        <v>1</v>
      </c>
      <c r="F193" s="206" t="s">
        <v>218</v>
      </c>
      <c r="G193" s="203"/>
      <c r="H193" s="205" t="s">
        <v>1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143</v>
      </c>
      <c r="AU193" s="212" t="s">
        <v>87</v>
      </c>
      <c r="AV193" s="13" t="s">
        <v>85</v>
      </c>
      <c r="AW193" s="13" t="s">
        <v>32</v>
      </c>
      <c r="AX193" s="13" t="s">
        <v>77</v>
      </c>
      <c r="AY193" s="212" t="s">
        <v>135</v>
      </c>
    </row>
    <row r="194" spans="1:65" s="14" customFormat="1">
      <c r="B194" s="213"/>
      <c r="C194" s="214"/>
      <c r="D194" s="204" t="s">
        <v>143</v>
      </c>
      <c r="E194" s="215" t="s">
        <v>1</v>
      </c>
      <c r="F194" s="216" t="s">
        <v>233</v>
      </c>
      <c r="G194" s="214"/>
      <c r="H194" s="217">
        <v>4.7750000000000004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143</v>
      </c>
      <c r="AU194" s="223" t="s">
        <v>87</v>
      </c>
      <c r="AV194" s="14" t="s">
        <v>87</v>
      </c>
      <c r="AW194" s="14" t="s">
        <v>32</v>
      </c>
      <c r="AX194" s="14" t="s">
        <v>77</v>
      </c>
      <c r="AY194" s="223" t="s">
        <v>135</v>
      </c>
    </row>
    <row r="195" spans="1:65" s="14" customFormat="1">
      <c r="B195" s="213"/>
      <c r="C195" s="214"/>
      <c r="D195" s="204" t="s">
        <v>143</v>
      </c>
      <c r="E195" s="215" t="s">
        <v>1</v>
      </c>
      <c r="F195" s="216" t="s">
        <v>234</v>
      </c>
      <c r="G195" s="214"/>
      <c r="H195" s="217">
        <v>1.1000000000000001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143</v>
      </c>
      <c r="AU195" s="223" t="s">
        <v>87</v>
      </c>
      <c r="AV195" s="14" t="s">
        <v>87</v>
      </c>
      <c r="AW195" s="14" t="s">
        <v>32</v>
      </c>
      <c r="AX195" s="14" t="s">
        <v>77</v>
      </c>
      <c r="AY195" s="223" t="s">
        <v>135</v>
      </c>
    </row>
    <row r="196" spans="1:65" s="14" customFormat="1">
      <c r="B196" s="213"/>
      <c r="C196" s="214"/>
      <c r="D196" s="204" t="s">
        <v>143</v>
      </c>
      <c r="E196" s="215" t="s">
        <v>1</v>
      </c>
      <c r="F196" s="216" t="s">
        <v>235</v>
      </c>
      <c r="G196" s="214"/>
      <c r="H196" s="217">
        <v>1.35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143</v>
      </c>
      <c r="AU196" s="223" t="s">
        <v>87</v>
      </c>
      <c r="AV196" s="14" t="s">
        <v>87</v>
      </c>
      <c r="AW196" s="14" t="s">
        <v>32</v>
      </c>
      <c r="AX196" s="14" t="s">
        <v>77</v>
      </c>
      <c r="AY196" s="223" t="s">
        <v>135</v>
      </c>
    </row>
    <row r="197" spans="1:65" s="14" customFormat="1">
      <c r="B197" s="213"/>
      <c r="C197" s="214"/>
      <c r="D197" s="204" t="s">
        <v>143</v>
      </c>
      <c r="E197" s="215" t="s">
        <v>1</v>
      </c>
      <c r="F197" s="216" t="s">
        <v>236</v>
      </c>
      <c r="G197" s="214"/>
      <c r="H197" s="217">
        <v>2.25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143</v>
      </c>
      <c r="AU197" s="223" t="s">
        <v>87</v>
      </c>
      <c r="AV197" s="14" t="s">
        <v>87</v>
      </c>
      <c r="AW197" s="14" t="s">
        <v>32</v>
      </c>
      <c r="AX197" s="14" t="s">
        <v>77</v>
      </c>
      <c r="AY197" s="223" t="s">
        <v>135</v>
      </c>
    </row>
    <row r="198" spans="1:65" s="16" customFormat="1">
      <c r="B198" s="235"/>
      <c r="C198" s="236"/>
      <c r="D198" s="204" t="s">
        <v>143</v>
      </c>
      <c r="E198" s="237" t="s">
        <v>1</v>
      </c>
      <c r="F198" s="238" t="s">
        <v>177</v>
      </c>
      <c r="G198" s="236"/>
      <c r="H198" s="239">
        <v>9.4749999999999996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143</v>
      </c>
      <c r="AU198" s="245" t="s">
        <v>87</v>
      </c>
      <c r="AV198" s="16" t="s">
        <v>141</v>
      </c>
      <c r="AW198" s="16" t="s">
        <v>32</v>
      </c>
      <c r="AX198" s="16" t="s">
        <v>85</v>
      </c>
      <c r="AY198" s="245" t="s">
        <v>135</v>
      </c>
    </row>
    <row r="199" spans="1:65" s="2" customFormat="1" ht="16.5" customHeight="1">
      <c r="A199" s="35"/>
      <c r="B199" s="36"/>
      <c r="C199" s="246" t="s">
        <v>237</v>
      </c>
      <c r="D199" s="246" t="s">
        <v>224</v>
      </c>
      <c r="E199" s="247" t="s">
        <v>238</v>
      </c>
      <c r="F199" s="248" t="s">
        <v>239</v>
      </c>
      <c r="G199" s="249" t="s">
        <v>206</v>
      </c>
      <c r="H199" s="250">
        <v>18.95</v>
      </c>
      <c r="I199" s="251"/>
      <c r="J199" s="252">
        <f>ROUND(I199*H199,2)</f>
        <v>0</v>
      </c>
      <c r="K199" s="253"/>
      <c r="L199" s="254"/>
      <c r="M199" s="255" t="s">
        <v>1</v>
      </c>
      <c r="N199" s="256" t="s">
        <v>42</v>
      </c>
      <c r="O199" s="72"/>
      <c r="P199" s="198">
        <f>O199*H199</f>
        <v>0</v>
      </c>
      <c r="Q199" s="198">
        <v>1</v>
      </c>
      <c r="R199" s="198">
        <f>Q199*H199</f>
        <v>18.95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184</v>
      </c>
      <c r="AT199" s="200" t="s">
        <v>224</v>
      </c>
      <c r="AU199" s="200" t="s">
        <v>87</v>
      </c>
      <c r="AY199" s="18" t="s">
        <v>135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85</v>
      </c>
      <c r="BK199" s="201">
        <f>ROUND(I199*H199,2)</f>
        <v>0</v>
      </c>
      <c r="BL199" s="18" t="s">
        <v>141</v>
      </c>
      <c r="BM199" s="200" t="s">
        <v>240</v>
      </c>
    </row>
    <row r="200" spans="1:65" s="14" customFormat="1">
      <c r="B200" s="213"/>
      <c r="C200" s="214"/>
      <c r="D200" s="204" t="s">
        <v>143</v>
      </c>
      <c r="E200" s="214"/>
      <c r="F200" s="216" t="s">
        <v>241</v>
      </c>
      <c r="G200" s="214"/>
      <c r="H200" s="217">
        <v>18.95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143</v>
      </c>
      <c r="AU200" s="223" t="s">
        <v>87</v>
      </c>
      <c r="AV200" s="14" t="s">
        <v>87</v>
      </c>
      <c r="AW200" s="14" t="s">
        <v>4</v>
      </c>
      <c r="AX200" s="14" t="s">
        <v>85</v>
      </c>
      <c r="AY200" s="223" t="s">
        <v>135</v>
      </c>
    </row>
    <row r="201" spans="1:65" s="2" customFormat="1" ht="24.2" customHeight="1">
      <c r="A201" s="35"/>
      <c r="B201" s="36"/>
      <c r="C201" s="188" t="s">
        <v>242</v>
      </c>
      <c r="D201" s="188" t="s">
        <v>137</v>
      </c>
      <c r="E201" s="189" t="s">
        <v>243</v>
      </c>
      <c r="F201" s="190" t="s">
        <v>244</v>
      </c>
      <c r="G201" s="191" t="s">
        <v>140</v>
      </c>
      <c r="H201" s="192">
        <v>15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42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141</v>
      </c>
      <c r="AT201" s="200" t="s">
        <v>137</v>
      </c>
      <c r="AU201" s="200" t="s">
        <v>87</v>
      </c>
      <c r="AY201" s="18" t="s">
        <v>135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85</v>
      </c>
      <c r="BK201" s="201">
        <f>ROUND(I201*H201,2)</f>
        <v>0</v>
      </c>
      <c r="BL201" s="18" t="s">
        <v>141</v>
      </c>
      <c r="BM201" s="200" t="s">
        <v>245</v>
      </c>
    </row>
    <row r="202" spans="1:65" s="2" customFormat="1" ht="24.2" customHeight="1">
      <c r="A202" s="35"/>
      <c r="B202" s="36"/>
      <c r="C202" s="188" t="s">
        <v>246</v>
      </c>
      <c r="D202" s="188" t="s">
        <v>137</v>
      </c>
      <c r="E202" s="189" t="s">
        <v>247</v>
      </c>
      <c r="F202" s="190" t="s">
        <v>248</v>
      </c>
      <c r="G202" s="191" t="s">
        <v>140</v>
      </c>
      <c r="H202" s="192">
        <v>15</v>
      </c>
      <c r="I202" s="193"/>
      <c r="J202" s="194">
        <f>ROUND(I202*H202,2)</f>
        <v>0</v>
      </c>
      <c r="K202" s="195"/>
      <c r="L202" s="40"/>
      <c r="M202" s="196" t="s">
        <v>1</v>
      </c>
      <c r="N202" s="197" t="s">
        <v>42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141</v>
      </c>
      <c r="AT202" s="200" t="s">
        <v>137</v>
      </c>
      <c r="AU202" s="200" t="s">
        <v>87</v>
      </c>
      <c r="AY202" s="18" t="s">
        <v>135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85</v>
      </c>
      <c r="BK202" s="201">
        <f>ROUND(I202*H202,2)</f>
        <v>0</v>
      </c>
      <c r="BL202" s="18" t="s">
        <v>141</v>
      </c>
      <c r="BM202" s="200" t="s">
        <v>249</v>
      </c>
    </row>
    <row r="203" spans="1:65" s="2" customFormat="1" ht="16.5" customHeight="1">
      <c r="A203" s="35"/>
      <c r="B203" s="36"/>
      <c r="C203" s="246" t="s">
        <v>250</v>
      </c>
      <c r="D203" s="246" t="s">
        <v>224</v>
      </c>
      <c r="E203" s="247" t="s">
        <v>251</v>
      </c>
      <c r="F203" s="248" t="s">
        <v>252</v>
      </c>
      <c r="G203" s="249" t="s">
        <v>253</v>
      </c>
      <c r="H203" s="250">
        <v>0.375</v>
      </c>
      <c r="I203" s="251"/>
      <c r="J203" s="252">
        <f>ROUND(I203*H203,2)</f>
        <v>0</v>
      </c>
      <c r="K203" s="253"/>
      <c r="L203" s="254"/>
      <c r="M203" s="255" t="s">
        <v>1</v>
      </c>
      <c r="N203" s="256" t="s">
        <v>42</v>
      </c>
      <c r="O203" s="72"/>
      <c r="P203" s="198">
        <f>O203*H203</f>
        <v>0</v>
      </c>
      <c r="Q203" s="198">
        <v>1E-3</v>
      </c>
      <c r="R203" s="198">
        <f>Q203*H203</f>
        <v>3.7500000000000001E-4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184</v>
      </c>
      <c r="AT203" s="200" t="s">
        <v>224</v>
      </c>
      <c r="AU203" s="200" t="s">
        <v>87</v>
      </c>
      <c r="AY203" s="18" t="s">
        <v>135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85</v>
      </c>
      <c r="BK203" s="201">
        <f>ROUND(I203*H203,2)</f>
        <v>0</v>
      </c>
      <c r="BL203" s="18" t="s">
        <v>141</v>
      </c>
      <c r="BM203" s="200" t="s">
        <v>254</v>
      </c>
    </row>
    <row r="204" spans="1:65" s="14" customFormat="1">
      <c r="B204" s="213"/>
      <c r="C204" s="214"/>
      <c r="D204" s="204" t="s">
        <v>143</v>
      </c>
      <c r="E204" s="214"/>
      <c r="F204" s="216" t="s">
        <v>255</v>
      </c>
      <c r="G204" s="214"/>
      <c r="H204" s="217">
        <v>0.375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143</v>
      </c>
      <c r="AU204" s="223" t="s">
        <v>87</v>
      </c>
      <c r="AV204" s="14" t="s">
        <v>87</v>
      </c>
      <c r="AW204" s="14" t="s">
        <v>4</v>
      </c>
      <c r="AX204" s="14" t="s">
        <v>85</v>
      </c>
      <c r="AY204" s="223" t="s">
        <v>135</v>
      </c>
    </row>
    <row r="205" spans="1:65" s="12" customFormat="1" ht="22.9" customHeight="1">
      <c r="B205" s="172"/>
      <c r="C205" s="173"/>
      <c r="D205" s="174" t="s">
        <v>76</v>
      </c>
      <c r="E205" s="186" t="s">
        <v>87</v>
      </c>
      <c r="F205" s="186" t="s">
        <v>256</v>
      </c>
      <c r="G205" s="173"/>
      <c r="H205" s="173"/>
      <c r="I205" s="176"/>
      <c r="J205" s="187">
        <f>BK205</f>
        <v>0</v>
      </c>
      <c r="K205" s="173"/>
      <c r="L205" s="178"/>
      <c r="M205" s="179"/>
      <c r="N205" s="180"/>
      <c r="O205" s="180"/>
      <c r="P205" s="181">
        <f>SUM(P206:P230)</f>
        <v>0</v>
      </c>
      <c r="Q205" s="180"/>
      <c r="R205" s="181">
        <f>SUM(R206:R230)</f>
        <v>25.706875309999997</v>
      </c>
      <c r="S205" s="180"/>
      <c r="T205" s="182">
        <f>SUM(T206:T230)</f>
        <v>0</v>
      </c>
      <c r="AR205" s="183" t="s">
        <v>85</v>
      </c>
      <c r="AT205" s="184" t="s">
        <v>76</v>
      </c>
      <c r="AU205" s="184" t="s">
        <v>85</v>
      </c>
      <c r="AY205" s="183" t="s">
        <v>135</v>
      </c>
      <c r="BK205" s="185">
        <f>SUM(BK206:BK230)</f>
        <v>0</v>
      </c>
    </row>
    <row r="206" spans="1:65" s="2" customFormat="1" ht="24.2" customHeight="1">
      <c r="A206" s="35"/>
      <c r="B206" s="36"/>
      <c r="C206" s="188" t="s">
        <v>7</v>
      </c>
      <c r="D206" s="188" t="s">
        <v>137</v>
      </c>
      <c r="E206" s="189" t="s">
        <v>257</v>
      </c>
      <c r="F206" s="190" t="s">
        <v>258</v>
      </c>
      <c r="G206" s="191" t="s">
        <v>153</v>
      </c>
      <c r="H206" s="192">
        <v>3.6</v>
      </c>
      <c r="I206" s="193"/>
      <c r="J206" s="194">
        <f>ROUND(I206*H206,2)</f>
        <v>0</v>
      </c>
      <c r="K206" s="195"/>
      <c r="L206" s="40"/>
      <c r="M206" s="196" t="s">
        <v>1</v>
      </c>
      <c r="N206" s="197" t="s">
        <v>42</v>
      </c>
      <c r="O206" s="72"/>
      <c r="P206" s="198">
        <f>O206*H206</f>
        <v>0</v>
      </c>
      <c r="Q206" s="198">
        <v>2.16</v>
      </c>
      <c r="R206" s="198">
        <f>Q206*H206</f>
        <v>7.7760000000000007</v>
      </c>
      <c r="S206" s="198">
        <v>0</v>
      </c>
      <c r="T206" s="19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0" t="s">
        <v>141</v>
      </c>
      <c r="AT206" s="200" t="s">
        <v>137</v>
      </c>
      <c r="AU206" s="200" t="s">
        <v>87</v>
      </c>
      <c r="AY206" s="18" t="s">
        <v>135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8" t="s">
        <v>85</v>
      </c>
      <c r="BK206" s="201">
        <f>ROUND(I206*H206,2)</f>
        <v>0</v>
      </c>
      <c r="BL206" s="18" t="s">
        <v>141</v>
      </c>
      <c r="BM206" s="200" t="s">
        <v>259</v>
      </c>
    </row>
    <row r="207" spans="1:65" s="13" customFormat="1">
      <c r="B207" s="202"/>
      <c r="C207" s="203"/>
      <c r="D207" s="204" t="s">
        <v>143</v>
      </c>
      <c r="E207" s="205" t="s">
        <v>1</v>
      </c>
      <c r="F207" s="206" t="s">
        <v>144</v>
      </c>
      <c r="G207" s="203"/>
      <c r="H207" s="205" t="s">
        <v>1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143</v>
      </c>
      <c r="AU207" s="212" t="s">
        <v>87</v>
      </c>
      <c r="AV207" s="13" t="s">
        <v>85</v>
      </c>
      <c r="AW207" s="13" t="s">
        <v>32</v>
      </c>
      <c r="AX207" s="13" t="s">
        <v>77</v>
      </c>
      <c r="AY207" s="212" t="s">
        <v>135</v>
      </c>
    </row>
    <row r="208" spans="1:65" s="13" customFormat="1">
      <c r="B208" s="202"/>
      <c r="C208" s="203"/>
      <c r="D208" s="204" t="s">
        <v>143</v>
      </c>
      <c r="E208" s="205" t="s">
        <v>1</v>
      </c>
      <c r="F208" s="206" t="s">
        <v>260</v>
      </c>
      <c r="G208" s="203"/>
      <c r="H208" s="205" t="s">
        <v>1</v>
      </c>
      <c r="I208" s="207"/>
      <c r="J208" s="203"/>
      <c r="K208" s="203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143</v>
      </c>
      <c r="AU208" s="212" t="s">
        <v>87</v>
      </c>
      <c r="AV208" s="13" t="s">
        <v>85</v>
      </c>
      <c r="AW208" s="13" t="s">
        <v>32</v>
      </c>
      <c r="AX208" s="13" t="s">
        <v>77</v>
      </c>
      <c r="AY208" s="212" t="s">
        <v>135</v>
      </c>
    </row>
    <row r="209" spans="1:65" s="13" customFormat="1">
      <c r="B209" s="202"/>
      <c r="C209" s="203"/>
      <c r="D209" s="204" t="s">
        <v>143</v>
      </c>
      <c r="E209" s="205" t="s">
        <v>1</v>
      </c>
      <c r="F209" s="206" t="s">
        <v>261</v>
      </c>
      <c r="G209" s="203"/>
      <c r="H209" s="205" t="s">
        <v>1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143</v>
      </c>
      <c r="AU209" s="212" t="s">
        <v>87</v>
      </c>
      <c r="AV209" s="13" t="s">
        <v>85</v>
      </c>
      <c r="AW209" s="13" t="s">
        <v>32</v>
      </c>
      <c r="AX209" s="13" t="s">
        <v>77</v>
      </c>
      <c r="AY209" s="212" t="s">
        <v>135</v>
      </c>
    </row>
    <row r="210" spans="1:65" s="14" customFormat="1">
      <c r="B210" s="213"/>
      <c r="C210" s="214"/>
      <c r="D210" s="204" t="s">
        <v>143</v>
      </c>
      <c r="E210" s="215" t="s">
        <v>1</v>
      </c>
      <c r="F210" s="216" t="s">
        <v>262</v>
      </c>
      <c r="G210" s="214"/>
      <c r="H210" s="217">
        <v>3.6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143</v>
      </c>
      <c r="AU210" s="223" t="s">
        <v>87</v>
      </c>
      <c r="AV210" s="14" t="s">
        <v>87</v>
      </c>
      <c r="AW210" s="14" t="s">
        <v>32</v>
      </c>
      <c r="AX210" s="14" t="s">
        <v>85</v>
      </c>
      <c r="AY210" s="223" t="s">
        <v>135</v>
      </c>
    </row>
    <row r="211" spans="1:65" s="2" customFormat="1" ht="24.2" customHeight="1">
      <c r="A211" s="35"/>
      <c r="B211" s="36"/>
      <c r="C211" s="188" t="s">
        <v>263</v>
      </c>
      <c r="D211" s="188" t="s">
        <v>137</v>
      </c>
      <c r="E211" s="189" t="s">
        <v>264</v>
      </c>
      <c r="F211" s="190" t="s">
        <v>265</v>
      </c>
      <c r="G211" s="191" t="s">
        <v>153</v>
      </c>
      <c r="H211" s="192">
        <v>2.4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42</v>
      </c>
      <c r="O211" s="72"/>
      <c r="P211" s="198">
        <f>O211*H211</f>
        <v>0</v>
      </c>
      <c r="Q211" s="198">
        <v>2.3010199999999998</v>
      </c>
      <c r="R211" s="198">
        <f>Q211*H211</f>
        <v>5.5224479999999998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141</v>
      </c>
      <c r="AT211" s="200" t="s">
        <v>137</v>
      </c>
      <c r="AU211" s="200" t="s">
        <v>87</v>
      </c>
      <c r="AY211" s="18" t="s">
        <v>135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85</v>
      </c>
      <c r="BK211" s="201">
        <f>ROUND(I211*H211,2)</f>
        <v>0</v>
      </c>
      <c r="BL211" s="18" t="s">
        <v>141</v>
      </c>
      <c r="BM211" s="200" t="s">
        <v>266</v>
      </c>
    </row>
    <row r="212" spans="1:65" s="13" customFormat="1">
      <c r="B212" s="202"/>
      <c r="C212" s="203"/>
      <c r="D212" s="204" t="s">
        <v>143</v>
      </c>
      <c r="E212" s="205" t="s">
        <v>1</v>
      </c>
      <c r="F212" s="206" t="s">
        <v>144</v>
      </c>
      <c r="G212" s="203"/>
      <c r="H212" s="205" t="s">
        <v>1</v>
      </c>
      <c r="I212" s="207"/>
      <c r="J212" s="203"/>
      <c r="K212" s="203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143</v>
      </c>
      <c r="AU212" s="212" t="s">
        <v>87</v>
      </c>
      <c r="AV212" s="13" t="s">
        <v>85</v>
      </c>
      <c r="AW212" s="13" t="s">
        <v>32</v>
      </c>
      <c r="AX212" s="13" t="s">
        <v>77</v>
      </c>
      <c r="AY212" s="212" t="s">
        <v>135</v>
      </c>
    </row>
    <row r="213" spans="1:65" s="13" customFormat="1">
      <c r="B213" s="202"/>
      <c r="C213" s="203"/>
      <c r="D213" s="204" t="s">
        <v>143</v>
      </c>
      <c r="E213" s="205" t="s">
        <v>1</v>
      </c>
      <c r="F213" s="206" t="s">
        <v>260</v>
      </c>
      <c r="G213" s="203"/>
      <c r="H213" s="205" t="s">
        <v>1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143</v>
      </c>
      <c r="AU213" s="212" t="s">
        <v>87</v>
      </c>
      <c r="AV213" s="13" t="s">
        <v>85</v>
      </c>
      <c r="AW213" s="13" t="s">
        <v>32</v>
      </c>
      <c r="AX213" s="13" t="s">
        <v>77</v>
      </c>
      <c r="AY213" s="212" t="s">
        <v>135</v>
      </c>
    </row>
    <row r="214" spans="1:65" s="13" customFormat="1">
      <c r="B214" s="202"/>
      <c r="C214" s="203"/>
      <c r="D214" s="204" t="s">
        <v>143</v>
      </c>
      <c r="E214" s="205" t="s">
        <v>1</v>
      </c>
      <c r="F214" s="206" t="s">
        <v>267</v>
      </c>
      <c r="G214" s="203"/>
      <c r="H214" s="205" t="s">
        <v>1</v>
      </c>
      <c r="I214" s="207"/>
      <c r="J214" s="203"/>
      <c r="K214" s="203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143</v>
      </c>
      <c r="AU214" s="212" t="s">
        <v>87</v>
      </c>
      <c r="AV214" s="13" t="s">
        <v>85</v>
      </c>
      <c r="AW214" s="13" t="s">
        <v>32</v>
      </c>
      <c r="AX214" s="13" t="s">
        <v>77</v>
      </c>
      <c r="AY214" s="212" t="s">
        <v>135</v>
      </c>
    </row>
    <row r="215" spans="1:65" s="14" customFormat="1">
      <c r="B215" s="213"/>
      <c r="C215" s="214"/>
      <c r="D215" s="204" t="s">
        <v>143</v>
      </c>
      <c r="E215" s="215" t="s">
        <v>1</v>
      </c>
      <c r="F215" s="216" t="s">
        <v>268</v>
      </c>
      <c r="G215" s="214"/>
      <c r="H215" s="217">
        <v>2.4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143</v>
      </c>
      <c r="AU215" s="223" t="s">
        <v>87</v>
      </c>
      <c r="AV215" s="14" t="s">
        <v>87</v>
      </c>
      <c r="AW215" s="14" t="s">
        <v>32</v>
      </c>
      <c r="AX215" s="14" t="s">
        <v>85</v>
      </c>
      <c r="AY215" s="223" t="s">
        <v>135</v>
      </c>
    </row>
    <row r="216" spans="1:65" s="2" customFormat="1" ht="24.2" customHeight="1">
      <c r="A216" s="35"/>
      <c r="B216" s="36"/>
      <c r="C216" s="188" t="s">
        <v>269</v>
      </c>
      <c r="D216" s="188" t="s">
        <v>137</v>
      </c>
      <c r="E216" s="189" t="s">
        <v>270</v>
      </c>
      <c r="F216" s="190" t="s">
        <v>271</v>
      </c>
      <c r="G216" s="191" t="s">
        <v>153</v>
      </c>
      <c r="H216" s="192">
        <v>4.8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42</v>
      </c>
      <c r="O216" s="72"/>
      <c r="P216" s="198">
        <f>O216*H216</f>
        <v>0</v>
      </c>
      <c r="Q216" s="198">
        <v>2.5018699999999998</v>
      </c>
      <c r="R216" s="198">
        <f>Q216*H216</f>
        <v>12.008975999999999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141</v>
      </c>
      <c r="AT216" s="200" t="s">
        <v>137</v>
      </c>
      <c r="AU216" s="200" t="s">
        <v>87</v>
      </c>
      <c r="AY216" s="18" t="s">
        <v>135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85</v>
      </c>
      <c r="BK216" s="201">
        <f>ROUND(I216*H216,2)</f>
        <v>0</v>
      </c>
      <c r="BL216" s="18" t="s">
        <v>141</v>
      </c>
      <c r="BM216" s="200" t="s">
        <v>272</v>
      </c>
    </row>
    <row r="217" spans="1:65" s="13" customFormat="1">
      <c r="B217" s="202"/>
      <c r="C217" s="203"/>
      <c r="D217" s="204" t="s">
        <v>143</v>
      </c>
      <c r="E217" s="205" t="s">
        <v>1</v>
      </c>
      <c r="F217" s="206" t="s">
        <v>144</v>
      </c>
      <c r="G217" s="203"/>
      <c r="H217" s="205" t="s">
        <v>1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143</v>
      </c>
      <c r="AU217" s="212" t="s">
        <v>87</v>
      </c>
      <c r="AV217" s="13" t="s">
        <v>85</v>
      </c>
      <c r="AW217" s="13" t="s">
        <v>32</v>
      </c>
      <c r="AX217" s="13" t="s">
        <v>77</v>
      </c>
      <c r="AY217" s="212" t="s">
        <v>135</v>
      </c>
    </row>
    <row r="218" spans="1:65" s="13" customFormat="1">
      <c r="B218" s="202"/>
      <c r="C218" s="203"/>
      <c r="D218" s="204" t="s">
        <v>143</v>
      </c>
      <c r="E218" s="205" t="s">
        <v>1</v>
      </c>
      <c r="F218" s="206" t="s">
        <v>260</v>
      </c>
      <c r="G218" s="203"/>
      <c r="H218" s="205" t="s">
        <v>1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143</v>
      </c>
      <c r="AU218" s="212" t="s">
        <v>87</v>
      </c>
      <c r="AV218" s="13" t="s">
        <v>85</v>
      </c>
      <c r="AW218" s="13" t="s">
        <v>32</v>
      </c>
      <c r="AX218" s="13" t="s">
        <v>77</v>
      </c>
      <c r="AY218" s="212" t="s">
        <v>135</v>
      </c>
    </row>
    <row r="219" spans="1:65" s="13" customFormat="1">
      <c r="B219" s="202"/>
      <c r="C219" s="203"/>
      <c r="D219" s="204" t="s">
        <v>143</v>
      </c>
      <c r="E219" s="205" t="s">
        <v>1</v>
      </c>
      <c r="F219" s="206" t="s">
        <v>273</v>
      </c>
      <c r="G219" s="203"/>
      <c r="H219" s="205" t="s">
        <v>1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143</v>
      </c>
      <c r="AU219" s="212" t="s">
        <v>87</v>
      </c>
      <c r="AV219" s="13" t="s">
        <v>85</v>
      </c>
      <c r="AW219" s="13" t="s">
        <v>32</v>
      </c>
      <c r="AX219" s="13" t="s">
        <v>77</v>
      </c>
      <c r="AY219" s="212" t="s">
        <v>135</v>
      </c>
    </row>
    <row r="220" spans="1:65" s="14" customFormat="1">
      <c r="B220" s="213"/>
      <c r="C220" s="214"/>
      <c r="D220" s="204" t="s">
        <v>143</v>
      </c>
      <c r="E220" s="215" t="s">
        <v>1</v>
      </c>
      <c r="F220" s="216" t="s">
        <v>274</v>
      </c>
      <c r="G220" s="214"/>
      <c r="H220" s="217">
        <v>4.8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143</v>
      </c>
      <c r="AU220" s="223" t="s">
        <v>87</v>
      </c>
      <c r="AV220" s="14" t="s">
        <v>87</v>
      </c>
      <c r="AW220" s="14" t="s">
        <v>32</v>
      </c>
      <c r="AX220" s="14" t="s">
        <v>85</v>
      </c>
      <c r="AY220" s="223" t="s">
        <v>135</v>
      </c>
    </row>
    <row r="221" spans="1:65" s="2" customFormat="1" ht="16.5" customHeight="1">
      <c r="A221" s="35"/>
      <c r="B221" s="36"/>
      <c r="C221" s="188" t="s">
        <v>275</v>
      </c>
      <c r="D221" s="188" t="s">
        <v>137</v>
      </c>
      <c r="E221" s="189" t="s">
        <v>276</v>
      </c>
      <c r="F221" s="190" t="s">
        <v>277</v>
      </c>
      <c r="G221" s="191" t="s">
        <v>153</v>
      </c>
      <c r="H221" s="192">
        <v>4.8</v>
      </c>
      <c r="I221" s="193"/>
      <c r="J221" s="194">
        <f>ROUND(I221*H221,2)</f>
        <v>0</v>
      </c>
      <c r="K221" s="195"/>
      <c r="L221" s="40"/>
      <c r="M221" s="196" t="s">
        <v>1</v>
      </c>
      <c r="N221" s="197" t="s">
        <v>42</v>
      </c>
      <c r="O221" s="72"/>
      <c r="P221" s="198">
        <f>O221*H221</f>
        <v>0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141</v>
      </c>
      <c r="AT221" s="200" t="s">
        <v>137</v>
      </c>
      <c r="AU221" s="200" t="s">
        <v>87</v>
      </c>
      <c r="AY221" s="18" t="s">
        <v>135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85</v>
      </c>
      <c r="BK221" s="201">
        <f>ROUND(I221*H221,2)</f>
        <v>0</v>
      </c>
      <c r="BL221" s="18" t="s">
        <v>141</v>
      </c>
      <c r="BM221" s="200" t="s">
        <v>278</v>
      </c>
    </row>
    <row r="222" spans="1:65" s="2" customFormat="1" ht="16.5" customHeight="1">
      <c r="A222" s="35"/>
      <c r="B222" s="36"/>
      <c r="C222" s="188" t="s">
        <v>279</v>
      </c>
      <c r="D222" s="188" t="s">
        <v>137</v>
      </c>
      <c r="E222" s="189" t="s">
        <v>280</v>
      </c>
      <c r="F222" s="190" t="s">
        <v>281</v>
      </c>
      <c r="G222" s="191" t="s">
        <v>140</v>
      </c>
      <c r="H222" s="192">
        <v>1.23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42</v>
      </c>
      <c r="O222" s="72"/>
      <c r="P222" s="198">
        <f>O222*H222</f>
        <v>0</v>
      </c>
      <c r="Q222" s="198">
        <v>2.47E-3</v>
      </c>
      <c r="R222" s="198">
        <f>Q222*H222</f>
        <v>3.0380999999999997E-3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141</v>
      </c>
      <c r="AT222" s="200" t="s">
        <v>137</v>
      </c>
      <c r="AU222" s="200" t="s">
        <v>87</v>
      </c>
      <c r="AY222" s="18" t="s">
        <v>135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85</v>
      </c>
      <c r="BK222" s="201">
        <f>ROUND(I222*H222,2)</f>
        <v>0</v>
      </c>
      <c r="BL222" s="18" t="s">
        <v>141</v>
      </c>
      <c r="BM222" s="200" t="s">
        <v>282</v>
      </c>
    </row>
    <row r="223" spans="1:65" s="13" customFormat="1">
      <c r="B223" s="202"/>
      <c r="C223" s="203"/>
      <c r="D223" s="204" t="s">
        <v>143</v>
      </c>
      <c r="E223" s="205" t="s">
        <v>1</v>
      </c>
      <c r="F223" s="206" t="s">
        <v>260</v>
      </c>
      <c r="G223" s="203"/>
      <c r="H223" s="205" t="s">
        <v>1</v>
      </c>
      <c r="I223" s="207"/>
      <c r="J223" s="203"/>
      <c r="K223" s="203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143</v>
      </c>
      <c r="AU223" s="212" t="s">
        <v>87</v>
      </c>
      <c r="AV223" s="13" t="s">
        <v>85</v>
      </c>
      <c r="AW223" s="13" t="s">
        <v>32</v>
      </c>
      <c r="AX223" s="13" t="s">
        <v>77</v>
      </c>
      <c r="AY223" s="212" t="s">
        <v>135</v>
      </c>
    </row>
    <row r="224" spans="1:65" s="14" customFormat="1">
      <c r="B224" s="213"/>
      <c r="C224" s="214"/>
      <c r="D224" s="204" t="s">
        <v>143</v>
      </c>
      <c r="E224" s="215" t="s">
        <v>1</v>
      </c>
      <c r="F224" s="216" t="s">
        <v>283</v>
      </c>
      <c r="G224" s="214"/>
      <c r="H224" s="217">
        <v>1.23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143</v>
      </c>
      <c r="AU224" s="223" t="s">
        <v>87</v>
      </c>
      <c r="AV224" s="14" t="s">
        <v>87</v>
      </c>
      <c r="AW224" s="14" t="s">
        <v>32</v>
      </c>
      <c r="AX224" s="14" t="s">
        <v>85</v>
      </c>
      <c r="AY224" s="223" t="s">
        <v>135</v>
      </c>
    </row>
    <row r="225" spans="1:65" s="2" customFormat="1" ht="16.5" customHeight="1">
      <c r="A225" s="35"/>
      <c r="B225" s="36"/>
      <c r="C225" s="188" t="s">
        <v>284</v>
      </c>
      <c r="D225" s="188" t="s">
        <v>137</v>
      </c>
      <c r="E225" s="189" t="s">
        <v>285</v>
      </c>
      <c r="F225" s="190" t="s">
        <v>286</v>
      </c>
      <c r="G225" s="191" t="s">
        <v>140</v>
      </c>
      <c r="H225" s="192">
        <v>1.23</v>
      </c>
      <c r="I225" s="193"/>
      <c r="J225" s="194">
        <f>ROUND(I225*H225,2)</f>
        <v>0</v>
      </c>
      <c r="K225" s="195"/>
      <c r="L225" s="40"/>
      <c r="M225" s="196" t="s">
        <v>1</v>
      </c>
      <c r="N225" s="197" t="s">
        <v>42</v>
      </c>
      <c r="O225" s="72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141</v>
      </c>
      <c r="AT225" s="200" t="s">
        <v>137</v>
      </c>
      <c r="AU225" s="200" t="s">
        <v>87</v>
      </c>
      <c r="AY225" s="18" t="s">
        <v>135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85</v>
      </c>
      <c r="BK225" s="201">
        <f>ROUND(I225*H225,2)</f>
        <v>0</v>
      </c>
      <c r="BL225" s="18" t="s">
        <v>141</v>
      </c>
      <c r="BM225" s="200" t="s">
        <v>287</v>
      </c>
    </row>
    <row r="226" spans="1:65" s="2" customFormat="1" ht="16.5" customHeight="1">
      <c r="A226" s="35"/>
      <c r="B226" s="36"/>
      <c r="C226" s="188" t="s">
        <v>288</v>
      </c>
      <c r="D226" s="188" t="s">
        <v>137</v>
      </c>
      <c r="E226" s="189" t="s">
        <v>289</v>
      </c>
      <c r="F226" s="190" t="s">
        <v>290</v>
      </c>
      <c r="G226" s="191" t="s">
        <v>206</v>
      </c>
      <c r="H226" s="192">
        <v>0.373</v>
      </c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42</v>
      </c>
      <c r="O226" s="72"/>
      <c r="P226" s="198">
        <f>O226*H226</f>
        <v>0</v>
      </c>
      <c r="Q226" s="198">
        <v>1.06277</v>
      </c>
      <c r="R226" s="198">
        <f>Q226*H226</f>
        <v>0.39641321000000002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141</v>
      </c>
      <c r="AT226" s="200" t="s">
        <v>137</v>
      </c>
      <c r="AU226" s="200" t="s">
        <v>87</v>
      </c>
      <c r="AY226" s="18" t="s">
        <v>135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85</v>
      </c>
      <c r="BK226" s="201">
        <f>ROUND(I226*H226,2)</f>
        <v>0</v>
      </c>
      <c r="BL226" s="18" t="s">
        <v>141</v>
      </c>
      <c r="BM226" s="200" t="s">
        <v>291</v>
      </c>
    </row>
    <row r="227" spans="1:65" s="13" customFormat="1">
      <c r="B227" s="202"/>
      <c r="C227" s="203"/>
      <c r="D227" s="204" t="s">
        <v>143</v>
      </c>
      <c r="E227" s="205" t="s">
        <v>1</v>
      </c>
      <c r="F227" s="206" t="s">
        <v>144</v>
      </c>
      <c r="G227" s="203"/>
      <c r="H227" s="205" t="s">
        <v>1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143</v>
      </c>
      <c r="AU227" s="212" t="s">
        <v>87</v>
      </c>
      <c r="AV227" s="13" t="s">
        <v>85</v>
      </c>
      <c r="AW227" s="13" t="s">
        <v>32</v>
      </c>
      <c r="AX227" s="13" t="s">
        <v>77</v>
      </c>
      <c r="AY227" s="212" t="s">
        <v>135</v>
      </c>
    </row>
    <row r="228" spans="1:65" s="13" customFormat="1">
      <c r="B228" s="202"/>
      <c r="C228" s="203"/>
      <c r="D228" s="204" t="s">
        <v>143</v>
      </c>
      <c r="E228" s="205" t="s">
        <v>1</v>
      </c>
      <c r="F228" s="206" t="s">
        <v>260</v>
      </c>
      <c r="G228" s="203"/>
      <c r="H228" s="205" t="s">
        <v>1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143</v>
      </c>
      <c r="AU228" s="212" t="s">
        <v>87</v>
      </c>
      <c r="AV228" s="13" t="s">
        <v>85</v>
      </c>
      <c r="AW228" s="13" t="s">
        <v>32</v>
      </c>
      <c r="AX228" s="13" t="s">
        <v>77</v>
      </c>
      <c r="AY228" s="212" t="s">
        <v>135</v>
      </c>
    </row>
    <row r="229" spans="1:65" s="13" customFormat="1">
      <c r="B229" s="202"/>
      <c r="C229" s="203"/>
      <c r="D229" s="204" t="s">
        <v>143</v>
      </c>
      <c r="E229" s="205" t="s">
        <v>1</v>
      </c>
      <c r="F229" s="206" t="s">
        <v>292</v>
      </c>
      <c r="G229" s="203"/>
      <c r="H229" s="205" t="s">
        <v>1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143</v>
      </c>
      <c r="AU229" s="212" t="s">
        <v>87</v>
      </c>
      <c r="AV229" s="13" t="s">
        <v>85</v>
      </c>
      <c r="AW229" s="13" t="s">
        <v>32</v>
      </c>
      <c r="AX229" s="13" t="s">
        <v>77</v>
      </c>
      <c r="AY229" s="212" t="s">
        <v>135</v>
      </c>
    </row>
    <row r="230" spans="1:65" s="14" customFormat="1">
      <c r="B230" s="213"/>
      <c r="C230" s="214"/>
      <c r="D230" s="204" t="s">
        <v>143</v>
      </c>
      <c r="E230" s="215" t="s">
        <v>1</v>
      </c>
      <c r="F230" s="216" t="s">
        <v>293</v>
      </c>
      <c r="G230" s="214"/>
      <c r="H230" s="217">
        <v>0.373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143</v>
      </c>
      <c r="AU230" s="223" t="s">
        <v>87</v>
      </c>
      <c r="AV230" s="14" t="s">
        <v>87</v>
      </c>
      <c r="AW230" s="14" t="s">
        <v>32</v>
      </c>
      <c r="AX230" s="14" t="s">
        <v>85</v>
      </c>
      <c r="AY230" s="223" t="s">
        <v>135</v>
      </c>
    </row>
    <row r="231" spans="1:65" s="12" customFormat="1" ht="22.9" customHeight="1">
      <c r="B231" s="172"/>
      <c r="C231" s="173"/>
      <c r="D231" s="174" t="s">
        <v>76</v>
      </c>
      <c r="E231" s="186" t="s">
        <v>150</v>
      </c>
      <c r="F231" s="186" t="s">
        <v>294</v>
      </c>
      <c r="G231" s="173"/>
      <c r="H231" s="173"/>
      <c r="I231" s="176"/>
      <c r="J231" s="187">
        <f>BK231</f>
        <v>0</v>
      </c>
      <c r="K231" s="173"/>
      <c r="L231" s="178"/>
      <c r="M231" s="179"/>
      <c r="N231" s="180"/>
      <c r="O231" s="180"/>
      <c r="P231" s="181">
        <f>SUM(P232:P239)</f>
        <v>0</v>
      </c>
      <c r="Q231" s="180"/>
      <c r="R231" s="181">
        <f>SUM(R232:R239)</f>
        <v>0</v>
      </c>
      <c r="S231" s="180"/>
      <c r="T231" s="182">
        <f>SUM(T232:T239)</f>
        <v>0</v>
      </c>
      <c r="AR231" s="183" t="s">
        <v>85</v>
      </c>
      <c r="AT231" s="184" t="s">
        <v>76</v>
      </c>
      <c r="AU231" s="184" t="s">
        <v>85</v>
      </c>
      <c r="AY231" s="183" t="s">
        <v>135</v>
      </c>
      <c r="BK231" s="185">
        <f>SUM(BK232:BK239)</f>
        <v>0</v>
      </c>
    </row>
    <row r="232" spans="1:65" s="2" customFormat="1" ht="24.2" customHeight="1">
      <c r="A232" s="35"/>
      <c r="B232" s="36"/>
      <c r="C232" s="188" t="s">
        <v>295</v>
      </c>
      <c r="D232" s="188" t="s">
        <v>137</v>
      </c>
      <c r="E232" s="189" t="s">
        <v>296</v>
      </c>
      <c r="F232" s="190" t="s">
        <v>297</v>
      </c>
      <c r="G232" s="191" t="s">
        <v>140</v>
      </c>
      <c r="H232" s="192">
        <v>12.7</v>
      </c>
      <c r="I232" s="193"/>
      <c r="J232" s="194">
        <f>ROUND(I232*H232,2)</f>
        <v>0</v>
      </c>
      <c r="K232" s="195"/>
      <c r="L232" s="40"/>
      <c r="M232" s="196" t="s">
        <v>1</v>
      </c>
      <c r="N232" s="197" t="s">
        <v>42</v>
      </c>
      <c r="O232" s="72"/>
      <c r="P232" s="198">
        <f>O232*H232</f>
        <v>0</v>
      </c>
      <c r="Q232" s="198">
        <v>0</v>
      </c>
      <c r="R232" s="198">
        <f>Q232*H232</f>
        <v>0</v>
      </c>
      <c r="S232" s="198">
        <v>0</v>
      </c>
      <c r="T232" s="19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141</v>
      </c>
      <c r="AT232" s="200" t="s">
        <v>137</v>
      </c>
      <c r="AU232" s="200" t="s">
        <v>87</v>
      </c>
      <c r="AY232" s="18" t="s">
        <v>135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8" t="s">
        <v>85</v>
      </c>
      <c r="BK232" s="201">
        <f>ROUND(I232*H232,2)</f>
        <v>0</v>
      </c>
      <c r="BL232" s="18" t="s">
        <v>141</v>
      </c>
      <c r="BM232" s="200" t="s">
        <v>298</v>
      </c>
    </row>
    <row r="233" spans="1:65" s="13" customFormat="1">
      <c r="B233" s="202"/>
      <c r="C233" s="203"/>
      <c r="D233" s="204" t="s">
        <v>143</v>
      </c>
      <c r="E233" s="205" t="s">
        <v>1</v>
      </c>
      <c r="F233" s="206" t="s">
        <v>144</v>
      </c>
      <c r="G233" s="203"/>
      <c r="H233" s="205" t="s">
        <v>1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143</v>
      </c>
      <c r="AU233" s="212" t="s">
        <v>87</v>
      </c>
      <c r="AV233" s="13" t="s">
        <v>85</v>
      </c>
      <c r="AW233" s="13" t="s">
        <v>32</v>
      </c>
      <c r="AX233" s="13" t="s">
        <v>77</v>
      </c>
      <c r="AY233" s="212" t="s">
        <v>135</v>
      </c>
    </row>
    <row r="234" spans="1:65" s="13" customFormat="1">
      <c r="B234" s="202"/>
      <c r="C234" s="203"/>
      <c r="D234" s="204" t="s">
        <v>143</v>
      </c>
      <c r="E234" s="205" t="s">
        <v>1</v>
      </c>
      <c r="F234" s="206" t="s">
        <v>260</v>
      </c>
      <c r="G234" s="203"/>
      <c r="H234" s="205" t="s">
        <v>1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143</v>
      </c>
      <c r="AU234" s="212" t="s">
        <v>87</v>
      </c>
      <c r="AV234" s="13" t="s">
        <v>85</v>
      </c>
      <c r="AW234" s="13" t="s">
        <v>32</v>
      </c>
      <c r="AX234" s="13" t="s">
        <v>77</v>
      </c>
      <c r="AY234" s="212" t="s">
        <v>135</v>
      </c>
    </row>
    <row r="235" spans="1:65" s="13" customFormat="1">
      <c r="B235" s="202"/>
      <c r="C235" s="203"/>
      <c r="D235" s="204" t="s">
        <v>143</v>
      </c>
      <c r="E235" s="205" t="s">
        <v>1</v>
      </c>
      <c r="F235" s="206" t="s">
        <v>299</v>
      </c>
      <c r="G235" s="203"/>
      <c r="H235" s="205" t="s">
        <v>1</v>
      </c>
      <c r="I235" s="207"/>
      <c r="J235" s="203"/>
      <c r="K235" s="203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143</v>
      </c>
      <c r="AU235" s="212" t="s">
        <v>87</v>
      </c>
      <c r="AV235" s="13" t="s">
        <v>85</v>
      </c>
      <c r="AW235" s="13" t="s">
        <v>32</v>
      </c>
      <c r="AX235" s="13" t="s">
        <v>77</v>
      </c>
      <c r="AY235" s="212" t="s">
        <v>135</v>
      </c>
    </row>
    <row r="236" spans="1:65" s="14" customFormat="1">
      <c r="B236" s="213"/>
      <c r="C236" s="214"/>
      <c r="D236" s="204" t="s">
        <v>143</v>
      </c>
      <c r="E236" s="215" t="s">
        <v>1</v>
      </c>
      <c r="F236" s="216" t="s">
        <v>300</v>
      </c>
      <c r="G236" s="214"/>
      <c r="H236" s="217">
        <v>8.64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143</v>
      </c>
      <c r="AU236" s="223" t="s">
        <v>87</v>
      </c>
      <c r="AV236" s="14" t="s">
        <v>87</v>
      </c>
      <c r="AW236" s="14" t="s">
        <v>32</v>
      </c>
      <c r="AX236" s="14" t="s">
        <v>77</v>
      </c>
      <c r="AY236" s="223" t="s">
        <v>135</v>
      </c>
    </row>
    <row r="237" spans="1:65" s="14" customFormat="1">
      <c r="B237" s="213"/>
      <c r="C237" s="214"/>
      <c r="D237" s="204" t="s">
        <v>143</v>
      </c>
      <c r="E237" s="215" t="s">
        <v>1</v>
      </c>
      <c r="F237" s="216" t="s">
        <v>301</v>
      </c>
      <c r="G237" s="214"/>
      <c r="H237" s="217">
        <v>2.16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143</v>
      </c>
      <c r="AU237" s="223" t="s">
        <v>87</v>
      </c>
      <c r="AV237" s="14" t="s">
        <v>87</v>
      </c>
      <c r="AW237" s="14" t="s">
        <v>32</v>
      </c>
      <c r="AX237" s="14" t="s">
        <v>77</v>
      </c>
      <c r="AY237" s="223" t="s">
        <v>135</v>
      </c>
    </row>
    <row r="238" spans="1:65" s="14" customFormat="1">
      <c r="B238" s="213"/>
      <c r="C238" s="214"/>
      <c r="D238" s="204" t="s">
        <v>143</v>
      </c>
      <c r="E238" s="215" t="s">
        <v>1</v>
      </c>
      <c r="F238" s="216" t="s">
        <v>302</v>
      </c>
      <c r="G238" s="214"/>
      <c r="H238" s="217">
        <v>1.9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143</v>
      </c>
      <c r="AU238" s="223" t="s">
        <v>87</v>
      </c>
      <c r="AV238" s="14" t="s">
        <v>87</v>
      </c>
      <c r="AW238" s="14" t="s">
        <v>32</v>
      </c>
      <c r="AX238" s="14" t="s">
        <v>77</v>
      </c>
      <c r="AY238" s="223" t="s">
        <v>135</v>
      </c>
    </row>
    <row r="239" spans="1:65" s="16" customFormat="1">
      <c r="B239" s="235"/>
      <c r="C239" s="236"/>
      <c r="D239" s="204" t="s">
        <v>143</v>
      </c>
      <c r="E239" s="237" t="s">
        <v>1</v>
      </c>
      <c r="F239" s="238" t="s">
        <v>177</v>
      </c>
      <c r="G239" s="236"/>
      <c r="H239" s="239">
        <v>12.700000000000001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143</v>
      </c>
      <c r="AU239" s="245" t="s">
        <v>87</v>
      </c>
      <c r="AV239" s="16" t="s">
        <v>141</v>
      </c>
      <c r="AW239" s="16" t="s">
        <v>32</v>
      </c>
      <c r="AX239" s="16" t="s">
        <v>85</v>
      </c>
      <c r="AY239" s="245" t="s">
        <v>135</v>
      </c>
    </row>
    <row r="240" spans="1:65" s="12" customFormat="1" ht="22.9" customHeight="1">
      <c r="B240" s="172"/>
      <c r="C240" s="173"/>
      <c r="D240" s="174" t="s">
        <v>76</v>
      </c>
      <c r="E240" s="186" t="s">
        <v>141</v>
      </c>
      <c r="F240" s="186" t="s">
        <v>303</v>
      </c>
      <c r="G240" s="173"/>
      <c r="H240" s="173"/>
      <c r="I240" s="176"/>
      <c r="J240" s="187">
        <f>BK240</f>
        <v>0</v>
      </c>
      <c r="K240" s="173"/>
      <c r="L240" s="178"/>
      <c r="M240" s="179"/>
      <c r="N240" s="180"/>
      <c r="O240" s="180"/>
      <c r="P240" s="181">
        <f>SUM(P241:P247)</f>
        <v>0</v>
      </c>
      <c r="Q240" s="180"/>
      <c r="R240" s="181">
        <f>SUM(R241:R247)</f>
        <v>0</v>
      </c>
      <c r="S240" s="180"/>
      <c r="T240" s="182">
        <f>SUM(T241:T247)</f>
        <v>0</v>
      </c>
      <c r="AR240" s="183" t="s">
        <v>85</v>
      </c>
      <c r="AT240" s="184" t="s">
        <v>76</v>
      </c>
      <c r="AU240" s="184" t="s">
        <v>85</v>
      </c>
      <c r="AY240" s="183" t="s">
        <v>135</v>
      </c>
      <c r="BK240" s="185">
        <f>SUM(BK241:BK247)</f>
        <v>0</v>
      </c>
    </row>
    <row r="241" spans="1:65" s="2" customFormat="1" ht="16.5" customHeight="1">
      <c r="A241" s="35"/>
      <c r="B241" s="36"/>
      <c r="C241" s="188" t="s">
        <v>304</v>
      </c>
      <c r="D241" s="188" t="s">
        <v>137</v>
      </c>
      <c r="E241" s="189" t="s">
        <v>305</v>
      </c>
      <c r="F241" s="190" t="s">
        <v>306</v>
      </c>
      <c r="G241" s="191" t="s">
        <v>153</v>
      </c>
      <c r="H241" s="192">
        <v>1.895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42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141</v>
      </c>
      <c r="AT241" s="200" t="s">
        <v>137</v>
      </c>
      <c r="AU241" s="200" t="s">
        <v>87</v>
      </c>
      <c r="AY241" s="18" t="s">
        <v>135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85</v>
      </c>
      <c r="BK241" s="201">
        <f>ROUND(I241*H241,2)</f>
        <v>0</v>
      </c>
      <c r="BL241" s="18" t="s">
        <v>141</v>
      </c>
      <c r="BM241" s="200" t="s">
        <v>307</v>
      </c>
    </row>
    <row r="242" spans="1:65" s="13" customFormat="1">
      <c r="B242" s="202"/>
      <c r="C242" s="203"/>
      <c r="D242" s="204" t="s">
        <v>143</v>
      </c>
      <c r="E242" s="205" t="s">
        <v>1</v>
      </c>
      <c r="F242" s="206" t="s">
        <v>218</v>
      </c>
      <c r="G242" s="203"/>
      <c r="H242" s="205" t="s">
        <v>1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143</v>
      </c>
      <c r="AU242" s="212" t="s">
        <v>87</v>
      </c>
      <c r="AV242" s="13" t="s">
        <v>85</v>
      </c>
      <c r="AW242" s="13" t="s">
        <v>32</v>
      </c>
      <c r="AX242" s="13" t="s">
        <v>77</v>
      </c>
      <c r="AY242" s="212" t="s">
        <v>135</v>
      </c>
    </row>
    <row r="243" spans="1:65" s="14" customFormat="1">
      <c r="B243" s="213"/>
      <c r="C243" s="214"/>
      <c r="D243" s="204" t="s">
        <v>143</v>
      </c>
      <c r="E243" s="215" t="s">
        <v>1</v>
      </c>
      <c r="F243" s="216" t="s">
        <v>308</v>
      </c>
      <c r="G243" s="214"/>
      <c r="H243" s="217">
        <v>0.95499999999999996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143</v>
      </c>
      <c r="AU243" s="223" t="s">
        <v>87</v>
      </c>
      <c r="AV243" s="14" t="s">
        <v>87</v>
      </c>
      <c r="AW243" s="14" t="s">
        <v>32</v>
      </c>
      <c r="AX243" s="14" t="s">
        <v>77</v>
      </c>
      <c r="AY243" s="223" t="s">
        <v>135</v>
      </c>
    </row>
    <row r="244" spans="1:65" s="14" customFormat="1">
      <c r="B244" s="213"/>
      <c r="C244" s="214"/>
      <c r="D244" s="204" t="s">
        <v>143</v>
      </c>
      <c r="E244" s="215" t="s">
        <v>1</v>
      </c>
      <c r="F244" s="216" t="s">
        <v>309</v>
      </c>
      <c r="G244" s="214"/>
      <c r="H244" s="217">
        <v>0.22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143</v>
      </c>
      <c r="AU244" s="223" t="s">
        <v>87</v>
      </c>
      <c r="AV244" s="14" t="s">
        <v>87</v>
      </c>
      <c r="AW244" s="14" t="s">
        <v>32</v>
      </c>
      <c r="AX244" s="14" t="s">
        <v>77</v>
      </c>
      <c r="AY244" s="223" t="s">
        <v>135</v>
      </c>
    </row>
    <row r="245" spans="1:65" s="14" customFormat="1">
      <c r="B245" s="213"/>
      <c r="C245" s="214"/>
      <c r="D245" s="204" t="s">
        <v>143</v>
      </c>
      <c r="E245" s="215" t="s">
        <v>1</v>
      </c>
      <c r="F245" s="216" t="s">
        <v>310</v>
      </c>
      <c r="G245" s="214"/>
      <c r="H245" s="217">
        <v>0.27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143</v>
      </c>
      <c r="AU245" s="223" t="s">
        <v>87</v>
      </c>
      <c r="AV245" s="14" t="s">
        <v>87</v>
      </c>
      <c r="AW245" s="14" t="s">
        <v>32</v>
      </c>
      <c r="AX245" s="14" t="s">
        <v>77</v>
      </c>
      <c r="AY245" s="223" t="s">
        <v>135</v>
      </c>
    </row>
    <row r="246" spans="1:65" s="14" customFormat="1">
      <c r="B246" s="213"/>
      <c r="C246" s="214"/>
      <c r="D246" s="204" t="s">
        <v>143</v>
      </c>
      <c r="E246" s="215" t="s">
        <v>1</v>
      </c>
      <c r="F246" s="216" t="s">
        <v>311</v>
      </c>
      <c r="G246" s="214"/>
      <c r="H246" s="217">
        <v>0.45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143</v>
      </c>
      <c r="AU246" s="223" t="s">
        <v>87</v>
      </c>
      <c r="AV246" s="14" t="s">
        <v>87</v>
      </c>
      <c r="AW246" s="14" t="s">
        <v>32</v>
      </c>
      <c r="AX246" s="14" t="s">
        <v>77</v>
      </c>
      <c r="AY246" s="223" t="s">
        <v>135</v>
      </c>
    </row>
    <row r="247" spans="1:65" s="16" customFormat="1">
      <c r="B247" s="235"/>
      <c r="C247" s="236"/>
      <c r="D247" s="204" t="s">
        <v>143</v>
      </c>
      <c r="E247" s="237" t="s">
        <v>1</v>
      </c>
      <c r="F247" s="238" t="s">
        <v>177</v>
      </c>
      <c r="G247" s="236"/>
      <c r="H247" s="239">
        <v>1.895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143</v>
      </c>
      <c r="AU247" s="245" t="s">
        <v>87</v>
      </c>
      <c r="AV247" s="16" t="s">
        <v>141</v>
      </c>
      <c r="AW247" s="16" t="s">
        <v>32</v>
      </c>
      <c r="AX247" s="16" t="s">
        <v>85</v>
      </c>
      <c r="AY247" s="245" t="s">
        <v>135</v>
      </c>
    </row>
    <row r="248" spans="1:65" s="12" customFormat="1" ht="22.9" customHeight="1">
      <c r="B248" s="172"/>
      <c r="C248" s="173"/>
      <c r="D248" s="174" t="s">
        <v>76</v>
      </c>
      <c r="E248" s="186" t="s">
        <v>171</v>
      </c>
      <c r="F248" s="186" t="s">
        <v>312</v>
      </c>
      <c r="G248" s="173"/>
      <c r="H248" s="173"/>
      <c r="I248" s="176"/>
      <c r="J248" s="187">
        <f>BK248</f>
        <v>0</v>
      </c>
      <c r="K248" s="173"/>
      <c r="L248" s="178"/>
      <c r="M248" s="179"/>
      <c r="N248" s="180"/>
      <c r="O248" s="180"/>
      <c r="P248" s="181">
        <f>SUM(P249:P315)</f>
        <v>0</v>
      </c>
      <c r="Q248" s="180"/>
      <c r="R248" s="181">
        <f>SUM(R249:R315)</f>
        <v>5.0383292000000006</v>
      </c>
      <c r="S248" s="180"/>
      <c r="T248" s="182">
        <f>SUM(T249:T315)</f>
        <v>0</v>
      </c>
      <c r="AR248" s="183" t="s">
        <v>85</v>
      </c>
      <c r="AT248" s="184" t="s">
        <v>76</v>
      </c>
      <c r="AU248" s="184" t="s">
        <v>85</v>
      </c>
      <c r="AY248" s="183" t="s">
        <v>135</v>
      </c>
      <c r="BK248" s="185">
        <f>SUM(BK249:BK315)</f>
        <v>0</v>
      </c>
    </row>
    <row r="249" spans="1:65" s="2" customFormat="1" ht="21.75" customHeight="1">
      <c r="A249" s="35"/>
      <c r="B249" s="36"/>
      <c r="C249" s="188" t="s">
        <v>313</v>
      </c>
      <c r="D249" s="188" t="s">
        <v>137</v>
      </c>
      <c r="E249" s="189" t="s">
        <v>314</v>
      </c>
      <c r="F249" s="190" t="s">
        <v>315</v>
      </c>
      <c r="G249" s="191" t="s">
        <v>140</v>
      </c>
      <c r="H249" s="192">
        <v>58.3</v>
      </c>
      <c r="I249" s="193"/>
      <c r="J249" s="194">
        <f>ROUND(I249*H249,2)</f>
        <v>0</v>
      </c>
      <c r="K249" s="195"/>
      <c r="L249" s="40"/>
      <c r="M249" s="196" t="s">
        <v>1</v>
      </c>
      <c r="N249" s="197" t="s">
        <v>42</v>
      </c>
      <c r="O249" s="72"/>
      <c r="P249" s="198">
        <f>O249*H249</f>
        <v>0</v>
      </c>
      <c r="Q249" s="198">
        <v>4.0499999999999998E-3</v>
      </c>
      <c r="R249" s="198">
        <f>Q249*H249</f>
        <v>0.23611499999999996</v>
      </c>
      <c r="S249" s="198">
        <v>0</v>
      </c>
      <c r="T249" s="19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141</v>
      </c>
      <c r="AT249" s="200" t="s">
        <v>137</v>
      </c>
      <c r="AU249" s="200" t="s">
        <v>87</v>
      </c>
      <c r="AY249" s="18" t="s">
        <v>135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85</v>
      </c>
      <c r="BK249" s="201">
        <f>ROUND(I249*H249,2)</f>
        <v>0</v>
      </c>
      <c r="BL249" s="18" t="s">
        <v>141</v>
      </c>
      <c r="BM249" s="200" t="s">
        <v>316</v>
      </c>
    </row>
    <row r="250" spans="1:65" s="2" customFormat="1" ht="24.2" customHeight="1">
      <c r="A250" s="35"/>
      <c r="B250" s="36"/>
      <c r="C250" s="188" t="s">
        <v>317</v>
      </c>
      <c r="D250" s="188" t="s">
        <v>137</v>
      </c>
      <c r="E250" s="189" t="s">
        <v>318</v>
      </c>
      <c r="F250" s="190" t="s">
        <v>319</v>
      </c>
      <c r="G250" s="191" t="s">
        <v>140</v>
      </c>
      <c r="H250" s="192">
        <v>31.8</v>
      </c>
      <c r="I250" s="193"/>
      <c r="J250" s="194">
        <f>ROUND(I250*H250,2)</f>
        <v>0</v>
      </c>
      <c r="K250" s="195"/>
      <c r="L250" s="40"/>
      <c r="M250" s="196" t="s">
        <v>1</v>
      </c>
      <c r="N250" s="197" t="s">
        <v>42</v>
      </c>
      <c r="O250" s="72"/>
      <c r="P250" s="198">
        <f>O250*H250</f>
        <v>0</v>
      </c>
      <c r="Q250" s="198">
        <v>4.3800000000000002E-3</v>
      </c>
      <c r="R250" s="198">
        <f>Q250*H250</f>
        <v>0.13928400000000002</v>
      </c>
      <c r="S250" s="198">
        <v>0</v>
      </c>
      <c r="T250" s="19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0" t="s">
        <v>141</v>
      </c>
      <c r="AT250" s="200" t="s">
        <v>137</v>
      </c>
      <c r="AU250" s="200" t="s">
        <v>87</v>
      </c>
      <c r="AY250" s="18" t="s">
        <v>135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8" t="s">
        <v>85</v>
      </c>
      <c r="BK250" s="201">
        <f>ROUND(I250*H250,2)</f>
        <v>0</v>
      </c>
      <c r="BL250" s="18" t="s">
        <v>141</v>
      </c>
      <c r="BM250" s="200" t="s">
        <v>320</v>
      </c>
    </row>
    <row r="251" spans="1:65" s="13" customFormat="1">
      <c r="B251" s="202"/>
      <c r="C251" s="203"/>
      <c r="D251" s="204" t="s">
        <v>143</v>
      </c>
      <c r="E251" s="205" t="s">
        <v>1</v>
      </c>
      <c r="F251" s="206" t="s">
        <v>144</v>
      </c>
      <c r="G251" s="203"/>
      <c r="H251" s="205" t="s">
        <v>1</v>
      </c>
      <c r="I251" s="207"/>
      <c r="J251" s="203"/>
      <c r="K251" s="203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143</v>
      </c>
      <c r="AU251" s="212" t="s">
        <v>87</v>
      </c>
      <c r="AV251" s="13" t="s">
        <v>85</v>
      </c>
      <c r="AW251" s="13" t="s">
        <v>32</v>
      </c>
      <c r="AX251" s="13" t="s">
        <v>77</v>
      </c>
      <c r="AY251" s="212" t="s">
        <v>135</v>
      </c>
    </row>
    <row r="252" spans="1:65" s="13" customFormat="1">
      <c r="B252" s="202"/>
      <c r="C252" s="203"/>
      <c r="D252" s="204" t="s">
        <v>143</v>
      </c>
      <c r="E252" s="205" t="s">
        <v>1</v>
      </c>
      <c r="F252" s="206" t="s">
        <v>260</v>
      </c>
      <c r="G252" s="203"/>
      <c r="H252" s="205" t="s">
        <v>1</v>
      </c>
      <c r="I252" s="207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143</v>
      </c>
      <c r="AU252" s="212" t="s">
        <v>87</v>
      </c>
      <c r="AV252" s="13" t="s">
        <v>85</v>
      </c>
      <c r="AW252" s="13" t="s">
        <v>32</v>
      </c>
      <c r="AX252" s="13" t="s">
        <v>77</v>
      </c>
      <c r="AY252" s="212" t="s">
        <v>135</v>
      </c>
    </row>
    <row r="253" spans="1:65" s="14" customFormat="1">
      <c r="B253" s="213"/>
      <c r="C253" s="214"/>
      <c r="D253" s="204" t="s">
        <v>143</v>
      </c>
      <c r="E253" s="215" t="s">
        <v>1</v>
      </c>
      <c r="F253" s="216" t="s">
        <v>321</v>
      </c>
      <c r="G253" s="214"/>
      <c r="H253" s="217">
        <v>31.8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143</v>
      </c>
      <c r="AU253" s="223" t="s">
        <v>87</v>
      </c>
      <c r="AV253" s="14" t="s">
        <v>87</v>
      </c>
      <c r="AW253" s="14" t="s">
        <v>32</v>
      </c>
      <c r="AX253" s="14" t="s">
        <v>85</v>
      </c>
      <c r="AY253" s="223" t="s">
        <v>135</v>
      </c>
    </row>
    <row r="254" spans="1:65" s="2" customFormat="1" ht="24.2" customHeight="1">
      <c r="A254" s="35"/>
      <c r="B254" s="36"/>
      <c r="C254" s="188" t="s">
        <v>322</v>
      </c>
      <c r="D254" s="188" t="s">
        <v>137</v>
      </c>
      <c r="E254" s="189" t="s">
        <v>323</v>
      </c>
      <c r="F254" s="190" t="s">
        <v>324</v>
      </c>
      <c r="G254" s="191" t="s">
        <v>140</v>
      </c>
      <c r="H254" s="192">
        <v>58.3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42</v>
      </c>
      <c r="O254" s="72"/>
      <c r="P254" s="198">
        <f>O254*H254</f>
        <v>0</v>
      </c>
      <c r="Q254" s="198">
        <v>1.2E-2</v>
      </c>
      <c r="R254" s="198">
        <f>Q254*H254</f>
        <v>0.6996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141</v>
      </c>
      <c r="AT254" s="200" t="s">
        <v>137</v>
      </c>
      <c r="AU254" s="200" t="s">
        <v>87</v>
      </c>
      <c r="AY254" s="18" t="s">
        <v>135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85</v>
      </c>
      <c r="BK254" s="201">
        <f>ROUND(I254*H254,2)</f>
        <v>0</v>
      </c>
      <c r="BL254" s="18" t="s">
        <v>141</v>
      </c>
      <c r="BM254" s="200" t="s">
        <v>325</v>
      </c>
    </row>
    <row r="255" spans="1:65" s="13" customFormat="1">
      <c r="B255" s="202"/>
      <c r="C255" s="203"/>
      <c r="D255" s="204" t="s">
        <v>143</v>
      </c>
      <c r="E255" s="205" t="s">
        <v>1</v>
      </c>
      <c r="F255" s="206" t="s">
        <v>144</v>
      </c>
      <c r="G255" s="203"/>
      <c r="H255" s="205" t="s">
        <v>1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143</v>
      </c>
      <c r="AU255" s="212" t="s">
        <v>87</v>
      </c>
      <c r="AV255" s="13" t="s">
        <v>85</v>
      </c>
      <c r="AW255" s="13" t="s">
        <v>32</v>
      </c>
      <c r="AX255" s="13" t="s">
        <v>77</v>
      </c>
      <c r="AY255" s="212" t="s">
        <v>135</v>
      </c>
    </row>
    <row r="256" spans="1:65" s="13" customFormat="1">
      <c r="B256" s="202"/>
      <c r="C256" s="203"/>
      <c r="D256" s="204" t="s">
        <v>143</v>
      </c>
      <c r="E256" s="205" t="s">
        <v>1</v>
      </c>
      <c r="F256" s="206" t="s">
        <v>260</v>
      </c>
      <c r="G256" s="203"/>
      <c r="H256" s="205" t="s">
        <v>1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143</v>
      </c>
      <c r="AU256" s="212" t="s">
        <v>87</v>
      </c>
      <c r="AV256" s="13" t="s">
        <v>85</v>
      </c>
      <c r="AW256" s="13" t="s">
        <v>32</v>
      </c>
      <c r="AX256" s="13" t="s">
        <v>77</v>
      </c>
      <c r="AY256" s="212" t="s">
        <v>135</v>
      </c>
    </row>
    <row r="257" spans="1:65" s="14" customFormat="1">
      <c r="B257" s="213"/>
      <c r="C257" s="214"/>
      <c r="D257" s="204" t="s">
        <v>143</v>
      </c>
      <c r="E257" s="215" t="s">
        <v>1</v>
      </c>
      <c r="F257" s="216" t="s">
        <v>326</v>
      </c>
      <c r="G257" s="214"/>
      <c r="H257" s="217">
        <v>26.8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143</v>
      </c>
      <c r="AU257" s="223" t="s">
        <v>87</v>
      </c>
      <c r="AV257" s="14" t="s">
        <v>87</v>
      </c>
      <c r="AW257" s="14" t="s">
        <v>32</v>
      </c>
      <c r="AX257" s="14" t="s">
        <v>77</v>
      </c>
      <c r="AY257" s="223" t="s">
        <v>135</v>
      </c>
    </row>
    <row r="258" spans="1:65" s="14" customFormat="1">
      <c r="B258" s="213"/>
      <c r="C258" s="214"/>
      <c r="D258" s="204" t="s">
        <v>143</v>
      </c>
      <c r="E258" s="215" t="s">
        <v>1</v>
      </c>
      <c r="F258" s="216" t="s">
        <v>327</v>
      </c>
      <c r="G258" s="214"/>
      <c r="H258" s="217">
        <v>31.5</v>
      </c>
      <c r="I258" s="218"/>
      <c r="J258" s="214"/>
      <c r="K258" s="214"/>
      <c r="L258" s="219"/>
      <c r="M258" s="220"/>
      <c r="N258" s="221"/>
      <c r="O258" s="221"/>
      <c r="P258" s="221"/>
      <c r="Q258" s="221"/>
      <c r="R258" s="221"/>
      <c r="S258" s="221"/>
      <c r="T258" s="222"/>
      <c r="AT258" s="223" t="s">
        <v>143</v>
      </c>
      <c r="AU258" s="223" t="s">
        <v>87</v>
      </c>
      <c r="AV258" s="14" t="s">
        <v>87</v>
      </c>
      <c r="AW258" s="14" t="s">
        <v>32</v>
      </c>
      <c r="AX258" s="14" t="s">
        <v>77</v>
      </c>
      <c r="AY258" s="223" t="s">
        <v>135</v>
      </c>
    </row>
    <row r="259" spans="1:65" s="16" customFormat="1">
      <c r="B259" s="235"/>
      <c r="C259" s="236"/>
      <c r="D259" s="204" t="s">
        <v>143</v>
      </c>
      <c r="E259" s="237" t="s">
        <v>1</v>
      </c>
      <c r="F259" s="238" t="s">
        <v>177</v>
      </c>
      <c r="G259" s="236"/>
      <c r="H259" s="239">
        <v>58.3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AT259" s="245" t="s">
        <v>143</v>
      </c>
      <c r="AU259" s="245" t="s">
        <v>87</v>
      </c>
      <c r="AV259" s="16" t="s">
        <v>141</v>
      </c>
      <c r="AW259" s="16" t="s">
        <v>32</v>
      </c>
      <c r="AX259" s="16" t="s">
        <v>85</v>
      </c>
      <c r="AY259" s="245" t="s">
        <v>135</v>
      </c>
    </row>
    <row r="260" spans="1:65" s="2" customFormat="1" ht="33" customHeight="1">
      <c r="A260" s="35"/>
      <c r="B260" s="36"/>
      <c r="C260" s="188" t="s">
        <v>328</v>
      </c>
      <c r="D260" s="188" t="s">
        <v>137</v>
      </c>
      <c r="E260" s="189" t="s">
        <v>329</v>
      </c>
      <c r="F260" s="190" t="s">
        <v>330</v>
      </c>
      <c r="G260" s="191" t="s">
        <v>140</v>
      </c>
      <c r="H260" s="192">
        <v>58.3</v>
      </c>
      <c r="I260" s="193"/>
      <c r="J260" s="194">
        <f>ROUND(I260*H260,2)</f>
        <v>0</v>
      </c>
      <c r="K260" s="195"/>
      <c r="L260" s="40"/>
      <c r="M260" s="196" t="s">
        <v>1</v>
      </c>
      <c r="N260" s="197" t="s">
        <v>42</v>
      </c>
      <c r="O260" s="72"/>
      <c r="P260" s="198">
        <f>O260*H260</f>
        <v>0</v>
      </c>
      <c r="Q260" s="198">
        <v>6.0000000000000001E-3</v>
      </c>
      <c r="R260" s="198">
        <f>Q260*H260</f>
        <v>0.3498</v>
      </c>
      <c r="S260" s="198">
        <v>0</v>
      </c>
      <c r="T260" s="19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0" t="s">
        <v>141</v>
      </c>
      <c r="AT260" s="200" t="s">
        <v>137</v>
      </c>
      <c r="AU260" s="200" t="s">
        <v>87</v>
      </c>
      <c r="AY260" s="18" t="s">
        <v>135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8" t="s">
        <v>85</v>
      </c>
      <c r="BK260" s="201">
        <f>ROUND(I260*H260,2)</f>
        <v>0</v>
      </c>
      <c r="BL260" s="18" t="s">
        <v>141</v>
      </c>
      <c r="BM260" s="200" t="s">
        <v>331</v>
      </c>
    </row>
    <row r="261" spans="1:65" s="2" customFormat="1" ht="24.2" customHeight="1">
      <c r="A261" s="35"/>
      <c r="B261" s="36"/>
      <c r="C261" s="188" t="s">
        <v>332</v>
      </c>
      <c r="D261" s="188" t="s">
        <v>137</v>
      </c>
      <c r="E261" s="189" t="s">
        <v>333</v>
      </c>
      <c r="F261" s="190" t="s">
        <v>334</v>
      </c>
      <c r="G261" s="191" t="s">
        <v>140</v>
      </c>
      <c r="H261" s="192">
        <v>58.3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42</v>
      </c>
      <c r="O261" s="72"/>
      <c r="P261" s="198">
        <f>O261*H261</f>
        <v>0</v>
      </c>
      <c r="Q261" s="198">
        <v>1.6199999999999999E-2</v>
      </c>
      <c r="R261" s="198">
        <f>Q261*H261</f>
        <v>0.94445999999999986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141</v>
      </c>
      <c r="AT261" s="200" t="s">
        <v>137</v>
      </c>
      <c r="AU261" s="200" t="s">
        <v>87</v>
      </c>
      <c r="AY261" s="18" t="s">
        <v>135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85</v>
      </c>
      <c r="BK261" s="201">
        <f>ROUND(I261*H261,2)</f>
        <v>0</v>
      </c>
      <c r="BL261" s="18" t="s">
        <v>141</v>
      </c>
      <c r="BM261" s="200" t="s">
        <v>335</v>
      </c>
    </row>
    <row r="262" spans="1:65" s="13" customFormat="1">
      <c r="B262" s="202"/>
      <c r="C262" s="203"/>
      <c r="D262" s="204" t="s">
        <v>143</v>
      </c>
      <c r="E262" s="205" t="s">
        <v>1</v>
      </c>
      <c r="F262" s="206" t="s">
        <v>144</v>
      </c>
      <c r="G262" s="203"/>
      <c r="H262" s="205" t="s">
        <v>1</v>
      </c>
      <c r="I262" s="207"/>
      <c r="J262" s="203"/>
      <c r="K262" s="203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143</v>
      </c>
      <c r="AU262" s="212" t="s">
        <v>87</v>
      </c>
      <c r="AV262" s="13" t="s">
        <v>85</v>
      </c>
      <c r="AW262" s="13" t="s">
        <v>32</v>
      </c>
      <c r="AX262" s="13" t="s">
        <v>77</v>
      </c>
      <c r="AY262" s="212" t="s">
        <v>135</v>
      </c>
    </row>
    <row r="263" spans="1:65" s="13" customFormat="1">
      <c r="B263" s="202"/>
      <c r="C263" s="203"/>
      <c r="D263" s="204" t="s">
        <v>143</v>
      </c>
      <c r="E263" s="205" t="s">
        <v>1</v>
      </c>
      <c r="F263" s="206" t="s">
        <v>260</v>
      </c>
      <c r="G263" s="203"/>
      <c r="H263" s="205" t="s">
        <v>1</v>
      </c>
      <c r="I263" s="207"/>
      <c r="J263" s="203"/>
      <c r="K263" s="203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143</v>
      </c>
      <c r="AU263" s="212" t="s">
        <v>87</v>
      </c>
      <c r="AV263" s="13" t="s">
        <v>85</v>
      </c>
      <c r="AW263" s="13" t="s">
        <v>32</v>
      </c>
      <c r="AX263" s="13" t="s">
        <v>77</v>
      </c>
      <c r="AY263" s="212" t="s">
        <v>135</v>
      </c>
    </row>
    <row r="264" spans="1:65" s="14" customFormat="1">
      <c r="B264" s="213"/>
      <c r="C264" s="214"/>
      <c r="D264" s="204" t="s">
        <v>143</v>
      </c>
      <c r="E264" s="215" t="s">
        <v>1</v>
      </c>
      <c r="F264" s="216" t="s">
        <v>326</v>
      </c>
      <c r="G264" s="214"/>
      <c r="H264" s="217">
        <v>26.8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143</v>
      </c>
      <c r="AU264" s="223" t="s">
        <v>87</v>
      </c>
      <c r="AV264" s="14" t="s">
        <v>87</v>
      </c>
      <c r="AW264" s="14" t="s">
        <v>32</v>
      </c>
      <c r="AX264" s="14" t="s">
        <v>77</v>
      </c>
      <c r="AY264" s="223" t="s">
        <v>135</v>
      </c>
    </row>
    <row r="265" spans="1:65" s="14" customFormat="1">
      <c r="B265" s="213"/>
      <c r="C265" s="214"/>
      <c r="D265" s="204" t="s">
        <v>143</v>
      </c>
      <c r="E265" s="215" t="s">
        <v>1</v>
      </c>
      <c r="F265" s="216" t="s">
        <v>327</v>
      </c>
      <c r="G265" s="214"/>
      <c r="H265" s="217">
        <v>31.5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143</v>
      </c>
      <c r="AU265" s="223" t="s">
        <v>87</v>
      </c>
      <c r="AV265" s="14" t="s">
        <v>87</v>
      </c>
      <c r="AW265" s="14" t="s">
        <v>32</v>
      </c>
      <c r="AX265" s="14" t="s">
        <v>77</v>
      </c>
      <c r="AY265" s="223" t="s">
        <v>135</v>
      </c>
    </row>
    <row r="266" spans="1:65" s="16" customFormat="1">
      <c r="B266" s="235"/>
      <c r="C266" s="236"/>
      <c r="D266" s="204" t="s">
        <v>143</v>
      </c>
      <c r="E266" s="237" t="s">
        <v>1</v>
      </c>
      <c r="F266" s="238" t="s">
        <v>177</v>
      </c>
      <c r="G266" s="236"/>
      <c r="H266" s="239">
        <v>58.3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143</v>
      </c>
      <c r="AU266" s="245" t="s">
        <v>87</v>
      </c>
      <c r="AV266" s="16" t="s">
        <v>141</v>
      </c>
      <c r="AW266" s="16" t="s">
        <v>32</v>
      </c>
      <c r="AX266" s="16" t="s">
        <v>85</v>
      </c>
      <c r="AY266" s="245" t="s">
        <v>135</v>
      </c>
    </row>
    <row r="267" spans="1:65" s="2" customFormat="1" ht="24.2" customHeight="1">
      <c r="A267" s="35"/>
      <c r="B267" s="36"/>
      <c r="C267" s="188" t="s">
        <v>336</v>
      </c>
      <c r="D267" s="188" t="s">
        <v>137</v>
      </c>
      <c r="E267" s="189" t="s">
        <v>337</v>
      </c>
      <c r="F267" s="190" t="s">
        <v>338</v>
      </c>
      <c r="G267" s="191" t="s">
        <v>339</v>
      </c>
      <c r="H267" s="192">
        <v>3</v>
      </c>
      <c r="I267" s="193"/>
      <c r="J267" s="194">
        <f>ROUND(I267*H267,2)</f>
        <v>0</v>
      </c>
      <c r="K267" s="195"/>
      <c r="L267" s="40"/>
      <c r="M267" s="196" t="s">
        <v>1</v>
      </c>
      <c r="N267" s="197" t="s">
        <v>42</v>
      </c>
      <c r="O267" s="72"/>
      <c r="P267" s="198">
        <f>O267*H267</f>
        <v>0</v>
      </c>
      <c r="Q267" s="198">
        <v>4.1500000000000002E-2</v>
      </c>
      <c r="R267" s="198">
        <f>Q267*H267</f>
        <v>0.1245</v>
      </c>
      <c r="S267" s="198">
        <v>0</v>
      </c>
      <c r="T267" s="19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0" t="s">
        <v>141</v>
      </c>
      <c r="AT267" s="200" t="s">
        <v>137</v>
      </c>
      <c r="AU267" s="200" t="s">
        <v>87</v>
      </c>
      <c r="AY267" s="18" t="s">
        <v>135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8" t="s">
        <v>85</v>
      </c>
      <c r="BK267" s="201">
        <f>ROUND(I267*H267,2)</f>
        <v>0</v>
      </c>
      <c r="BL267" s="18" t="s">
        <v>141</v>
      </c>
      <c r="BM267" s="200" t="s">
        <v>340</v>
      </c>
    </row>
    <row r="268" spans="1:65" s="14" customFormat="1">
      <c r="B268" s="213"/>
      <c r="C268" s="214"/>
      <c r="D268" s="204" t="s">
        <v>143</v>
      </c>
      <c r="E268" s="215" t="s">
        <v>1</v>
      </c>
      <c r="F268" s="216" t="s">
        <v>341</v>
      </c>
      <c r="G268" s="214"/>
      <c r="H268" s="217">
        <v>3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143</v>
      </c>
      <c r="AU268" s="223" t="s">
        <v>87</v>
      </c>
      <c r="AV268" s="14" t="s">
        <v>87</v>
      </c>
      <c r="AW268" s="14" t="s">
        <v>32</v>
      </c>
      <c r="AX268" s="14" t="s">
        <v>85</v>
      </c>
      <c r="AY268" s="223" t="s">
        <v>135</v>
      </c>
    </row>
    <row r="269" spans="1:65" s="2" customFormat="1" ht="24.2" customHeight="1">
      <c r="A269" s="35"/>
      <c r="B269" s="36"/>
      <c r="C269" s="188" t="s">
        <v>342</v>
      </c>
      <c r="D269" s="188" t="s">
        <v>137</v>
      </c>
      <c r="E269" s="189" t="s">
        <v>343</v>
      </c>
      <c r="F269" s="190" t="s">
        <v>344</v>
      </c>
      <c r="G269" s="191" t="s">
        <v>339</v>
      </c>
      <c r="H269" s="192">
        <v>6</v>
      </c>
      <c r="I269" s="193"/>
      <c r="J269" s="194">
        <f>ROUND(I269*H269,2)</f>
        <v>0</v>
      </c>
      <c r="K269" s="195"/>
      <c r="L269" s="40"/>
      <c r="M269" s="196" t="s">
        <v>1</v>
      </c>
      <c r="N269" s="197" t="s">
        <v>42</v>
      </c>
      <c r="O269" s="72"/>
      <c r="P269" s="198">
        <f>O269*H269</f>
        <v>0</v>
      </c>
      <c r="Q269" s="198">
        <v>0.1575</v>
      </c>
      <c r="R269" s="198">
        <f>Q269*H269</f>
        <v>0.94500000000000006</v>
      </c>
      <c r="S269" s="198">
        <v>0</v>
      </c>
      <c r="T269" s="19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0" t="s">
        <v>141</v>
      </c>
      <c r="AT269" s="200" t="s">
        <v>137</v>
      </c>
      <c r="AU269" s="200" t="s">
        <v>87</v>
      </c>
      <c r="AY269" s="18" t="s">
        <v>135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8" t="s">
        <v>85</v>
      </c>
      <c r="BK269" s="201">
        <f>ROUND(I269*H269,2)</f>
        <v>0</v>
      </c>
      <c r="BL269" s="18" t="s">
        <v>141</v>
      </c>
      <c r="BM269" s="200" t="s">
        <v>345</v>
      </c>
    </row>
    <row r="270" spans="1:65" s="14" customFormat="1">
      <c r="B270" s="213"/>
      <c r="C270" s="214"/>
      <c r="D270" s="204" t="s">
        <v>143</v>
      </c>
      <c r="E270" s="215" t="s">
        <v>1</v>
      </c>
      <c r="F270" s="216" t="s">
        <v>346</v>
      </c>
      <c r="G270" s="214"/>
      <c r="H270" s="217">
        <v>4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143</v>
      </c>
      <c r="AU270" s="223" t="s">
        <v>87</v>
      </c>
      <c r="AV270" s="14" t="s">
        <v>87</v>
      </c>
      <c r="AW270" s="14" t="s">
        <v>32</v>
      </c>
      <c r="AX270" s="14" t="s">
        <v>77</v>
      </c>
      <c r="AY270" s="223" t="s">
        <v>135</v>
      </c>
    </row>
    <row r="271" spans="1:65" s="14" customFormat="1">
      <c r="B271" s="213"/>
      <c r="C271" s="214"/>
      <c r="D271" s="204" t="s">
        <v>143</v>
      </c>
      <c r="E271" s="215" t="s">
        <v>1</v>
      </c>
      <c r="F271" s="216" t="s">
        <v>347</v>
      </c>
      <c r="G271" s="214"/>
      <c r="H271" s="217">
        <v>2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143</v>
      </c>
      <c r="AU271" s="223" t="s">
        <v>87</v>
      </c>
      <c r="AV271" s="14" t="s">
        <v>87</v>
      </c>
      <c r="AW271" s="14" t="s">
        <v>32</v>
      </c>
      <c r="AX271" s="14" t="s">
        <v>77</v>
      </c>
      <c r="AY271" s="223" t="s">
        <v>135</v>
      </c>
    </row>
    <row r="272" spans="1:65" s="16" customFormat="1">
      <c r="B272" s="235"/>
      <c r="C272" s="236"/>
      <c r="D272" s="204" t="s">
        <v>143</v>
      </c>
      <c r="E272" s="237" t="s">
        <v>1</v>
      </c>
      <c r="F272" s="238" t="s">
        <v>177</v>
      </c>
      <c r="G272" s="236"/>
      <c r="H272" s="239">
        <v>6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AT272" s="245" t="s">
        <v>143</v>
      </c>
      <c r="AU272" s="245" t="s">
        <v>87</v>
      </c>
      <c r="AV272" s="16" t="s">
        <v>141</v>
      </c>
      <c r="AW272" s="16" t="s">
        <v>32</v>
      </c>
      <c r="AX272" s="16" t="s">
        <v>85</v>
      </c>
      <c r="AY272" s="245" t="s">
        <v>135</v>
      </c>
    </row>
    <row r="273" spans="1:65" s="2" customFormat="1" ht="24.2" customHeight="1">
      <c r="A273" s="35"/>
      <c r="B273" s="36"/>
      <c r="C273" s="188" t="s">
        <v>348</v>
      </c>
      <c r="D273" s="188" t="s">
        <v>137</v>
      </c>
      <c r="E273" s="189" t="s">
        <v>349</v>
      </c>
      <c r="F273" s="190" t="s">
        <v>350</v>
      </c>
      <c r="G273" s="191" t="s">
        <v>140</v>
      </c>
      <c r="H273" s="192">
        <v>3.71</v>
      </c>
      <c r="I273" s="193"/>
      <c r="J273" s="194">
        <f>ROUND(I273*H273,2)</f>
        <v>0</v>
      </c>
      <c r="K273" s="195"/>
      <c r="L273" s="40"/>
      <c r="M273" s="196" t="s">
        <v>1</v>
      </c>
      <c r="N273" s="197" t="s">
        <v>42</v>
      </c>
      <c r="O273" s="72"/>
      <c r="P273" s="198">
        <f>O273*H273</f>
        <v>0</v>
      </c>
      <c r="Q273" s="198">
        <v>3.3579999999999999E-2</v>
      </c>
      <c r="R273" s="198">
        <f>Q273*H273</f>
        <v>0.12458179999999999</v>
      </c>
      <c r="S273" s="198">
        <v>0</v>
      </c>
      <c r="T273" s="19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0" t="s">
        <v>141</v>
      </c>
      <c r="AT273" s="200" t="s">
        <v>137</v>
      </c>
      <c r="AU273" s="200" t="s">
        <v>87</v>
      </c>
      <c r="AY273" s="18" t="s">
        <v>135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18" t="s">
        <v>85</v>
      </c>
      <c r="BK273" s="201">
        <f>ROUND(I273*H273,2)</f>
        <v>0</v>
      </c>
      <c r="BL273" s="18" t="s">
        <v>141</v>
      </c>
      <c r="BM273" s="200" t="s">
        <v>351</v>
      </c>
    </row>
    <row r="274" spans="1:65" s="14" customFormat="1" ht="22.5">
      <c r="B274" s="213"/>
      <c r="C274" s="214"/>
      <c r="D274" s="204" t="s">
        <v>143</v>
      </c>
      <c r="E274" s="215" t="s">
        <v>1</v>
      </c>
      <c r="F274" s="216" t="s">
        <v>352</v>
      </c>
      <c r="G274" s="214"/>
      <c r="H274" s="217">
        <v>3.71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143</v>
      </c>
      <c r="AU274" s="223" t="s">
        <v>87</v>
      </c>
      <c r="AV274" s="14" t="s">
        <v>87</v>
      </c>
      <c r="AW274" s="14" t="s">
        <v>32</v>
      </c>
      <c r="AX274" s="14" t="s">
        <v>85</v>
      </c>
      <c r="AY274" s="223" t="s">
        <v>135</v>
      </c>
    </row>
    <row r="275" spans="1:65" s="2" customFormat="1" ht="24.2" customHeight="1">
      <c r="A275" s="35"/>
      <c r="B275" s="36"/>
      <c r="C275" s="188" t="s">
        <v>353</v>
      </c>
      <c r="D275" s="188" t="s">
        <v>137</v>
      </c>
      <c r="E275" s="189" t="s">
        <v>354</v>
      </c>
      <c r="F275" s="190" t="s">
        <v>355</v>
      </c>
      <c r="G275" s="191" t="s">
        <v>140</v>
      </c>
      <c r="H275" s="192">
        <v>58.3</v>
      </c>
      <c r="I275" s="193"/>
      <c r="J275" s="194">
        <f>ROUND(I275*H275,2)</f>
        <v>0</v>
      </c>
      <c r="K275" s="195"/>
      <c r="L275" s="40"/>
      <c r="M275" s="196" t="s">
        <v>1</v>
      </c>
      <c r="N275" s="197" t="s">
        <v>42</v>
      </c>
      <c r="O275" s="72"/>
      <c r="P275" s="198">
        <f>O275*H275</f>
        <v>0</v>
      </c>
      <c r="Q275" s="198">
        <v>4.0000000000000001E-3</v>
      </c>
      <c r="R275" s="198">
        <f>Q275*H275</f>
        <v>0.23319999999999999</v>
      </c>
      <c r="S275" s="198">
        <v>0</v>
      </c>
      <c r="T275" s="19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0" t="s">
        <v>141</v>
      </c>
      <c r="AT275" s="200" t="s">
        <v>137</v>
      </c>
      <c r="AU275" s="200" t="s">
        <v>87</v>
      </c>
      <c r="AY275" s="18" t="s">
        <v>135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8" t="s">
        <v>85</v>
      </c>
      <c r="BK275" s="201">
        <f>ROUND(I275*H275,2)</f>
        <v>0</v>
      </c>
      <c r="BL275" s="18" t="s">
        <v>141</v>
      </c>
      <c r="BM275" s="200" t="s">
        <v>356</v>
      </c>
    </row>
    <row r="276" spans="1:65" s="13" customFormat="1">
      <c r="B276" s="202"/>
      <c r="C276" s="203"/>
      <c r="D276" s="204" t="s">
        <v>143</v>
      </c>
      <c r="E276" s="205" t="s">
        <v>1</v>
      </c>
      <c r="F276" s="206" t="s">
        <v>144</v>
      </c>
      <c r="G276" s="203"/>
      <c r="H276" s="205" t="s">
        <v>1</v>
      </c>
      <c r="I276" s="207"/>
      <c r="J276" s="203"/>
      <c r="K276" s="203"/>
      <c r="L276" s="208"/>
      <c r="M276" s="209"/>
      <c r="N276" s="210"/>
      <c r="O276" s="210"/>
      <c r="P276" s="210"/>
      <c r="Q276" s="210"/>
      <c r="R276" s="210"/>
      <c r="S276" s="210"/>
      <c r="T276" s="211"/>
      <c r="AT276" s="212" t="s">
        <v>143</v>
      </c>
      <c r="AU276" s="212" t="s">
        <v>87</v>
      </c>
      <c r="AV276" s="13" t="s">
        <v>85</v>
      </c>
      <c r="AW276" s="13" t="s">
        <v>32</v>
      </c>
      <c r="AX276" s="13" t="s">
        <v>77</v>
      </c>
      <c r="AY276" s="212" t="s">
        <v>135</v>
      </c>
    </row>
    <row r="277" spans="1:65" s="13" customFormat="1">
      <c r="B277" s="202"/>
      <c r="C277" s="203"/>
      <c r="D277" s="204" t="s">
        <v>143</v>
      </c>
      <c r="E277" s="205" t="s">
        <v>1</v>
      </c>
      <c r="F277" s="206" t="s">
        <v>260</v>
      </c>
      <c r="G277" s="203"/>
      <c r="H277" s="205" t="s">
        <v>1</v>
      </c>
      <c r="I277" s="207"/>
      <c r="J277" s="203"/>
      <c r="K277" s="203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143</v>
      </c>
      <c r="AU277" s="212" t="s">
        <v>87</v>
      </c>
      <c r="AV277" s="13" t="s">
        <v>85</v>
      </c>
      <c r="AW277" s="13" t="s">
        <v>32</v>
      </c>
      <c r="AX277" s="13" t="s">
        <v>77</v>
      </c>
      <c r="AY277" s="212" t="s">
        <v>135</v>
      </c>
    </row>
    <row r="278" spans="1:65" s="14" customFormat="1">
      <c r="B278" s="213"/>
      <c r="C278" s="214"/>
      <c r="D278" s="204" t="s">
        <v>143</v>
      </c>
      <c r="E278" s="215" t="s">
        <v>1</v>
      </c>
      <c r="F278" s="216" t="s">
        <v>326</v>
      </c>
      <c r="G278" s="214"/>
      <c r="H278" s="217">
        <v>26.8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143</v>
      </c>
      <c r="AU278" s="223" t="s">
        <v>87</v>
      </c>
      <c r="AV278" s="14" t="s">
        <v>87</v>
      </c>
      <c r="AW278" s="14" t="s">
        <v>32</v>
      </c>
      <c r="AX278" s="14" t="s">
        <v>77</v>
      </c>
      <c r="AY278" s="223" t="s">
        <v>135</v>
      </c>
    </row>
    <row r="279" spans="1:65" s="14" customFormat="1">
      <c r="B279" s="213"/>
      <c r="C279" s="214"/>
      <c r="D279" s="204" t="s">
        <v>143</v>
      </c>
      <c r="E279" s="215" t="s">
        <v>1</v>
      </c>
      <c r="F279" s="216" t="s">
        <v>327</v>
      </c>
      <c r="G279" s="214"/>
      <c r="H279" s="217">
        <v>31.5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143</v>
      </c>
      <c r="AU279" s="223" t="s">
        <v>87</v>
      </c>
      <c r="AV279" s="14" t="s">
        <v>87</v>
      </c>
      <c r="AW279" s="14" t="s">
        <v>32</v>
      </c>
      <c r="AX279" s="14" t="s">
        <v>77</v>
      </c>
      <c r="AY279" s="223" t="s">
        <v>135</v>
      </c>
    </row>
    <row r="280" spans="1:65" s="16" customFormat="1">
      <c r="B280" s="235"/>
      <c r="C280" s="236"/>
      <c r="D280" s="204" t="s">
        <v>143</v>
      </c>
      <c r="E280" s="237" t="s">
        <v>1</v>
      </c>
      <c r="F280" s="238" t="s">
        <v>177</v>
      </c>
      <c r="G280" s="236"/>
      <c r="H280" s="239">
        <v>58.3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AT280" s="245" t="s">
        <v>143</v>
      </c>
      <c r="AU280" s="245" t="s">
        <v>87</v>
      </c>
      <c r="AV280" s="16" t="s">
        <v>141</v>
      </c>
      <c r="AW280" s="16" t="s">
        <v>32</v>
      </c>
      <c r="AX280" s="16" t="s">
        <v>85</v>
      </c>
      <c r="AY280" s="245" t="s">
        <v>135</v>
      </c>
    </row>
    <row r="281" spans="1:65" s="2" customFormat="1" ht="24.2" customHeight="1">
      <c r="A281" s="35"/>
      <c r="B281" s="36"/>
      <c r="C281" s="188" t="s">
        <v>357</v>
      </c>
      <c r="D281" s="188" t="s">
        <v>137</v>
      </c>
      <c r="E281" s="189" t="s">
        <v>358</v>
      </c>
      <c r="F281" s="190" t="s">
        <v>359</v>
      </c>
      <c r="G281" s="191" t="s">
        <v>140</v>
      </c>
      <c r="H281" s="192">
        <v>50</v>
      </c>
      <c r="I281" s="193"/>
      <c r="J281" s="194">
        <f>ROUND(I281*H281,2)</f>
        <v>0</v>
      </c>
      <c r="K281" s="195"/>
      <c r="L281" s="40"/>
      <c r="M281" s="196" t="s">
        <v>1</v>
      </c>
      <c r="N281" s="197" t="s">
        <v>42</v>
      </c>
      <c r="O281" s="72"/>
      <c r="P281" s="198">
        <f>O281*H281</f>
        <v>0</v>
      </c>
      <c r="Q281" s="198">
        <v>0</v>
      </c>
      <c r="R281" s="198">
        <f>Q281*H281</f>
        <v>0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141</v>
      </c>
      <c r="AT281" s="200" t="s">
        <v>137</v>
      </c>
      <c r="AU281" s="200" t="s">
        <v>87</v>
      </c>
      <c r="AY281" s="18" t="s">
        <v>135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85</v>
      </c>
      <c r="BK281" s="201">
        <f>ROUND(I281*H281,2)</f>
        <v>0</v>
      </c>
      <c r="BL281" s="18" t="s">
        <v>141</v>
      </c>
      <c r="BM281" s="200" t="s">
        <v>360</v>
      </c>
    </row>
    <row r="282" spans="1:65" s="2" customFormat="1" ht="24.2" customHeight="1">
      <c r="A282" s="35"/>
      <c r="B282" s="36"/>
      <c r="C282" s="188" t="s">
        <v>361</v>
      </c>
      <c r="D282" s="188" t="s">
        <v>137</v>
      </c>
      <c r="E282" s="189" t="s">
        <v>362</v>
      </c>
      <c r="F282" s="190" t="s">
        <v>363</v>
      </c>
      <c r="G282" s="191" t="s">
        <v>140</v>
      </c>
      <c r="H282" s="192">
        <v>31</v>
      </c>
      <c r="I282" s="193"/>
      <c r="J282" s="194">
        <f>ROUND(I282*H282,2)</f>
        <v>0</v>
      </c>
      <c r="K282" s="195"/>
      <c r="L282" s="40"/>
      <c r="M282" s="196" t="s">
        <v>1</v>
      </c>
      <c r="N282" s="197" t="s">
        <v>42</v>
      </c>
      <c r="O282" s="72"/>
      <c r="P282" s="198">
        <f>O282*H282</f>
        <v>0</v>
      </c>
      <c r="Q282" s="198">
        <v>7.3499999999999998E-3</v>
      </c>
      <c r="R282" s="198">
        <f>Q282*H282</f>
        <v>0.22785</v>
      </c>
      <c r="S282" s="198">
        <v>0</v>
      </c>
      <c r="T282" s="19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0" t="s">
        <v>141</v>
      </c>
      <c r="AT282" s="200" t="s">
        <v>137</v>
      </c>
      <c r="AU282" s="200" t="s">
        <v>87</v>
      </c>
      <c r="AY282" s="18" t="s">
        <v>135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18" t="s">
        <v>85</v>
      </c>
      <c r="BK282" s="201">
        <f>ROUND(I282*H282,2)</f>
        <v>0</v>
      </c>
      <c r="BL282" s="18" t="s">
        <v>141</v>
      </c>
      <c r="BM282" s="200" t="s">
        <v>364</v>
      </c>
    </row>
    <row r="283" spans="1:65" s="2" customFormat="1" ht="24.2" customHeight="1">
      <c r="A283" s="35"/>
      <c r="B283" s="36"/>
      <c r="C283" s="188" t="s">
        <v>365</v>
      </c>
      <c r="D283" s="188" t="s">
        <v>137</v>
      </c>
      <c r="E283" s="189" t="s">
        <v>366</v>
      </c>
      <c r="F283" s="190" t="s">
        <v>367</v>
      </c>
      <c r="G283" s="191" t="s">
        <v>140</v>
      </c>
      <c r="H283" s="192">
        <v>39</v>
      </c>
      <c r="I283" s="193"/>
      <c r="J283" s="194">
        <f>ROUND(I283*H283,2)</f>
        <v>0</v>
      </c>
      <c r="K283" s="195"/>
      <c r="L283" s="40"/>
      <c r="M283" s="196" t="s">
        <v>1</v>
      </c>
      <c r="N283" s="197" t="s">
        <v>42</v>
      </c>
      <c r="O283" s="72"/>
      <c r="P283" s="198">
        <f>O283*H283</f>
        <v>0</v>
      </c>
      <c r="Q283" s="198">
        <v>4.3800000000000002E-3</v>
      </c>
      <c r="R283" s="198">
        <f>Q283*H283</f>
        <v>0.17082</v>
      </c>
      <c r="S283" s="198">
        <v>0</v>
      </c>
      <c r="T283" s="19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141</v>
      </c>
      <c r="AT283" s="200" t="s">
        <v>137</v>
      </c>
      <c r="AU283" s="200" t="s">
        <v>87</v>
      </c>
      <c r="AY283" s="18" t="s">
        <v>135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8" t="s">
        <v>85</v>
      </c>
      <c r="BK283" s="201">
        <f>ROUND(I283*H283,2)</f>
        <v>0</v>
      </c>
      <c r="BL283" s="18" t="s">
        <v>141</v>
      </c>
      <c r="BM283" s="200" t="s">
        <v>368</v>
      </c>
    </row>
    <row r="284" spans="1:65" s="13" customFormat="1">
      <c r="B284" s="202"/>
      <c r="C284" s="203"/>
      <c r="D284" s="204" t="s">
        <v>143</v>
      </c>
      <c r="E284" s="205" t="s">
        <v>1</v>
      </c>
      <c r="F284" s="206" t="s">
        <v>144</v>
      </c>
      <c r="G284" s="203"/>
      <c r="H284" s="205" t="s">
        <v>1</v>
      </c>
      <c r="I284" s="207"/>
      <c r="J284" s="203"/>
      <c r="K284" s="203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143</v>
      </c>
      <c r="AU284" s="212" t="s">
        <v>87</v>
      </c>
      <c r="AV284" s="13" t="s">
        <v>85</v>
      </c>
      <c r="AW284" s="13" t="s">
        <v>32</v>
      </c>
      <c r="AX284" s="13" t="s">
        <v>77</v>
      </c>
      <c r="AY284" s="212" t="s">
        <v>135</v>
      </c>
    </row>
    <row r="285" spans="1:65" s="14" customFormat="1">
      <c r="B285" s="213"/>
      <c r="C285" s="214"/>
      <c r="D285" s="204" t="s">
        <v>143</v>
      </c>
      <c r="E285" s="215" t="s">
        <v>1</v>
      </c>
      <c r="F285" s="216" t="s">
        <v>369</v>
      </c>
      <c r="G285" s="214"/>
      <c r="H285" s="217">
        <v>8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143</v>
      </c>
      <c r="AU285" s="223" t="s">
        <v>87</v>
      </c>
      <c r="AV285" s="14" t="s">
        <v>87</v>
      </c>
      <c r="AW285" s="14" t="s">
        <v>32</v>
      </c>
      <c r="AX285" s="14" t="s">
        <v>77</v>
      </c>
      <c r="AY285" s="223" t="s">
        <v>135</v>
      </c>
    </row>
    <row r="286" spans="1:65" s="14" customFormat="1">
      <c r="B286" s="213"/>
      <c r="C286" s="214"/>
      <c r="D286" s="204" t="s">
        <v>143</v>
      </c>
      <c r="E286" s="215" t="s">
        <v>1</v>
      </c>
      <c r="F286" s="216" t="s">
        <v>370</v>
      </c>
      <c r="G286" s="214"/>
      <c r="H286" s="217">
        <v>23.8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143</v>
      </c>
      <c r="AU286" s="223" t="s">
        <v>87</v>
      </c>
      <c r="AV286" s="14" t="s">
        <v>87</v>
      </c>
      <c r="AW286" s="14" t="s">
        <v>32</v>
      </c>
      <c r="AX286" s="14" t="s">
        <v>77</v>
      </c>
      <c r="AY286" s="223" t="s">
        <v>135</v>
      </c>
    </row>
    <row r="287" spans="1:65" s="14" customFormat="1">
      <c r="B287" s="213"/>
      <c r="C287" s="214"/>
      <c r="D287" s="204" t="s">
        <v>143</v>
      </c>
      <c r="E287" s="215" t="s">
        <v>1</v>
      </c>
      <c r="F287" s="216" t="s">
        <v>371</v>
      </c>
      <c r="G287" s="214"/>
      <c r="H287" s="217">
        <v>2.2000000000000002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143</v>
      </c>
      <c r="AU287" s="223" t="s">
        <v>87</v>
      </c>
      <c r="AV287" s="14" t="s">
        <v>87</v>
      </c>
      <c r="AW287" s="14" t="s">
        <v>32</v>
      </c>
      <c r="AX287" s="14" t="s">
        <v>77</v>
      </c>
      <c r="AY287" s="223" t="s">
        <v>135</v>
      </c>
    </row>
    <row r="288" spans="1:65" s="14" customFormat="1">
      <c r="B288" s="213"/>
      <c r="C288" s="214"/>
      <c r="D288" s="204" t="s">
        <v>143</v>
      </c>
      <c r="E288" s="215" t="s">
        <v>1</v>
      </c>
      <c r="F288" s="216" t="s">
        <v>372</v>
      </c>
      <c r="G288" s="214"/>
      <c r="H288" s="217">
        <v>5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143</v>
      </c>
      <c r="AU288" s="223" t="s">
        <v>87</v>
      </c>
      <c r="AV288" s="14" t="s">
        <v>87</v>
      </c>
      <c r="AW288" s="14" t="s">
        <v>32</v>
      </c>
      <c r="AX288" s="14" t="s">
        <v>77</v>
      </c>
      <c r="AY288" s="223" t="s">
        <v>135</v>
      </c>
    </row>
    <row r="289" spans="1:65" s="16" customFormat="1">
      <c r="B289" s="235"/>
      <c r="C289" s="236"/>
      <c r="D289" s="204" t="s">
        <v>143</v>
      </c>
      <c r="E289" s="237" t="s">
        <v>1</v>
      </c>
      <c r="F289" s="238" t="s">
        <v>177</v>
      </c>
      <c r="G289" s="236"/>
      <c r="H289" s="239">
        <v>39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AT289" s="245" t="s">
        <v>143</v>
      </c>
      <c r="AU289" s="245" t="s">
        <v>87</v>
      </c>
      <c r="AV289" s="16" t="s">
        <v>141</v>
      </c>
      <c r="AW289" s="16" t="s">
        <v>32</v>
      </c>
      <c r="AX289" s="16" t="s">
        <v>85</v>
      </c>
      <c r="AY289" s="245" t="s">
        <v>135</v>
      </c>
    </row>
    <row r="290" spans="1:65" s="2" customFormat="1" ht="24.2" customHeight="1">
      <c r="A290" s="35"/>
      <c r="B290" s="36"/>
      <c r="C290" s="188" t="s">
        <v>373</v>
      </c>
      <c r="D290" s="188" t="s">
        <v>137</v>
      </c>
      <c r="E290" s="189" t="s">
        <v>374</v>
      </c>
      <c r="F290" s="190" t="s">
        <v>375</v>
      </c>
      <c r="G290" s="191" t="s">
        <v>376</v>
      </c>
      <c r="H290" s="192">
        <v>25</v>
      </c>
      <c r="I290" s="193"/>
      <c r="J290" s="194">
        <f>ROUND(I290*H290,2)</f>
        <v>0</v>
      </c>
      <c r="K290" s="195"/>
      <c r="L290" s="40"/>
      <c r="M290" s="196" t="s">
        <v>1</v>
      </c>
      <c r="N290" s="197" t="s">
        <v>42</v>
      </c>
      <c r="O290" s="72"/>
      <c r="P290" s="198">
        <f>O290*H290</f>
        <v>0</v>
      </c>
      <c r="Q290" s="198">
        <v>0</v>
      </c>
      <c r="R290" s="198">
        <f>Q290*H290</f>
        <v>0</v>
      </c>
      <c r="S290" s="198">
        <v>0</v>
      </c>
      <c r="T290" s="19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0" t="s">
        <v>141</v>
      </c>
      <c r="AT290" s="200" t="s">
        <v>137</v>
      </c>
      <c r="AU290" s="200" t="s">
        <v>87</v>
      </c>
      <c r="AY290" s="18" t="s">
        <v>135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18" t="s">
        <v>85</v>
      </c>
      <c r="BK290" s="201">
        <f>ROUND(I290*H290,2)</f>
        <v>0</v>
      </c>
      <c r="BL290" s="18" t="s">
        <v>141</v>
      </c>
      <c r="BM290" s="200" t="s">
        <v>377</v>
      </c>
    </row>
    <row r="291" spans="1:65" s="2" customFormat="1" ht="16.5" customHeight="1">
      <c r="A291" s="35"/>
      <c r="B291" s="36"/>
      <c r="C291" s="246" t="s">
        <v>378</v>
      </c>
      <c r="D291" s="246" t="s">
        <v>224</v>
      </c>
      <c r="E291" s="247" t="s">
        <v>379</v>
      </c>
      <c r="F291" s="248" t="s">
        <v>380</v>
      </c>
      <c r="G291" s="249" t="s">
        <v>376</v>
      </c>
      <c r="H291" s="250">
        <v>26.25</v>
      </c>
      <c r="I291" s="251"/>
      <c r="J291" s="252">
        <f>ROUND(I291*H291,2)</f>
        <v>0</v>
      </c>
      <c r="K291" s="253"/>
      <c r="L291" s="254"/>
      <c r="M291" s="255" t="s">
        <v>1</v>
      </c>
      <c r="N291" s="256" t="s">
        <v>42</v>
      </c>
      <c r="O291" s="72"/>
      <c r="P291" s="198">
        <f>O291*H291</f>
        <v>0</v>
      </c>
      <c r="Q291" s="198">
        <v>1E-4</v>
      </c>
      <c r="R291" s="198">
        <f>Q291*H291</f>
        <v>2.6250000000000002E-3</v>
      </c>
      <c r="S291" s="198">
        <v>0</v>
      </c>
      <c r="T291" s="19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0" t="s">
        <v>184</v>
      </c>
      <c r="AT291" s="200" t="s">
        <v>224</v>
      </c>
      <c r="AU291" s="200" t="s">
        <v>87</v>
      </c>
      <c r="AY291" s="18" t="s">
        <v>135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18" t="s">
        <v>85</v>
      </c>
      <c r="BK291" s="201">
        <f>ROUND(I291*H291,2)</f>
        <v>0</v>
      </c>
      <c r="BL291" s="18" t="s">
        <v>141</v>
      </c>
      <c r="BM291" s="200" t="s">
        <v>381</v>
      </c>
    </row>
    <row r="292" spans="1:65" s="14" customFormat="1">
      <c r="B292" s="213"/>
      <c r="C292" s="214"/>
      <c r="D292" s="204" t="s">
        <v>143</v>
      </c>
      <c r="E292" s="214"/>
      <c r="F292" s="216" t="s">
        <v>382</v>
      </c>
      <c r="G292" s="214"/>
      <c r="H292" s="217">
        <v>26.25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143</v>
      </c>
      <c r="AU292" s="223" t="s">
        <v>87</v>
      </c>
      <c r="AV292" s="14" t="s">
        <v>87</v>
      </c>
      <c r="AW292" s="14" t="s">
        <v>4</v>
      </c>
      <c r="AX292" s="14" t="s">
        <v>85</v>
      </c>
      <c r="AY292" s="223" t="s">
        <v>135</v>
      </c>
    </row>
    <row r="293" spans="1:65" s="2" customFormat="1" ht="24.2" customHeight="1">
      <c r="A293" s="35"/>
      <c r="B293" s="36"/>
      <c r="C293" s="188" t="s">
        <v>383</v>
      </c>
      <c r="D293" s="188" t="s">
        <v>137</v>
      </c>
      <c r="E293" s="189" t="s">
        <v>384</v>
      </c>
      <c r="F293" s="190" t="s">
        <v>385</v>
      </c>
      <c r="G293" s="191" t="s">
        <v>140</v>
      </c>
      <c r="H293" s="192">
        <v>8</v>
      </c>
      <c r="I293" s="193"/>
      <c r="J293" s="194">
        <f>ROUND(I293*H293,2)</f>
        <v>0</v>
      </c>
      <c r="K293" s="195"/>
      <c r="L293" s="40"/>
      <c r="M293" s="196" t="s">
        <v>1</v>
      </c>
      <c r="N293" s="197" t="s">
        <v>42</v>
      </c>
      <c r="O293" s="72"/>
      <c r="P293" s="198">
        <f>O293*H293</f>
        <v>0</v>
      </c>
      <c r="Q293" s="198">
        <v>2.0000000000000001E-4</v>
      </c>
      <c r="R293" s="198">
        <f>Q293*H293</f>
        <v>1.6000000000000001E-3</v>
      </c>
      <c r="S293" s="198">
        <v>0</v>
      </c>
      <c r="T293" s="19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0" t="s">
        <v>141</v>
      </c>
      <c r="AT293" s="200" t="s">
        <v>137</v>
      </c>
      <c r="AU293" s="200" t="s">
        <v>87</v>
      </c>
      <c r="AY293" s="18" t="s">
        <v>135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18" t="s">
        <v>85</v>
      </c>
      <c r="BK293" s="201">
        <f>ROUND(I293*H293,2)</f>
        <v>0</v>
      </c>
      <c r="BL293" s="18" t="s">
        <v>141</v>
      </c>
      <c r="BM293" s="200" t="s">
        <v>386</v>
      </c>
    </row>
    <row r="294" spans="1:65" s="2" customFormat="1" ht="24.2" customHeight="1">
      <c r="A294" s="35"/>
      <c r="B294" s="36"/>
      <c r="C294" s="188" t="s">
        <v>387</v>
      </c>
      <c r="D294" s="188" t="s">
        <v>137</v>
      </c>
      <c r="E294" s="189" t="s">
        <v>388</v>
      </c>
      <c r="F294" s="190" t="s">
        <v>389</v>
      </c>
      <c r="G294" s="191" t="s">
        <v>140</v>
      </c>
      <c r="H294" s="192">
        <v>31</v>
      </c>
      <c r="I294" s="193"/>
      <c r="J294" s="194">
        <f>ROUND(I294*H294,2)</f>
        <v>0</v>
      </c>
      <c r="K294" s="195"/>
      <c r="L294" s="40"/>
      <c r="M294" s="196" t="s">
        <v>1</v>
      </c>
      <c r="N294" s="197" t="s">
        <v>42</v>
      </c>
      <c r="O294" s="72"/>
      <c r="P294" s="198">
        <f>O294*H294</f>
        <v>0</v>
      </c>
      <c r="Q294" s="198">
        <v>2.3099999999999999E-2</v>
      </c>
      <c r="R294" s="198">
        <f>Q294*H294</f>
        <v>0.71609999999999996</v>
      </c>
      <c r="S294" s="198">
        <v>0</v>
      </c>
      <c r="T294" s="19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0" t="s">
        <v>141</v>
      </c>
      <c r="AT294" s="200" t="s">
        <v>137</v>
      </c>
      <c r="AU294" s="200" t="s">
        <v>87</v>
      </c>
      <c r="AY294" s="18" t="s">
        <v>135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8" t="s">
        <v>85</v>
      </c>
      <c r="BK294" s="201">
        <f>ROUND(I294*H294,2)</f>
        <v>0</v>
      </c>
      <c r="BL294" s="18" t="s">
        <v>141</v>
      </c>
      <c r="BM294" s="200" t="s">
        <v>390</v>
      </c>
    </row>
    <row r="295" spans="1:65" s="13" customFormat="1">
      <c r="B295" s="202"/>
      <c r="C295" s="203"/>
      <c r="D295" s="204" t="s">
        <v>143</v>
      </c>
      <c r="E295" s="205" t="s">
        <v>1</v>
      </c>
      <c r="F295" s="206" t="s">
        <v>144</v>
      </c>
      <c r="G295" s="203"/>
      <c r="H295" s="205" t="s">
        <v>1</v>
      </c>
      <c r="I295" s="207"/>
      <c r="J295" s="203"/>
      <c r="K295" s="203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143</v>
      </c>
      <c r="AU295" s="212" t="s">
        <v>87</v>
      </c>
      <c r="AV295" s="13" t="s">
        <v>85</v>
      </c>
      <c r="AW295" s="13" t="s">
        <v>32</v>
      </c>
      <c r="AX295" s="13" t="s">
        <v>77</v>
      </c>
      <c r="AY295" s="212" t="s">
        <v>135</v>
      </c>
    </row>
    <row r="296" spans="1:65" s="13" customFormat="1">
      <c r="B296" s="202"/>
      <c r="C296" s="203"/>
      <c r="D296" s="204" t="s">
        <v>143</v>
      </c>
      <c r="E296" s="205" t="s">
        <v>1</v>
      </c>
      <c r="F296" s="206" t="s">
        <v>391</v>
      </c>
      <c r="G296" s="203"/>
      <c r="H296" s="205" t="s">
        <v>1</v>
      </c>
      <c r="I296" s="207"/>
      <c r="J296" s="203"/>
      <c r="K296" s="203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143</v>
      </c>
      <c r="AU296" s="212" t="s">
        <v>87</v>
      </c>
      <c r="AV296" s="13" t="s">
        <v>85</v>
      </c>
      <c r="AW296" s="13" t="s">
        <v>32</v>
      </c>
      <c r="AX296" s="13" t="s">
        <v>77</v>
      </c>
      <c r="AY296" s="212" t="s">
        <v>135</v>
      </c>
    </row>
    <row r="297" spans="1:65" s="14" customFormat="1">
      <c r="B297" s="213"/>
      <c r="C297" s="214"/>
      <c r="D297" s="204" t="s">
        <v>143</v>
      </c>
      <c r="E297" s="215" t="s">
        <v>1</v>
      </c>
      <c r="F297" s="216" t="s">
        <v>392</v>
      </c>
      <c r="G297" s="214"/>
      <c r="H297" s="217">
        <v>23.8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143</v>
      </c>
      <c r="AU297" s="223" t="s">
        <v>87</v>
      </c>
      <c r="AV297" s="14" t="s">
        <v>87</v>
      </c>
      <c r="AW297" s="14" t="s">
        <v>32</v>
      </c>
      <c r="AX297" s="14" t="s">
        <v>77</v>
      </c>
      <c r="AY297" s="223" t="s">
        <v>135</v>
      </c>
    </row>
    <row r="298" spans="1:65" s="14" customFormat="1">
      <c r="B298" s="213"/>
      <c r="C298" s="214"/>
      <c r="D298" s="204" t="s">
        <v>143</v>
      </c>
      <c r="E298" s="215" t="s">
        <v>1</v>
      </c>
      <c r="F298" s="216" t="s">
        <v>371</v>
      </c>
      <c r="G298" s="214"/>
      <c r="H298" s="217">
        <v>2.2000000000000002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143</v>
      </c>
      <c r="AU298" s="223" t="s">
        <v>87</v>
      </c>
      <c r="AV298" s="14" t="s">
        <v>87</v>
      </c>
      <c r="AW298" s="14" t="s">
        <v>32</v>
      </c>
      <c r="AX298" s="14" t="s">
        <v>77</v>
      </c>
      <c r="AY298" s="223" t="s">
        <v>135</v>
      </c>
    </row>
    <row r="299" spans="1:65" s="14" customFormat="1">
      <c r="B299" s="213"/>
      <c r="C299" s="214"/>
      <c r="D299" s="204" t="s">
        <v>143</v>
      </c>
      <c r="E299" s="215" t="s">
        <v>1</v>
      </c>
      <c r="F299" s="216" t="s">
        <v>372</v>
      </c>
      <c r="G299" s="214"/>
      <c r="H299" s="217">
        <v>5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143</v>
      </c>
      <c r="AU299" s="223" t="s">
        <v>87</v>
      </c>
      <c r="AV299" s="14" t="s">
        <v>87</v>
      </c>
      <c r="AW299" s="14" t="s">
        <v>32</v>
      </c>
      <c r="AX299" s="14" t="s">
        <v>77</v>
      </c>
      <c r="AY299" s="223" t="s">
        <v>135</v>
      </c>
    </row>
    <row r="300" spans="1:65" s="16" customFormat="1">
      <c r="B300" s="235"/>
      <c r="C300" s="236"/>
      <c r="D300" s="204" t="s">
        <v>143</v>
      </c>
      <c r="E300" s="237" t="s">
        <v>1</v>
      </c>
      <c r="F300" s="238" t="s">
        <v>177</v>
      </c>
      <c r="G300" s="236"/>
      <c r="H300" s="239">
        <v>31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143</v>
      </c>
      <c r="AU300" s="245" t="s">
        <v>87</v>
      </c>
      <c r="AV300" s="16" t="s">
        <v>141</v>
      </c>
      <c r="AW300" s="16" t="s">
        <v>32</v>
      </c>
      <c r="AX300" s="16" t="s">
        <v>85</v>
      </c>
      <c r="AY300" s="245" t="s">
        <v>135</v>
      </c>
    </row>
    <row r="301" spans="1:65" s="2" customFormat="1" ht="24.2" customHeight="1">
      <c r="A301" s="35"/>
      <c r="B301" s="36"/>
      <c r="C301" s="188" t="s">
        <v>393</v>
      </c>
      <c r="D301" s="188" t="s">
        <v>137</v>
      </c>
      <c r="E301" s="189" t="s">
        <v>394</v>
      </c>
      <c r="F301" s="190" t="s">
        <v>395</v>
      </c>
      <c r="G301" s="191" t="s">
        <v>140</v>
      </c>
      <c r="H301" s="192">
        <v>25.2</v>
      </c>
      <c r="I301" s="193"/>
      <c r="J301" s="194">
        <f>ROUND(I301*H301,2)</f>
        <v>0</v>
      </c>
      <c r="K301" s="195"/>
      <c r="L301" s="40"/>
      <c r="M301" s="196" t="s">
        <v>1</v>
      </c>
      <c r="N301" s="197" t="s">
        <v>42</v>
      </c>
      <c r="O301" s="72"/>
      <c r="P301" s="198">
        <f>O301*H301</f>
        <v>0</v>
      </c>
      <c r="Q301" s="198">
        <v>2.7299999999999998E-3</v>
      </c>
      <c r="R301" s="198">
        <f>Q301*H301</f>
        <v>6.8795999999999996E-2</v>
      </c>
      <c r="S301" s="198">
        <v>0</v>
      </c>
      <c r="T301" s="19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0" t="s">
        <v>141</v>
      </c>
      <c r="AT301" s="200" t="s">
        <v>137</v>
      </c>
      <c r="AU301" s="200" t="s">
        <v>87</v>
      </c>
      <c r="AY301" s="18" t="s">
        <v>135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8" t="s">
        <v>85</v>
      </c>
      <c r="BK301" s="201">
        <f>ROUND(I301*H301,2)</f>
        <v>0</v>
      </c>
      <c r="BL301" s="18" t="s">
        <v>141</v>
      </c>
      <c r="BM301" s="200" t="s">
        <v>396</v>
      </c>
    </row>
    <row r="302" spans="1:65" s="13" customFormat="1">
      <c r="B302" s="202"/>
      <c r="C302" s="203"/>
      <c r="D302" s="204" t="s">
        <v>143</v>
      </c>
      <c r="E302" s="205" t="s">
        <v>1</v>
      </c>
      <c r="F302" s="206" t="s">
        <v>397</v>
      </c>
      <c r="G302" s="203"/>
      <c r="H302" s="205" t="s">
        <v>1</v>
      </c>
      <c r="I302" s="207"/>
      <c r="J302" s="203"/>
      <c r="K302" s="203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143</v>
      </c>
      <c r="AU302" s="212" t="s">
        <v>87</v>
      </c>
      <c r="AV302" s="13" t="s">
        <v>85</v>
      </c>
      <c r="AW302" s="13" t="s">
        <v>32</v>
      </c>
      <c r="AX302" s="13" t="s">
        <v>77</v>
      </c>
      <c r="AY302" s="212" t="s">
        <v>135</v>
      </c>
    </row>
    <row r="303" spans="1:65" s="14" customFormat="1">
      <c r="B303" s="213"/>
      <c r="C303" s="214"/>
      <c r="D303" s="204" t="s">
        <v>143</v>
      </c>
      <c r="E303" s="215" t="s">
        <v>1</v>
      </c>
      <c r="F303" s="216" t="s">
        <v>398</v>
      </c>
      <c r="G303" s="214"/>
      <c r="H303" s="217">
        <v>20.2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143</v>
      </c>
      <c r="AU303" s="223" t="s">
        <v>87</v>
      </c>
      <c r="AV303" s="14" t="s">
        <v>87</v>
      </c>
      <c r="AW303" s="14" t="s">
        <v>32</v>
      </c>
      <c r="AX303" s="14" t="s">
        <v>77</v>
      </c>
      <c r="AY303" s="223" t="s">
        <v>135</v>
      </c>
    </row>
    <row r="304" spans="1:65" s="14" customFormat="1">
      <c r="B304" s="213"/>
      <c r="C304" s="214"/>
      <c r="D304" s="204" t="s">
        <v>143</v>
      </c>
      <c r="E304" s="215" t="s">
        <v>1</v>
      </c>
      <c r="F304" s="216" t="s">
        <v>372</v>
      </c>
      <c r="G304" s="214"/>
      <c r="H304" s="217">
        <v>5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143</v>
      </c>
      <c r="AU304" s="223" t="s">
        <v>87</v>
      </c>
      <c r="AV304" s="14" t="s">
        <v>87</v>
      </c>
      <c r="AW304" s="14" t="s">
        <v>32</v>
      </c>
      <c r="AX304" s="14" t="s">
        <v>77</v>
      </c>
      <c r="AY304" s="223" t="s">
        <v>135</v>
      </c>
    </row>
    <row r="305" spans="1:65" s="16" customFormat="1">
      <c r="B305" s="235"/>
      <c r="C305" s="236"/>
      <c r="D305" s="204" t="s">
        <v>143</v>
      </c>
      <c r="E305" s="237" t="s">
        <v>1</v>
      </c>
      <c r="F305" s="238" t="s">
        <v>177</v>
      </c>
      <c r="G305" s="236"/>
      <c r="H305" s="239">
        <v>25.2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AT305" s="245" t="s">
        <v>143</v>
      </c>
      <c r="AU305" s="245" t="s">
        <v>87</v>
      </c>
      <c r="AV305" s="16" t="s">
        <v>141</v>
      </c>
      <c r="AW305" s="16" t="s">
        <v>32</v>
      </c>
      <c r="AX305" s="16" t="s">
        <v>85</v>
      </c>
      <c r="AY305" s="245" t="s">
        <v>135</v>
      </c>
    </row>
    <row r="306" spans="1:65" s="2" customFormat="1" ht="24.2" customHeight="1">
      <c r="A306" s="35"/>
      <c r="B306" s="36"/>
      <c r="C306" s="188" t="s">
        <v>399</v>
      </c>
      <c r="D306" s="188" t="s">
        <v>137</v>
      </c>
      <c r="E306" s="189" t="s">
        <v>400</v>
      </c>
      <c r="F306" s="190" t="s">
        <v>401</v>
      </c>
      <c r="G306" s="191" t="s">
        <v>140</v>
      </c>
      <c r="H306" s="192">
        <v>8</v>
      </c>
      <c r="I306" s="193"/>
      <c r="J306" s="194">
        <f>ROUND(I306*H306,2)</f>
        <v>0</v>
      </c>
      <c r="K306" s="195"/>
      <c r="L306" s="40"/>
      <c r="M306" s="196" t="s">
        <v>1</v>
      </c>
      <c r="N306" s="197" t="s">
        <v>42</v>
      </c>
      <c r="O306" s="72"/>
      <c r="P306" s="198">
        <f>O306*H306</f>
        <v>0</v>
      </c>
      <c r="Q306" s="198">
        <v>5.7000000000000002E-3</v>
      </c>
      <c r="R306" s="198">
        <f>Q306*H306</f>
        <v>4.5600000000000002E-2</v>
      </c>
      <c r="S306" s="198">
        <v>0</v>
      </c>
      <c r="T306" s="19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0" t="s">
        <v>141</v>
      </c>
      <c r="AT306" s="200" t="s">
        <v>137</v>
      </c>
      <c r="AU306" s="200" t="s">
        <v>87</v>
      </c>
      <c r="AY306" s="18" t="s">
        <v>135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8" t="s">
        <v>85</v>
      </c>
      <c r="BK306" s="201">
        <f>ROUND(I306*H306,2)</f>
        <v>0</v>
      </c>
      <c r="BL306" s="18" t="s">
        <v>141</v>
      </c>
      <c r="BM306" s="200" t="s">
        <v>402</v>
      </c>
    </row>
    <row r="307" spans="1:65" s="13" customFormat="1">
      <c r="B307" s="202"/>
      <c r="C307" s="203"/>
      <c r="D307" s="204" t="s">
        <v>143</v>
      </c>
      <c r="E307" s="205" t="s">
        <v>1</v>
      </c>
      <c r="F307" s="206" t="s">
        <v>144</v>
      </c>
      <c r="G307" s="203"/>
      <c r="H307" s="205" t="s">
        <v>1</v>
      </c>
      <c r="I307" s="207"/>
      <c r="J307" s="203"/>
      <c r="K307" s="203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143</v>
      </c>
      <c r="AU307" s="212" t="s">
        <v>87</v>
      </c>
      <c r="AV307" s="13" t="s">
        <v>85</v>
      </c>
      <c r="AW307" s="13" t="s">
        <v>32</v>
      </c>
      <c r="AX307" s="13" t="s">
        <v>77</v>
      </c>
      <c r="AY307" s="212" t="s">
        <v>135</v>
      </c>
    </row>
    <row r="308" spans="1:65" s="14" customFormat="1">
      <c r="B308" s="213"/>
      <c r="C308" s="214"/>
      <c r="D308" s="204" t="s">
        <v>143</v>
      </c>
      <c r="E308" s="215" t="s">
        <v>1</v>
      </c>
      <c r="F308" s="216" t="s">
        <v>369</v>
      </c>
      <c r="G308" s="214"/>
      <c r="H308" s="217">
        <v>8</v>
      </c>
      <c r="I308" s="218"/>
      <c r="J308" s="214"/>
      <c r="K308" s="214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143</v>
      </c>
      <c r="AU308" s="223" t="s">
        <v>87</v>
      </c>
      <c r="AV308" s="14" t="s">
        <v>87</v>
      </c>
      <c r="AW308" s="14" t="s">
        <v>32</v>
      </c>
      <c r="AX308" s="14" t="s">
        <v>85</v>
      </c>
      <c r="AY308" s="223" t="s">
        <v>135</v>
      </c>
    </row>
    <row r="309" spans="1:65" s="2" customFormat="1" ht="24.2" customHeight="1">
      <c r="A309" s="35"/>
      <c r="B309" s="36"/>
      <c r="C309" s="188" t="s">
        <v>403</v>
      </c>
      <c r="D309" s="188" t="s">
        <v>137</v>
      </c>
      <c r="E309" s="189" t="s">
        <v>404</v>
      </c>
      <c r="F309" s="190" t="s">
        <v>405</v>
      </c>
      <c r="G309" s="191" t="s">
        <v>140</v>
      </c>
      <c r="H309" s="192">
        <v>15</v>
      </c>
      <c r="I309" s="193"/>
      <c r="J309" s="194">
        <f>ROUND(I309*H309,2)</f>
        <v>0</v>
      </c>
      <c r="K309" s="195"/>
      <c r="L309" s="40"/>
      <c r="M309" s="196" t="s">
        <v>1</v>
      </c>
      <c r="N309" s="197" t="s">
        <v>42</v>
      </c>
      <c r="O309" s="72"/>
      <c r="P309" s="198">
        <f>O309*H309</f>
        <v>0</v>
      </c>
      <c r="Q309" s="198">
        <v>0</v>
      </c>
      <c r="R309" s="198">
        <f>Q309*H309</f>
        <v>0</v>
      </c>
      <c r="S309" s="198">
        <v>0</v>
      </c>
      <c r="T309" s="199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0" t="s">
        <v>141</v>
      </c>
      <c r="AT309" s="200" t="s">
        <v>137</v>
      </c>
      <c r="AU309" s="200" t="s">
        <v>87</v>
      </c>
      <c r="AY309" s="18" t="s">
        <v>135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8" t="s">
        <v>85</v>
      </c>
      <c r="BK309" s="201">
        <f>ROUND(I309*H309,2)</f>
        <v>0</v>
      </c>
      <c r="BL309" s="18" t="s">
        <v>141</v>
      </c>
      <c r="BM309" s="200" t="s">
        <v>406</v>
      </c>
    </row>
    <row r="310" spans="1:65" s="2" customFormat="1" ht="16.5" customHeight="1">
      <c r="A310" s="35"/>
      <c r="B310" s="36"/>
      <c r="C310" s="188" t="s">
        <v>407</v>
      </c>
      <c r="D310" s="188" t="s">
        <v>137</v>
      </c>
      <c r="E310" s="189" t="s">
        <v>408</v>
      </c>
      <c r="F310" s="190" t="s">
        <v>409</v>
      </c>
      <c r="G310" s="191" t="s">
        <v>140</v>
      </c>
      <c r="H310" s="192">
        <v>24</v>
      </c>
      <c r="I310" s="193"/>
      <c r="J310" s="194">
        <f>ROUND(I310*H310,2)</f>
        <v>0</v>
      </c>
      <c r="K310" s="195"/>
      <c r="L310" s="40"/>
      <c r="M310" s="196" t="s">
        <v>1</v>
      </c>
      <c r="N310" s="197" t="s">
        <v>42</v>
      </c>
      <c r="O310" s="72"/>
      <c r="P310" s="198">
        <f>O310*H310</f>
        <v>0</v>
      </c>
      <c r="Q310" s="198">
        <v>3.3E-4</v>
      </c>
      <c r="R310" s="198">
        <f>Q310*H310</f>
        <v>7.92E-3</v>
      </c>
      <c r="S310" s="198">
        <v>0</v>
      </c>
      <c r="T310" s="19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0" t="s">
        <v>141</v>
      </c>
      <c r="AT310" s="200" t="s">
        <v>137</v>
      </c>
      <c r="AU310" s="200" t="s">
        <v>87</v>
      </c>
      <c r="AY310" s="18" t="s">
        <v>135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8" t="s">
        <v>85</v>
      </c>
      <c r="BK310" s="201">
        <f>ROUND(I310*H310,2)</f>
        <v>0</v>
      </c>
      <c r="BL310" s="18" t="s">
        <v>141</v>
      </c>
      <c r="BM310" s="200" t="s">
        <v>410</v>
      </c>
    </row>
    <row r="311" spans="1:65" s="13" customFormat="1">
      <c r="B311" s="202"/>
      <c r="C311" s="203"/>
      <c r="D311" s="204" t="s">
        <v>143</v>
      </c>
      <c r="E311" s="205" t="s">
        <v>1</v>
      </c>
      <c r="F311" s="206" t="s">
        <v>144</v>
      </c>
      <c r="G311" s="203"/>
      <c r="H311" s="205" t="s">
        <v>1</v>
      </c>
      <c r="I311" s="207"/>
      <c r="J311" s="203"/>
      <c r="K311" s="203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143</v>
      </c>
      <c r="AU311" s="212" t="s">
        <v>87</v>
      </c>
      <c r="AV311" s="13" t="s">
        <v>85</v>
      </c>
      <c r="AW311" s="13" t="s">
        <v>32</v>
      </c>
      <c r="AX311" s="13" t="s">
        <v>77</v>
      </c>
      <c r="AY311" s="212" t="s">
        <v>135</v>
      </c>
    </row>
    <row r="312" spans="1:65" s="13" customFormat="1">
      <c r="B312" s="202"/>
      <c r="C312" s="203"/>
      <c r="D312" s="204" t="s">
        <v>143</v>
      </c>
      <c r="E312" s="205" t="s">
        <v>1</v>
      </c>
      <c r="F312" s="206" t="s">
        <v>260</v>
      </c>
      <c r="G312" s="203"/>
      <c r="H312" s="205" t="s">
        <v>1</v>
      </c>
      <c r="I312" s="207"/>
      <c r="J312" s="203"/>
      <c r="K312" s="203"/>
      <c r="L312" s="208"/>
      <c r="M312" s="209"/>
      <c r="N312" s="210"/>
      <c r="O312" s="210"/>
      <c r="P312" s="210"/>
      <c r="Q312" s="210"/>
      <c r="R312" s="210"/>
      <c r="S312" s="210"/>
      <c r="T312" s="211"/>
      <c r="AT312" s="212" t="s">
        <v>143</v>
      </c>
      <c r="AU312" s="212" t="s">
        <v>87</v>
      </c>
      <c r="AV312" s="13" t="s">
        <v>85</v>
      </c>
      <c r="AW312" s="13" t="s">
        <v>32</v>
      </c>
      <c r="AX312" s="13" t="s">
        <v>77</v>
      </c>
      <c r="AY312" s="212" t="s">
        <v>135</v>
      </c>
    </row>
    <row r="313" spans="1:65" s="14" customFormat="1">
      <c r="B313" s="213"/>
      <c r="C313" s="214"/>
      <c r="D313" s="204" t="s">
        <v>143</v>
      </c>
      <c r="E313" s="215" t="s">
        <v>1</v>
      </c>
      <c r="F313" s="216" t="s">
        <v>411</v>
      </c>
      <c r="G313" s="214"/>
      <c r="H313" s="217">
        <v>24</v>
      </c>
      <c r="I313" s="218"/>
      <c r="J313" s="214"/>
      <c r="K313" s="214"/>
      <c r="L313" s="219"/>
      <c r="M313" s="220"/>
      <c r="N313" s="221"/>
      <c r="O313" s="221"/>
      <c r="P313" s="221"/>
      <c r="Q313" s="221"/>
      <c r="R313" s="221"/>
      <c r="S313" s="221"/>
      <c r="T313" s="222"/>
      <c r="AT313" s="223" t="s">
        <v>143</v>
      </c>
      <c r="AU313" s="223" t="s">
        <v>87</v>
      </c>
      <c r="AV313" s="14" t="s">
        <v>87</v>
      </c>
      <c r="AW313" s="14" t="s">
        <v>32</v>
      </c>
      <c r="AX313" s="14" t="s">
        <v>85</v>
      </c>
      <c r="AY313" s="223" t="s">
        <v>135</v>
      </c>
    </row>
    <row r="314" spans="1:65" s="2" customFormat="1" ht="33" customHeight="1">
      <c r="A314" s="35"/>
      <c r="B314" s="36"/>
      <c r="C314" s="188" t="s">
        <v>412</v>
      </c>
      <c r="D314" s="188" t="s">
        <v>137</v>
      </c>
      <c r="E314" s="189" t="s">
        <v>413</v>
      </c>
      <c r="F314" s="190" t="s">
        <v>414</v>
      </c>
      <c r="G314" s="191" t="s">
        <v>376</v>
      </c>
      <c r="H314" s="192">
        <v>23.87</v>
      </c>
      <c r="I314" s="193"/>
      <c r="J314" s="194">
        <f>ROUND(I314*H314,2)</f>
        <v>0</v>
      </c>
      <c r="K314" s="195"/>
      <c r="L314" s="40"/>
      <c r="M314" s="196" t="s">
        <v>1</v>
      </c>
      <c r="N314" s="197" t="s">
        <v>42</v>
      </c>
      <c r="O314" s="72"/>
      <c r="P314" s="198">
        <f>O314*H314</f>
        <v>0</v>
      </c>
      <c r="Q314" s="198">
        <v>2.0000000000000002E-5</v>
      </c>
      <c r="R314" s="198">
        <f>Q314*H314</f>
        <v>4.7740000000000006E-4</v>
      </c>
      <c r="S314" s="198">
        <v>0</v>
      </c>
      <c r="T314" s="19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141</v>
      </c>
      <c r="AT314" s="200" t="s">
        <v>137</v>
      </c>
      <c r="AU314" s="200" t="s">
        <v>87</v>
      </c>
      <c r="AY314" s="18" t="s">
        <v>135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85</v>
      </c>
      <c r="BK314" s="201">
        <f>ROUND(I314*H314,2)</f>
        <v>0</v>
      </c>
      <c r="BL314" s="18" t="s">
        <v>141</v>
      </c>
      <c r="BM314" s="200" t="s">
        <v>415</v>
      </c>
    </row>
    <row r="315" spans="1:65" s="14" customFormat="1">
      <c r="B315" s="213"/>
      <c r="C315" s="214"/>
      <c r="D315" s="204" t="s">
        <v>143</v>
      </c>
      <c r="E315" s="215" t="s">
        <v>1</v>
      </c>
      <c r="F315" s="216" t="s">
        <v>416</v>
      </c>
      <c r="G315" s="214"/>
      <c r="H315" s="217">
        <v>23.87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143</v>
      </c>
      <c r="AU315" s="223" t="s">
        <v>87</v>
      </c>
      <c r="AV315" s="14" t="s">
        <v>87</v>
      </c>
      <c r="AW315" s="14" t="s">
        <v>32</v>
      </c>
      <c r="AX315" s="14" t="s">
        <v>85</v>
      </c>
      <c r="AY315" s="223" t="s">
        <v>135</v>
      </c>
    </row>
    <row r="316" spans="1:65" s="12" customFormat="1" ht="22.9" customHeight="1">
      <c r="B316" s="172"/>
      <c r="C316" s="173"/>
      <c r="D316" s="174" t="s">
        <v>76</v>
      </c>
      <c r="E316" s="186" t="s">
        <v>184</v>
      </c>
      <c r="F316" s="186" t="s">
        <v>417</v>
      </c>
      <c r="G316" s="173"/>
      <c r="H316" s="173"/>
      <c r="I316" s="176"/>
      <c r="J316" s="187">
        <f>BK316</f>
        <v>0</v>
      </c>
      <c r="K316" s="173"/>
      <c r="L316" s="178"/>
      <c r="M316" s="179"/>
      <c r="N316" s="180"/>
      <c r="O316" s="180"/>
      <c r="P316" s="181">
        <f>SUM(P317:P345)</f>
        <v>0</v>
      </c>
      <c r="Q316" s="180"/>
      <c r="R316" s="181">
        <f>SUM(R317:R345)</f>
        <v>6.9748000000000004E-2</v>
      </c>
      <c r="S316" s="180"/>
      <c r="T316" s="182">
        <f>SUM(T317:T345)</f>
        <v>9.8999999999999991E-2</v>
      </c>
      <c r="AR316" s="183" t="s">
        <v>85</v>
      </c>
      <c r="AT316" s="184" t="s">
        <v>76</v>
      </c>
      <c r="AU316" s="184" t="s">
        <v>85</v>
      </c>
      <c r="AY316" s="183" t="s">
        <v>135</v>
      </c>
      <c r="BK316" s="185">
        <f>SUM(BK317:BK345)</f>
        <v>0</v>
      </c>
    </row>
    <row r="317" spans="1:65" s="2" customFormat="1" ht="24.2" customHeight="1">
      <c r="A317" s="35"/>
      <c r="B317" s="36"/>
      <c r="C317" s="188" t="s">
        <v>418</v>
      </c>
      <c r="D317" s="188" t="s">
        <v>137</v>
      </c>
      <c r="E317" s="189" t="s">
        <v>419</v>
      </c>
      <c r="F317" s="190" t="s">
        <v>420</v>
      </c>
      <c r="G317" s="191" t="s">
        <v>376</v>
      </c>
      <c r="H317" s="192">
        <v>18</v>
      </c>
      <c r="I317" s="193"/>
      <c r="J317" s="194">
        <f>ROUND(I317*H317,2)</f>
        <v>0</v>
      </c>
      <c r="K317" s="195"/>
      <c r="L317" s="40"/>
      <c r="M317" s="196" t="s">
        <v>1</v>
      </c>
      <c r="N317" s="197" t="s">
        <v>42</v>
      </c>
      <c r="O317" s="72"/>
      <c r="P317" s="198">
        <f>O317*H317</f>
        <v>0</v>
      </c>
      <c r="Q317" s="198">
        <v>0</v>
      </c>
      <c r="R317" s="198">
        <f>Q317*H317</f>
        <v>0</v>
      </c>
      <c r="S317" s="198">
        <v>5.4999999999999997E-3</v>
      </c>
      <c r="T317" s="199">
        <f>S317*H317</f>
        <v>9.8999999999999991E-2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0" t="s">
        <v>141</v>
      </c>
      <c r="AT317" s="200" t="s">
        <v>137</v>
      </c>
      <c r="AU317" s="200" t="s">
        <v>87</v>
      </c>
      <c r="AY317" s="18" t="s">
        <v>135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8" t="s">
        <v>85</v>
      </c>
      <c r="BK317" s="201">
        <f>ROUND(I317*H317,2)</f>
        <v>0</v>
      </c>
      <c r="BL317" s="18" t="s">
        <v>141</v>
      </c>
      <c r="BM317" s="200" t="s">
        <v>421</v>
      </c>
    </row>
    <row r="318" spans="1:65" s="2" customFormat="1" ht="24.2" customHeight="1">
      <c r="A318" s="35"/>
      <c r="B318" s="36"/>
      <c r="C318" s="188" t="s">
        <v>422</v>
      </c>
      <c r="D318" s="188" t="s">
        <v>137</v>
      </c>
      <c r="E318" s="189" t="s">
        <v>423</v>
      </c>
      <c r="F318" s="190" t="s">
        <v>424</v>
      </c>
      <c r="G318" s="191" t="s">
        <v>376</v>
      </c>
      <c r="H318" s="192">
        <v>20.8</v>
      </c>
      <c r="I318" s="193"/>
      <c r="J318" s="194">
        <f>ROUND(I318*H318,2)</f>
        <v>0</v>
      </c>
      <c r="K318" s="195"/>
      <c r="L318" s="40"/>
      <c r="M318" s="196" t="s">
        <v>1</v>
      </c>
      <c r="N318" s="197" t="s">
        <v>42</v>
      </c>
      <c r="O318" s="72"/>
      <c r="P318" s="198">
        <f>O318*H318</f>
        <v>0</v>
      </c>
      <c r="Q318" s="198">
        <v>2.7599999999999999E-3</v>
      </c>
      <c r="R318" s="198">
        <f>Q318*H318</f>
        <v>5.7408000000000001E-2</v>
      </c>
      <c r="S318" s="198">
        <v>0</v>
      </c>
      <c r="T318" s="19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0" t="s">
        <v>141</v>
      </c>
      <c r="AT318" s="200" t="s">
        <v>137</v>
      </c>
      <c r="AU318" s="200" t="s">
        <v>87</v>
      </c>
      <c r="AY318" s="18" t="s">
        <v>135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8" t="s">
        <v>85</v>
      </c>
      <c r="BK318" s="201">
        <f>ROUND(I318*H318,2)</f>
        <v>0</v>
      </c>
      <c r="BL318" s="18" t="s">
        <v>141</v>
      </c>
      <c r="BM318" s="200" t="s">
        <v>425</v>
      </c>
    </row>
    <row r="319" spans="1:65" s="13" customFormat="1">
      <c r="B319" s="202"/>
      <c r="C319" s="203"/>
      <c r="D319" s="204" t="s">
        <v>143</v>
      </c>
      <c r="E319" s="205" t="s">
        <v>1</v>
      </c>
      <c r="F319" s="206" t="s">
        <v>144</v>
      </c>
      <c r="G319" s="203"/>
      <c r="H319" s="205" t="s">
        <v>1</v>
      </c>
      <c r="I319" s="207"/>
      <c r="J319" s="203"/>
      <c r="K319" s="203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143</v>
      </c>
      <c r="AU319" s="212" t="s">
        <v>87</v>
      </c>
      <c r="AV319" s="13" t="s">
        <v>85</v>
      </c>
      <c r="AW319" s="13" t="s">
        <v>32</v>
      </c>
      <c r="AX319" s="13" t="s">
        <v>77</v>
      </c>
      <c r="AY319" s="212" t="s">
        <v>135</v>
      </c>
    </row>
    <row r="320" spans="1:65" s="13" customFormat="1">
      <c r="B320" s="202"/>
      <c r="C320" s="203"/>
      <c r="D320" s="204" t="s">
        <v>143</v>
      </c>
      <c r="E320" s="205" t="s">
        <v>1</v>
      </c>
      <c r="F320" s="206" t="s">
        <v>426</v>
      </c>
      <c r="G320" s="203"/>
      <c r="H320" s="205" t="s">
        <v>1</v>
      </c>
      <c r="I320" s="207"/>
      <c r="J320" s="203"/>
      <c r="K320" s="203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143</v>
      </c>
      <c r="AU320" s="212" t="s">
        <v>87</v>
      </c>
      <c r="AV320" s="13" t="s">
        <v>85</v>
      </c>
      <c r="AW320" s="13" t="s">
        <v>32</v>
      </c>
      <c r="AX320" s="13" t="s">
        <v>77</v>
      </c>
      <c r="AY320" s="212" t="s">
        <v>135</v>
      </c>
    </row>
    <row r="321" spans="1:65" s="13" customFormat="1">
      <c r="B321" s="202"/>
      <c r="C321" s="203"/>
      <c r="D321" s="204" t="s">
        <v>143</v>
      </c>
      <c r="E321" s="205" t="s">
        <v>1</v>
      </c>
      <c r="F321" s="206" t="s">
        <v>427</v>
      </c>
      <c r="G321" s="203"/>
      <c r="H321" s="205" t="s">
        <v>1</v>
      </c>
      <c r="I321" s="207"/>
      <c r="J321" s="203"/>
      <c r="K321" s="203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143</v>
      </c>
      <c r="AU321" s="212" t="s">
        <v>87</v>
      </c>
      <c r="AV321" s="13" t="s">
        <v>85</v>
      </c>
      <c r="AW321" s="13" t="s">
        <v>32</v>
      </c>
      <c r="AX321" s="13" t="s">
        <v>77</v>
      </c>
      <c r="AY321" s="212" t="s">
        <v>135</v>
      </c>
    </row>
    <row r="322" spans="1:65" s="14" customFormat="1">
      <c r="B322" s="213"/>
      <c r="C322" s="214"/>
      <c r="D322" s="204" t="s">
        <v>143</v>
      </c>
      <c r="E322" s="215" t="s">
        <v>1</v>
      </c>
      <c r="F322" s="216" t="s">
        <v>428</v>
      </c>
      <c r="G322" s="214"/>
      <c r="H322" s="217">
        <v>13.2</v>
      </c>
      <c r="I322" s="218"/>
      <c r="J322" s="214"/>
      <c r="K322" s="214"/>
      <c r="L322" s="219"/>
      <c r="M322" s="220"/>
      <c r="N322" s="221"/>
      <c r="O322" s="221"/>
      <c r="P322" s="221"/>
      <c r="Q322" s="221"/>
      <c r="R322" s="221"/>
      <c r="S322" s="221"/>
      <c r="T322" s="222"/>
      <c r="AT322" s="223" t="s">
        <v>143</v>
      </c>
      <c r="AU322" s="223" t="s">
        <v>87</v>
      </c>
      <c r="AV322" s="14" t="s">
        <v>87</v>
      </c>
      <c r="AW322" s="14" t="s">
        <v>32</v>
      </c>
      <c r="AX322" s="14" t="s">
        <v>77</v>
      </c>
      <c r="AY322" s="223" t="s">
        <v>135</v>
      </c>
    </row>
    <row r="323" spans="1:65" s="14" customFormat="1">
      <c r="B323" s="213"/>
      <c r="C323" s="214"/>
      <c r="D323" s="204" t="s">
        <v>143</v>
      </c>
      <c r="E323" s="215" t="s">
        <v>1</v>
      </c>
      <c r="F323" s="216" t="s">
        <v>429</v>
      </c>
      <c r="G323" s="214"/>
      <c r="H323" s="217">
        <v>4.0999999999999996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143</v>
      </c>
      <c r="AU323" s="223" t="s">
        <v>87</v>
      </c>
      <c r="AV323" s="14" t="s">
        <v>87</v>
      </c>
      <c r="AW323" s="14" t="s">
        <v>32</v>
      </c>
      <c r="AX323" s="14" t="s">
        <v>77</v>
      </c>
      <c r="AY323" s="223" t="s">
        <v>135</v>
      </c>
    </row>
    <row r="324" spans="1:65" s="14" customFormat="1">
      <c r="B324" s="213"/>
      <c r="C324" s="214"/>
      <c r="D324" s="204" t="s">
        <v>143</v>
      </c>
      <c r="E324" s="215" t="s">
        <v>1</v>
      </c>
      <c r="F324" s="216" t="s">
        <v>430</v>
      </c>
      <c r="G324" s="214"/>
      <c r="H324" s="217">
        <v>1.5</v>
      </c>
      <c r="I324" s="218"/>
      <c r="J324" s="214"/>
      <c r="K324" s="214"/>
      <c r="L324" s="219"/>
      <c r="M324" s="220"/>
      <c r="N324" s="221"/>
      <c r="O324" s="221"/>
      <c r="P324" s="221"/>
      <c r="Q324" s="221"/>
      <c r="R324" s="221"/>
      <c r="S324" s="221"/>
      <c r="T324" s="222"/>
      <c r="AT324" s="223" t="s">
        <v>143</v>
      </c>
      <c r="AU324" s="223" t="s">
        <v>87</v>
      </c>
      <c r="AV324" s="14" t="s">
        <v>87</v>
      </c>
      <c r="AW324" s="14" t="s">
        <v>32</v>
      </c>
      <c r="AX324" s="14" t="s">
        <v>77</v>
      </c>
      <c r="AY324" s="223" t="s">
        <v>135</v>
      </c>
    </row>
    <row r="325" spans="1:65" s="14" customFormat="1">
      <c r="B325" s="213"/>
      <c r="C325" s="214"/>
      <c r="D325" s="204" t="s">
        <v>143</v>
      </c>
      <c r="E325" s="215" t="s">
        <v>1</v>
      </c>
      <c r="F325" s="216" t="s">
        <v>431</v>
      </c>
      <c r="G325" s="214"/>
      <c r="H325" s="217">
        <v>2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143</v>
      </c>
      <c r="AU325" s="223" t="s">
        <v>87</v>
      </c>
      <c r="AV325" s="14" t="s">
        <v>87</v>
      </c>
      <c r="AW325" s="14" t="s">
        <v>32</v>
      </c>
      <c r="AX325" s="14" t="s">
        <v>77</v>
      </c>
      <c r="AY325" s="223" t="s">
        <v>135</v>
      </c>
    </row>
    <row r="326" spans="1:65" s="16" customFormat="1">
      <c r="B326" s="235"/>
      <c r="C326" s="236"/>
      <c r="D326" s="204" t="s">
        <v>143</v>
      </c>
      <c r="E326" s="237" t="s">
        <v>1</v>
      </c>
      <c r="F326" s="238" t="s">
        <v>177</v>
      </c>
      <c r="G326" s="236"/>
      <c r="H326" s="239">
        <v>20.799999999999997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AT326" s="245" t="s">
        <v>143</v>
      </c>
      <c r="AU326" s="245" t="s">
        <v>87</v>
      </c>
      <c r="AV326" s="16" t="s">
        <v>141</v>
      </c>
      <c r="AW326" s="16" t="s">
        <v>32</v>
      </c>
      <c r="AX326" s="16" t="s">
        <v>85</v>
      </c>
      <c r="AY326" s="245" t="s">
        <v>135</v>
      </c>
    </row>
    <row r="327" spans="1:65" s="2" customFormat="1" ht="21.75" customHeight="1">
      <c r="A327" s="35"/>
      <c r="B327" s="36"/>
      <c r="C327" s="188" t="s">
        <v>432</v>
      </c>
      <c r="D327" s="188" t="s">
        <v>137</v>
      </c>
      <c r="E327" s="189" t="s">
        <v>433</v>
      </c>
      <c r="F327" s="190" t="s">
        <v>434</v>
      </c>
      <c r="G327" s="191" t="s">
        <v>339</v>
      </c>
      <c r="H327" s="192">
        <v>1</v>
      </c>
      <c r="I327" s="193"/>
      <c r="J327" s="194">
        <f>ROUND(I327*H327,2)</f>
        <v>0</v>
      </c>
      <c r="K327" s="195"/>
      <c r="L327" s="40"/>
      <c r="M327" s="196" t="s">
        <v>1</v>
      </c>
      <c r="N327" s="197" t="s">
        <v>42</v>
      </c>
      <c r="O327" s="72"/>
      <c r="P327" s="198">
        <f>O327*H327</f>
        <v>0</v>
      </c>
      <c r="Q327" s="198">
        <v>0</v>
      </c>
      <c r="R327" s="198">
        <f>Q327*H327</f>
        <v>0</v>
      </c>
      <c r="S327" s="198">
        <v>0</v>
      </c>
      <c r="T327" s="19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0" t="s">
        <v>141</v>
      </c>
      <c r="AT327" s="200" t="s">
        <v>137</v>
      </c>
      <c r="AU327" s="200" t="s">
        <v>87</v>
      </c>
      <c r="AY327" s="18" t="s">
        <v>135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8" t="s">
        <v>85</v>
      </c>
      <c r="BK327" s="201">
        <f>ROUND(I327*H327,2)</f>
        <v>0</v>
      </c>
      <c r="BL327" s="18" t="s">
        <v>141</v>
      </c>
      <c r="BM327" s="200" t="s">
        <v>435</v>
      </c>
    </row>
    <row r="328" spans="1:65" s="13" customFormat="1">
      <c r="B328" s="202"/>
      <c r="C328" s="203"/>
      <c r="D328" s="204" t="s">
        <v>143</v>
      </c>
      <c r="E328" s="205" t="s">
        <v>1</v>
      </c>
      <c r="F328" s="206" t="s">
        <v>144</v>
      </c>
      <c r="G328" s="203"/>
      <c r="H328" s="205" t="s">
        <v>1</v>
      </c>
      <c r="I328" s="207"/>
      <c r="J328" s="203"/>
      <c r="K328" s="203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143</v>
      </c>
      <c r="AU328" s="212" t="s">
        <v>87</v>
      </c>
      <c r="AV328" s="13" t="s">
        <v>85</v>
      </c>
      <c r="AW328" s="13" t="s">
        <v>32</v>
      </c>
      <c r="AX328" s="13" t="s">
        <v>77</v>
      </c>
      <c r="AY328" s="212" t="s">
        <v>135</v>
      </c>
    </row>
    <row r="329" spans="1:65" s="13" customFormat="1">
      <c r="B329" s="202"/>
      <c r="C329" s="203"/>
      <c r="D329" s="204" t="s">
        <v>143</v>
      </c>
      <c r="E329" s="205" t="s">
        <v>1</v>
      </c>
      <c r="F329" s="206" t="s">
        <v>436</v>
      </c>
      <c r="G329" s="203"/>
      <c r="H329" s="205" t="s">
        <v>1</v>
      </c>
      <c r="I329" s="207"/>
      <c r="J329" s="203"/>
      <c r="K329" s="203"/>
      <c r="L329" s="208"/>
      <c r="M329" s="209"/>
      <c r="N329" s="210"/>
      <c r="O329" s="210"/>
      <c r="P329" s="210"/>
      <c r="Q329" s="210"/>
      <c r="R329" s="210"/>
      <c r="S329" s="210"/>
      <c r="T329" s="211"/>
      <c r="AT329" s="212" t="s">
        <v>143</v>
      </c>
      <c r="AU329" s="212" t="s">
        <v>87</v>
      </c>
      <c r="AV329" s="13" t="s">
        <v>85</v>
      </c>
      <c r="AW329" s="13" t="s">
        <v>32</v>
      </c>
      <c r="AX329" s="13" t="s">
        <v>77</v>
      </c>
      <c r="AY329" s="212" t="s">
        <v>135</v>
      </c>
    </row>
    <row r="330" spans="1:65" s="14" customFormat="1">
      <c r="B330" s="213"/>
      <c r="C330" s="214"/>
      <c r="D330" s="204" t="s">
        <v>143</v>
      </c>
      <c r="E330" s="215" t="s">
        <v>1</v>
      </c>
      <c r="F330" s="216" t="s">
        <v>85</v>
      </c>
      <c r="G330" s="214"/>
      <c r="H330" s="217">
        <v>1</v>
      </c>
      <c r="I330" s="218"/>
      <c r="J330" s="214"/>
      <c r="K330" s="214"/>
      <c r="L330" s="219"/>
      <c r="M330" s="220"/>
      <c r="N330" s="221"/>
      <c r="O330" s="221"/>
      <c r="P330" s="221"/>
      <c r="Q330" s="221"/>
      <c r="R330" s="221"/>
      <c r="S330" s="221"/>
      <c r="T330" s="222"/>
      <c r="AT330" s="223" t="s">
        <v>143</v>
      </c>
      <c r="AU330" s="223" t="s">
        <v>87</v>
      </c>
      <c r="AV330" s="14" t="s">
        <v>87</v>
      </c>
      <c r="AW330" s="14" t="s">
        <v>32</v>
      </c>
      <c r="AX330" s="14" t="s">
        <v>85</v>
      </c>
      <c r="AY330" s="223" t="s">
        <v>135</v>
      </c>
    </row>
    <row r="331" spans="1:65" s="2" customFormat="1" ht="33" customHeight="1">
      <c r="A331" s="35"/>
      <c r="B331" s="36"/>
      <c r="C331" s="246" t="s">
        <v>437</v>
      </c>
      <c r="D331" s="246" t="s">
        <v>224</v>
      </c>
      <c r="E331" s="247" t="s">
        <v>438</v>
      </c>
      <c r="F331" s="248" t="s">
        <v>439</v>
      </c>
      <c r="G331" s="249" t="s">
        <v>339</v>
      </c>
      <c r="H331" s="250">
        <v>1</v>
      </c>
      <c r="I331" s="251"/>
      <c r="J331" s="252">
        <f>ROUND(I331*H331,2)</f>
        <v>0</v>
      </c>
      <c r="K331" s="253"/>
      <c r="L331" s="254"/>
      <c r="M331" s="255" t="s">
        <v>1</v>
      </c>
      <c r="N331" s="256" t="s">
        <v>42</v>
      </c>
      <c r="O331" s="72"/>
      <c r="P331" s="198">
        <f>O331*H331</f>
        <v>0</v>
      </c>
      <c r="Q331" s="198">
        <v>0</v>
      </c>
      <c r="R331" s="198">
        <f>Q331*H331</f>
        <v>0</v>
      </c>
      <c r="S331" s="198">
        <v>0</v>
      </c>
      <c r="T331" s="19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0" t="s">
        <v>184</v>
      </c>
      <c r="AT331" s="200" t="s">
        <v>224</v>
      </c>
      <c r="AU331" s="200" t="s">
        <v>87</v>
      </c>
      <c r="AY331" s="18" t="s">
        <v>135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8" t="s">
        <v>85</v>
      </c>
      <c r="BK331" s="201">
        <f>ROUND(I331*H331,2)</f>
        <v>0</v>
      </c>
      <c r="BL331" s="18" t="s">
        <v>141</v>
      </c>
      <c r="BM331" s="200" t="s">
        <v>440</v>
      </c>
    </row>
    <row r="332" spans="1:65" s="2" customFormat="1" ht="24.2" customHeight="1">
      <c r="A332" s="35"/>
      <c r="B332" s="36"/>
      <c r="C332" s="188" t="s">
        <v>441</v>
      </c>
      <c r="D332" s="188" t="s">
        <v>137</v>
      </c>
      <c r="E332" s="189" t="s">
        <v>442</v>
      </c>
      <c r="F332" s="190" t="s">
        <v>443</v>
      </c>
      <c r="G332" s="191" t="s">
        <v>339</v>
      </c>
      <c r="H332" s="192">
        <v>1</v>
      </c>
      <c r="I332" s="193"/>
      <c r="J332" s="194">
        <f>ROUND(I332*H332,2)</f>
        <v>0</v>
      </c>
      <c r="K332" s="195"/>
      <c r="L332" s="40"/>
      <c r="M332" s="196" t="s">
        <v>1</v>
      </c>
      <c r="N332" s="197" t="s">
        <v>42</v>
      </c>
      <c r="O332" s="72"/>
      <c r="P332" s="198">
        <f>O332*H332</f>
        <v>0</v>
      </c>
      <c r="Q332" s="198">
        <v>8.0000000000000007E-5</v>
      </c>
      <c r="R332" s="198">
        <f>Q332*H332</f>
        <v>8.0000000000000007E-5</v>
      </c>
      <c r="S332" s="198">
        <v>0</v>
      </c>
      <c r="T332" s="199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0" t="s">
        <v>141</v>
      </c>
      <c r="AT332" s="200" t="s">
        <v>137</v>
      </c>
      <c r="AU332" s="200" t="s">
        <v>87</v>
      </c>
      <c r="AY332" s="18" t="s">
        <v>135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18" t="s">
        <v>85</v>
      </c>
      <c r="BK332" s="201">
        <f>ROUND(I332*H332,2)</f>
        <v>0</v>
      </c>
      <c r="BL332" s="18" t="s">
        <v>141</v>
      </c>
      <c r="BM332" s="200" t="s">
        <v>444</v>
      </c>
    </row>
    <row r="333" spans="1:65" s="13" customFormat="1">
      <c r="B333" s="202"/>
      <c r="C333" s="203"/>
      <c r="D333" s="204" t="s">
        <v>143</v>
      </c>
      <c r="E333" s="205" t="s">
        <v>1</v>
      </c>
      <c r="F333" s="206" t="s">
        <v>144</v>
      </c>
      <c r="G333" s="203"/>
      <c r="H333" s="205" t="s">
        <v>1</v>
      </c>
      <c r="I333" s="207"/>
      <c r="J333" s="203"/>
      <c r="K333" s="203"/>
      <c r="L333" s="208"/>
      <c r="M333" s="209"/>
      <c r="N333" s="210"/>
      <c r="O333" s="210"/>
      <c r="P333" s="210"/>
      <c r="Q333" s="210"/>
      <c r="R333" s="210"/>
      <c r="S333" s="210"/>
      <c r="T333" s="211"/>
      <c r="AT333" s="212" t="s">
        <v>143</v>
      </c>
      <c r="AU333" s="212" t="s">
        <v>87</v>
      </c>
      <c r="AV333" s="13" t="s">
        <v>85</v>
      </c>
      <c r="AW333" s="13" t="s">
        <v>32</v>
      </c>
      <c r="AX333" s="13" t="s">
        <v>77</v>
      </c>
      <c r="AY333" s="212" t="s">
        <v>135</v>
      </c>
    </row>
    <row r="334" spans="1:65" s="14" customFormat="1">
      <c r="B334" s="213"/>
      <c r="C334" s="214"/>
      <c r="D334" s="204" t="s">
        <v>143</v>
      </c>
      <c r="E334" s="215" t="s">
        <v>1</v>
      </c>
      <c r="F334" s="216" t="s">
        <v>445</v>
      </c>
      <c r="G334" s="214"/>
      <c r="H334" s="217">
        <v>1</v>
      </c>
      <c r="I334" s="218"/>
      <c r="J334" s="214"/>
      <c r="K334" s="214"/>
      <c r="L334" s="219"/>
      <c r="M334" s="220"/>
      <c r="N334" s="221"/>
      <c r="O334" s="221"/>
      <c r="P334" s="221"/>
      <c r="Q334" s="221"/>
      <c r="R334" s="221"/>
      <c r="S334" s="221"/>
      <c r="T334" s="222"/>
      <c r="AT334" s="223" t="s">
        <v>143</v>
      </c>
      <c r="AU334" s="223" t="s">
        <v>87</v>
      </c>
      <c r="AV334" s="14" t="s">
        <v>87</v>
      </c>
      <c r="AW334" s="14" t="s">
        <v>32</v>
      </c>
      <c r="AX334" s="14" t="s">
        <v>85</v>
      </c>
      <c r="AY334" s="223" t="s">
        <v>135</v>
      </c>
    </row>
    <row r="335" spans="1:65" s="2" customFormat="1" ht="16.5" customHeight="1">
      <c r="A335" s="35"/>
      <c r="B335" s="36"/>
      <c r="C335" s="246" t="s">
        <v>446</v>
      </c>
      <c r="D335" s="246" t="s">
        <v>224</v>
      </c>
      <c r="E335" s="247" t="s">
        <v>447</v>
      </c>
      <c r="F335" s="248" t="s">
        <v>448</v>
      </c>
      <c r="G335" s="249" t="s">
        <v>339</v>
      </c>
      <c r="H335" s="250">
        <v>1</v>
      </c>
      <c r="I335" s="251"/>
      <c r="J335" s="252">
        <f t="shared" ref="J335:J345" si="0">ROUND(I335*H335,2)</f>
        <v>0</v>
      </c>
      <c r="K335" s="253"/>
      <c r="L335" s="254"/>
      <c r="M335" s="255" t="s">
        <v>1</v>
      </c>
      <c r="N335" s="256" t="s">
        <v>42</v>
      </c>
      <c r="O335" s="72"/>
      <c r="P335" s="198">
        <f t="shared" ref="P335:P345" si="1">O335*H335</f>
        <v>0</v>
      </c>
      <c r="Q335" s="198">
        <v>5.0000000000000001E-4</v>
      </c>
      <c r="R335" s="198">
        <f t="shared" ref="R335:R345" si="2">Q335*H335</f>
        <v>5.0000000000000001E-4</v>
      </c>
      <c r="S335" s="198">
        <v>0</v>
      </c>
      <c r="T335" s="199">
        <f t="shared" ref="T335:T345" si="3"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0" t="s">
        <v>184</v>
      </c>
      <c r="AT335" s="200" t="s">
        <v>224</v>
      </c>
      <c r="AU335" s="200" t="s">
        <v>87</v>
      </c>
      <c r="AY335" s="18" t="s">
        <v>135</v>
      </c>
      <c r="BE335" s="201">
        <f t="shared" ref="BE335:BE345" si="4">IF(N335="základní",J335,0)</f>
        <v>0</v>
      </c>
      <c r="BF335" s="201">
        <f t="shared" ref="BF335:BF345" si="5">IF(N335="snížená",J335,0)</f>
        <v>0</v>
      </c>
      <c r="BG335" s="201">
        <f t="shared" ref="BG335:BG345" si="6">IF(N335="zákl. přenesená",J335,0)</f>
        <v>0</v>
      </c>
      <c r="BH335" s="201">
        <f t="shared" ref="BH335:BH345" si="7">IF(N335="sníž. přenesená",J335,0)</f>
        <v>0</v>
      </c>
      <c r="BI335" s="201">
        <f t="shared" ref="BI335:BI345" si="8">IF(N335="nulová",J335,0)</f>
        <v>0</v>
      </c>
      <c r="BJ335" s="18" t="s">
        <v>85</v>
      </c>
      <c r="BK335" s="201">
        <f t="shared" ref="BK335:BK345" si="9">ROUND(I335*H335,2)</f>
        <v>0</v>
      </c>
      <c r="BL335" s="18" t="s">
        <v>141</v>
      </c>
      <c r="BM335" s="200" t="s">
        <v>449</v>
      </c>
    </row>
    <row r="336" spans="1:65" s="2" customFormat="1" ht="33" customHeight="1">
      <c r="A336" s="35"/>
      <c r="B336" s="36"/>
      <c r="C336" s="188" t="s">
        <v>450</v>
      </c>
      <c r="D336" s="188" t="s">
        <v>137</v>
      </c>
      <c r="E336" s="189" t="s">
        <v>451</v>
      </c>
      <c r="F336" s="190" t="s">
        <v>452</v>
      </c>
      <c r="G336" s="191" t="s">
        <v>339</v>
      </c>
      <c r="H336" s="192">
        <v>13</v>
      </c>
      <c r="I336" s="193"/>
      <c r="J336" s="194">
        <f t="shared" si="0"/>
        <v>0</v>
      </c>
      <c r="K336" s="195"/>
      <c r="L336" s="40"/>
      <c r="M336" s="196" t="s">
        <v>1</v>
      </c>
      <c r="N336" s="197" t="s">
        <v>42</v>
      </c>
      <c r="O336" s="72"/>
      <c r="P336" s="198">
        <f t="shared" si="1"/>
        <v>0</v>
      </c>
      <c r="Q336" s="198">
        <v>0</v>
      </c>
      <c r="R336" s="198">
        <f t="shared" si="2"/>
        <v>0</v>
      </c>
      <c r="S336" s="198">
        <v>0</v>
      </c>
      <c r="T336" s="199">
        <f t="shared" si="3"/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0" t="s">
        <v>141</v>
      </c>
      <c r="AT336" s="200" t="s">
        <v>137</v>
      </c>
      <c r="AU336" s="200" t="s">
        <v>87</v>
      </c>
      <c r="AY336" s="18" t="s">
        <v>135</v>
      </c>
      <c r="BE336" s="201">
        <f t="shared" si="4"/>
        <v>0</v>
      </c>
      <c r="BF336" s="201">
        <f t="shared" si="5"/>
        <v>0</v>
      </c>
      <c r="BG336" s="201">
        <f t="shared" si="6"/>
        <v>0</v>
      </c>
      <c r="BH336" s="201">
        <f t="shared" si="7"/>
        <v>0</v>
      </c>
      <c r="BI336" s="201">
        <f t="shared" si="8"/>
        <v>0</v>
      </c>
      <c r="BJ336" s="18" t="s">
        <v>85</v>
      </c>
      <c r="BK336" s="201">
        <f t="shared" si="9"/>
        <v>0</v>
      </c>
      <c r="BL336" s="18" t="s">
        <v>141</v>
      </c>
      <c r="BM336" s="200" t="s">
        <v>453</v>
      </c>
    </row>
    <row r="337" spans="1:65" s="2" customFormat="1" ht="16.5" customHeight="1">
      <c r="A337" s="35"/>
      <c r="B337" s="36"/>
      <c r="C337" s="246" t="s">
        <v>454</v>
      </c>
      <c r="D337" s="246" t="s">
        <v>224</v>
      </c>
      <c r="E337" s="247" t="s">
        <v>455</v>
      </c>
      <c r="F337" s="248" t="s">
        <v>456</v>
      </c>
      <c r="G337" s="249" t="s">
        <v>339</v>
      </c>
      <c r="H337" s="250">
        <v>4</v>
      </c>
      <c r="I337" s="251"/>
      <c r="J337" s="252">
        <f t="shared" si="0"/>
        <v>0</v>
      </c>
      <c r="K337" s="253"/>
      <c r="L337" s="254"/>
      <c r="M337" s="255" t="s">
        <v>1</v>
      </c>
      <c r="N337" s="256" t="s">
        <v>42</v>
      </c>
      <c r="O337" s="72"/>
      <c r="P337" s="198">
        <f t="shared" si="1"/>
        <v>0</v>
      </c>
      <c r="Q337" s="198">
        <v>8.8000000000000003E-4</v>
      </c>
      <c r="R337" s="198">
        <f t="shared" si="2"/>
        <v>3.5200000000000001E-3</v>
      </c>
      <c r="S337" s="198">
        <v>0</v>
      </c>
      <c r="T337" s="199">
        <f t="shared" si="3"/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0" t="s">
        <v>184</v>
      </c>
      <c r="AT337" s="200" t="s">
        <v>224</v>
      </c>
      <c r="AU337" s="200" t="s">
        <v>87</v>
      </c>
      <c r="AY337" s="18" t="s">
        <v>135</v>
      </c>
      <c r="BE337" s="201">
        <f t="shared" si="4"/>
        <v>0</v>
      </c>
      <c r="BF337" s="201">
        <f t="shared" si="5"/>
        <v>0</v>
      </c>
      <c r="BG337" s="201">
        <f t="shared" si="6"/>
        <v>0</v>
      </c>
      <c r="BH337" s="201">
        <f t="shared" si="7"/>
        <v>0</v>
      </c>
      <c r="BI337" s="201">
        <f t="shared" si="8"/>
        <v>0</v>
      </c>
      <c r="BJ337" s="18" t="s">
        <v>85</v>
      </c>
      <c r="BK337" s="201">
        <f t="shared" si="9"/>
        <v>0</v>
      </c>
      <c r="BL337" s="18" t="s">
        <v>141</v>
      </c>
      <c r="BM337" s="200" t="s">
        <v>457</v>
      </c>
    </row>
    <row r="338" spans="1:65" s="2" customFormat="1" ht="16.5" customHeight="1">
      <c r="A338" s="35"/>
      <c r="B338" s="36"/>
      <c r="C338" s="246" t="s">
        <v>458</v>
      </c>
      <c r="D338" s="246" t="s">
        <v>224</v>
      </c>
      <c r="E338" s="247" t="s">
        <v>459</v>
      </c>
      <c r="F338" s="248" t="s">
        <v>460</v>
      </c>
      <c r="G338" s="249" t="s">
        <v>339</v>
      </c>
      <c r="H338" s="250">
        <v>3</v>
      </c>
      <c r="I338" s="251"/>
      <c r="J338" s="252">
        <f t="shared" si="0"/>
        <v>0</v>
      </c>
      <c r="K338" s="253"/>
      <c r="L338" s="254"/>
      <c r="M338" s="255" t="s">
        <v>1</v>
      </c>
      <c r="N338" s="256" t="s">
        <v>42</v>
      </c>
      <c r="O338" s="72"/>
      <c r="P338" s="198">
        <f t="shared" si="1"/>
        <v>0</v>
      </c>
      <c r="Q338" s="198">
        <v>4.0999999999999999E-4</v>
      </c>
      <c r="R338" s="198">
        <f t="shared" si="2"/>
        <v>1.23E-3</v>
      </c>
      <c r="S338" s="198">
        <v>0</v>
      </c>
      <c r="T338" s="199">
        <f t="shared" si="3"/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0" t="s">
        <v>184</v>
      </c>
      <c r="AT338" s="200" t="s">
        <v>224</v>
      </c>
      <c r="AU338" s="200" t="s">
        <v>87</v>
      </c>
      <c r="AY338" s="18" t="s">
        <v>135</v>
      </c>
      <c r="BE338" s="201">
        <f t="shared" si="4"/>
        <v>0</v>
      </c>
      <c r="BF338" s="201">
        <f t="shared" si="5"/>
        <v>0</v>
      </c>
      <c r="BG338" s="201">
        <f t="shared" si="6"/>
        <v>0</v>
      </c>
      <c r="BH338" s="201">
        <f t="shared" si="7"/>
        <v>0</v>
      </c>
      <c r="BI338" s="201">
        <f t="shared" si="8"/>
        <v>0</v>
      </c>
      <c r="BJ338" s="18" t="s">
        <v>85</v>
      </c>
      <c r="BK338" s="201">
        <f t="shared" si="9"/>
        <v>0</v>
      </c>
      <c r="BL338" s="18" t="s">
        <v>141</v>
      </c>
      <c r="BM338" s="200" t="s">
        <v>461</v>
      </c>
    </row>
    <row r="339" spans="1:65" s="2" customFormat="1" ht="16.5" customHeight="1">
      <c r="A339" s="35"/>
      <c r="B339" s="36"/>
      <c r="C339" s="246" t="s">
        <v>462</v>
      </c>
      <c r="D339" s="246" t="s">
        <v>224</v>
      </c>
      <c r="E339" s="247" t="s">
        <v>463</v>
      </c>
      <c r="F339" s="248" t="s">
        <v>464</v>
      </c>
      <c r="G339" s="249" t="s">
        <v>339</v>
      </c>
      <c r="H339" s="250">
        <v>2</v>
      </c>
      <c r="I339" s="251"/>
      <c r="J339" s="252">
        <f t="shared" si="0"/>
        <v>0</v>
      </c>
      <c r="K339" s="253"/>
      <c r="L339" s="254"/>
      <c r="M339" s="255" t="s">
        <v>1</v>
      </c>
      <c r="N339" s="256" t="s">
        <v>42</v>
      </c>
      <c r="O339" s="72"/>
      <c r="P339" s="198">
        <f t="shared" si="1"/>
        <v>0</v>
      </c>
      <c r="Q339" s="198">
        <v>6.4000000000000005E-4</v>
      </c>
      <c r="R339" s="198">
        <f t="shared" si="2"/>
        <v>1.2800000000000001E-3</v>
      </c>
      <c r="S339" s="198">
        <v>0</v>
      </c>
      <c r="T339" s="199">
        <f t="shared" si="3"/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0" t="s">
        <v>184</v>
      </c>
      <c r="AT339" s="200" t="s">
        <v>224</v>
      </c>
      <c r="AU339" s="200" t="s">
        <v>87</v>
      </c>
      <c r="AY339" s="18" t="s">
        <v>135</v>
      </c>
      <c r="BE339" s="201">
        <f t="shared" si="4"/>
        <v>0</v>
      </c>
      <c r="BF339" s="201">
        <f t="shared" si="5"/>
        <v>0</v>
      </c>
      <c r="BG339" s="201">
        <f t="shared" si="6"/>
        <v>0</v>
      </c>
      <c r="BH339" s="201">
        <f t="shared" si="7"/>
        <v>0</v>
      </c>
      <c r="BI339" s="201">
        <f t="shared" si="8"/>
        <v>0</v>
      </c>
      <c r="BJ339" s="18" t="s">
        <v>85</v>
      </c>
      <c r="BK339" s="201">
        <f t="shared" si="9"/>
        <v>0</v>
      </c>
      <c r="BL339" s="18" t="s">
        <v>141</v>
      </c>
      <c r="BM339" s="200" t="s">
        <v>465</v>
      </c>
    </row>
    <row r="340" spans="1:65" s="2" customFormat="1" ht="16.5" customHeight="1">
      <c r="A340" s="35"/>
      <c r="B340" s="36"/>
      <c r="C340" s="246" t="s">
        <v>466</v>
      </c>
      <c r="D340" s="246" t="s">
        <v>224</v>
      </c>
      <c r="E340" s="247" t="s">
        <v>467</v>
      </c>
      <c r="F340" s="248" t="s">
        <v>468</v>
      </c>
      <c r="G340" s="249" t="s">
        <v>339</v>
      </c>
      <c r="H340" s="250">
        <v>2</v>
      </c>
      <c r="I340" s="251"/>
      <c r="J340" s="252">
        <f t="shared" si="0"/>
        <v>0</v>
      </c>
      <c r="K340" s="253"/>
      <c r="L340" s="254"/>
      <c r="M340" s="255" t="s">
        <v>1</v>
      </c>
      <c r="N340" s="256" t="s">
        <v>42</v>
      </c>
      <c r="O340" s="72"/>
      <c r="P340" s="198">
        <f t="shared" si="1"/>
        <v>0</v>
      </c>
      <c r="Q340" s="198">
        <v>6.4999999999999997E-4</v>
      </c>
      <c r="R340" s="198">
        <f t="shared" si="2"/>
        <v>1.2999999999999999E-3</v>
      </c>
      <c r="S340" s="198">
        <v>0</v>
      </c>
      <c r="T340" s="199">
        <f t="shared" si="3"/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0" t="s">
        <v>184</v>
      </c>
      <c r="AT340" s="200" t="s">
        <v>224</v>
      </c>
      <c r="AU340" s="200" t="s">
        <v>87</v>
      </c>
      <c r="AY340" s="18" t="s">
        <v>135</v>
      </c>
      <c r="BE340" s="201">
        <f t="shared" si="4"/>
        <v>0</v>
      </c>
      <c r="BF340" s="201">
        <f t="shared" si="5"/>
        <v>0</v>
      </c>
      <c r="BG340" s="201">
        <f t="shared" si="6"/>
        <v>0</v>
      </c>
      <c r="BH340" s="201">
        <f t="shared" si="7"/>
        <v>0</v>
      </c>
      <c r="BI340" s="201">
        <f t="shared" si="8"/>
        <v>0</v>
      </c>
      <c r="BJ340" s="18" t="s">
        <v>85</v>
      </c>
      <c r="BK340" s="201">
        <f t="shared" si="9"/>
        <v>0</v>
      </c>
      <c r="BL340" s="18" t="s">
        <v>141</v>
      </c>
      <c r="BM340" s="200" t="s">
        <v>469</v>
      </c>
    </row>
    <row r="341" spans="1:65" s="2" customFormat="1" ht="24.2" customHeight="1">
      <c r="A341" s="35"/>
      <c r="B341" s="36"/>
      <c r="C341" s="246" t="s">
        <v>470</v>
      </c>
      <c r="D341" s="246" t="s">
        <v>224</v>
      </c>
      <c r="E341" s="247" t="s">
        <v>471</v>
      </c>
      <c r="F341" s="248" t="s">
        <v>472</v>
      </c>
      <c r="G341" s="249" t="s">
        <v>339</v>
      </c>
      <c r="H341" s="250">
        <v>1</v>
      </c>
      <c r="I341" s="251"/>
      <c r="J341" s="252">
        <f t="shared" si="0"/>
        <v>0</v>
      </c>
      <c r="K341" s="253"/>
      <c r="L341" s="254"/>
      <c r="M341" s="255" t="s">
        <v>1</v>
      </c>
      <c r="N341" s="256" t="s">
        <v>42</v>
      </c>
      <c r="O341" s="72"/>
      <c r="P341" s="198">
        <f t="shared" si="1"/>
        <v>0</v>
      </c>
      <c r="Q341" s="198">
        <v>2.9999999999999997E-4</v>
      </c>
      <c r="R341" s="198">
        <f t="shared" si="2"/>
        <v>2.9999999999999997E-4</v>
      </c>
      <c r="S341" s="198">
        <v>0</v>
      </c>
      <c r="T341" s="199">
        <f t="shared" si="3"/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0" t="s">
        <v>184</v>
      </c>
      <c r="AT341" s="200" t="s">
        <v>224</v>
      </c>
      <c r="AU341" s="200" t="s">
        <v>87</v>
      </c>
      <c r="AY341" s="18" t="s">
        <v>135</v>
      </c>
      <c r="BE341" s="201">
        <f t="shared" si="4"/>
        <v>0</v>
      </c>
      <c r="BF341" s="201">
        <f t="shared" si="5"/>
        <v>0</v>
      </c>
      <c r="BG341" s="201">
        <f t="shared" si="6"/>
        <v>0</v>
      </c>
      <c r="BH341" s="201">
        <f t="shared" si="7"/>
        <v>0</v>
      </c>
      <c r="BI341" s="201">
        <f t="shared" si="8"/>
        <v>0</v>
      </c>
      <c r="BJ341" s="18" t="s">
        <v>85</v>
      </c>
      <c r="BK341" s="201">
        <f t="shared" si="9"/>
        <v>0</v>
      </c>
      <c r="BL341" s="18" t="s">
        <v>141</v>
      </c>
      <c r="BM341" s="200" t="s">
        <v>473</v>
      </c>
    </row>
    <row r="342" spans="1:65" s="2" customFormat="1" ht="24.2" customHeight="1">
      <c r="A342" s="35"/>
      <c r="B342" s="36"/>
      <c r="C342" s="246" t="s">
        <v>474</v>
      </c>
      <c r="D342" s="246" t="s">
        <v>224</v>
      </c>
      <c r="E342" s="247" t="s">
        <v>475</v>
      </c>
      <c r="F342" s="248" t="s">
        <v>476</v>
      </c>
      <c r="G342" s="249" t="s">
        <v>339</v>
      </c>
      <c r="H342" s="250">
        <v>1</v>
      </c>
      <c r="I342" s="251"/>
      <c r="J342" s="252">
        <f t="shared" si="0"/>
        <v>0</v>
      </c>
      <c r="K342" s="253"/>
      <c r="L342" s="254"/>
      <c r="M342" s="255" t="s">
        <v>1</v>
      </c>
      <c r="N342" s="256" t="s">
        <v>42</v>
      </c>
      <c r="O342" s="72"/>
      <c r="P342" s="198">
        <f t="shared" si="1"/>
        <v>0</v>
      </c>
      <c r="Q342" s="198">
        <v>5.9999999999999995E-4</v>
      </c>
      <c r="R342" s="198">
        <f t="shared" si="2"/>
        <v>5.9999999999999995E-4</v>
      </c>
      <c r="S342" s="198">
        <v>0</v>
      </c>
      <c r="T342" s="199">
        <f t="shared" si="3"/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0" t="s">
        <v>184</v>
      </c>
      <c r="AT342" s="200" t="s">
        <v>224</v>
      </c>
      <c r="AU342" s="200" t="s">
        <v>87</v>
      </c>
      <c r="AY342" s="18" t="s">
        <v>135</v>
      </c>
      <c r="BE342" s="201">
        <f t="shared" si="4"/>
        <v>0</v>
      </c>
      <c r="BF342" s="201">
        <f t="shared" si="5"/>
        <v>0</v>
      </c>
      <c r="BG342" s="201">
        <f t="shared" si="6"/>
        <v>0</v>
      </c>
      <c r="BH342" s="201">
        <f t="shared" si="7"/>
        <v>0</v>
      </c>
      <c r="BI342" s="201">
        <f t="shared" si="8"/>
        <v>0</v>
      </c>
      <c r="BJ342" s="18" t="s">
        <v>85</v>
      </c>
      <c r="BK342" s="201">
        <f t="shared" si="9"/>
        <v>0</v>
      </c>
      <c r="BL342" s="18" t="s">
        <v>141</v>
      </c>
      <c r="BM342" s="200" t="s">
        <v>477</v>
      </c>
    </row>
    <row r="343" spans="1:65" s="2" customFormat="1" ht="33" customHeight="1">
      <c r="A343" s="35"/>
      <c r="B343" s="36"/>
      <c r="C343" s="188" t="s">
        <v>478</v>
      </c>
      <c r="D343" s="188" t="s">
        <v>137</v>
      </c>
      <c r="E343" s="189" t="s">
        <v>479</v>
      </c>
      <c r="F343" s="190" t="s">
        <v>480</v>
      </c>
      <c r="G343" s="191" t="s">
        <v>339</v>
      </c>
      <c r="H343" s="192">
        <v>3</v>
      </c>
      <c r="I343" s="193"/>
      <c r="J343" s="194">
        <f t="shared" si="0"/>
        <v>0</v>
      </c>
      <c r="K343" s="195"/>
      <c r="L343" s="40"/>
      <c r="M343" s="196" t="s">
        <v>1</v>
      </c>
      <c r="N343" s="197" t="s">
        <v>42</v>
      </c>
      <c r="O343" s="72"/>
      <c r="P343" s="198">
        <f t="shared" si="1"/>
        <v>0</v>
      </c>
      <c r="Q343" s="198">
        <v>1.0000000000000001E-5</v>
      </c>
      <c r="R343" s="198">
        <f t="shared" si="2"/>
        <v>3.0000000000000004E-5</v>
      </c>
      <c r="S343" s="198">
        <v>0</v>
      </c>
      <c r="T343" s="199">
        <f t="shared" si="3"/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141</v>
      </c>
      <c r="AT343" s="200" t="s">
        <v>137</v>
      </c>
      <c r="AU343" s="200" t="s">
        <v>87</v>
      </c>
      <c r="AY343" s="18" t="s">
        <v>135</v>
      </c>
      <c r="BE343" s="201">
        <f t="shared" si="4"/>
        <v>0</v>
      </c>
      <c r="BF343" s="201">
        <f t="shared" si="5"/>
        <v>0</v>
      </c>
      <c r="BG343" s="201">
        <f t="shared" si="6"/>
        <v>0</v>
      </c>
      <c r="BH343" s="201">
        <f t="shared" si="7"/>
        <v>0</v>
      </c>
      <c r="BI343" s="201">
        <f t="shared" si="8"/>
        <v>0</v>
      </c>
      <c r="BJ343" s="18" t="s">
        <v>85</v>
      </c>
      <c r="BK343" s="201">
        <f t="shared" si="9"/>
        <v>0</v>
      </c>
      <c r="BL343" s="18" t="s">
        <v>141</v>
      </c>
      <c r="BM343" s="200" t="s">
        <v>481</v>
      </c>
    </row>
    <row r="344" spans="1:65" s="2" customFormat="1" ht="24.2" customHeight="1">
      <c r="A344" s="35"/>
      <c r="B344" s="36"/>
      <c r="C344" s="246" t="s">
        <v>482</v>
      </c>
      <c r="D344" s="246" t="s">
        <v>224</v>
      </c>
      <c r="E344" s="247" t="s">
        <v>483</v>
      </c>
      <c r="F344" s="248" t="s">
        <v>484</v>
      </c>
      <c r="G344" s="249" t="s">
        <v>339</v>
      </c>
      <c r="H344" s="250">
        <v>2</v>
      </c>
      <c r="I344" s="251"/>
      <c r="J344" s="252">
        <f t="shared" si="0"/>
        <v>0</v>
      </c>
      <c r="K344" s="253"/>
      <c r="L344" s="254"/>
      <c r="M344" s="255" t="s">
        <v>1</v>
      </c>
      <c r="N344" s="256" t="s">
        <v>42</v>
      </c>
      <c r="O344" s="72"/>
      <c r="P344" s="198">
        <f t="shared" si="1"/>
        <v>0</v>
      </c>
      <c r="Q344" s="198">
        <v>1.25E-3</v>
      </c>
      <c r="R344" s="198">
        <f t="shared" si="2"/>
        <v>2.5000000000000001E-3</v>
      </c>
      <c r="S344" s="198">
        <v>0</v>
      </c>
      <c r="T344" s="199">
        <f t="shared" si="3"/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0" t="s">
        <v>184</v>
      </c>
      <c r="AT344" s="200" t="s">
        <v>224</v>
      </c>
      <c r="AU344" s="200" t="s">
        <v>87</v>
      </c>
      <c r="AY344" s="18" t="s">
        <v>135</v>
      </c>
      <c r="BE344" s="201">
        <f t="shared" si="4"/>
        <v>0</v>
      </c>
      <c r="BF344" s="201">
        <f t="shared" si="5"/>
        <v>0</v>
      </c>
      <c r="BG344" s="201">
        <f t="shared" si="6"/>
        <v>0</v>
      </c>
      <c r="BH344" s="201">
        <f t="shared" si="7"/>
        <v>0</v>
      </c>
      <c r="BI344" s="201">
        <f t="shared" si="8"/>
        <v>0</v>
      </c>
      <c r="BJ344" s="18" t="s">
        <v>85</v>
      </c>
      <c r="BK344" s="201">
        <f t="shared" si="9"/>
        <v>0</v>
      </c>
      <c r="BL344" s="18" t="s">
        <v>141</v>
      </c>
      <c r="BM344" s="200" t="s">
        <v>485</v>
      </c>
    </row>
    <row r="345" spans="1:65" s="2" customFormat="1" ht="24.2" customHeight="1">
      <c r="A345" s="35"/>
      <c r="B345" s="36"/>
      <c r="C345" s="246" t="s">
        <v>486</v>
      </c>
      <c r="D345" s="246" t="s">
        <v>224</v>
      </c>
      <c r="E345" s="247" t="s">
        <v>487</v>
      </c>
      <c r="F345" s="248" t="s">
        <v>488</v>
      </c>
      <c r="G345" s="249" t="s">
        <v>339</v>
      </c>
      <c r="H345" s="250">
        <v>1</v>
      </c>
      <c r="I345" s="251"/>
      <c r="J345" s="252">
        <f t="shared" si="0"/>
        <v>0</v>
      </c>
      <c r="K345" s="253"/>
      <c r="L345" s="254"/>
      <c r="M345" s="255" t="s">
        <v>1</v>
      </c>
      <c r="N345" s="256" t="s">
        <v>42</v>
      </c>
      <c r="O345" s="72"/>
      <c r="P345" s="198">
        <f t="shared" si="1"/>
        <v>0</v>
      </c>
      <c r="Q345" s="198">
        <v>1E-3</v>
      </c>
      <c r="R345" s="198">
        <f t="shared" si="2"/>
        <v>1E-3</v>
      </c>
      <c r="S345" s="198">
        <v>0</v>
      </c>
      <c r="T345" s="199">
        <f t="shared" si="3"/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0" t="s">
        <v>184</v>
      </c>
      <c r="AT345" s="200" t="s">
        <v>224</v>
      </c>
      <c r="AU345" s="200" t="s">
        <v>87</v>
      </c>
      <c r="AY345" s="18" t="s">
        <v>135</v>
      </c>
      <c r="BE345" s="201">
        <f t="shared" si="4"/>
        <v>0</v>
      </c>
      <c r="BF345" s="201">
        <f t="shared" si="5"/>
        <v>0</v>
      </c>
      <c r="BG345" s="201">
        <f t="shared" si="6"/>
        <v>0</v>
      </c>
      <c r="BH345" s="201">
        <f t="shared" si="7"/>
        <v>0</v>
      </c>
      <c r="BI345" s="201">
        <f t="shared" si="8"/>
        <v>0</v>
      </c>
      <c r="BJ345" s="18" t="s">
        <v>85</v>
      </c>
      <c r="BK345" s="201">
        <f t="shared" si="9"/>
        <v>0</v>
      </c>
      <c r="BL345" s="18" t="s">
        <v>141</v>
      </c>
      <c r="BM345" s="200" t="s">
        <v>489</v>
      </c>
    </row>
    <row r="346" spans="1:65" s="12" customFormat="1" ht="22.9" customHeight="1">
      <c r="B346" s="172"/>
      <c r="C346" s="173"/>
      <c r="D346" s="174" t="s">
        <v>76</v>
      </c>
      <c r="E346" s="186" t="s">
        <v>188</v>
      </c>
      <c r="F346" s="186" t="s">
        <v>490</v>
      </c>
      <c r="G346" s="173"/>
      <c r="H346" s="173"/>
      <c r="I346" s="176"/>
      <c r="J346" s="187">
        <f>BK346</f>
        <v>0</v>
      </c>
      <c r="K346" s="173"/>
      <c r="L346" s="178"/>
      <c r="M346" s="179"/>
      <c r="N346" s="180"/>
      <c r="O346" s="180"/>
      <c r="P346" s="181">
        <f>SUM(P347:P498)</f>
        <v>0</v>
      </c>
      <c r="Q346" s="180"/>
      <c r="R346" s="181">
        <f>SUM(R347:R498)</f>
        <v>3.4663184</v>
      </c>
      <c r="S346" s="180"/>
      <c r="T346" s="182">
        <f>SUM(T347:T498)</f>
        <v>38.389246999999997</v>
      </c>
      <c r="AR346" s="183" t="s">
        <v>85</v>
      </c>
      <c r="AT346" s="184" t="s">
        <v>76</v>
      </c>
      <c r="AU346" s="184" t="s">
        <v>85</v>
      </c>
      <c r="AY346" s="183" t="s">
        <v>135</v>
      </c>
      <c r="BK346" s="185">
        <f>SUM(BK347:BK498)</f>
        <v>0</v>
      </c>
    </row>
    <row r="347" spans="1:65" s="2" customFormat="1" ht="33" customHeight="1">
      <c r="A347" s="35"/>
      <c r="B347" s="36"/>
      <c r="C347" s="188" t="s">
        <v>491</v>
      </c>
      <c r="D347" s="188" t="s">
        <v>137</v>
      </c>
      <c r="E347" s="189" t="s">
        <v>492</v>
      </c>
      <c r="F347" s="190" t="s">
        <v>493</v>
      </c>
      <c r="G347" s="191" t="s">
        <v>376</v>
      </c>
      <c r="H347" s="192">
        <v>48</v>
      </c>
      <c r="I347" s="193"/>
      <c r="J347" s="194">
        <f>ROUND(I347*H347,2)</f>
        <v>0</v>
      </c>
      <c r="K347" s="195"/>
      <c r="L347" s="40"/>
      <c r="M347" s="196" t="s">
        <v>1</v>
      </c>
      <c r="N347" s="197" t="s">
        <v>42</v>
      </c>
      <c r="O347" s="72"/>
      <c r="P347" s="198">
        <f>O347*H347</f>
        <v>0</v>
      </c>
      <c r="Q347" s="198">
        <v>6.0600000000000003E-3</v>
      </c>
      <c r="R347" s="198">
        <f>Q347*H347</f>
        <v>0.29088000000000003</v>
      </c>
      <c r="S347" s="198">
        <v>0</v>
      </c>
      <c r="T347" s="199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0" t="s">
        <v>141</v>
      </c>
      <c r="AT347" s="200" t="s">
        <v>137</v>
      </c>
      <c r="AU347" s="200" t="s">
        <v>87</v>
      </c>
      <c r="AY347" s="18" t="s">
        <v>135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18" t="s">
        <v>85</v>
      </c>
      <c r="BK347" s="201">
        <f>ROUND(I347*H347,2)</f>
        <v>0</v>
      </c>
      <c r="BL347" s="18" t="s">
        <v>141</v>
      </c>
      <c r="BM347" s="200" t="s">
        <v>494</v>
      </c>
    </row>
    <row r="348" spans="1:65" s="13" customFormat="1">
      <c r="B348" s="202"/>
      <c r="C348" s="203"/>
      <c r="D348" s="204" t="s">
        <v>143</v>
      </c>
      <c r="E348" s="205" t="s">
        <v>1</v>
      </c>
      <c r="F348" s="206" t="s">
        <v>144</v>
      </c>
      <c r="G348" s="203"/>
      <c r="H348" s="205" t="s">
        <v>1</v>
      </c>
      <c r="I348" s="207"/>
      <c r="J348" s="203"/>
      <c r="K348" s="203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143</v>
      </c>
      <c r="AU348" s="212" t="s">
        <v>87</v>
      </c>
      <c r="AV348" s="13" t="s">
        <v>85</v>
      </c>
      <c r="AW348" s="13" t="s">
        <v>32</v>
      </c>
      <c r="AX348" s="13" t="s">
        <v>77</v>
      </c>
      <c r="AY348" s="212" t="s">
        <v>135</v>
      </c>
    </row>
    <row r="349" spans="1:65" s="13" customFormat="1">
      <c r="B349" s="202"/>
      <c r="C349" s="203"/>
      <c r="D349" s="204" t="s">
        <v>143</v>
      </c>
      <c r="E349" s="205" t="s">
        <v>1</v>
      </c>
      <c r="F349" s="206" t="s">
        <v>495</v>
      </c>
      <c r="G349" s="203"/>
      <c r="H349" s="205" t="s">
        <v>1</v>
      </c>
      <c r="I349" s="207"/>
      <c r="J349" s="203"/>
      <c r="K349" s="203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143</v>
      </c>
      <c r="AU349" s="212" t="s">
        <v>87</v>
      </c>
      <c r="AV349" s="13" t="s">
        <v>85</v>
      </c>
      <c r="AW349" s="13" t="s">
        <v>32</v>
      </c>
      <c r="AX349" s="13" t="s">
        <v>77</v>
      </c>
      <c r="AY349" s="212" t="s">
        <v>135</v>
      </c>
    </row>
    <row r="350" spans="1:65" s="14" customFormat="1">
      <c r="B350" s="213"/>
      <c r="C350" s="214"/>
      <c r="D350" s="204" t="s">
        <v>143</v>
      </c>
      <c r="E350" s="215" t="s">
        <v>1</v>
      </c>
      <c r="F350" s="216" t="s">
        <v>496</v>
      </c>
      <c r="G350" s="214"/>
      <c r="H350" s="217">
        <v>48</v>
      </c>
      <c r="I350" s="218"/>
      <c r="J350" s="214"/>
      <c r="K350" s="214"/>
      <c r="L350" s="219"/>
      <c r="M350" s="220"/>
      <c r="N350" s="221"/>
      <c r="O350" s="221"/>
      <c r="P350" s="221"/>
      <c r="Q350" s="221"/>
      <c r="R350" s="221"/>
      <c r="S350" s="221"/>
      <c r="T350" s="222"/>
      <c r="AT350" s="223" t="s">
        <v>143</v>
      </c>
      <c r="AU350" s="223" t="s">
        <v>87</v>
      </c>
      <c r="AV350" s="14" t="s">
        <v>87</v>
      </c>
      <c r="AW350" s="14" t="s">
        <v>32</v>
      </c>
      <c r="AX350" s="14" t="s">
        <v>85</v>
      </c>
      <c r="AY350" s="223" t="s">
        <v>135</v>
      </c>
    </row>
    <row r="351" spans="1:65" s="2" customFormat="1" ht="24.2" customHeight="1">
      <c r="A351" s="35"/>
      <c r="B351" s="36"/>
      <c r="C351" s="188" t="s">
        <v>497</v>
      </c>
      <c r="D351" s="188" t="s">
        <v>137</v>
      </c>
      <c r="E351" s="189" t="s">
        <v>498</v>
      </c>
      <c r="F351" s="190" t="s">
        <v>499</v>
      </c>
      <c r="G351" s="191" t="s">
        <v>140</v>
      </c>
      <c r="H351" s="192">
        <v>26</v>
      </c>
      <c r="I351" s="193"/>
      <c r="J351" s="194">
        <f>ROUND(I351*H351,2)</f>
        <v>0</v>
      </c>
      <c r="K351" s="195"/>
      <c r="L351" s="40"/>
      <c r="M351" s="196" t="s">
        <v>1</v>
      </c>
      <c r="N351" s="197" t="s">
        <v>42</v>
      </c>
      <c r="O351" s="72"/>
      <c r="P351" s="198">
        <f>O351*H351</f>
        <v>0</v>
      </c>
      <c r="Q351" s="198">
        <v>4.6999999999999999E-4</v>
      </c>
      <c r="R351" s="198">
        <f>Q351*H351</f>
        <v>1.222E-2</v>
      </c>
      <c r="S351" s="198">
        <v>0</v>
      </c>
      <c r="T351" s="199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0" t="s">
        <v>141</v>
      </c>
      <c r="AT351" s="200" t="s">
        <v>137</v>
      </c>
      <c r="AU351" s="200" t="s">
        <v>87</v>
      </c>
      <c r="AY351" s="18" t="s">
        <v>135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8" t="s">
        <v>85</v>
      </c>
      <c r="BK351" s="201">
        <f>ROUND(I351*H351,2)</f>
        <v>0</v>
      </c>
      <c r="BL351" s="18" t="s">
        <v>141</v>
      </c>
      <c r="BM351" s="200" t="s">
        <v>500</v>
      </c>
    </row>
    <row r="352" spans="1:65" s="13" customFormat="1">
      <c r="B352" s="202"/>
      <c r="C352" s="203"/>
      <c r="D352" s="204" t="s">
        <v>143</v>
      </c>
      <c r="E352" s="205" t="s">
        <v>1</v>
      </c>
      <c r="F352" s="206" t="s">
        <v>144</v>
      </c>
      <c r="G352" s="203"/>
      <c r="H352" s="205" t="s">
        <v>1</v>
      </c>
      <c r="I352" s="207"/>
      <c r="J352" s="203"/>
      <c r="K352" s="203"/>
      <c r="L352" s="208"/>
      <c r="M352" s="209"/>
      <c r="N352" s="210"/>
      <c r="O352" s="210"/>
      <c r="P352" s="210"/>
      <c r="Q352" s="210"/>
      <c r="R352" s="210"/>
      <c r="S352" s="210"/>
      <c r="T352" s="211"/>
      <c r="AT352" s="212" t="s">
        <v>143</v>
      </c>
      <c r="AU352" s="212" t="s">
        <v>87</v>
      </c>
      <c r="AV352" s="13" t="s">
        <v>85</v>
      </c>
      <c r="AW352" s="13" t="s">
        <v>32</v>
      </c>
      <c r="AX352" s="13" t="s">
        <v>77</v>
      </c>
      <c r="AY352" s="212" t="s">
        <v>135</v>
      </c>
    </row>
    <row r="353" spans="1:65" s="14" customFormat="1">
      <c r="B353" s="213"/>
      <c r="C353" s="214"/>
      <c r="D353" s="204" t="s">
        <v>143</v>
      </c>
      <c r="E353" s="215" t="s">
        <v>1</v>
      </c>
      <c r="F353" s="216" t="s">
        <v>501</v>
      </c>
      <c r="G353" s="214"/>
      <c r="H353" s="217">
        <v>26</v>
      </c>
      <c r="I353" s="218"/>
      <c r="J353" s="214"/>
      <c r="K353" s="214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143</v>
      </c>
      <c r="AU353" s="223" t="s">
        <v>87</v>
      </c>
      <c r="AV353" s="14" t="s">
        <v>87</v>
      </c>
      <c r="AW353" s="14" t="s">
        <v>32</v>
      </c>
      <c r="AX353" s="14" t="s">
        <v>85</v>
      </c>
      <c r="AY353" s="223" t="s">
        <v>135</v>
      </c>
    </row>
    <row r="354" spans="1:65" s="2" customFormat="1" ht="16.5" customHeight="1">
      <c r="A354" s="35"/>
      <c r="B354" s="36"/>
      <c r="C354" s="188" t="s">
        <v>502</v>
      </c>
      <c r="D354" s="188" t="s">
        <v>137</v>
      </c>
      <c r="E354" s="189" t="s">
        <v>503</v>
      </c>
      <c r="F354" s="190" t="s">
        <v>504</v>
      </c>
      <c r="G354" s="191" t="s">
        <v>153</v>
      </c>
      <c r="H354" s="192">
        <v>0.3</v>
      </c>
      <c r="I354" s="193"/>
      <c r="J354" s="194">
        <f>ROUND(I354*H354,2)</f>
        <v>0</v>
      </c>
      <c r="K354" s="195"/>
      <c r="L354" s="40"/>
      <c r="M354" s="196" t="s">
        <v>1</v>
      </c>
      <c r="N354" s="197" t="s">
        <v>42</v>
      </c>
      <c r="O354" s="72"/>
      <c r="P354" s="198">
        <f>O354*H354</f>
        <v>0</v>
      </c>
      <c r="Q354" s="198">
        <v>0</v>
      </c>
      <c r="R354" s="198">
        <f>Q354*H354</f>
        <v>0</v>
      </c>
      <c r="S354" s="198">
        <v>0</v>
      </c>
      <c r="T354" s="19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0" t="s">
        <v>141</v>
      </c>
      <c r="AT354" s="200" t="s">
        <v>137</v>
      </c>
      <c r="AU354" s="200" t="s">
        <v>87</v>
      </c>
      <c r="AY354" s="18" t="s">
        <v>135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8" t="s">
        <v>85</v>
      </c>
      <c r="BK354" s="201">
        <f>ROUND(I354*H354,2)</f>
        <v>0</v>
      </c>
      <c r="BL354" s="18" t="s">
        <v>141</v>
      </c>
      <c r="BM354" s="200" t="s">
        <v>505</v>
      </c>
    </row>
    <row r="355" spans="1:65" s="2" customFormat="1" ht="33" customHeight="1">
      <c r="A355" s="35"/>
      <c r="B355" s="36"/>
      <c r="C355" s="188" t="s">
        <v>506</v>
      </c>
      <c r="D355" s="188" t="s">
        <v>137</v>
      </c>
      <c r="E355" s="189" t="s">
        <v>507</v>
      </c>
      <c r="F355" s="190" t="s">
        <v>508</v>
      </c>
      <c r="G355" s="191" t="s">
        <v>140</v>
      </c>
      <c r="H355" s="192">
        <v>30</v>
      </c>
      <c r="I355" s="193"/>
      <c r="J355" s="194">
        <f>ROUND(I355*H355,2)</f>
        <v>0</v>
      </c>
      <c r="K355" s="195"/>
      <c r="L355" s="40"/>
      <c r="M355" s="196" t="s">
        <v>1</v>
      </c>
      <c r="N355" s="197" t="s">
        <v>42</v>
      </c>
      <c r="O355" s="72"/>
      <c r="P355" s="198">
        <f>O355*H355</f>
        <v>0</v>
      </c>
      <c r="Q355" s="198">
        <v>1.2999999999999999E-4</v>
      </c>
      <c r="R355" s="198">
        <f>Q355*H355</f>
        <v>3.8999999999999998E-3</v>
      </c>
      <c r="S355" s="198">
        <v>0</v>
      </c>
      <c r="T355" s="19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0" t="s">
        <v>141</v>
      </c>
      <c r="AT355" s="200" t="s">
        <v>137</v>
      </c>
      <c r="AU355" s="200" t="s">
        <v>87</v>
      </c>
      <c r="AY355" s="18" t="s">
        <v>135</v>
      </c>
      <c r="BE355" s="201">
        <f>IF(N355="základní",J355,0)</f>
        <v>0</v>
      </c>
      <c r="BF355" s="201">
        <f>IF(N355="snížená",J355,0)</f>
        <v>0</v>
      </c>
      <c r="BG355" s="201">
        <f>IF(N355="zákl. přenesená",J355,0)</f>
        <v>0</v>
      </c>
      <c r="BH355" s="201">
        <f>IF(N355="sníž. přenesená",J355,0)</f>
        <v>0</v>
      </c>
      <c r="BI355" s="201">
        <f>IF(N355="nulová",J355,0)</f>
        <v>0</v>
      </c>
      <c r="BJ355" s="18" t="s">
        <v>85</v>
      </c>
      <c r="BK355" s="201">
        <f>ROUND(I355*H355,2)</f>
        <v>0</v>
      </c>
      <c r="BL355" s="18" t="s">
        <v>141</v>
      </c>
      <c r="BM355" s="200" t="s">
        <v>509</v>
      </c>
    </row>
    <row r="356" spans="1:65" s="2" customFormat="1" ht="16.5" customHeight="1">
      <c r="A356" s="35"/>
      <c r="B356" s="36"/>
      <c r="C356" s="188" t="s">
        <v>510</v>
      </c>
      <c r="D356" s="188" t="s">
        <v>137</v>
      </c>
      <c r="E356" s="189" t="s">
        <v>511</v>
      </c>
      <c r="F356" s="190" t="s">
        <v>512</v>
      </c>
      <c r="G356" s="191" t="s">
        <v>153</v>
      </c>
      <c r="H356" s="192">
        <v>2.4</v>
      </c>
      <c r="I356" s="193"/>
      <c r="J356" s="194">
        <f>ROUND(I356*H356,2)</f>
        <v>0</v>
      </c>
      <c r="K356" s="195"/>
      <c r="L356" s="40"/>
      <c r="M356" s="196" t="s">
        <v>1</v>
      </c>
      <c r="N356" s="197" t="s">
        <v>42</v>
      </c>
      <c r="O356" s="72"/>
      <c r="P356" s="198">
        <f>O356*H356</f>
        <v>0</v>
      </c>
      <c r="Q356" s="198">
        <v>0</v>
      </c>
      <c r="R356" s="198">
        <f>Q356*H356</f>
        <v>0</v>
      </c>
      <c r="S356" s="198">
        <v>2</v>
      </c>
      <c r="T356" s="199">
        <f>S356*H356</f>
        <v>4.8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0" t="s">
        <v>141</v>
      </c>
      <c r="AT356" s="200" t="s">
        <v>137</v>
      </c>
      <c r="AU356" s="200" t="s">
        <v>87</v>
      </c>
      <c r="AY356" s="18" t="s">
        <v>135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18" t="s">
        <v>85</v>
      </c>
      <c r="BK356" s="201">
        <f>ROUND(I356*H356,2)</f>
        <v>0</v>
      </c>
      <c r="BL356" s="18" t="s">
        <v>141</v>
      </c>
      <c r="BM356" s="200" t="s">
        <v>513</v>
      </c>
    </row>
    <row r="357" spans="1:65" s="13" customFormat="1">
      <c r="B357" s="202"/>
      <c r="C357" s="203"/>
      <c r="D357" s="204" t="s">
        <v>143</v>
      </c>
      <c r="E357" s="205" t="s">
        <v>1</v>
      </c>
      <c r="F357" s="206" t="s">
        <v>144</v>
      </c>
      <c r="G357" s="203"/>
      <c r="H357" s="205" t="s">
        <v>1</v>
      </c>
      <c r="I357" s="207"/>
      <c r="J357" s="203"/>
      <c r="K357" s="203"/>
      <c r="L357" s="208"/>
      <c r="M357" s="209"/>
      <c r="N357" s="210"/>
      <c r="O357" s="210"/>
      <c r="P357" s="210"/>
      <c r="Q357" s="210"/>
      <c r="R357" s="210"/>
      <c r="S357" s="210"/>
      <c r="T357" s="211"/>
      <c r="AT357" s="212" t="s">
        <v>143</v>
      </c>
      <c r="AU357" s="212" t="s">
        <v>87</v>
      </c>
      <c r="AV357" s="13" t="s">
        <v>85</v>
      </c>
      <c r="AW357" s="13" t="s">
        <v>32</v>
      </c>
      <c r="AX357" s="13" t="s">
        <v>77</v>
      </c>
      <c r="AY357" s="212" t="s">
        <v>135</v>
      </c>
    </row>
    <row r="358" spans="1:65" s="13" customFormat="1">
      <c r="B358" s="202"/>
      <c r="C358" s="203"/>
      <c r="D358" s="204" t="s">
        <v>143</v>
      </c>
      <c r="E358" s="205" t="s">
        <v>1</v>
      </c>
      <c r="F358" s="206" t="s">
        <v>514</v>
      </c>
      <c r="G358" s="203"/>
      <c r="H358" s="205" t="s">
        <v>1</v>
      </c>
      <c r="I358" s="207"/>
      <c r="J358" s="203"/>
      <c r="K358" s="203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143</v>
      </c>
      <c r="AU358" s="212" t="s">
        <v>87</v>
      </c>
      <c r="AV358" s="13" t="s">
        <v>85</v>
      </c>
      <c r="AW358" s="13" t="s">
        <v>32</v>
      </c>
      <c r="AX358" s="13" t="s">
        <v>77</v>
      </c>
      <c r="AY358" s="212" t="s">
        <v>135</v>
      </c>
    </row>
    <row r="359" spans="1:65" s="14" customFormat="1">
      <c r="B359" s="213"/>
      <c r="C359" s="214"/>
      <c r="D359" s="204" t="s">
        <v>143</v>
      </c>
      <c r="E359" s="215" t="s">
        <v>1</v>
      </c>
      <c r="F359" s="216" t="s">
        <v>515</v>
      </c>
      <c r="G359" s="214"/>
      <c r="H359" s="217">
        <v>2.4</v>
      </c>
      <c r="I359" s="218"/>
      <c r="J359" s="214"/>
      <c r="K359" s="214"/>
      <c r="L359" s="219"/>
      <c r="M359" s="220"/>
      <c r="N359" s="221"/>
      <c r="O359" s="221"/>
      <c r="P359" s="221"/>
      <c r="Q359" s="221"/>
      <c r="R359" s="221"/>
      <c r="S359" s="221"/>
      <c r="T359" s="222"/>
      <c r="AT359" s="223" t="s">
        <v>143</v>
      </c>
      <c r="AU359" s="223" t="s">
        <v>87</v>
      </c>
      <c r="AV359" s="14" t="s">
        <v>87</v>
      </c>
      <c r="AW359" s="14" t="s">
        <v>32</v>
      </c>
      <c r="AX359" s="14" t="s">
        <v>85</v>
      </c>
      <c r="AY359" s="223" t="s">
        <v>135</v>
      </c>
    </row>
    <row r="360" spans="1:65" s="2" customFormat="1" ht="16.5" customHeight="1">
      <c r="A360" s="35"/>
      <c r="B360" s="36"/>
      <c r="C360" s="188" t="s">
        <v>516</v>
      </c>
      <c r="D360" s="188" t="s">
        <v>137</v>
      </c>
      <c r="E360" s="189" t="s">
        <v>517</v>
      </c>
      <c r="F360" s="190" t="s">
        <v>518</v>
      </c>
      <c r="G360" s="191" t="s">
        <v>153</v>
      </c>
      <c r="H360" s="192">
        <v>4.8</v>
      </c>
      <c r="I360" s="193"/>
      <c r="J360" s="194">
        <f>ROUND(I360*H360,2)</f>
        <v>0</v>
      </c>
      <c r="K360" s="195"/>
      <c r="L360" s="40"/>
      <c r="M360" s="196" t="s">
        <v>1</v>
      </c>
      <c r="N360" s="197" t="s">
        <v>42</v>
      </c>
      <c r="O360" s="72"/>
      <c r="P360" s="198">
        <f>O360*H360</f>
        <v>0</v>
      </c>
      <c r="Q360" s="198">
        <v>0</v>
      </c>
      <c r="R360" s="198">
        <f>Q360*H360</f>
        <v>0</v>
      </c>
      <c r="S360" s="198">
        <v>2.4</v>
      </c>
      <c r="T360" s="199">
        <f>S360*H360</f>
        <v>11.52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0" t="s">
        <v>141</v>
      </c>
      <c r="AT360" s="200" t="s">
        <v>137</v>
      </c>
      <c r="AU360" s="200" t="s">
        <v>87</v>
      </c>
      <c r="AY360" s="18" t="s">
        <v>135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18" t="s">
        <v>85</v>
      </c>
      <c r="BK360" s="201">
        <f>ROUND(I360*H360,2)</f>
        <v>0</v>
      </c>
      <c r="BL360" s="18" t="s">
        <v>141</v>
      </c>
      <c r="BM360" s="200" t="s">
        <v>519</v>
      </c>
    </row>
    <row r="361" spans="1:65" s="13" customFormat="1">
      <c r="B361" s="202"/>
      <c r="C361" s="203"/>
      <c r="D361" s="204" t="s">
        <v>143</v>
      </c>
      <c r="E361" s="205" t="s">
        <v>1</v>
      </c>
      <c r="F361" s="206" t="s">
        <v>144</v>
      </c>
      <c r="G361" s="203"/>
      <c r="H361" s="205" t="s">
        <v>1</v>
      </c>
      <c r="I361" s="207"/>
      <c r="J361" s="203"/>
      <c r="K361" s="203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143</v>
      </c>
      <c r="AU361" s="212" t="s">
        <v>87</v>
      </c>
      <c r="AV361" s="13" t="s">
        <v>85</v>
      </c>
      <c r="AW361" s="13" t="s">
        <v>32</v>
      </c>
      <c r="AX361" s="13" t="s">
        <v>77</v>
      </c>
      <c r="AY361" s="212" t="s">
        <v>135</v>
      </c>
    </row>
    <row r="362" spans="1:65" s="13" customFormat="1">
      <c r="B362" s="202"/>
      <c r="C362" s="203"/>
      <c r="D362" s="204" t="s">
        <v>143</v>
      </c>
      <c r="E362" s="205" t="s">
        <v>1</v>
      </c>
      <c r="F362" s="206" t="s">
        <v>514</v>
      </c>
      <c r="G362" s="203"/>
      <c r="H362" s="205" t="s">
        <v>1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143</v>
      </c>
      <c r="AU362" s="212" t="s">
        <v>87</v>
      </c>
      <c r="AV362" s="13" t="s">
        <v>85</v>
      </c>
      <c r="AW362" s="13" t="s">
        <v>32</v>
      </c>
      <c r="AX362" s="13" t="s">
        <v>77</v>
      </c>
      <c r="AY362" s="212" t="s">
        <v>135</v>
      </c>
    </row>
    <row r="363" spans="1:65" s="14" customFormat="1">
      <c r="B363" s="213"/>
      <c r="C363" s="214"/>
      <c r="D363" s="204" t="s">
        <v>143</v>
      </c>
      <c r="E363" s="215" t="s">
        <v>1</v>
      </c>
      <c r="F363" s="216" t="s">
        <v>520</v>
      </c>
      <c r="G363" s="214"/>
      <c r="H363" s="217">
        <v>4.8</v>
      </c>
      <c r="I363" s="218"/>
      <c r="J363" s="214"/>
      <c r="K363" s="214"/>
      <c r="L363" s="219"/>
      <c r="M363" s="220"/>
      <c r="N363" s="221"/>
      <c r="O363" s="221"/>
      <c r="P363" s="221"/>
      <c r="Q363" s="221"/>
      <c r="R363" s="221"/>
      <c r="S363" s="221"/>
      <c r="T363" s="222"/>
      <c r="AT363" s="223" t="s">
        <v>143</v>
      </c>
      <c r="AU363" s="223" t="s">
        <v>87</v>
      </c>
      <c r="AV363" s="14" t="s">
        <v>87</v>
      </c>
      <c r="AW363" s="14" t="s">
        <v>32</v>
      </c>
      <c r="AX363" s="14" t="s">
        <v>85</v>
      </c>
      <c r="AY363" s="223" t="s">
        <v>135</v>
      </c>
    </row>
    <row r="364" spans="1:65" s="2" customFormat="1" ht="24.2" customHeight="1">
      <c r="A364" s="35"/>
      <c r="B364" s="36"/>
      <c r="C364" s="188" t="s">
        <v>521</v>
      </c>
      <c r="D364" s="188" t="s">
        <v>137</v>
      </c>
      <c r="E364" s="189" t="s">
        <v>522</v>
      </c>
      <c r="F364" s="190" t="s">
        <v>523</v>
      </c>
      <c r="G364" s="191" t="s">
        <v>140</v>
      </c>
      <c r="H364" s="192">
        <v>6.48</v>
      </c>
      <c r="I364" s="193"/>
      <c r="J364" s="194">
        <f>ROUND(I364*H364,2)</f>
        <v>0</v>
      </c>
      <c r="K364" s="195"/>
      <c r="L364" s="40"/>
      <c r="M364" s="196" t="s">
        <v>1</v>
      </c>
      <c r="N364" s="197" t="s">
        <v>42</v>
      </c>
      <c r="O364" s="72"/>
      <c r="P364" s="198">
        <f>O364*H364</f>
        <v>0</v>
      </c>
      <c r="Q364" s="198">
        <v>0</v>
      </c>
      <c r="R364" s="198">
        <f>Q364*H364</f>
        <v>0</v>
      </c>
      <c r="S364" s="198">
        <v>6.5000000000000002E-2</v>
      </c>
      <c r="T364" s="199">
        <f>S364*H364</f>
        <v>0.42120000000000002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0" t="s">
        <v>141</v>
      </c>
      <c r="AT364" s="200" t="s">
        <v>137</v>
      </c>
      <c r="AU364" s="200" t="s">
        <v>87</v>
      </c>
      <c r="AY364" s="18" t="s">
        <v>135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8" t="s">
        <v>85</v>
      </c>
      <c r="BK364" s="201">
        <f>ROUND(I364*H364,2)</f>
        <v>0</v>
      </c>
      <c r="BL364" s="18" t="s">
        <v>141</v>
      </c>
      <c r="BM364" s="200" t="s">
        <v>524</v>
      </c>
    </row>
    <row r="365" spans="1:65" s="13" customFormat="1">
      <c r="B365" s="202"/>
      <c r="C365" s="203"/>
      <c r="D365" s="204" t="s">
        <v>143</v>
      </c>
      <c r="E365" s="205" t="s">
        <v>1</v>
      </c>
      <c r="F365" s="206" t="s">
        <v>144</v>
      </c>
      <c r="G365" s="203"/>
      <c r="H365" s="205" t="s">
        <v>1</v>
      </c>
      <c r="I365" s="207"/>
      <c r="J365" s="203"/>
      <c r="K365" s="203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143</v>
      </c>
      <c r="AU365" s="212" t="s">
        <v>87</v>
      </c>
      <c r="AV365" s="13" t="s">
        <v>85</v>
      </c>
      <c r="AW365" s="13" t="s">
        <v>32</v>
      </c>
      <c r="AX365" s="13" t="s">
        <v>77</v>
      </c>
      <c r="AY365" s="212" t="s">
        <v>135</v>
      </c>
    </row>
    <row r="366" spans="1:65" s="13" customFormat="1">
      <c r="B366" s="202"/>
      <c r="C366" s="203"/>
      <c r="D366" s="204" t="s">
        <v>143</v>
      </c>
      <c r="E366" s="205" t="s">
        <v>1</v>
      </c>
      <c r="F366" s="206" t="s">
        <v>525</v>
      </c>
      <c r="G366" s="203"/>
      <c r="H366" s="205" t="s">
        <v>1</v>
      </c>
      <c r="I366" s="207"/>
      <c r="J366" s="203"/>
      <c r="K366" s="203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143</v>
      </c>
      <c r="AU366" s="212" t="s">
        <v>87</v>
      </c>
      <c r="AV366" s="13" t="s">
        <v>85</v>
      </c>
      <c r="AW366" s="13" t="s">
        <v>32</v>
      </c>
      <c r="AX366" s="13" t="s">
        <v>77</v>
      </c>
      <c r="AY366" s="212" t="s">
        <v>135</v>
      </c>
    </row>
    <row r="367" spans="1:65" s="14" customFormat="1">
      <c r="B367" s="213"/>
      <c r="C367" s="214"/>
      <c r="D367" s="204" t="s">
        <v>143</v>
      </c>
      <c r="E367" s="215" t="s">
        <v>1</v>
      </c>
      <c r="F367" s="216" t="s">
        <v>526</v>
      </c>
      <c r="G367" s="214"/>
      <c r="H367" s="217">
        <v>6.48</v>
      </c>
      <c r="I367" s="218"/>
      <c r="J367" s="214"/>
      <c r="K367" s="214"/>
      <c r="L367" s="219"/>
      <c r="M367" s="220"/>
      <c r="N367" s="221"/>
      <c r="O367" s="221"/>
      <c r="P367" s="221"/>
      <c r="Q367" s="221"/>
      <c r="R367" s="221"/>
      <c r="S367" s="221"/>
      <c r="T367" s="222"/>
      <c r="AT367" s="223" t="s">
        <v>143</v>
      </c>
      <c r="AU367" s="223" t="s">
        <v>87</v>
      </c>
      <c r="AV367" s="14" t="s">
        <v>87</v>
      </c>
      <c r="AW367" s="14" t="s">
        <v>32</v>
      </c>
      <c r="AX367" s="14" t="s">
        <v>85</v>
      </c>
      <c r="AY367" s="223" t="s">
        <v>135</v>
      </c>
    </row>
    <row r="368" spans="1:65" s="2" customFormat="1" ht="24.2" customHeight="1">
      <c r="A368" s="35"/>
      <c r="B368" s="36"/>
      <c r="C368" s="188" t="s">
        <v>527</v>
      </c>
      <c r="D368" s="188" t="s">
        <v>137</v>
      </c>
      <c r="E368" s="189" t="s">
        <v>528</v>
      </c>
      <c r="F368" s="190" t="s">
        <v>529</v>
      </c>
      <c r="G368" s="191" t="s">
        <v>140</v>
      </c>
      <c r="H368" s="192">
        <v>15.84</v>
      </c>
      <c r="I368" s="193"/>
      <c r="J368" s="194">
        <f>ROUND(I368*H368,2)</f>
        <v>0</v>
      </c>
      <c r="K368" s="195"/>
      <c r="L368" s="40"/>
      <c r="M368" s="196" t="s">
        <v>1</v>
      </c>
      <c r="N368" s="197" t="s">
        <v>42</v>
      </c>
      <c r="O368" s="72"/>
      <c r="P368" s="198">
        <f>O368*H368</f>
        <v>0</v>
      </c>
      <c r="Q368" s="198">
        <v>0</v>
      </c>
      <c r="R368" s="198">
        <f>Q368*H368</f>
        <v>0</v>
      </c>
      <c r="S368" s="198">
        <v>3.4000000000000002E-2</v>
      </c>
      <c r="T368" s="199">
        <f>S368*H368</f>
        <v>0.53856000000000004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0" t="s">
        <v>141</v>
      </c>
      <c r="AT368" s="200" t="s">
        <v>137</v>
      </c>
      <c r="AU368" s="200" t="s">
        <v>87</v>
      </c>
      <c r="AY368" s="18" t="s">
        <v>135</v>
      </c>
      <c r="BE368" s="201">
        <f>IF(N368="základní",J368,0)</f>
        <v>0</v>
      </c>
      <c r="BF368" s="201">
        <f>IF(N368="snížená",J368,0)</f>
        <v>0</v>
      </c>
      <c r="BG368" s="201">
        <f>IF(N368="zákl. přenesená",J368,0)</f>
        <v>0</v>
      </c>
      <c r="BH368" s="201">
        <f>IF(N368="sníž. přenesená",J368,0)</f>
        <v>0</v>
      </c>
      <c r="BI368" s="201">
        <f>IF(N368="nulová",J368,0)</f>
        <v>0</v>
      </c>
      <c r="BJ368" s="18" t="s">
        <v>85</v>
      </c>
      <c r="BK368" s="201">
        <f>ROUND(I368*H368,2)</f>
        <v>0</v>
      </c>
      <c r="BL368" s="18" t="s">
        <v>141</v>
      </c>
      <c r="BM368" s="200" t="s">
        <v>530</v>
      </c>
    </row>
    <row r="369" spans="1:65" s="13" customFormat="1">
      <c r="B369" s="202"/>
      <c r="C369" s="203"/>
      <c r="D369" s="204" t="s">
        <v>143</v>
      </c>
      <c r="E369" s="205" t="s">
        <v>1</v>
      </c>
      <c r="F369" s="206" t="s">
        <v>144</v>
      </c>
      <c r="G369" s="203"/>
      <c r="H369" s="205" t="s">
        <v>1</v>
      </c>
      <c r="I369" s="207"/>
      <c r="J369" s="203"/>
      <c r="K369" s="203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143</v>
      </c>
      <c r="AU369" s="212" t="s">
        <v>87</v>
      </c>
      <c r="AV369" s="13" t="s">
        <v>85</v>
      </c>
      <c r="AW369" s="13" t="s">
        <v>32</v>
      </c>
      <c r="AX369" s="13" t="s">
        <v>77</v>
      </c>
      <c r="AY369" s="212" t="s">
        <v>135</v>
      </c>
    </row>
    <row r="370" spans="1:65" s="13" customFormat="1">
      <c r="B370" s="202"/>
      <c r="C370" s="203"/>
      <c r="D370" s="204" t="s">
        <v>143</v>
      </c>
      <c r="E370" s="205" t="s">
        <v>1</v>
      </c>
      <c r="F370" s="206" t="s">
        <v>525</v>
      </c>
      <c r="G370" s="203"/>
      <c r="H370" s="205" t="s">
        <v>1</v>
      </c>
      <c r="I370" s="207"/>
      <c r="J370" s="203"/>
      <c r="K370" s="203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143</v>
      </c>
      <c r="AU370" s="212" t="s">
        <v>87</v>
      </c>
      <c r="AV370" s="13" t="s">
        <v>85</v>
      </c>
      <c r="AW370" s="13" t="s">
        <v>32</v>
      </c>
      <c r="AX370" s="13" t="s">
        <v>77</v>
      </c>
      <c r="AY370" s="212" t="s">
        <v>135</v>
      </c>
    </row>
    <row r="371" spans="1:65" s="13" customFormat="1">
      <c r="B371" s="202"/>
      <c r="C371" s="203"/>
      <c r="D371" s="204" t="s">
        <v>143</v>
      </c>
      <c r="E371" s="205" t="s">
        <v>1</v>
      </c>
      <c r="F371" s="206" t="s">
        <v>531</v>
      </c>
      <c r="G371" s="203"/>
      <c r="H371" s="205" t="s">
        <v>1</v>
      </c>
      <c r="I371" s="207"/>
      <c r="J371" s="203"/>
      <c r="K371" s="203"/>
      <c r="L371" s="208"/>
      <c r="M371" s="209"/>
      <c r="N371" s="210"/>
      <c r="O371" s="210"/>
      <c r="P371" s="210"/>
      <c r="Q371" s="210"/>
      <c r="R371" s="210"/>
      <c r="S371" s="210"/>
      <c r="T371" s="211"/>
      <c r="AT371" s="212" t="s">
        <v>143</v>
      </c>
      <c r="AU371" s="212" t="s">
        <v>87</v>
      </c>
      <c r="AV371" s="13" t="s">
        <v>85</v>
      </c>
      <c r="AW371" s="13" t="s">
        <v>32</v>
      </c>
      <c r="AX371" s="13" t="s">
        <v>77</v>
      </c>
      <c r="AY371" s="212" t="s">
        <v>135</v>
      </c>
    </row>
    <row r="372" spans="1:65" s="14" customFormat="1">
      <c r="B372" s="213"/>
      <c r="C372" s="214"/>
      <c r="D372" s="204" t="s">
        <v>143</v>
      </c>
      <c r="E372" s="215" t="s">
        <v>1</v>
      </c>
      <c r="F372" s="216" t="s">
        <v>532</v>
      </c>
      <c r="G372" s="214"/>
      <c r="H372" s="217">
        <v>15.84</v>
      </c>
      <c r="I372" s="218"/>
      <c r="J372" s="214"/>
      <c r="K372" s="214"/>
      <c r="L372" s="219"/>
      <c r="M372" s="220"/>
      <c r="N372" s="221"/>
      <c r="O372" s="221"/>
      <c r="P372" s="221"/>
      <c r="Q372" s="221"/>
      <c r="R372" s="221"/>
      <c r="S372" s="221"/>
      <c r="T372" s="222"/>
      <c r="AT372" s="223" t="s">
        <v>143</v>
      </c>
      <c r="AU372" s="223" t="s">
        <v>87</v>
      </c>
      <c r="AV372" s="14" t="s">
        <v>87</v>
      </c>
      <c r="AW372" s="14" t="s">
        <v>32</v>
      </c>
      <c r="AX372" s="14" t="s">
        <v>85</v>
      </c>
      <c r="AY372" s="223" t="s">
        <v>135</v>
      </c>
    </row>
    <row r="373" spans="1:65" s="2" customFormat="1" ht="21.75" customHeight="1">
      <c r="A373" s="35"/>
      <c r="B373" s="36"/>
      <c r="C373" s="188" t="s">
        <v>533</v>
      </c>
      <c r="D373" s="188" t="s">
        <v>137</v>
      </c>
      <c r="E373" s="189" t="s">
        <v>534</v>
      </c>
      <c r="F373" s="190" t="s">
        <v>535</v>
      </c>
      <c r="G373" s="191" t="s">
        <v>140</v>
      </c>
      <c r="H373" s="192">
        <v>1.8</v>
      </c>
      <c r="I373" s="193"/>
      <c r="J373" s="194">
        <f>ROUND(I373*H373,2)</f>
        <v>0</v>
      </c>
      <c r="K373" s="195"/>
      <c r="L373" s="40"/>
      <c r="M373" s="196" t="s">
        <v>1</v>
      </c>
      <c r="N373" s="197" t="s">
        <v>42</v>
      </c>
      <c r="O373" s="72"/>
      <c r="P373" s="198">
        <f>O373*H373</f>
        <v>0</v>
      </c>
      <c r="Q373" s="198">
        <v>0</v>
      </c>
      <c r="R373" s="198">
        <f>Q373*H373</f>
        <v>0</v>
      </c>
      <c r="S373" s="198">
        <v>7.5999999999999998E-2</v>
      </c>
      <c r="T373" s="199">
        <f>S373*H373</f>
        <v>0.1368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0" t="s">
        <v>141</v>
      </c>
      <c r="AT373" s="200" t="s">
        <v>137</v>
      </c>
      <c r="AU373" s="200" t="s">
        <v>87</v>
      </c>
      <c r="AY373" s="18" t="s">
        <v>135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8" t="s">
        <v>85</v>
      </c>
      <c r="BK373" s="201">
        <f>ROUND(I373*H373,2)</f>
        <v>0</v>
      </c>
      <c r="BL373" s="18" t="s">
        <v>141</v>
      </c>
      <c r="BM373" s="200" t="s">
        <v>536</v>
      </c>
    </row>
    <row r="374" spans="1:65" s="13" customFormat="1">
      <c r="B374" s="202"/>
      <c r="C374" s="203"/>
      <c r="D374" s="204" t="s">
        <v>143</v>
      </c>
      <c r="E374" s="205" t="s">
        <v>1</v>
      </c>
      <c r="F374" s="206" t="s">
        <v>144</v>
      </c>
      <c r="G374" s="203"/>
      <c r="H374" s="205" t="s">
        <v>1</v>
      </c>
      <c r="I374" s="207"/>
      <c r="J374" s="203"/>
      <c r="K374" s="203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143</v>
      </c>
      <c r="AU374" s="212" t="s">
        <v>87</v>
      </c>
      <c r="AV374" s="13" t="s">
        <v>85</v>
      </c>
      <c r="AW374" s="13" t="s">
        <v>32</v>
      </c>
      <c r="AX374" s="13" t="s">
        <v>77</v>
      </c>
      <c r="AY374" s="212" t="s">
        <v>135</v>
      </c>
    </row>
    <row r="375" spans="1:65" s="13" customFormat="1">
      <c r="B375" s="202"/>
      <c r="C375" s="203"/>
      <c r="D375" s="204" t="s">
        <v>143</v>
      </c>
      <c r="E375" s="205" t="s">
        <v>1</v>
      </c>
      <c r="F375" s="206" t="s">
        <v>525</v>
      </c>
      <c r="G375" s="203"/>
      <c r="H375" s="205" t="s">
        <v>1</v>
      </c>
      <c r="I375" s="207"/>
      <c r="J375" s="203"/>
      <c r="K375" s="203"/>
      <c r="L375" s="208"/>
      <c r="M375" s="209"/>
      <c r="N375" s="210"/>
      <c r="O375" s="210"/>
      <c r="P375" s="210"/>
      <c r="Q375" s="210"/>
      <c r="R375" s="210"/>
      <c r="S375" s="210"/>
      <c r="T375" s="211"/>
      <c r="AT375" s="212" t="s">
        <v>143</v>
      </c>
      <c r="AU375" s="212" t="s">
        <v>87</v>
      </c>
      <c r="AV375" s="13" t="s">
        <v>85</v>
      </c>
      <c r="AW375" s="13" t="s">
        <v>32</v>
      </c>
      <c r="AX375" s="13" t="s">
        <v>77</v>
      </c>
      <c r="AY375" s="212" t="s">
        <v>135</v>
      </c>
    </row>
    <row r="376" spans="1:65" s="13" customFormat="1">
      <c r="B376" s="202"/>
      <c r="C376" s="203"/>
      <c r="D376" s="204" t="s">
        <v>143</v>
      </c>
      <c r="E376" s="205" t="s">
        <v>1</v>
      </c>
      <c r="F376" s="206" t="s">
        <v>537</v>
      </c>
      <c r="G376" s="203"/>
      <c r="H376" s="205" t="s">
        <v>1</v>
      </c>
      <c r="I376" s="207"/>
      <c r="J376" s="203"/>
      <c r="K376" s="203"/>
      <c r="L376" s="208"/>
      <c r="M376" s="209"/>
      <c r="N376" s="210"/>
      <c r="O376" s="210"/>
      <c r="P376" s="210"/>
      <c r="Q376" s="210"/>
      <c r="R376" s="210"/>
      <c r="S376" s="210"/>
      <c r="T376" s="211"/>
      <c r="AT376" s="212" t="s">
        <v>143</v>
      </c>
      <c r="AU376" s="212" t="s">
        <v>87</v>
      </c>
      <c r="AV376" s="13" t="s">
        <v>85</v>
      </c>
      <c r="AW376" s="13" t="s">
        <v>32</v>
      </c>
      <c r="AX376" s="13" t="s">
        <v>77</v>
      </c>
      <c r="AY376" s="212" t="s">
        <v>135</v>
      </c>
    </row>
    <row r="377" spans="1:65" s="14" customFormat="1">
      <c r="B377" s="213"/>
      <c r="C377" s="214"/>
      <c r="D377" s="204" t="s">
        <v>143</v>
      </c>
      <c r="E377" s="215" t="s">
        <v>1</v>
      </c>
      <c r="F377" s="216" t="s">
        <v>538</v>
      </c>
      <c r="G377" s="214"/>
      <c r="H377" s="217">
        <v>1.8</v>
      </c>
      <c r="I377" s="218"/>
      <c r="J377" s="214"/>
      <c r="K377" s="214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143</v>
      </c>
      <c r="AU377" s="223" t="s">
        <v>87</v>
      </c>
      <c r="AV377" s="14" t="s">
        <v>87</v>
      </c>
      <c r="AW377" s="14" t="s">
        <v>32</v>
      </c>
      <c r="AX377" s="14" t="s">
        <v>85</v>
      </c>
      <c r="AY377" s="223" t="s">
        <v>135</v>
      </c>
    </row>
    <row r="378" spans="1:65" s="2" customFormat="1" ht="24.2" customHeight="1">
      <c r="A378" s="35"/>
      <c r="B378" s="36"/>
      <c r="C378" s="188" t="s">
        <v>539</v>
      </c>
      <c r="D378" s="188" t="s">
        <v>137</v>
      </c>
      <c r="E378" s="189" t="s">
        <v>540</v>
      </c>
      <c r="F378" s="190" t="s">
        <v>541</v>
      </c>
      <c r="G378" s="191" t="s">
        <v>376</v>
      </c>
      <c r="H378" s="192">
        <v>0.22</v>
      </c>
      <c r="I378" s="193"/>
      <c r="J378" s="194">
        <f>ROUND(I378*H378,2)</f>
        <v>0</v>
      </c>
      <c r="K378" s="195"/>
      <c r="L378" s="40"/>
      <c r="M378" s="196" t="s">
        <v>1</v>
      </c>
      <c r="N378" s="197" t="s">
        <v>42</v>
      </c>
      <c r="O378" s="72"/>
      <c r="P378" s="198">
        <f>O378*H378</f>
        <v>0</v>
      </c>
      <c r="Q378" s="198">
        <v>2.7899999999999999E-3</v>
      </c>
      <c r="R378" s="198">
        <f>Q378*H378</f>
        <v>6.1379999999999996E-4</v>
      </c>
      <c r="S378" s="198">
        <v>5.6000000000000001E-2</v>
      </c>
      <c r="T378" s="199">
        <f>S378*H378</f>
        <v>1.2320000000000001E-2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0" t="s">
        <v>141</v>
      </c>
      <c r="AT378" s="200" t="s">
        <v>137</v>
      </c>
      <c r="AU378" s="200" t="s">
        <v>87</v>
      </c>
      <c r="AY378" s="18" t="s">
        <v>135</v>
      </c>
      <c r="BE378" s="201">
        <f>IF(N378="základní",J378,0)</f>
        <v>0</v>
      </c>
      <c r="BF378" s="201">
        <f>IF(N378="snížená",J378,0)</f>
        <v>0</v>
      </c>
      <c r="BG378" s="201">
        <f>IF(N378="zákl. přenesená",J378,0)</f>
        <v>0</v>
      </c>
      <c r="BH378" s="201">
        <f>IF(N378="sníž. přenesená",J378,0)</f>
        <v>0</v>
      </c>
      <c r="BI378" s="201">
        <f>IF(N378="nulová",J378,0)</f>
        <v>0</v>
      </c>
      <c r="BJ378" s="18" t="s">
        <v>85</v>
      </c>
      <c r="BK378" s="201">
        <f>ROUND(I378*H378,2)</f>
        <v>0</v>
      </c>
      <c r="BL378" s="18" t="s">
        <v>141</v>
      </c>
      <c r="BM378" s="200" t="s">
        <v>542</v>
      </c>
    </row>
    <row r="379" spans="1:65" s="14" customFormat="1">
      <c r="B379" s="213"/>
      <c r="C379" s="214"/>
      <c r="D379" s="204" t="s">
        <v>143</v>
      </c>
      <c r="E379" s="215" t="s">
        <v>1</v>
      </c>
      <c r="F379" s="216" t="s">
        <v>543</v>
      </c>
      <c r="G379" s="214"/>
      <c r="H379" s="217">
        <v>0.22</v>
      </c>
      <c r="I379" s="218"/>
      <c r="J379" s="214"/>
      <c r="K379" s="214"/>
      <c r="L379" s="219"/>
      <c r="M379" s="220"/>
      <c r="N379" s="221"/>
      <c r="O379" s="221"/>
      <c r="P379" s="221"/>
      <c r="Q379" s="221"/>
      <c r="R379" s="221"/>
      <c r="S379" s="221"/>
      <c r="T379" s="222"/>
      <c r="AT379" s="223" t="s">
        <v>143</v>
      </c>
      <c r="AU379" s="223" t="s">
        <v>87</v>
      </c>
      <c r="AV379" s="14" t="s">
        <v>87</v>
      </c>
      <c r="AW379" s="14" t="s">
        <v>32</v>
      </c>
      <c r="AX379" s="14" t="s">
        <v>85</v>
      </c>
      <c r="AY379" s="223" t="s">
        <v>135</v>
      </c>
    </row>
    <row r="380" spans="1:65" s="2" customFormat="1" ht="33" customHeight="1">
      <c r="A380" s="35"/>
      <c r="B380" s="36"/>
      <c r="C380" s="188" t="s">
        <v>544</v>
      </c>
      <c r="D380" s="188" t="s">
        <v>137</v>
      </c>
      <c r="E380" s="189" t="s">
        <v>545</v>
      </c>
      <c r="F380" s="190" t="s">
        <v>546</v>
      </c>
      <c r="G380" s="191" t="s">
        <v>140</v>
      </c>
      <c r="H380" s="192">
        <v>75</v>
      </c>
      <c r="I380" s="193"/>
      <c r="J380" s="194">
        <f>ROUND(I380*H380,2)</f>
        <v>0</v>
      </c>
      <c r="K380" s="195"/>
      <c r="L380" s="40"/>
      <c r="M380" s="196" t="s">
        <v>1</v>
      </c>
      <c r="N380" s="197" t="s">
        <v>42</v>
      </c>
      <c r="O380" s="72"/>
      <c r="P380" s="198">
        <f>O380*H380</f>
        <v>0</v>
      </c>
      <c r="Q380" s="198">
        <v>0</v>
      </c>
      <c r="R380" s="198">
        <f>Q380*H380</f>
        <v>0</v>
      </c>
      <c r="S380" s="198">
        <v>4.5999999999999999E-2</v>
      </c>
      <c r="T380" s="199">
        <f>S380*H380</f>
        <v>3.4499999999999997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0" t="s">
        <v>141</v>
      </c>
      <c r="AT380" s="200" t="s">
        <v>137</v>
      </c>
      <c r="AU380" s="200" t="s">
        <v>87</v>
      </c>
      <c r="AY380" s="18" t="s">
        <v>135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18" t="s">
        <v>85</v>
      </c>
      <c r="BK380" s="201">
        <f>ROUND(I380*H380,2)</f>
        <v>0</v>
      </c>
      <c r="BL380" s="18" t="s">
        <v>141</v>
      </c>
      <c r="BM380" s="200" t="s">
        <v>547</v>
      </c>
    </row>
    <row r="381" spans="1:65" s="13" customFormat="1">
      <c r="B381" s="202"/>
      <c r="C381" s="203"/>
      <c r="D381" s="204" t="s">
        <v>143</v>
      </c>
      <c r="E381" s="205" t="s">
        <v>1</v>
      </c>
      <c r="F381" s="206" t="s">
        <v>144</v>
      </c>
      <c r="G381" s="203"/>
      <c r="H381" s="205" t="s">
        <v>1</v>
      </c>
      <c r="I381" s="207"/>
      <c r="J381" s="203"/>
      <c r="K381" s="203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143</v>
      </c>
      <c r="AU381" s="212" t="s">
        <v>87</v>
      </c>
      <c r="AV381" s="13" t="s">
        <v>85</v>
      </c>
      <c r="AW381" s="13" t="s">
        <v>32</v>
      </c>
      <c r="AX381" s="13" t="s">
        <v>77</v>
      </c>
      <c r="AY381" s="212" t="s">
        <v>135</v>
      </c>
    </row>
    <row r="382" spans="1:65" s="13" customFormat="1">
      <c r="B382" s="202"/>
      <c r="C382" s="203"/>
      <c r="D382" s="204" t="s">
        <v>143</v>
      </c>
      <c r="E382" s="205" t="s">
        <v>1</v>
      </c>
      <c r="F382" s="206" t="s">
        <v>525</v>
      </c>
      <c r="G382" s="203"/>
      <c r="H382" s="205" t="s">
        <v>1</v>
      </c>
      <c r="I382" s="207"/>
      <c r="J382" s="203"/>
      <c r="K382" s="203"/>
      <c r="L382" s="208"/>
      <c r="M382" s="209"/>
      <c r="N382" s="210"/>
      <c r="O382" s="210"/>
      <c r="P382" s="210"/>
      <c r="Q382" s="210"/>
      <c r="R382" s="210"/>
      <c r="S382" s="210"/>
      <c r="T382" s="211"/>
      <c r="AT382" s="212" t="s">
        <v>143</v>
      </c>
      <c r="AU382" s="212" t="s">
        <v>87</v>
      </c>
      <c r="AV382" s="13" t="s">
        <v>85</v>
      </c>
      <c r="AW382" s="13" t="s">
        <v>32</v>
      </c>
      <c r="AX382" s="13" t="s">
        <v>77</v>
      </c>
      <c r="AY382" s="212" t="s">
        <v>135</v>
      </c>
    </row>
    <row r="383" spans="1:65" s="13" customFormat="1">
      <c r="B383" s="202"/>
      <c r="C383" s="203"/>
      <c r="D383" s="204" t="s">
        <v>143</v>
      </c>
      <c r="E383" s="205" t="s">
        <v>1</v>
      </c>
      <c r="F383" s="206" t="s">
        <v>548</v>
      </c>
      <c r="G383" s="203"/>
      <c r="H383" s="205" t="s">
        <v>1</v>
      </c>
      <c r="I383" s="207"/>
      <c r="J383" s="203"/>
      <c r="K383" s="203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143</v>
      </c>
      <c r="AU383" s="212" t="s">
        <v>87</v>
      </c>
      <c r="AV383" s="13" t="s">
        <v>85</v>
      </c>
      <c r="AW383" s="13" t="s">
        <v>32</v>
      </c>
      <c r="AX383" s="13" t="s">
        <v>77</v>
      </c>
      <c r="AY383" s="212" t="s">
        <v>135</v>
      </c>
    </row>
    <row r="384" spans="1:65" s="14" customFormat="1" ht="22.5">
      <c r="B384" s="213"/>
      <c r="C384" s="214"/>
      <c r="D384" s="204" t="s">
        <v>143</v>
      </c>
      <c r="E384" s="215" t="s">
        <v>1</v>
      </c>
      <c r="F384" s="216" t="s">
        <v>549</v>
      </c>
      <c r="G384" s="214"/>
      <c r="H384" s="217">
        <v>39.792000000000002</v>
      </c>
      <c r="I384" s="218"/>
      <c r="J384" s="214"/>
      <c r="K384" s="214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143</v>
      </c>
      <c r="AU384" s="223" t="s">
        <v>87</v>
      </c>
      <c r="AV384" s="14" t="s">
        <v>87</v>
      </c>
      <c r="AW384" s="14" t="s">
        <v>32</v>
      </c>
      <c r="AX384" s="14" t="s">
        <v>77</v>
      </c>
      <c r="AY384" s="223" t="s">
        <v>135</v>
      </c>
    </row>
    <row r="385" spans="1:65" s="14" customFormat="1">
      <c r="B385" s="213"/>
      <c r="C385" s="214"/>
      <c r="D385" s="204" t="s">
        <v>143</v>
      </c>
      <c r="E385" s="215" t="s">
        <v>1</v>
      </c>
      <c r="F385" s="216" t="s">
        <v>550</v>
      </c>
      <c r="G385" s="214"/>
      <c r="H385" s="217">
        <v>17.167000000000002</v>
      </c>
      <c r="I385" s="218"/>
      <c r="J385" s="214"/>
      <c r="K385" s="214"/>
      <c r="L385" s="219"/>
      <c r="M385" s="220"/>
      <c r="N385" s="221"/>
      <c r="O385" s="221"/>
      <c r="P385" s="221"/>
      <c r="Q385" s="221"/>
      <c r="R385" s="221"/>
      <c r="S385" s="221"/>
      <c r="T385" s="222"/>
      <c r="AT385" s="223" t="s">
        <v>143</v>
      </c>
      <c r="AU385" s="223" t="s">
        <v>87</v>
      </c>
      <c r="AV385" s="14" t="s">
        <v>87</v>
      </c>
      <c r="AW385" s="14" t="s">
        <v>32</v>
      </c>
      <c r="AX385" s="14" t="s">
        <v>77</v>
      </c>
      <c r="AY385" s="223" t="s">
        <v>135</v>
      </c>
    </row>
    <row r="386" spans="1:65" s="14" customFormat="1">
      <c r="B386" s="213"/>
      <c r="C386" s="214"/>
      <c r="D386" s="204" t="s">
        <v>143</v>
      </c>
      <c r="E386" s="215" t="s">
        <v>1</v>
      </c>
      <c r="F386" s="216" t="s">
        <v>551</v>
      </c>
      <c r="G386" s="214"/>
      <c r="H386" s="217">
        <v>9</v>
      </c>
      <c r="I386" s="218"/>
      <c r="J386" s="214"/>
      <c r="K386" s="214"/>
      <c r="L386" s="219"/>
      <c r="M386" s="220"/>
      <c r="N386" s="221"/>
      <c r="O386" s="221"/>
      <c r="P386" s="221"/>
      <c r="Q386" s="221"/>
      <c r="R386" s="221"/>
      <c r="S386" s="221"/>
      <c r="T386" s="222"/>
      <c r="AT386" s="223" t="s">
        <v>143</v>
      </c>
      <c r="AU386" s="223" t="s">
        <v>87</v>
      </c>
      <c r="AV386" s="14" t="s">
        <v>87</v>
      </c>
      <c r="AW386" s="14" t="s">
        <v>32</v>
      </c>
      <c r="AX386" s="14" t="s">
        <v>77</v>
      </c>
      <c r="AY386" s="223" t="s">
        <v>135</v>
      </c>
    </row>
    <row r="387" spans="1:65" s="14" customFormat="1">
      <c r="B387" s="213"/>
      <c r="C387" s="214"/>
      <c r="D387" s="204" t="s">
        <v>143</v>
      </c>
      <c r="E387" s="215" t="s">
        <v>1</v>
      </c>
      <c r="F387" s="216" t="s">
        <v>552</v>
      </c>
      <c r="G387" s="214"/>
      <c r="H387" s="217">
        <v>9</v>
      </c>
      <c r="I387" s="218"/>
      <c r="J387" s="214"/>
      <c r="K387" s="214"/>
      <c r="L387" s="219"/>
      <c r="M387" s="220"/>
      <c r="N387" s="221"/>
      <c r="O387" s="221"/>
      <c r="P387" s="221"/>
      <c r="Q387" s="221"/>
      <c r="R387" s="221"/>
      <c r="S387" s="221"/>
      <c r="T387" s="222"/>
      <c r="AT387" s="223" t="s">
        <v>143</v>
      </c>
      <c r="AU387" s="223" t="s">
        <v>87</v>
      </c>
      <c r="AV387" s="14" t="s">
        <v>87</v>
      </c>
      <c r="AW387" s="14" t="s">
        <v>32</v>
      </c>
      <c r="AX387" s="14" t="s">
        <v>77</v>
      </c>
      <c r="AY387" s="223" t="s">
        <v>135</v>
      </c>
    </row>
    <row r="388" spans="1:65" s="15" customFormat="1">
      <c r="B388" s="224"/>
      <c r="C388" s="225"/>
      <c r="D388" s="204" t="s">
        <v>143</v>
      </c>
      <c r="E388" s="226" t="s">
        <v>1</v>
      </c>
      <c r="F388" s="227" t="s">
        <v>164</v>
      </c>
      <c r="G388" s="225"/>
      <c r="H388" s="228">
        <v>74.959000000000003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AT388" s="234" t="s">
        <v>143</v>
      </c>
      <c r="AU388" s="234" t="s">
        <v>87</v>
      </c>
      <c r="AV388" s="15" t="s">
        <v>150</v>
      </c>
      <c r="AW388" s="15" t="s">
        <v>32</v>
      </c>
      <c r="AX388" s="15" t="s">
        <v>77</v>
      </c>
      <c r="AY388" s="234" t="s">
        <v>135</v>
      </c>
    </row>
    <row r="389" spans="1:65" s="14" customFormat="1">
      <c r="B389" s="213"/>
      <c r="C389" s="214"/>
      <c r="D389" s="204" t="s">
        <v>143</v>
      </c>
      <c r="E389" s="215" t="s">
        <v>1</v>
      </c>
      <c r="F389" s="216" t="s">
        <v>553</v>
      </c>
      <c r="G389" s="214"/>
      <c r="H389" s="217">
        <v>75</v>
      </c>
      <c r="I389" s="218"/>
      <c r="J389" s="214"/>
      <c r="K389" s="214"/>
      <c r="L389" s="219"/>
      <c r="M389" s="220"/>
      <c r="N389" s="221"/>
      <c r="O389" s="221"/>
      <c r="P389" s="221"/>
      <c r="Q389" s="221"/>
      <c r="R389" s="221"/>
      <c r="S389" s="221"/>
      <c r="T389" s="222"/>
      <c r="AT389" s="223" t="s">
        <v>143</v>
      </c>
      <c r="AU389" s="223" t="s">
        <v>87</v>
      </c>
      <c r="AV389" s="14" t="s">
        <v>87</v>
      </c>
      <c r="AW389" s="14" t="s">
        <v>32</v>
      </c>
      <c r="AX389" s="14" t="s">
        <v>85</v>
      </c>
      <c r="AY389" s="223" t="s">
        <v>135</v>
      </c>
    </row>
    <row r="390" spans="1:65" s="2" customFormat="1" ht="24.2" customHeight="1">
      <c r="A390" s="35"/>
      <c r="B390" s="36"/>
      <c r="C390" s="188" t="s">
        <v>554</v>
      </c>
      <c r="D390" s="188" t="s">
        <v>137</v>
      </c>
      <c r="E390" s="189" t="s">
        <v>555</v>
      </c>
      <c r="F390" s="190" t="s">
        <v>556</v>
      </c>
      <c r="G390" s="191" t="s">
        <v>140</v>
      </c>
      <c r="H390" s="192">
        <v>83.1</v>
      </c>
      <c r="I390" s="193"/>
      <c r="J390" s="194">
        <f>ROUND(I390*H390,2)</f>
        <v>0</v>
      </c>
      <c r="K390" s="195"/>
      <c r="L390" s="40"/>
      <c r="M390" s="196" t="s">
        <v>1</v>
      </c>
      <c r="N390" s="197" t="s">
        <v>42</v>
      </c>
      <c r="O390" s="72"/>
      <c r="P390" s="198">
        <f>O390*H390</f>
        <v>0</v>
      </c>
      <c r="Q390" s="198">
        <v>0</v>
      </c>
      <c r="R390" s="198">
        <f>Q390*H390</f>
        <v>0</v>
      </c>
      <c r="S390" s="198">
        <v>0.05</v>
      </c>
      <c r="T390" s="199">
        <f>S390*H390</f>
        <v>4.1550000000000002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0" t="s">
        <v>141</v>
      </c>
      <c r="AT390" s="200" t="s">
        <v>137</v>
      </c>
      <c r="AU390" s="200" t="s">
        <v>87</v>
      </c>
      <c r="AY390" s="18" t="s">
        <v>135</v>
      </c>
      <c r="BE390" s="201">
        <f>IF(N390="základní",J390,0)</f>
        <v>0</v>
      </c>
      <c r="BF390" s="201">
        <f>IF(N390="snížená",J390,0)</f>
        <v>0</v>
      </c>
      <c r="BG390" s="201">
        <f>IF(N390="zákl. přenesená",J390,0)</f>
        <v>0</v>
      </c>
      <c r="BH390" s="201">
        <f>IF(N390="sníž. přenesená",J390,0)</f>
        <v>0</v>
      </c>
      <c r="BI390" s="201">
        <f>IF(N390="nulová",J390,0)</f>
        <v>0</v>
      </c>
      <c r="BJ390" s="18" t="s">
        <v>85</v>
      </c>
      <c r="BK390" s="201">
        <f>ROUND(I390*H390,2)</f>
        <v>0</v>
      </c>
      <c r="BL390" s="18" t="s">
        <v>141</v>
      </c>
      <c r="BM390" s="200" t="s">
        <v>557</v>
      </c>
    </row>
    <row r="391" spans="1:65" s="13" customFormat="1">
      <c r="B391" s="202"/>
      <c r="C391" s="203"/>
      <c r="D391" s="204" t="s">
        <v>143</v>
      </c>
      <c r="E391" s="205" t="s">
        <v>1</v>
      </c>
      <c r="F391" s="206" t="s">
        <v>144</v>
      </c>
      <c r="G391" s="203"/>
      <c r="H391" s="205" t="s">
        <v>1</v>
      </c>
      <c r="I391" s="207"/>
      <c r="J391" s="203"/>
      <c r="K391" s="203"/>
      <c r="L391" s="208"/>
      <c r="M391" s="209"/>
      <c r="N391" s="210"/>
      <c r="O391" s="210"/>
      <c r="P391" s="210"/>
      <c r="Q391" s="210"/>
      <c r="R391" s="210"/>
      <c r="S391" s="210"/>
      <c r="T391" s="211"/>
      <c r="AT391" s="212" t="s">
        <v>143</v>
      </c>
      <c r="AU391" s="212" t="s">
        <v>87</v>
      </c>
      <c r="AV391" s="13" t="s">
        <v>85</v>
      </c>
      <c r="AW391" s="13" t="s">
        <v>32</v>
      </c>
      <c r="AX391" s="13" t="s">
        <v>77</v>
      </c>
      <c r="AY391" s="212" t="s">
        <v>135</v>
      </c>
    </row>
    <row r="392" spans="1:65" s="13" customFormat="1">
      <c r="B392" s="202"/>
      <c r="C392" s="203"/>
      <c r="D392" s="204" t="s">
        <v>143</v>
      </c>
      <c r="E392" s="205" t="s">
        <v>1</v>
      </c>
      <c r="F392" s="206" t="s">
        <v>548</v>
      </c>
      <c r="G392" s="203"/>
      <c r="H392" s="205" t="s">
        <v>1</v>
      </c>
      <c r="I392" s="207"/>
      <c r="J392" s="203"/>
      <c r="K392" s="203"/>
      <c r="L392" s="208"/>
      <c r="M392" s="209"/>
      <c r="N392" s="210"/>
      <c r="O392" s="210"/>
      <c r="P392" s="210"/>
      <c r="Q392" s="210"/>
      <c r="R392" s="210"/>
      <c r="S392" s="210"/>
      <c r="T392" s="211"/>
      <c r="AT392" s="212" t="s">
        <v>143</v>
      </c>
      <c r="AU392" s="212" t="s">
        <v>87</v>
      </c>
      <c r="AV392" s="13" t="s">
        <v>85</v>
      </c>
      <c r="AW392" s="13" t="s">
        <v>32</v>
      </c>
      <c r="AX392" s="13" t="s">
        <v>77</v>
      </c>
      <c r="AY392" s="212" t="s">
        <v>135</v>
      </c>
    </row>
    <row r="393" spans="1:65" s="13" customFormat="1">
      <c r="B393" s="202"/>
      <c r="C393" s="203"/>
      <c r="D393" s="204" t="s">
        <v>143</v>
      </c>
      <c r="E393" s="205" t="s">
        <v>1</v>
      </c>
      <c r="F393" s="206" t="s">
        <v>558</v>
      </c>
      <c r="G393" s="203"/>
      <c r="H393" s="205" t="s">
        <v>1</v>
      </c>
      <c r="I393" s="207"/>
      <c r="J393" s="203"/>
      <c r="K393" s="203"/>
      <c r="L393" s="208"/>
      <c r="M393" s="209"/>
      <c r="N393" s="210"/>
      <c r="O393" s="210"/>
      <c r="P393" s="210"/>
      <c r="Q393" s="210"/>
      <c r="R393" s="210"/>
      <c r="S393" s="210"/>
      <c r="T393" s="211"/>
      <c r="AT393" s="212" t="s">
        <v>143</v>
      </c>
      <c r="AU393" s="212" t="s">
        <v>87</v>
      </c>
      <c r="AV393" s="13" t="s">
        <v>85</v>
      </c>
      <c r="AW393" s="13" t="s">
        <v>32</v>
      </c>
      <c r="AX393" s="13" t="s">
        <v>77</v>
      </c>
      <c r="AY393" s="212" t="s">
        <v>135</v>
      </c>
    </row>
    <row r="394" spans="1:65" s="14" customFormat="1">
      <c r="B394" s="213"/>
      <c r="C394" s="214"/>
      <c r="D394" s="204" t="s">
        <v>143</v>
      </c>
      <c r="E394" s="215" t="s">
        <v>1</v>
      </c>
      <c r="F394" s="216" t="s">
        <v>559</v>
      </c>
      <c r="G394" s="214"/>
      <c r="H394" s="217">
        <v>8.1</v>
      </c>
      <c r="I394" s="218"/>
      <c r="J394" s="214"/>
      <c r="K394" s="214"/>
      <c r="L394" s="219"/>
      <c r="M394" s="220"/>
      <c r="N394" s="221"/>
      <c r="O394" s="221"/>
      <c r="P394" s="221"/>
      <c r="Q394" s="221"/>
      <c r="R394" s="221"/>
      <c r="S394" s="221"/>
      <c r="T394" s="222"/>
      <c r="AT394" s="223" t="s">
        <v>143</v>
      </c>
      <c r="AU394" s="223" t="s">
        <v>87</v>
      </c>
      <c r="AV394" s="14" t="s">
        <v>87</v>
      </c>
      <c r="AW394" s="14" t="s">
        <v>32</v>
      </c>
      <c r="AX394" s="14" t="s">
        <v>77</v>
      </c>
      <c r="AY394" s="223" t="s">
        <v>135</v>
      </c>
    </row>
    <row r="395" spans="1:65" s="14" customFormat="1">
      <c r="B395" s="213"/>
      <c r="C395" s="214"/>
      <c r="D395" s="204" t="s">
        <v>143</v>
      </c>
      <c r="E395" s="215" t="s">
        <v>1</v>
      </c>
      <c r="F395" s="216" t="s">
        <v>552</v>
      </c>
      <c r="G395" s="214"/>
      <c r="H395" s="217">
        <v>9</v>
      </c>
      <c r="I395" s="218"/>
      <c r="J395" s="214"/>
      <c r="K395" s="214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143</v>
      </c>
      <c r="AU395" s="223" t="s">
        <v>87</v>
      </c>
      <c r="AV395" s="14" t="s">
        <v>87</v>
      </c>
      <c r="AW395" s="14" t="s">
        <v>32</v>
      </c>
      <c r="AX395" s="14" t="s">
        <v>77</v>
      </c>
      <c r="AY395" s="223" t="s">
        <v>135</v>
      </c>
    </row>
    <row r="396" spans="1:65" s="15" customFormat="1">
      <c r="B396" s="224"/>
      <c r="C396" s="225"/>
      <c r="D396" s="204" t="s">
        <v>143</v>
      </c>
      <c r="E396" s="226" t="s">
        <v>1</v>
      </c>
      <c r="F396" s="227" t="s">
        <v>164</v>
      </c>
      <c r="G396" s="225"/>
      <c r="H396" s="228">
        <v>17.100000000000001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AT396" s="234" t="s">
        <v>143</v>
      </c>
      <c r="AU396" s="234" t="s">
        <v>87</v>
      </c>
      <c r="AV396" s="15" t="s">
        <v>150</v>
      </c>
      <c r="AW396" s="15" t="s">
        <v>32</v>
      </c>
      <c r="AX396" s="15" t="s">
        <v>77</v>
      </c>
      <c r="AY396" s="234" t="s">
        <v>135</v>
      </c>
    </row>
    <row r="397" spans="1:65" s="14" customFormat="1">
      <c r="B397" s="213"/>
      <c r="C397" s="214"/>
      <c r="D397" s="204" t="s">
        <v>143</v>
      </c>
      <c r="E397" s="215" t="s">
        <v>1</v>
      </c>
      <c r="F397" s="216" t="s">
        <v>560</v>
      </c>
      <c r="G397" s="214"/>
      <c r="H397" s="217">
        <v>27</v>
      </c>
      <c r="I397" s="218"/>
      <c r="J397" s="214"/>
      <c r="K397" s="214"/>
      <c r="L397" s="219"/>
      <c r="M397" s="220"/>
      <c r="N397" s="221"/>
      <c r="O397" s="221"/>
      <c r="P397" s="221"/>
      <c r="Q397" s="221"/>
      <c r="R397" s="221"/>
      <c r="S397" s="221"/>
      <c r="T397" s="222"/>
      <c r="AT397" s="223" t="s">
        <v>143</v>
      </c>
      <c r="AU397" s="223" t="s">
        <v>87</v>
      </c>
      <c r="AV397" s="14" t="s">
        <v>87</v>
      </c>
      <c r="AW397" s="14" t="s">
        <v>32</v>
      </c>
      <c r="AX397" s="14" t="s">
        <v>77</v>
      </c>
      <c r="AY397" s="223" t="s">
        <v>135</v>
      </c>
    </row>
    <row r="398" spans="1:65" s="14" customFormat="1">
      <c r="B398" s="213"/>
      <c r="C398" s="214"/>
      <c r="D398" s="204" t="s">
        <v>143</v>
      </c>
      <c r="E398" s="215" t="s">
        <v>1</v>
      </c>
      <c r="F398" s="216" t="s">
        <v>561</v>
      </c>
      <c r="G398" s="214"/>
      <c r="H398" s="217">
        <v>34</v>
      </c>
      <c r="I398" s="218"/>
      <c r="J398" s="214"/>
      <c r="K398" s="214"/>
      <c r="L398" s="219"/>
      <c r="M398" s="220"/>
      <c r="N398" s="221"/>
      <c r="O398" s="221"/>
      <c r="P398" s="221"/>
      <c r="Q398" s="221"/>
      <c r="R398" s="221"/>
      <c r="S398" s="221"/>
      <c r="T398" s="222"/>
      <c r="AT398" s="223" t="s">
        <v>143</v>
      </c>
      <c r="AU398" s="223" t="s">
        <v>87</v>
      </c>
      <c r="AV398" s="14" t="s">
        <v>87</v>
      </c>
      <c r="AW398" s="14" t="s">
        <v>32</v>
      </c>
      <c r="AX398" s="14" t="s">
        <v>77</v>
      </c>
      <c r="AY398" s="223" t="s">
        <v>135</v>
      </c>
    </row>
    <row r="399" spans="1:65" s="15" customFormat="1">
      <c r="B399" s="224"/>
      <c r="C399" s="225"/>
      <c r="D399" s="204" t="s">
        <v>143</v>
      </c>
      <c r="E399" s="226" t="s">
        <v>1</v>
      </c>
      <c r="F399" s="227" t="s">
        <v>164</v>
      </c>
      <c r="G399" s="225"/>
      <c r="H399" s="228">
        <v>61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AT399" s="234" t="s">
        <v>143</v>
      </c>
      <c r="AU399" s="234" t="s">
        <v>87</v>
      </c>
      <c r="AV399" s="15" t="s">
        <v>150</v>
      </c>
      <c r="AW399" s="15" t="s">
        <v>32</v>
      </c>
      <c r="AX399" s="15" t="s">
        <v>77</v>
      </c>
      <c r="AY399" s="234" t="s">
        <v>135</v>
      </c>
    </row>
    <row r="400" spans="1:65" s="14" customFormat="1">
      <c r="B400" s="213"/>
      <c r="C400" s="214"/>
      <c r="D400" s="204" t="s">
        <v>143</v>
      </c>
      <c r="E400" s="215" t="s">
        <v>1</v>
      </c>
      <c r="F400" s="216" t="s">
        <v>562</v>
      </c>
      <c r="G400" s="214"/>
      <c r="H400" s="217">
        <v>5</v>
      </c>
      <c r="I400" s="218"/>
      <c r="J400" s="214"/>
      <c r="K400" s="214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143</v>
      </c>
      <c r="AU400" s="223" t="s">
        <v>87</v>
      </c>
      <c r="AV400" s="14" t="s">
        <v>87</v>
      </c>
      <c r="AW400" s="14" t="s">
        <v>32</v>
      </c>
      <c r="AX400" s="14" t="s">
        <v>77</v>
      </c>
      <c r="AY400" s="223" t="s">
        <v>135</v>
      </c>
    </row>
    <row r="401" spans="1:65" s="16" customFormat="1">
      <c r="B401" s="235"/>
      <c r="C401" s="236"/>
      <c r="D401" s="204" t="s">
        <v>143</v>
      </c>
      <c r="E401" s="237" t="s">
        <v>1</v>
      </c>
      <c r="F401" s="238" t="s">
        <v>177</v>
      </c>
      <c r="G401" s="236"/>
      <c r="H401" s="239">
        <v>83.1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AT401" s="245" t="s">
        <v>143</v>
      </c>
      <c r="AU401" s="245" t="s">
        <v>87</v>
      </c>
      <c r="AV401" s="16" t="s">
        <v>141</v>
      </c>
      <c r="AW401" s="16" t="s">
        <v>32</v>
      </c>
      <c r="AX401" s="16" t="s">
        <v>85</v>
      </c>
      <c r="AY401" s="245" t="s">
        <v>135</v>
      </c>
    </row>
    <row r="402" spans="1:65" s="2" customFormat="1" ht="24.2" customHeight="1">
      <c r="A402" s="35"/>
      <c r="B402" s="36"/>
      <c r="C402" s="188" t="s">
        <v>563</v>
      </c>
      <c r="D402" s="188" t="s">
        <v>137</v>
      </c>
      <c r="E402" s="189" t="s">
        <v>564</v>
      </c>
      <c r="F402" s="190" t="s">
        <v>565</v>
      </c>
      <c r="G402" s="191" t="s">
        <v>140</v>
      </c>
      <c r="H402" s="192">
        <v>2.2229999999999999</v>
      </c>
      <c r="I402" s="193"/>
      <c r="J402" s="194">
        <f>ROUND(I402*H402,2)</f>
        <v>0</v>
      </c>
      <c r="K402" s="195"/>
      <c r="L402" s="40"/>
      <c r="M402" s="196" t="s">
        <v>1</v>
      </c>
      <c r="N402" s="197" t="s">
        <v>42</v>
      </c>
      <c r="O402" s="72"/>
      <c r="P402" s="198">
        <f>O402*H402</f>
        <v>0</v>
      </c>
      <c r="Q402" s="198">
        <v>0</v>
      </c>
      <c r="R402" s="198">
        <f>Q402*H402</f>
        <v>0</v>
      </c>
      <c r="S402" s="198">
        <v>8.8999999999999996E-2</v>
      </c>
      <c r="T402" s="199">
        <f>S402*H402</f>
        <v>0.19784699999999997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0" t="s">
        <v>141</v>
      </c>
      <c r="AT402" s="200" t="s">
        <v>137</v>
      </c>
      <c r="AU402" s="200" t="s">
        <v>87</v>
      </c>
      <c r="AY402" s="18" t="s">
        <v>135</v>
      </c>
      <c r="BE402" s="201">
        <f>IF(N402="základní",J402,0)</f>
        <v>0</v>
      </c>
      <c r="BF402" s="201">
        <f>IF(N402="snížená",J402,0)</f>
        <v>0</v>
      </c>
      <c r="BG402" s="201">
        <f>IF(N402="zákl. přenesená",J402,0)</f>
        <v>0</v>
      </c>
      <c r="BH402" s="201">
        <f>IF(N402="sníž. přenesená",J402,0)</f>
        <v>0</v>
      </c>
      <c r="BI402" s="201">
        <f>IF(N402="nulová",J402,0)</f>
        <v>0</v>
      </c>
      <c r="BJ402" s="18" t="s">
        <v>85</v>
      </c>
      <c r="BK402" s="201">
        <f>ROUND(I402*H402,2)</f>
        <v>0</v>
      </c>
      <c r="BL402" s="18" t="s">
        <v>141</v>
      </c>
      <c r="BM402" s="200" t="s">
        <v>566</v>
      </c>
    </row>
    <row r="403" spans="1:65" s="13" customFormat="1">
      <c r="B403" s="202"/>
      <c r="C403" s="203"/>
      <c r="D403" s="204" t="s">
        <v>143</v>
      </c>
      <c r="E403" s="205" t="s">
        <v>1</v>
      </c>
      <c r="F403" s="206" t="s">
        <v>144</v>
      </c>
      <c r="G403" s="203"/>
      <c r="H403" s="205" t="s">
        <v>1</v>
      </c>
      <c r="I403" s="207"/>
      <c r="J403" s="203"/>
      <c r="K403" s="203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143</v>
      </c>
      <c r="AU403" s="212" t="s">
        <v>87</v>
      </c>
      <c r="AV403" s="13" t="s">
        <v>85</v>
      </c>
      <c r="AW403" s="13" t="s">
        <v>32</v>
      </c>
      <c r="AX403" s="13" t="s">
        <v>77</v>
      </c>
      <c r="AY403" s="212" t="s">
        <v>135</v>
      </c>
    </row>
    <row r="404" spans="1:65" s="13" customFormat="1">
      <c r="B404" s="202"/>
      <c r="C404" s="203"/>
      <c r="D404" s="204" t="s">
        <v>143</v>
      </c>
      <c r="E404" s="205" t="s">
        <v>1</v>
      </c>
      <c r="F404" s="206" t="s">
        <v>567</v>
      </c>
      <c r="G404" s="203"/>
      <c r="H404" s="205" t="s">
        <v>1</v>
      </c>
      <c r="I404" s="207"/>
      <c r="J404" s="203"/>
      <c r="K404" s="203"/>
      <c r="L404" s="208"/>
      <c r="M404" s="209"/>
      <c r="N404" s="210"/>
      <c r="O404" s="210"/>
      <c r="P404" s="210"/>
      <c r="Q404" s="210"/>
      <c r="R404" s="210"/>
      <c r="S404" s="210"/>
      <c r="T404" s="211"/>
      <c r="AT404" s="212" t="s">
        <v>143</v>
      </c>
      <c r="AU404" s="212" t="s">
        <v>87</v>
      </c>
      <c r="AV404" s="13" t="s">
        <v>85</v>
      </c>
      <c r="AW404" s="13" t="s">
        <v>32</v>
      </c>
      <c r="AX404" s="13" t="s">
        <v>77</v>
      </c>
      <c r="AY404" s="212" t="s">
        <v>135</v>
      </c>
    </row>
    <row r="405" spans="1:65" s="14" customFormat="1">
      <c r="B405" s="213"/>
      <c r="C405" s="214"/>
      <c r="D405" s="204" t="s">
        <v>143</v>
      </c>
      <c r="E405" s="215" t="s">
        <v>1</v>
      </c>
      <c r="F405" s="216" t="s">
        <v>568</v>
      </c>
      <c r="G405" s="214"/>
      <c r="H405" s="217">
        <v>2.2229999999999999</v>
      </c>
      <c r="I405" s="218"/>
      <c r="J405" s="214"/>
      <c r="K405" s="214"/>
      <c r="L405" s="219"/>
      <c r="M405" s="220"/>
      <c r="N405" s="221"/>
      <c r="O405" s="221"/>
      <c r="P405" s="221"/>
      <c r="Q405" s="221"/>
      <c r="R405" s="221"/>
      <c r="S405" s="221"/>
      <c r="T405" s="222"/>
      <c r="AT405" s="223" t="s">
        <v>143</v>
      </c>
      <c r="AU405" s="223" t="s">
        <v>87</v>
      </c>
      <c r="AV405" s="14" t="s">
        <v>87</v>
      </c>
      <c r="AW405" s="14" t="s">
        <v>32</v>
      </c>
      <c r="AX405" s="14" t="s">
        <v>85</v>
      </c>
      <c r="AY405" s="223" t="s">
        <v>135</v>
      </c>
    </row>
    <row r="406" spans="1:65" s="2" customFormat="1" ht="21.75" customHeight="1">
      <c r="A406" s="35"/>
      <c r="B406" s="36"/>
      <c r="C406" s="188" t="s">
        <v>569</v>
      </c>
      <c r="D406" s="188" t="s">
        <v>137</v>
      </c>
      <c r="E406" s="189" t="s">
        <v>570</v>
      </c>
      <c r="F406" s="190" t="s">
        <v>571</v>
      </c>
      <c r="G406" s="191" t="s">
        <v>140</v>
      </c>
      <c r="H406" s="192">
        <v>2.64</v>
      </c>
      <c r="I406" s="193"/>
      <c r="J406" s="194">
        <f>ROUND(I406*H406,2)</f>
        <v>0</v>
      </c>
      <c r="K406" s="195"/>
      <c r="L406" s="40"/>
      <c r="M406" s="196" t="s">
        <v>1</v>
      </c>
      <c r="N406" s="197" t="s">
        <v>42</v>
      </c>
      <c r="O406" s="72"/>
      <c r="P406" s="198">
        <f>O406*H406</f>
        <v>0</v>
      </c>
      <c r="Q406" s="198">
        <v>0</v>
      </c>
      <c r="R406" s="198">
        <f>Q406*H406</f>
        <v>0</v>
      </c>
      <c r="S406" s="198">
        <v>0.188</v>
      </c>
      <c r="T406" s="199">
        <f>S406*H406</f>
        <v>0.49632000000000004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0" t="s">
        <v>141</v>
      </c>
      <c r="AT406" s="200" t="s">
        <v>137</v>
      </c>
      <c r="AU406" s="200" t="s">
        <v>87</v>
      </c>
      <c r="AY406" s="18" t="s">
        <v>135</v>
      </c>
      <c r="BE406" s="201">
        <f>IF(N406="základní",J406,0)</f>
        <v>0</v>
      </c>
      <c r="BF406" s="201">
        <f>IF(N406="snížená",J406,0)</f>
        <v>0</v>
      </c>
      <c r="BG406" s="201">
        <f>IF(N406="zákl. přenesená",J406,0)</f>
        <v>0</v>
      </c>
      <c r="BH406" s="201">
        <f>IF(N406="sníž. přenesená",J406,0)</f>
        <v>0</v>
      </c>
      <c r="BI406" s="201">
        <f>IF(N406="nulová",J406,0)</f>
        <v>0</v>
      </c>
      <c r="BJ406" s="18" t="s">
        <v>85</v>
      </c>
      <c r="BK406" s="201">
        <f>ROUND(I406*H406,2)</f>
        <v>0</v>
      </c>
      <c r="BL406" s="18" t="s">
        <v>141</v>
      </c>
      <c r="BM406" s="200" t="s">
        <v>572</v>
      </c>
    </row>
    <row r="407" spans="1:65" s="13" customFormat="1">
      <c r="B407" s="202"/>
      <c r="C407" s="203"/>
      <c r="D407" s="204" t="s">
        <v>143</v>
      </c>
      <c r="E407" s="205" t="s">
        <v>1</v>
      </c>
      <c r="F407" s="206" t="s">
        <v>144</v>
      </c>
      <c r="G407" s="203"/>
      <c r="H407" s="205" t="s">
        <v>1</v>
      </c>
      <c r="I407" s="207"/>
      <c r="J407" s="203"/>
      <c r="K407" s="203"/>
      <c r="L407" s="208"/>
      <c r="M407" s="209"/>
      <c r="N407" s="210"/>
      <c r="O407" s="210"/>
      <c r="P407" s="210"/>
      <c r="Q407" s="210"/>
      <c r="R407" s="210"/>
      <c r="S407" s="210"/>
      <c r="T407" s="211"/>
      <c r="AT407" s="212" t="s">
        <v>143</v>
      </c>
      <c r="AU407" s="212" t="s">
        <v>87</v>
      </c>
      <c r="AV407" s="13" t="s">
        <v>85</v>
      </c>
      <c r="AW407" s="13" t="s">
        <v>32</v>
      </c>
      <c r="AX407" s="13" t="s">
        <v>77</v>
      </c>
      <c r="AY407" s="212" t="s">
        <v>135</v>
      </c>
    </row>
    <row r="408" spans="1:65" s="13" customFormat="1">
      <c r="B408" s="202"/>
      <c r="C408" s="203"/>
      <c r="D408" s="204" t="s">
        <v>143</v>
      </c>
      <c r="E408" s="205" t="s">
        <v>1</v>
      </c>
      <c r="F408" s="206" t="s">
        <v>573</v>
      </c>
      <c r="G408" s="203"/>
      <c r="H408" s="205" t="s">
        <v>1</v>
      </c>
      <c r="I408" s="207"/>
      <c r="J408" s="203"/>
      <c r="K408" s="203"/>
      <c r="L408" s="208"/>
      <c r="M408" s="209"/>
      <c r="N408" s="210"/>
      <c r="O408" s="210"/>
      <c r="P408" s="210"/>
      <c r="Q408" s="210"/>
      <c r="R408" s="210"/>
      <c r="S408" s="210"/>
      <c r="T408" s="211"/>
      <c r="AT408" s="212" t="s">
        <v>143</v>
      </c>
      <c r="AU408" s="212" t="s">
        <v>87</v>
      </c>
      <c r="AV408" s="13" t="s">
        <v>85</v>
      </c>
      <c r="AW408" s="13" t="s">
        <v>32</v>
      </c>
      <c r="AX408" s="13" t="s">
        <v>77</v>
      </c>
      <c r="AY408" s="212" t="s">
        <v>135</v>
      </c>
    </row>
    <row r="409" spans="1:65" s="14" customFormat="1">
      <c r="B409" s="213"/>
      <c r="C409" s="214"/>
      <c r="D409" s="204" t="s">
        <v>143</v>
      </c>
      <c r="E409" s="215" t="s">
        <v>1</v>
      </c>
      <c r="F409" s="216" t="s">
        <v>574</v>
      </c>
      <c r="G409" s="214"/>
      <c r="H409" s="217">
        <v>2.64</v>
      </c>
      <c r="I409" s="218"/>
      <c r="J409" s="214"/>
      <c r="K409" s="214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143</v>
      </c>
      <c r="AU409" s="223" t="s">
        <v>87</v>
      </c>
      <c r="AV409" s="14" t="s">
        <v>87</v>
      </c>
      <c r="AW409" s="14" t="s">
        <v>32</v>
      </c>
      <c r="AX409" s="14" t="s">
        <v>85</v>
      </c>
      <c r="AY409" s="223" t="s">
        <v>135</v>
      </c>
    </row>
    <row r="410" spans="1:65" s="2" customFormat="1" ht="24.2" customHeight="1">
      <c r="A410" s="35"/>
      <c r="B410" s="36"/>
      <c r="C410" s="188" t="s">
        <v>575</v>
      </c>
      <c r="D410" s="188" t="s">
        <v>137</v>
      </c>
      <c r="E410" s="189" t="s">
        <v>576</v>
      </c>
      <c r="F410" s="190" t="s">
        <v>577</v>
      </c>
      <c r="G410" s="191" t="s">
        <v>140</v>
      </c>
      <c r="H410" s="192">
        <v>2.64</v>
      </c>
      <c r="I410" s="193"/>
      <c r="J410" s="194">
        <f>ROUND(I410*H410,2)</f>
        <v>0</v>
      </c>
      <c r="K410" s="195"/>
      <c r="L410" s="40"/>
      <c r="M410" s="196" t="s">
        <v>1</v>
      </c>
      <c r="N410" s="197" t="s">
        <v>42</v>
      </c>
      <c r="O410" s="72"/>
      <c r="P410" s="198">
        <f>O410*H410</f>
        <v>0</v>
      </c>
      <c r="Q410" s="198">
        <v>0</v>
      </c>
      <c r="R410" s="198">
        <f>Q410*H410</f>
        <v>0</v>
      </c>
      <c r="S410" s="198">
        <v>0</v>
      </c>
      <c r="T410" s="199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0" t="s">
        <v>141</v>
      </c>
      <c r="AT410" s="200" t="s">
        <v>137</v>
      </c>
      <c r="AU410" s="200" t="s">
        <v>87</v>
      </c>
      <c r="AY410" s="18" t="s">
        <v>135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18" t="s">
        <v>85</v>
      </c>
      <c r="BK410" s="201">
        <f>ROUND(I410*H410,2)</f>
        <v>0</v>
      </c>
      <c r="BL410" s="18" t="s">
        <v>141</v>
      </c>
      <c r="BM410" s="200" t="s">
        <v>578</v>
      </c>
    </row>
    <row r="411" spans="1:65" s="2" customFormat="1" ht="24.2" customHeight="1">
      <c r="A411" s="35"/>
      <c r="B411" s="36"/>
      <c r="C411" s="188" t="s">
        <v>579</v>
      </c>
      <c r="D411" s="188" t="s">
        <v>137</v>
      </c>
      <c r="E411" s="189" t="s">
        <v>580</v>
      </c>
      <c r="F411" s="190" t="s">
        <v>581</v>
      </c>
      <c r="G411" s="191" t="s">
        <v>140</v>
      </c>
      <c r="H411" s="192">
        <v>30</v>
      </c>
      <c r="I411" s="193"/>
      <c r="J411" s="194">
        <f>ROUND(I411*H411,2)</f>
        <v>0</v>
      </c>
      <c r="K411" s="195"/>
      <c r="L411" s="40"/>
      <c r="M411" s="196" t="s">
        <v>1</v>
      </c>
      <c r="N411" s="197" t="s">
        <v>42</v>
      </c>
      <c r="O411" s="72"/>
      <c r="P411" s="198">
        <f>O411*H411</f>
        <v>0</v>
      </c>
      <c r="Q411" s="198">
        <v>0</v>
      </c>
      <c r="R411" s="198">
        <f>Q411*H411</f>
        <v>0</v>
      </c>
      <c r="S411" s="198">
        <v>6.6000000000000003E-2</v>
      </c>
      <c r="T411" s="199">
        <f>S411*H411</f>
        <v>1.98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00" t="s">
        <v>141</v>
      </c>
      <c r="AT411" s="200" t="s">
        <v>137</v>
      </c>
      <c r="AU411" s="200" t="s">
        <v>87</v>
      </c>
      <c r="AY411" s="18" t="s">
        <v>135</v>
      </c>
      <c r="BE411" s="201">
        <f>IF(N411="základní",J411,0)</f>
        <v>0</v>
      </c>
      <c r="BF411" s="201">
        <f>IF(N411="snížená",J411,0)</f>
        <v>0</v>
      </c>
      <c r="BG411" s="201">
        <f>IF(N411="zákl. přenesená",J411,0)</f>
        <v>0</v>
      </c>
      <c r="BH411" s="201">
        <f>IF(N411="sníž. přenesená",J411,0)</f>
        <v>0</v>
      </c>
      <c r="BI411" s="201">
        <f>IF(N411="nulová",J411,0)</f>
        <v>0</v>
      </c>
      <c r="BJ411" s="18" t="s">
        <v>85</v>
      </c>
      <c r="BK411" s="201">
        <f>ROUND(I411*H411,2)</f>
        <v>0</v>
      </c>
      <c r="BL411" s="18" t="s">
        <v>141</v>
      </c>
      <c r="BM411" s="200" t="s">
        <v>582</v>
      </c>
    </row>
    <row r="412" spans="1:65" s="13" customFormat="1">
      <c r="B412" s="202"/>
      <c r="C412" s="203"/>
      <c r="D412" s="204" t="s">
        <v>143</v>
      </c>
      <c r="E412" s="205" t="s">
        <v>1</v>
      </c>
      <c r="F412" s="206" t="s">
        <v>144</v>
      </c>
      <c r="G412" s="203"/>
      <c r="H412" s="205" t="s">
        <v>1</v>
      </c>
      <c r="I412" s="207"/>
      <c r="J412" s="203"/>
      <c r="K412" s="203"/>
      <c r="L412" s="208"/>
      <c r="M412" s="209"/>
      <c r="N412" s="210"/>
      <c r="O412" s="210"/>
      <c r="P412" s="210"/>
      <c r="Q412" s="210"/>
      <c r="R412" s="210"/>
      <c r="S412" s="210"/>
      <c r="T412" s="211"/>
      <c r="AT412" s="212" t="s">
        <v>143</v>
      </c>
      <c r="AU412" s="212" t="s">
        <v>87</v>
      </c>
      <c r="AV412" s="13" t="s">
        <v>85</v>
      </c>
      <c r="AW412" s="13" t="s">
        <v>32</v>
      </c>
      <c r="AX412" s="13" t="s">
        <v>77</v>
      </c>
      <c r="AY412" s="212" t="s">
        <v>135</v>
      </c>
    </row>
    <row r="413" spans="1:65" s="13" customFormat="1">
      <c r="B413" s="202"/>
      <c r="C413" s="203"/>
      <c r="D413" s="204" t="s">
        <v>143</v>
      </c>
      <c r="E413" s="205" t="s">
        <v>1</v>
      </c>
      <c r="F413" s="206" t="s">
        <v>260</v>
      </c>
      <c r="G413" s="203"/>
      <c r="H413" s="205" t="s">
        <v>1</v>
      </c>
      <c r="I413" s="207"/>
      <c r="J413" s="203"/>
      <c r="K413" s="203"/>
      <c r="L413" s="208"/>
      <c r="M413" s="209"/>
      <c r="N413" s="210"/>
      <c r="O413" s="210"/>
      <c r="P413" s="210"/>
      <c r="Q413" s="210"/>
      <c r="R413" s="210"/>
      <c r="S413" s="210"/>
      <c r="T413" s="211"/>
      <c r="AT413" s="212" t="s">
        <v>143</v>
      </c>
      <c r="AU413" s="212" t="s">
        <v>87</v>
      </c>
      <c r="AV413" s="13" t="s">
        <v>85</v>
      </c>
      <c r="AW413" s="13" t="s">
        <v>32</v>
      </c>
      <c r="AX413" s="13" t="s">
        <v>77</v>
      </c>
      <c r="AY413" s="212" t="s">
        <v>135</v>
      </c>
    </row>
    <row r="414" spans="1:65" s="14" customFormat="1">
      <c r="B414" s="213"/>
      <c r="C414" s="214"/>
      <c r="D414" s="204" t="s">
        <v>143</v>
      </c>
      <c r="E414" s="215" t="s">
        <v>1</v>
      </c>
      <c r="F414" s="216" t="s">
        <v>583</v>
      </c>
      <c r="G414" s="214"/>
      <c r="H414" s="217">
        <v>30</v>
      </c>
      <c r="I414" s="218"/>
      <c r="J414" s="214"/>
      <c r="K414" s="214"/>
      <c r="L414" s="219"/>
      <c r="M414" s="220"/>
      <c r="N414" s="221"/>
      <c r="O414" s="221"/>
      <c r="P414" s="221"/>
      <c r="Q414" s="221"/>
      <c r="R414" s="221"/>
      <c r="S414" s="221"/>
      <c r="T414" s="222"/>
      <c r="AT414" s="223" t="s">
        <v>143</v>
      </c>
      <c r="AU414" s="223" t="s">
        <v>87</v>
      </c>
      <c r="AV414" s="14" t="s">
        <v>87</v>
      </c>
      <c r="AW414" s="14" t="s">
        <v>32</v>
      </c>
      <c r="AX414" s="14" t="s">
        <v>85</v>
      </c>
      <c r="AY414" s="223" t="s">
        <v>135</v>
      </c>
    </row>
    <row r="415" spans="1:65" s="2" customFormat="1" ht="33" customHeight="1">
      <c r="A415" s="35"/>
      <c r="B415" s="36"/>
      <c r="C415" s="188" t="s">
        <v>584</v>
      </c>
      <c r="D415" s="188" t="s">
        <v>137</v>
      </c>
      <c r="E415" s="189" t="s">
        <v>585</v>
      </c>
      <c r="F415" s="190" t="s">
        <v>586</v>
      </c>
      <c r="G415" s="191" t="s">
        <v>140</v>
      </c>
      <c r="H415" s="192">
        <v>25.41</v>
      </c>
      <c r="I415" s="193"/>
      <c r="J415" s="194">
        <f>ROUND(I415*H415,2)</f>
        <v>0</v>
      </c>
      <c r="K415" s="195"/>
      <c r="L415" s="40"/>
      <c r="M415" s="196" t="s">
        <v>1</v>
      </c>
      <c r="N415" s="197" t="s">
        <v>42</v>
      </c>
      <c r="O415" s="72"/>
      <c r="P415" s="198">
        <f>O415*H415</f>
        <v>0</v>
      </c>
      <c r="Q415" s="198">
        <v>0</v>
      </c>
      <c r="R415" s="198">
        <f>Q415*H415</f>
        <v>0</v>
      </c>
      <c r="S415" s="198">
        <v>7.0000000000000007E-2</v>
      </c>
      <c r="T415" s="199">
        <f>S415*H415</f>
        <v>1.7787000000000002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0" t="s">
        <v>141</v>
      </c>
      <c r="AT415" s="200" t="s">
        <v>137</v>
      </c>
      <c r="AU415" s="200" t="s">
        <v>87</v>
      </c>
      <c r="AY415" s="18" t="s">
        <v>135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18" t="s">
        <v>85</v>
      </c>
      <c r="BK415" s="201">
        <f>ROUND(I415*H415,2)</f>
        <v>0</v>
      </c>
      <c r="BL415" s="18" t="s">
        <v>141</v>
      </c>
      <c r="BM415" s="200" t="s">
        <v>587</v>
      </c>
    </row>
    <row r="416" spans="1:65" s="13" customFormat="1">
      <c r="B416" s="202"/>
      <c r="C416" s="203"/>
      <c r="D416" s="204" t="s">
        <v>143</v>
      </c>
      <c r="E416" s="205" t="s">
        <v>1</v>
      </c>
      <c r="F416" s="206" t="s">
        <v>144</v>
      </c>
      <c r="G416" s="203"/>
      <c r="H416" s="205" t="s">
        <v>1</v>
      </c>
      <c r="I416" s="207"/>
      <c r="J416" s="203"/>
      <c r="K416" s="203"/>
      <c r="L416" s="208"/>
      <c r="M416" s="209"/>
      <c r="N416" s="210"/>
      <c r="O416" s="210"/>
      <c r="P416" s="210"/>
      <c r="Q416" s="210"/>
      <c r="R416" s="210"/>
      <c r="S416" s="210"/>
      <c r="T416" s="211"/>
      <c r="AT416" s="212" t="s">
        <v>143</v>
      </c>
      <c r="AU416" s="212" t="s">
        <v>87</v>
      </c>
      <c r="AV416" s="13" t="s">
        <v>85</v>
      </c>
      <c r="AW416" s="13" t="s">
        <v>32</v>
      </c>
      <c r="AX416" s="13" t="s">
        <v>77</v>
      </c>
      <c r="AY416" s="212" t="s">
        <v>135</v>
      </c>
    </row>
    <row r="417" spans="1:65" s="13" customFormat="1">
      <c r="B417" s="202"/>
      <c r="C417" s="203"/>
      <c r="D417" s="204" t="s">
        <v>143</v>
      </c>
      <c r="E417" s="205" t="s">
        <v>1</v>
      </c>
      <c r="F417" s="206" t="s">
        <v>260</v>
      </c>
      <c r="G417" s="203"/>
      <c r="H417" s="205" t="s">
        <v>1</v>
      </c>
      <c r="I417" s="207"/>
      <c r="J417" s="203"/>
      <c r="K417" s="203"/>
      <c r="L417" s="208"/>
      <c r="M417" s="209"/>
      <c r="N417" s="210"/>
      <c r="O417" s="210"/>
      <c r="P417" s="210"/>
      <c r="Q417" s="210"/>
      <c r="R417" s="210"/>
      <c r="S417" s="210"/>
      <c r="T417" s="211"/>
      <c r="AT417" s="212" t="s">
        <v>143</v>
      </c>
      <c r="AU417" s="212" t="s">
        <v>87</v>
      </c>
      <c r="AV417" s="13" t="s">
        <v>85</v>
      </c>
      <c r="AW417" s="13" t="s">
        <v>32</v>
      </c>
      <c r="AX417" s="13" t="s">
        <v>77</v>
      </c>
      <c r="AY417" s="212" t="s">
        <v>135</v>
      </c>
    </row>
    <row r="418" spans="1:65" s="13" customFormat="1" ht="22.5">
      <c r="B418" s="202"/>
      <c r="C418" s="203"/>
      <c r="D418" s="204" t="s">
        <v>143</v>
      </c>
      <c r="E418" s="205" t="s">
        <v>1</v>
      </c>
      <c r="F418" s="206" t="s">
        <v>588</v>
      </c>
      <c r="G418" s="203"/>
      <c r="H418" s="205" t="s">
        <v>1</v>
      </c>
      <c r="I418" s="207"/>
      <c r="J418" s="203"/>
      <c r="K418" s="203"/>
      <c r="L418" s="208"/>
      <c r="M418" s="209"/>
      <c r="N418" s="210"/>
      <c r="O418" s="210"/>
      <c r="P418" s="210"/>
      <c r="Q418" s="210"/>
      <c r="R418" s="210"/>
      <c r="S418" s="210"/>
      <c r="T418" s="211"/>
      <c r="AT418" s="212" t="s">
        <v>143</v>
      </c>
      <c r="AU418" s="212" t="s">
        <v>87</v>
      </c>
      <c r="AV418" s="13" t="s">
        <v>85</v>
      </c>
      <c r="AW418" s="13" t="s">
        <v>32</v>
      </c>
      <c r="AX418" s="13" t="s">
        <v>77</v>
      </c>
      <c r="AY418" s="212" t="s">
        <v>135</v>
      </c>
    </row>
    <row r="419" spans="1:65" s="14" customFormat="1">
      <c r="B419" s="213"/>
      <c r="C419" s="214"/>
      <c r="D419" s="204" t="s">
        <v>143</v>
      </c>
      <c r="E419" s="215" t="s">
        <v>1</v>
      </c>
      <c r="F419" s="216" t="s">
        <v>589</v>
      </c>
      <c r="G419" s="214"/>
      <c r="H419" s="217">
        <v>26.2</v>
      </c>
      <c r="I419" s="218"/>
      <c r="J419" s="214"/>
      <c r="K419" s="214"/>
      <c r="L419" s="219"/>
      <c r="M419" s="220"/>
      <c r="N419" s="221"/>
      <c r="O419" s="221"/>
      <c r="P419" s="221"/>
      <c r="Q419" s="221"/>
      <c r="R419" s="221"/>
      <c r="S419" s="221"/>
      <c r="T419" s="222"/>
      <c r="AT419" s="223" t="s">
        <v>143</v>
      </c>
      <c r="AU419" s="223" t="s">
        <v>87</v>
      </c>
      <c r="AV419" s="14" t="s">
        <v>87</v>
      </c>
      <c r="AW419" s="14" t="s">
        <v>32</v>
      </c>
      <c r="AX419" s="14" t="s">
        <v>77</v>
      </c>
      <c r="AY419" s="223" t="s">
        <v>135</v>
      </c>
    </row>
    <row r="420" spans="1:65" s="14" customFormat="1">
      <c r="B420" s="213"/>
      <c r="C420" s="214"/>
      <c r="D420" s="204" t="s">
        <v>143</v>
      </c>
      <c r="E420" s="215" t="s">
        <v>1</v>
      </c>
      <c r="F420" s="216" t="s">
        <v>590</v>
      </c>
      <c r="G420" s="214"/>
      <c r="H420" s="217">
        <v>31.5</v>
      </c>
      <c r="I420" s="218"/>
      <c r="J420" s="214"/>
      <c r="K420" s="214"/>
      <c r="L420" s="219"/>
      <c r="M420" s="220"/>
      <c r="N420" s="221"/>
      <c r="O420" s="221"/>
      <c r="P420" s="221"/>
      <c r="Q420" s="221"/>
      <c r="R420" s="221"/>
      <c r="S420" s="221"/>
      <c r="T420" s="222"/>
      <c r="AT420" s="223" t="s">
        <v>143</v>
      </c>
      <c r="AU420" s="223" t="s">
        <v>87</v>
      </c>
      <c r="AV420" s="14" t="s">
        <v>87</v>
      </c>
      <c r="AW420" s="14" t="s">
        <v>32</v>
      </c>
      <c r="AX420" s="14" t="s">
        <v>77</v>
      </c>
      <c r="AY420" s="223" t="s">
        <v>135</v>
      </c>
    </row>
    <row r="421" spans="1:65" s="14" customFormat="1">
      <c r="B421" s="213"/>
      <c r="C421" s="214"/>
      <c r="D421" s="204" t="s">
        <v>143</v>
      </c>
      <c r="E421" s="215" t="s">
        <v>1</v>
      </c>
      <c r="F421" s="216" t="s">
        <v>560</v>
      </c>
      <c r="G421" s="214"/>
      <c r="H421" s="217">
        <v>27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143</v>
      </c>
      <c r="AU421" s="223" t="s">
        <v>87</v>
      </c>
      <c r="AV421" s="14" t="s">
        <v>87</v>
      </c>
      <c r="AW421" s="14" t="s">
        <v>32</v>
      </c>
      <c r="AX421" s="14" t="s">
        <v>77</v>
      </c>
      <c r="AY421" s="223" t="s">
        <v>135</v>
      </c>
    </row>
    <row r="422" spans="1:65" s="15" customFormat="1">
      <c r="B422" s="224"/>
      <c r="C422" s="225"/>
      <c r="D422" s="204" t="s">
        <v>143</v>
      </c>
      <c r="E422" s="226" t="s">
        <v>1</v>
      </c>
      <c r="F422" s="227" t="s">
        <v>164</v>
      </c>
      <c r="G422" s="225"/>
      <c r="H422" s="228">
        <v>84.7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AT422" s="234" t="s">
        <v>143</v>
      </c>
      <c r="AU422" s="234" t="s">
        <v>87</v>
      </c>
      <c r="AV422" s="15" t="s">
        <v>150</v>
      </c>
      <c r="AW422" s="15" t="s">
        <v>32</v>
      </c>
      <c r="AX422" s="15" t="s">
        <v>77</v>
      </c>
      <c r="AY422" s="234" t="s">
        <v>135</v>
      </c>
    </row>
    <row r="423" spans="1:65" s="14" customFormat="1">
      <c r="B423" s="213"/>
      <c r="C423" s="214"/>
      <c r="D423" s="204" t="s">
        <v>143</v>
      </c>
      <c r="E423" s="215" t="s">
        <v>1</v>
      </c>
      <c r="F423" s="216" t="s">
        <v>591</v>
      </c>
      <c r="G423" s="214"/>
      <c r="H423" s="217">
        <v>25.41</v>
      </c>
      <c r="I423" s="218"/>
      <c r="J423" s="214"/>
      <c r="K423" s="214"/>
      <c r="L423" s="219"/>
      <c r="M423" s="220"/>
      <c r="N423" s="221"/>
      <c r="O423" s="221"/>
      <c r="P423" s="221"/>
      <c r="Q423" s="221"/>
      <c r="R423" s="221"/>
      <c r="S423" s="221"/>
      <c r="T423" s="222"/>
      <c r="AT423" s="223" t="s">
        <v>143</v>
      </c>
      <c r="AU423" s="223" t="s">
        <v>87</v>
      </c>
      <c r="AV423" s="14" t="s">
        <v>87</v>
      </c>
      <c r="AW423" s="14" t="s">
        <v>32</v>
      </c>
      <c r="AX423" s="14" t="s">
        <v>85</v>
      </c>
      <c r="AY423" s="223" t="s">
        <v>135</v>
      </c>
    </row>
    <row r="424" spans="1:65" s="2" customFormat="1" ht="33" customHeight="1">
      <c r="A424" s="35"/>
      <c r="B424" s="36"/>
      <c r="C424" s="188" t="s">
        <v>592</v>
      </c>
      <c r="D424" s="188" t="s">
        <v>137</v>
      </c>
      <c r="E424" s="189" t="s">
        <v>593</v>
      </c>
      <c r="F424" s="190" t="s">
        <v>594</v>
      </c>
      <c r="G424" s="191" t="s">
        <v>140</v>
      </c>
      <c r="H424" s="192">
        <v>118.7</v>
      </c>
      <c r="I424" s="193"/>
      <c r="J424" s="194">
        <f>ROUND(I424*H424,2)</f>
        <v>0</v>
      </c>
      <c r="K424" s="195"/>
      <c r="L424" s="40"/>
      <c r="M424" s="196" t="s">
        <v>1</v>
      </c>
      <c r="N424" s="197" t="s">
        <v>42</v>
      </c>
      <c r="O424" s="72"/>
      <c r="P424" s="198">
        <f>O424*H424</f>
        <v>0</v>
      </c>
      <c r="Q424" s="198">
        <v>0</v>
      </c>
      <c r="R424" s="198">
        <f>Q424*H424</f>
        <v>0</v>
      </c>
      <c r="S424" s="198">
        <v>7.4999999999999997E-2</v>
      </c>
      <c r="T424" s="199">
        <f>S424*H424</f>
        <v>8.9024999999999999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0" t="s">
        <v>141</v>
      </c>
      <c r="AT424" s="200" t="s">
        <v>137</v>
      </c>
      <c r="AU424" s="200" t="s">
        <v>87</v>
      </c>
      <c r="AY424" s="18" t="s">
        <v>135</v>
      </c>
      <c r="BE424" s="201">
        <f>IF(N424="základní",J424,0)</f>
        <v>0</v>
      </c>
      <c r="BF424" s="201">
        <f>IF(N424="snížená",J424,0)</f>
        <v>0</v>
      </c>
      <c r="BG424" s="201">
        <f>IF(N424="zákl. přenesená",J424,0)</f>
        <v>0</v>
      </c>
      <c r="BH424" s="201">
        <f>IF(N424="sníž. přenesená",J424,0)</f>
        <v>0</v>
      </c>
      <c r="BI424" s="201">
        <f>IF(N424="nulová",J424,0)</f>
        <v>0</v>
      </c>
      <c r="BJ424" s="18" t="s">
        <v>85</v>
      </c>
      <c r="BK424" s="201">
        <f>ROUND(I424*H424,2)</f>
        <v>0</v>
      </c>
      <c r="BL424" s="18" t="s">
        <v>141</v>
      </c>
      <c r="BM424" s="200" t="s">
        <v>595</v>
      </c>
    </row>
    <row r="425" spans="1:65" s="13" customFormat="1">
      <c r="B425" s="202"/>
      <c r="C425" s="203"/>
      <c r="D425" s="204" t="s">
        <v>143</v>
      </c>
      <c r="E425" s="205" t="s">
        <v>1</v>
      </c>
      <c r="F425" s="206" t="s">
        <v>144</v>
      </c>
      <c r="G425" s="203"/>
      <c r="H425" s="205" t="s">
        <v>1</v>
      </c>
      <c r="I425" s="207"/>
      <c r="J425" s="203"/>
      <c r="K425" s="203"/>
      <c r="L425" s="208"/>
      <c r="M425" s="209"/>
      <c r="N425" s="210"/>
      <c r="O425" s="210"/>
      <c r="P425" s="210"/>
      <c r="Q425" s="210"/>
      <c r="R425" s="210"/>
      <c r="S425" s="210"/>
      <c r="T425" s="211"/>
      <c r="AT425" s="212" t="s">
        <v>143</v>
      </c>
      <c r="AU425" s="212" t="s">
        <v>87</v>
      </c>
      <c r="AV425" s="13" t="s">
        <v>85</v>
      </c>
      <c r="AW425" s="13" t="s">
        <v>32</v>
      </c>
      <c r="AX425" s="13" t="s">
        <v>77</v>
      </c>
      <c r="AY425" s="212" t="s">
        <v>135</v>
      </c>
    </row>
    <row r="426" spans="1:65" s="13" customFormat="1">
      <c r="B426" s="202"/>
      <c r="C426" s="203"/>
      <c r="D426" s="204" t="s">
        <v>143</v>
      </c>
      <c r="E426" s="205" t="s">
        <v>1</v>
      </c>
      <c r="F426" s="206" t="s">
        <v>260</v>
      </c>
      <c r="G426" s="203"/>
      <c r="H426" s="205" t="s">
        <v>1</v>
      </c>
      <c r="I426" s="207"/>
      <c r="J426" s="203"/>
      <c r="K426" s="203"/>
      <c r="L426" s="208"/>
      <c r="M426" s="209"/>
      <c r="N426" s="210"/>
      <c r="O426" s="210"/>
      <c r="P426" s="210"/>
      <c r="Q426" s="210"/>
      <c r="R426" s="210"/>
      <c r="S426" s="210"/>
      <c r="T426" s="211"/>
      <c r="AT426" s="212" t="s">
        <v>143</v>
      </c>
      <c r="AU426" s="212" t="s">
        <v>87</v>
      </c>
      <c r="AV426" s="13" t="s">
        <v>85</v>
      </c>
      <c r="AW426" s="13" t="s">
        <v>32</v>
      </c>
      <c r="AX426" s="13" t="s">
        <v>77</v>
      </c>
      <c r="AY426" s="212" t="s">
        <v>135</v>
      </c>
    </row>
    <row r="427" spans="1:65" s="13" customFormat="1">
      <c r="B427" s="202"/>
      <c r="C427" s="203"/>
      <c r="D427" s="204" t="s">
        <v>143</v>
      </c>
      <c r="E427" s="205" t="s">
        <v>1</v>
      </c>
      <c r="F427" s="206" t="s">
        <v>596</v>
      </c>
      <c r="G427" s="203"/>
      <c r="H427" s="205" t="s">
        <v>1</v>
      </c>
      <c r="I427" s="207"/>
      <c r="J427" s="203"/>
      <c r="K427" s="203"/>
      <c r="L427" s="208"/>
      <c r="M427" s="209"/>
      <c r="N427" s="210"/>
      <c r="O427" s="210"/>
      <c r="P427" s="210"/>
      <c r="Q427" s="210"/>
      <c r="R427" s="210"/>
      <c r="S427" s="210"/>
      <c r="T427" s="211"/>
      <c r="AT427" s="212" t="s">
        <v>143</v>
      </c>
      <c r="AU427" s="212" t="s">
        <v>87</v>
      </c>
      <c r="AV427" s="13" t="s">
        <v>85</v>
      </c>
      <c r="AW427" s="13" t="s">
        <v>32</v>
      </c>
      <c r="AX427" s="13" t="s">
        <v>77</v>
      </c>
      <c r="AY427" s="212" t="s">
        <v>135</v>
      </c>
    </row>
    <row r="428" spans="1:65" s="14" customFormat="1">
      <c r="B428" s="213"/>
      <c r="C428" s="214"/>
      <c r="D428" s="204" t="s">
        <v>143</v>
      </c>
      <c r="E428" s="215" t="s">
        <v>1</v>
      </c>
      <c r="F428" s="216" t="s">
        <v>597</v>
      </c>
      <c r="G428" s="214"/>
      <c r="H428" s="217">
        <v>8.2940000000000005</v>
      </c>
      <c r="I428" s="218"/>
      <c r="J428" s="214"/>
      <c r="K428" s="214"/>
      <c r="L428" s="219"/>
      <c r="M428" s="220"/>
      <c r="N428" s="221"/>
      <c r="O428" s="221"/>
      <c r="P428" s="221"/>
      <c r="Q428" s="221"/>
      <c r="R428" s="221"/>
      <c r="S428" s="221"/>
      <c r="T428" s="222"/>
      <c r="AT428" s="223" t="s">
        <v>143</v>
      </c>
      <c r="AU428" s="223" t="s">
        <v>87</v>
      </c>
      <c r="AV428" s="14" t="s">
        <v>87</v>
      </c>
      <c r="AW428" s="14" t="s">
        <v>32</v>
      </c>
      <c r="AX428" s="14" t="s">
        <v>77</v>
      </c>
      <c r="AY428" s="223" t="s">
        <v>135</v>
      </c>
    </row>
    <row r="429" spans="1:65" s="14" customFormat="1">
      <c r="B429" s="213"/>
      <c r="C429" s="214"/>
      <c r="D429" s="204" t="s">
        <v>143</v>
      </c>
      <c r="E429" s="215" t="s">
        <v>1</v>
      </c>
      <c r="F429" s="216" t="s">
        <v>550</v>
      </c>
      <c r="G429" s="214"/>
      <c r="H429" s="217">
        <v>17.167000000000002</v>
      </c>
      <c r="I429" s="218"/>
      <c r="J429" s="214"/>
      <c r="K429" s="214"/>
      <c r="L429" s="219"/>
      <c r="M429" s="220"/>
      <c r="N429" s="221"/>
      <c r="O429" s="221"/>
      <c r="P429" s="221"/>
      <c r="Q429" s="221"/>
      <c r="R429" s="221"/>
      <c r="S429" s="221"/>
      <c r="T429" s="222"/>
      <c r="AT429" s="223" t="s">
        <v>143</v>
      </c>
      <c r="AU429" s="223" t="s">
        <v>87</v>
      </c>
      <c r="AV429" s="14" t="s">
        <v>87</v>
      </c>
      <c r="AW429" s="14" t="s">
        <v>32</v>
      </c>
      <c r="AX429" s="14" t="s">
        <v>77</v>
      </c>
      <c r="AY429" s="223" t="s">
        <v>135</v>
      </c>
    </row>
    <row r="430" spans="1:65" s="14" customFormat="1">
      <c r="B430" s="213"/>
      <c r="C430" s="214"/>
      <c r="D430" s="204" t="s">
        <v>143</v>
      </c>
      <c r="E430" s="215" t="s">
        <v>1</v>
      </c>
      <c r="F430" s="216" t="s">
        <v>598</v>
      </c>
      <c r="G430" s="214"/>
      <c r="H430" s="217">
        <v>0.75</v>
      </c>
      <c r="I430" s="218"/>
      <c r="J430" s="214"/>
      <c r="K430" s="214"/>
      <c r="L430" s="219"/>
      <c r="M430" s="220"/>
      <c r="N430" s="221"/>
      <c r="O430" s="221"/>
      <c r="P430" s="221"/>
      <c r="Q430" s="221"/>
      <c r="R430" s="221"/>
      <c r="S430" s="221"/>
      <c r="T430" s="222"/>
      <c r="AT430" s="223" t="s">
        <v>143</v>
      </c>
      <c r="AU430" s="223" t="s">
        <v>87</v>
      </c>
      <c r="AV430" s="14" t="s">
        <v>87</v>
      </c>
      <c r="AW430" s="14" t="s">
        <v>32</v>
      </c>
      <c r="AX430" s="14" t="s">
        <v>77</v>
      </c>
      <c r="AY430" s="223" t="s">
        <v>135</v>
      </c>
    </row>
    <row r="431" spans="1:65" s="15" customFormat="1">
      <c r="B431" s="224"/>
      <c r="C431" s="225"/>
      <c r="D431" s="204" t="s">
        <v>143</v>
      </c>
      <c r="E431" s="226" t="s">
        <v>1</v>
      </c>
      <c r="F431" s="227" t="s">
        <v>164</v>
      </c>
      <c r="G431" s="225"/>
      <c r="H431" s="228">
        <v>26.211000000000002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AT431" s="234" t="s">
        <v>143</v>
      </c>
      <c r="AU431" s="234" t="s">
        <v>87</v>
      </c>
      <c r="AV431" s="15" t="s">
        <v>150</v>
      </c>
      <c r="AW431" s="15" t="s">
        <v>32</v>
      </c>
      <c r="AX431" s="15" t="s">
        <v>77</v>
      </c>
      <c r="AY431" s="234" t="s">
        <v>135</v>
      </c>
    </row>
    <row r="432" spans="1:65" s="13" customFormat="1">
      <c r="B432" s="202"/>
      <c r="C432" s="203"/>
      <c r="D432" s="204" t="s">
        <v>143</v>
      </c>
      <c r="E432" s="205" t="s">
        <v>1</v>
      </c>
      <c r="F432" s="206" t="s">
        <v>599</v>
      </c>
      <c r="G432" s="203"/>
      <c r="H432" s="205" t="s">
        <v>1</v>
      </c>
      <c r="I432" s="207"/>
      <c r="J432" s="203"/>
      <c r="K432" s="203"/>
      <c r="L432" s="208"/>
      <c r="M432" s="209"/>
      <c r="N432" s="210"/>
      <c r="O432" s="210"/>
      <c r="P432" s="210"/>
      <c r="Q432" s="210"/>
      <c r="R432" s="210"/>
      <c r="S432" s="210"/>
      <c r="T432" s="211"/>
      <c r="AT432" s="212" t="s">
        <v>143</v>
      </c>
      <c r="AU432" s="212" t="s">
        <v>87</v>
      </c>
      <c r="AV432" s="13" t="s">
        <v>85</v>
      </c>
      <c r="AW432" s="13" t="s">
        <v>32</v>
      </c>
      <c r="AX432" s="13" t="s">
        <v>77</v>
      </c>
      <c r="AY432" s="212" t="s">
        <v>135</v>
      </c>
    </row>
    <row r="433" spans="1:65" s="14" customFormat="1">
      <c r="B433" s="213"/>
      <c r="C433" s="214"/>
      <c r="D433" s="204" t="s">
        <v>143</v>
      </c>
      <c r="E433" s="215" t="s">
        <v>1</v>
      </c>
      <c r="F433" s="216" t="s">
        <v>600</v>
      </c>
      <c r="G433" s="214"/>
      <c r="H433" s="217">
        <v>30.748000000000001</v>
      </c>
      <c r="I433" s="218"/>
      <c r="J433" s="214"/>
      <c r="K433" s="214"/>
      <c r="L433" s="219"/>
      <c r="M433" s="220"/>
      <c r="N433" s="221"/>
      <c r="O433" s="221"/>
      <c r="P433" s="221"/>
      <c r="Q433" s="221"/>
      <c r="R433" s="221"/>
      <c r="S433" s="221"/>
      <c r="T433" s="222"/>
      <c r="AT433" s="223" t="s">
        <v>143</v>
      </c>
      <c r="AU433" s="223" t="s">
        <v>87</v>
      </c>
      <c r="AV433" s="14" t="s">
        <v>87</v>
      </c>
      <c r="AW433" s="14" t="s">
        <v>32</v>
      </c>
      <c r="AX433" s="14" t="s">
        <v>77</v>
      </c>
      <c r="AY433" s="223" t="s">
        <v>135</v>
      </c>
    </row>
    <row r="434" spans="1:65" s="14" customFormat="1">
      <c r="B434" s="213"/>
      <c r="C434" s="214"/>
      <c r="D434" s="204" t="s">
        <v>143</v>
      </c>
      <c r="E434" s="215" t="s">
        <v>1</v>
      </c>
      <c r="F434" s="216" t="s">
        <v>598</v>
      </c>
      <c r="G434" s="214"/>
      <c r="H434" s="217">
        <v>0.75</v>
      </c>
      <c r="I434" s="218"/>
      <c r="J434" s="214"/>
      <c r="K434" s="214"/>
      <c r="L434" s="219"/>
      <c r="M434" s="220"/>
      <c r="N434" s="221"/>
      <c r="O434" s="221"/>
      <c r="P434" s="221"/>
      <c r="Q434" s="221"/>
      <c r="R434" s="221"/>
      <c r="S434" s="221"/>
      <c r="T434" s="222"/>
      <c r="AT434" s="223" t="s">
        <v>143</v>
      </c>
      <c r="AU434" s="223" t="s">
        <v>87</v>
      </c>
      <c r="AV434" s="14" t="s">
        <v>87</v>
      </c>
      <c r="AW434" s="14" t="s">
        <v>32</v>
      </c>
      <c r="AX434" s="14" t="s">
        <v>77</v>
      </c>
      <c r="AY434" s="223" t="s">
        <v>135</v>
      </c>
    </row>
    <row r="435" spans="1:65" s="15" customFormat="1">
      <c r="B435" s="224"/>
      <c r="C435" s="225"/>
      <c r="D435" s="204" t="s">
        <v>143</v>
      </c>
      <c r="E435" s="226" t="s">
        <v>1</v>
      </c>
      <c r="F435" s="227" t="s">
        <v>164</v>
      </c>
      <c r="G435" s="225"/>
      <c r="H435" s="228">
        <v>31.498000000000001</v>
      </c>
      <c r="I435" s="229"/>
      <c r="J435" s="225"/>
      <c r="K435" s="225"/>
      <c r="L435" s="230"/>
      <c r="M435" s="231"/>
      <c r="N435" s="232"/>
      <c r="O435" s="232"/>
      <c r="P435" s="232"/>
      <c r="Q435" s="232"/>
      <c r="R435" s="232"/>
      <c r="S435" s="232"/>
      <c r="T435" s="233"/>
      <c r="AT435" s="234" t="s">
        <v>143</v>
      </c>
      <c r="AU435" s="234" t="s">
        <v>87</v>
      </c>
      <c r="AV435" s="15" t="s">
        <v>150</v>
      </c>
      <c r="AW435" s="15" t="s">
        <v>32</v>
      </c>
      <c r="AX435" s="15" t="s">
        <v>77</v>
      </c>
      <c r="AY435" s="234" t="s">
        <v>135</v>
      </c>
    </row>
    <row r="436" spans="1:65" s="14" customFormat="1">
      <c r="B436" s="213"/>
      <c r="C436" s="214"/>
      <c r="D436" s="204" t="s">
        <v>143</v>
      </c>
      <c r="E436" s="215" t="s">
        <v>1</v>
      </c>
      <c r="F436" s="216" t="s">
        <v>560</v>
      </c>
      <c r="G436" s="214"/>
      <c r="H436" s="217">
        <v>27</v>
      </c>
      <c r="I436" s="218"/>
      <c r="J436" s="214"/>
      <c r="K436" s="214"/>
      <c r="L436" s="219"/>
      <c r="M436" s="220"/>
      <c r="N436" s="221"/>
      <c r="O436" s="221"/>
      <c r="P436" s="221"/>
      <c r="Q436" s="221"/>
      <c r="R436" s="221"/>
      <c r="S436" s="221"/>
      <c r="T436" s="222"/>
      <c r="AT436" s="223" t="s">
        <v>143</v>
      </c>
      <c r="AU436" s="223" t="s">
        <v>87</v>
      </c>
      <c r="AV436" s="14" t="s">
        <v>87</v>
      </c>
      <c r="AW436" s="14" t="s">
        <v>32</v>
      </c>
      <c r="AX436" s="14" t="s">
        <v>77</v>
      </c>
      <c r="AY436" s="223" t="s">
        <v>135</v>
      </c>
    </row>
    <row r="437" spans="1:65" s="14" customFormat="1">
      <c r="B437" s="213"/>
      <c r="C437" s="214"/>
      <c r="D437" s="204" t="s">
        <v>143</v>
      </c>
      <c r="E437" s="215" t="s">
        <v>1</v>
      </c>
      <c r="F437" s="216" t="s">
        <v>561</v>
      </c>
      <c r="G437" s="214"/>
      <c r="H437" s="217">
        <v>34</v>
      </c>
      <c r="I437" s="218"/>
      <c r="J437" s="214"/>
      <c r="K437" s="214"/>
      <c r="L437" s="219"/>
      <c r="M437" s="220"/>
      <c r="N437" s="221"/>
      <c r="O437" s="221"/>
      <c r="P437" s="221"/>
      <c r="Q437" s="221"/>
      <c r="R437" s="221"/>
      <c r="S437" s="221"/>
      <c r="T437" s="222"/>
      <c r="AT437" s="223" t="s">
        <v>143</v>
      </c>
      <c r="AU437" s="223" t="s">
        <v>87</v>
      </c>
      <c r="AV437" s="14" t="s">
        <v>87</v>
      </c>
      <c r="AW437" s="14" t="s">
        <v>32</v>
      </c>
      <c r="AX437" s="14" t="s">
        <v>77</v>
      </c>
      <c r="AY437" s="223" t="s">
        <v>135</v>
      </c>
    </row>
    <row r="438" spans="1:65" s="14" customFormat="1">
      <c r="B438" s="213"/>
      <c r="C438" s="214"/>
      <c r="D438" s="204" t="s">
        <v>143</v>
      </c>
      <c r="E438" s="215" t="s">
        <v>1</v>
      </c>
      <c r="F438" s="216" t="s">
        <v>601</v>
      </c>
      <c r="G438" s="214"/>
      <c r="H438" s="217">
        <v>118.7</v>
      </c>
      <c r="I438" s="218"/>
      <c r="J438" s="214"/>
      <c r="K438" s="214"/>
      <c r="L438" s="219"/>
      <c r="M438" s="220"/>
      <c r="N438" s="221"/>
      <c r="O438" s="221"/>
      <c r="P438" s="221"/>
      <c r="Q438" s="221"/>
      <c r="R438" s="221"/>
      <c r="S438" s="221"/>
      <c r="T438" s="222"/>
      <c r="AT438" s="223" t="s">
        <v>143</v>
      </c>
      <c r="AU438" s="223" t="s">
        <v>87</v>
      </c>
      <c r="AV438" s="14" t="s">
        <v>87</v>
      </c>
      <c r="AW438" s="14" t="s">
        <v>32</v>
      </c>
      <c r="AX438" s="14" t="s">
        <v>85</v>
      </c>
      <c r="AY438" s="223" t="s">
        <v>135</v>
      </c>
    </row>
    <row r="439" spans="1:65" s="2" customFormat="1" ht="24.2" customHeight="1">
      <c r="A439" s="35"/>
      <c r="B439" s="36"/>
      <c r="C439" s="188" t="s">
        <v>602</v>
      </c>
      <c r="D439" s="188" t="s">
        <v>137</v>
      </c>
      <c r="E439" s="189" t="s">
        <v>603</v>
      </c>
      <c r="F439" s="190" t="s">
        <v>604</v>
      </c>
      <c r="G439" s="191" t="s">
        <v>140</v>
      </c>
      <c r="H439" s="192">
        <v>176.3</v>
      </c>
      <c r="I439" s="193"/>
      <c r="J439" s="194">
        <f>ROUND(I439*H439,2)</f>
        <v>0</v>
      </c>
      <c r="K439" s="195"/>
      <c r="L439" s="40"/>
      <c r="M439" s="196" t="s">
        <v>1</v>
      </c>
      <c r="N439" s="197" t="s">
        <v>42</v>
      </c>
      <c r="O439" s="72"/>
      <c r="P439" s="198">
        <f>O439*H439</f>
        <v>0</v>
      </c>
      <c r="Q439" s="198">
        <v>0</v>
      </c>
      <c r="R439" s="198">
        <f>Q439*H439</f>
        <v>0</v>
      </c>
      <c r="S439" s="198">
        <v>0</v>
      </c>
      <c r="T439" s="199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0" t="s">
        <v>141</v>
      </c>
      <c r="AT439" s="200" t="s">
        <v>137</v>
      </c>
      <c r="AU439" s="200" t="s">
        <v>87</v>
      </c>
      <c r="AY439" s="18" t="s">
        <v>135</v>
      </c>
      <c r="BE439" s="201">
        <f>IF(N439="základní",J439,0)</f>
        <v>0</v>
      </c>
      <c r="BF439" s="201">
        <f>IF(N439="snížená",J439,0)</f>
        <v>0</v>
      </c>
      <c r="BG439" s="201">
        <f>IF(N439="zákl. přenesená",J439,0)</f>
        <v>0</v>
      </c>
      <c r="BH439" s="201">
        <f>IF(N439="sníž. přenesená",J439,0)</f>
        <v>0</v>
      </c>
      <c r="BI439" s="201">
        <f>IF(N439="nulová",J439,0)</f>
        <v>0</v>
      </c>
      <c r="BJ439" s="18" t="s">
        <v>85</v>
      </c>
      <c r="BK439" s="201">
        <f>ROUND(I439*H439,2)</f>
        <v>0</v>
      </c>
      <c r="BL439" s="18" t="s">
        <v>141</v>
      </c>
      <c r="BM439" s="200" t="s">
        <v>605</v>
      </c>
    </row>
    <row r="440" spans="1:65" s="13" customFormat="1">
      <c r="B440" s="202"/>
      <c r="C440" s="203"/>
      <c r="D440" s="204" t="s">
        <v>143</v>
      </c>
      <c r="E440" s="205" t="s">
        <v>1</v>
      </c>
      <c r="F440" s="206" t="s">
        <v>144</v>
      </c>
      <c r="G440" s="203"/>
      <c r="H440" s="205" t="s">
        <v>1</v>
      </c>
      <c r="I440" s="207"/>
      <c r="J440" s="203"/>
      <c r="K440" s="203"/>
      <c r="L440" s="208"/>
      <c r="M440" s="209"/>
      <c r="N440" s="210"/>
      <c r="O440" s="210"/>
      <c r="P440" s="210"/>
      <c r="Q440" s="210"/>
      <c r="R440" s="210"/>
      <c r="S440" s="210"/>
      <c r="T440" s="211"/>
      <c r="AT440" s="212" t="s">
        <v>143</v>
      </c>
      <c r="AU440" s="212" t="s">
        <v>87</v>
      </c>
      <c r="AV440" s="13" t="s">
        <v>85</v>
      </c>
      <c r="AW440" s="13" t="s">
        <v>32</v>
      </c>
      <c r="AX440" s="13" t="s">
        <v>77</v>
      </c>
      <c r="AY440" s="212" t="s">
        <v>135</v>
      </c>
    </row>
    <row r="441" spans="1:65" s="13" customFormat="1">
      <c r="B441" s="202"/>
      <c r="C441" s="203"/>
      <c r="D441" s="204" t="s">
        <v>143</v>
      </c>
      <c r="E441" s="205" t="s">
        <v>1</v>
      </c>
      <c r="F441" s="206" t="s">
        <v>260</v>
      </c>
      <c r="G441" s="203"/>
      <c r="H441" s="205" t="s">
        <v>1</v>
      </c>
      <c r="I441" s="207"/>
      <c r="J441" s="203"/>
      <c r="K441" s="203"/>
      <c r="L441" s="208"/>
      <c r="M441" s="209"/>
      <c r="N441" s="210"/>
      <c r="O441" s="210"/>
      <c r="P441" s="210"/>
      <c r="Q441" s="210"/>
      <c r="R441" s="210"/>
      <c r="S441" s="210"/>
      <c r="T441" s="211"/>
      <c r="AT441" s="212" t="s">
        <v>143</v>
      </c>
      <c r="AU441" s="212" t="s">
        <v>87</v>
      </c>
      <c r="AV441" s="13" t="s">
        <v>85</v>
      </c>
      <c r="AW441" s="13" t="s">
        <v>32</v>
      </c>
      <c r="AX441" s="13" t="s">
        <v>77</v>
      </c>
      <c r="AY441" s="212" t="s">
        <v>135</v>
      </c>
    </row>
    <row r="442" spans="1:65" s="13" customFormat="1">
      <c r="B442" s="202"/>
      <c r="C442" s="203"/>
      <c r="D442" s="204" t="s">
        <v>143</v>
      </c>
      <c r="E442" s="205" t="s">
        <v>1</v>
      </c>
      <c r="F442" s="206" t="s">
        <v>606</v>
      </c>
      <c r="G442" s="203"/>
      <c r="H442" s="205" t="s">
        <v>1</v>
      </c>
      <c r="I442" s="207"/>
      <c r="J442" s="203"/>
      <c r="K442" s="203"/>
      <c r="L442" s="208"/>
      <c r="M442" s="209"/>
      <c r="N442" s="210"/>
      <c r="O442" s="210"/>
      <c r="P442" s="210"/>
      <c r="Q442" s="210"/>
      <c r="R442" s="210"/>
      <c r="S442" s="210"/>
      <c r="T442" s="211"/>
      <c r="AT442" s="212" t="s">
        <v>143</v>
      </c>
      <c r="AU442" s="212" t="s">
        <v>87</v>
      </c>
      <c r="AV442" s="13" t="s">
        <v>85</v>
      </c>
      <c r="AW442" s="13" t="s">
        <v>32</v>
      </c>
      <c r="AX442" s="13" t="s">
        <v>77</v>
      </c>
      <c r="AY442" s="212" t="s">
        <v>135</v>
      </c>
    </row>
    <row r="443" spans="1:65" s="14" customFormat="1">
      <c r="B443" s="213"/>
      <c r="C443" s="214"/>
      <c r="D443" s="204" t="s">
        <v>143</v>
      </c>
      <c r="E443" s="215" t="s">
        <v>1</v>
      </c>
      <c r="F443" s="216" t="s">
        <v>607</v>
      </c>
      <c r="G443" s="214"/>
      <c r="H443" s="217">
        <v>26.8</v>
      </c>
      <c r="I443" s="218"/>
      <c r="J443" s="214"/>
      <c r="K443" s="214"/>
      <c r="L443" s="219"/>
      <c r="M443" s="220"/>
      <c r="N443" s="221"/>
      <c r="O443" s="221"/>
      <c r="P443" s="221"/>
      <c r="Q443" s="221"/>
      <c r="R443" s="221"/>
      <c r="S443" s="221"/>
      <c r="T443" s="222"/>
      <c r="AT443" s="223" t="s">
        <v>143</v>
      </c>
      <c r="AU443" s="223" t="s">
        <v>87</v>
      </c>
      <c r="AV443" s="14" t="s">
        <v>87</v>
      </c>
      <c r="AW443" s="14" t="s">
        <v>32</v>
      </c>
      <c r="AX443" s="14" t="s">
        <v>77</v>
      </c>
      <c r="AY443" s="223" t="s">
        <v>135</v>
      </c>
    </row>
    <row r="444" spans="1:65" s="14" customFormat="1">
      <c r="B444" s="213"/>
      <c r="C444" s="214"/>
      <c r="D444" s="204" t="s">
        <v>143</v>
      </c>
      <c r="E444" s="215" t="s">
        <v>1</v>
      </c>
      <c r="F444" s="216" t="s">
        <v>590</v>
      </c>
      <c r="G444" s="214"/>
      <c r="H444" s="217">
        <v>31.5</v>
      </c>
      <c r="I444" s="218"/>
      <c r="J444" s="214"/>
      <c r="K444" s="214"/>
      <c r="L444" s="219"/>
      <c r="M444" s="220"/>
      <c r="N444" s="221"/>
      <c r="O444" s="221"/>
      <c r="P444" s="221"/>
      <c r="Q444" s="221"/>
      <c r="R444" s="221"/>
      <c r="S444" s="221"/>
      <c r="T444" s="222"/>
      <c r="AT444" s="223" t="s">
        <v>143</v>
      </c>
      <c r="AU444" s="223" t="s">
        <v>87</v>
      </c>
      <c r="AV444" s="14" t="s">
        <v>87</v>
      </c>
      <c r="AW444" s="14" t="s">
        <v>32</v>
      </c>
      <c r="AX444" s="14" t="s">
        <v>77</v>
      </c>
      <c r="AY444" s="223" t="s">
        <v>135</v>
      </c>
    </row>
    <row r="445" spans="1:65" s="15" customFormat="1">
      <c r="B445" s="224"/>
      <c r="C445" s="225"/>
      <c r="D445" s="204" t="s">
        <v>143</v>
      </c>
      <c r="E445" s="226" t="s">
        <v>1</v>
      </c>
      <c r="F445" s="227" t="s">
        <v>164</v>
      </c>
      <c r="G445" s="225"/>
      <c r="H445" s="228">
        <v>58.3</v>
      </c>
      <c r="I445" s="229"/>
      <c r="J445" s="225"/>
      <c r="K445" s="225"/>
      <c r="L445" s="230"/>
      <c r="M445" s="231"/>
      <c r="N445" s="232"/>
      <c r="O445" s="232"/>
      <c r="P445" s="232"/>
      <c r="Q445" s="232"/>
      <c r="R445" s="232"/>
      <c r="S445" s="232"/>
      <c r="T445" s="233"/>
      <c r="AT445" s="234" t="s">
        <v>143</v>
      </c>
      <c r="AU445" s="234" t="s">
        <v>87</v>
      </c>
      <c r="AV445" s="15" t="s">
        <v>150</v>
      </c>
      <c r="AW445" s="15" t="s">
        <v>32</v>
      </c>
      <c r="AX445" s="15" t="s">
        <v>77</v>
      </c>
      <c r="AY445" s="234" t="s">
        <v>135</v>
      </c>
    </row>
    <row r="446" spans="1:65" s="14" customFormat="1">
      <c r="B446" s="213"/>
      <c r="C446" s="214"/>
      <c r="D446" s="204" t="s">
        <v>143</v>
      </c>
      <c r="E446" s="215" t="s">
        <v>1</v>
      </c>
      <c r="F446" s="216" t="s">
        <v>583</v>
      </c>
      <c r="G446" s="214"/>
      <c r="H446" s="217">
        <v>30</v>
      </c>
      <c r="I446" s="218"/>
      <c r="J446" s="214"/>
      <c r="K446" s="214"/>
      <c r="L446" s="219"/>
      <c r="M446" s="220"/>
      <c r="N446" s="221"/>
      <c r="O446" s="221"/>
      <c r="P446" s="221"/>
      <c r="Q446" s="221"/>
      <c r="R446" s="221"/>
      <c r="S446" s="221"/>
      <c r="T446" s="222"/>
      <c r="AT446" s="223" t="s">
        <v>143</v>
      </c>
      <c r="AU446" s="223" t="s">
        <v>87</v>
      </c>
      <c r="AV446" s="14" t="s">
        <v>87</v>
      </c>
      <c r="AW446" s="14" t="s">
        <v>32</v>
      </c>
      <c r="AX446" s="14" t="s">
        <v>77</v>
      </c>
      <c r="AY446" s="223" t="s">
        <v>135</v>
      </c>
    </row>
    <row r="447" spans="1:65" s="15" customFormat="1">
      <c r="B447" s="224"/>
      <c r="C447" s="225"/>
      <c r="D447" s="204" t="s">
        <v>143</v>
      </c>
      <c r="E447" s="226" t="s">
        <v>1</v>
      </c>
      <c r="F447" s="227" t="s">
        <v>164</v>
      </c>
      <c r="G447" s="225"/>
      <c r="H447" s="228">
        <v>30</v>
      </c>
      <c r="I447" s="229"/>
      <c r="J447" s="225"/>
      <c r="K447" s="225"/>
      <c r="L447" s="230"/>
      <c r="M447" s="231"/>
      <c r="N447" s="232"/>
      <c r="O447" s="232"/>
      <c r="P447" s="232"/>
      <c r="Q447" s="232"/>
      <c r="R447" s="232"/>
      <c r="S447" s="232"/>
      <c r="T447" s="233"/>
      <c r="AT447" s="234" t="s">
        <v>143</v>
      </c>
      <c r="AU447" s="234" t="s">
        <v>87</v>
      </c>
      <c r="AV447" s="15" t="s">
        <v>150</v>
      </c>
      <c r="AW447" s="15" t="s">
        <v>32</v>
      </c>
      <c r="AX447" s="15" t="s">
        <v>77</v>
      </c>
      <c r="AY447" s="234" t="s">
        <v>135</v>
      </c>
    </row>
    <row r="448" spans="1:65" s="14" customFormat="1">
      <c r="B448" s="213"/>
      <c r="C448" s="214"/>
      <c r="D448" s="204" t="s">
        <v>143</v>
      </c>
      <c r="E448" s="215" t="s">
        <v>1</v>
      </c>
      <c r="F448" s="216" t="s">
        <v>608</v>
      </c>
      <c r="G448" s="214"/>
      <c r="H448" s="217">
        <v>54</v>
      </c>
      <c r="I448" s="218"/>
      <c r="J448" s="214"/>
      <c r="K448" s="214"/>
      <c r="L448" s="219"/>
      <c r="M448" s="220"/>
      <c r="N448" s="221"/>
      <c r="O448" s="221"/>
      <c r="P448" s="221"/>
      <c r="Q448" s="221"/>
      <c r="R448" s="221"/>
      <c r="S448" s="221"/>
      <c r="T448" s="222"/>
      <c r="AT448" s="223" t="s">
        <v>143</v>
      </c>
      <c r="AU448" s="223" t="s">
        <v>87</v>
      </c>
      <c r="AV448" s="14" t="s">
        <v>87</v>
      </c>
      <c r="AW448" s="14" t="s">
        <v>32</v>
      </c>
      <c r="AX448" s="14" t="s">
        <v>77</v>
      </c>
      <c r="AY448" s="223" t="s">
        <v>135</v>
      </c>
    </row>
    <row r="449" spans="1:65" s="14" customFormat="1">
      <c r="B449" s="213"/>
      <c r="C449" s="214"/>
      <c r="D449" s="204" t="s">
        <v>143</v>
      </c>
      <c r="E449" s="215" t="s">
        <v>1</v>
      </c>
      <c r="F449" s="216" t="s">
        <v>561</v>
      </c>
      <c r="G449" s="214"/>
      <c r="H449" s="217">
        <v>34</v>
      </c>
      <c r="I449" s="218"/>
      <c r="J449" s="214"/>
      <c r="K449" s="214"/>
      <c r="L449" s="219"/>
      <c r="M449" s="220"/>
      <c r="N449" s="221"/>
      <c r="O449" s="221"/>
      <c r="P449" s="221"/>
      <c r="Q449" s="221"/>
      <c r="R449" s="221"/>
      <c r="S449" s="221"/>
      <c r="T449" s="222"/>
      <c r="AT449" s="223" t="s">
        <v>143</v>
      </c>
      <c r="AU449" s="223" t="s">
        <v>87</v>
      </c>
      <c r="AV449" s="14" t="s">
        <v>87</v>
      </c>
      <c r="AW449" s="14" t="s">
        <v>32</v>
      </c>
      <c r="AX449" s="14" t="s">
        <v>77</v>
      </c>
      <c r="AY449" s="223" t="s">
        <v>135</v>
      </c>
    </row>
    <row r="450" spans="1:65" s="16" customFormat="1">
      <c r="B450" s="235"/>
      <c r="C450" s="236"/>
      <c r="D450" s="204" t="s">
        <v>143</v>
      </c>
      <c r="E450" s="237" t="s">
        <v>1</v>
      </c>
      <c r="F450" s="238" t="s">
        <v>177</v>
      </c>
      <c r="G450" s="236"/>
      <c r="H450" s="239">
        <v>176.3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AT450" s="245" t="s">
        <v>143</v>
      </c>
      <c r="AU450" s="245" t="s">
        <v>87</v>
      </c>
      <c r="AV450" s="16" t="s">
        <v>141</v>
      </c>
      <c r="AW450" s="16" t="s">
        <v>32</v>
      </c>
      <c r="AX450" s="16" t="s">
        <v>85</v>
      </c>
      <c r="AY450" s="245" t="s">
        <v>135</v>
      </c>
    </row>
    <row r="451" spans="1:65" s="2" customFormat="1" ht="24.2" customHeight="1">
      <c r="A451" s="35"/>
      <c r="B451" s="36"/>
      <c r="C451" s="188" t="s">
        <v>609</v>
      </c>
      <c r="D451" s="188" t="s">
        <v>137</v>
      </c>
      <c r="E451" s="189" t="s">
        <v>610</v>
      </c>
      <c r="F451" s="190" t="s">
        <v>611</v>
      </c>
      <c r="G451" s="191" t="s">
        <v>140</v>
      </c>
      <c r="H451" s="192">
        <v>61</v>
      </c>
      <c r="I451" s="193"/>
      <c r="J451" s="194">
        <f>ROUND(I451*H451,2)</f>
        <v>0</v>
      </c>
      <c r="K451" s="195"/>
      <c r="L451" s="40"/>
      <c r="M451" s="196" t="s">
        <v>1</v>
      </c>
      <c r="N451" s="197" t="s">
        <v>42</v>
      </c>
      <c r="O451" s="72"/>
      <c r="P451" s="198">
        <f>O451*H451</f>
        <v>0</v>
      </c>
      <c r="Q451" s="198">
        <v>3.8850000000000003E-2</v>
      </c>
      <c r="R451" s="198">
        <f>Q451*H451</f>
        <v>2.36985</v>
      </c>
      <c r="S451" s="198">
        <v>0</v>
      </c>
      <c r="T451" s="199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0" t="s">
        <v>141</v>
      </c>
      <c r="AT451" s="200" t="s">
        <v>137</v>
      </c>
      <c r="AU451" s="200" t="s">
        <v>87</v>
      </c>
      <c r="AY451" s="18" t="s">
        <v>135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8" t="s">
        <v>85</v>
      </c>
      <c r="BK451" s="201">
        <f>ROUND(I451*H451,2)</f>
        <v>0</v>
      </c>
      <c r="BL451" s="18" t="s">
        <v>141</v>
      </c>
      <c r="BM451" s="200" t="s">
        <v>612</v>
      </c>
    </row>
    <row r="452" spans="1:65" s="13" customFormat="1">
      <c r="B452" s="202"/>
      <c r="C452" s="203"/>
      <c r="D452" s="204" t="s">
        <v>143</v>
      </c>
      <c r="E452" s="205" t="s">
        <v>1</v>
      </c>
      <c r="F452" s="206" t="s">
        <v>144</v>
      </c>
      <c r="G452" s="203"/>
      <c r="H452" s="205" t="s">
        <v>1</v>
      </c>
      <c r="I452" s="207"/>
      <c r="J452" s="203"/>
      <c r="K452" s="203"/>
      <c r="L452" s="208"/>
      <c r="M452" s="209"/>
      <c r="N452" s="210"/>
      <c r="O452" s="210"/>
      <c r="P452" s="210"/>
      <c r="Q452" s="210"/>
      <c r="R452" s="210"/>
      <c r="S452" s="210"/>
      <c r="T452" s="211"/>
      <c r="AT452" s="212" t="s">
        <v>143</v>
      </c>
      <c r="AU452" s="212" t="s">
        <v>87</v>
      </c>
      <c r="AV452" s="13" t="s">
        <v>85</v>
      </c>
      <c r="AW452" s="13" t="s">
        <v>32</v>
      </c>
      <c r="AX452" s="13" t="s">
        <v>77</v>
      </c>
      <c r="AY452" s="212" t="s">
        <v>135</v>
      </c>
    </row>
    <row r="453" spans="1:65" s="13" customFormat="1">
      <c r="B453" s="202"/>
      <c r="C453" s="203"/>
      <c r="D453" s="204" t="s">
        <v>143</v>
      </c>
      <c r="E453" s="205" t="s">
        <v>1</v>
      </c>
      <c r="F453" s="206" t="s">
        <v>260</v>
      </c>
      <c r="G453" s="203"/>
      <c r="H453" s="205" t="s">
        <v>1</v>
      </c>
      <c r="I453" s="207"/>
      <c r="J453" s="203"/>
      <c r="K453" s="203"/>
      <c r="L453" s="208"/>
      <c r="M453" s="209"/>
      <c r="N453" s="210"/>
      <c r="O453" s="210"/>
      <c r="P453" s="210"/>
      <c r="Q453" s="210"/>
      <c r="R453" s="210"/>
      <c r="S453" s="210"/>
      <c r="T453" s="211"/>
      <c r="AT453" s="212" t="s">
        <v>143</v>
      </c>
      <c r="AU453" s="212" t="s">
        <v>87</v>
      </c>
      <c r="AV453" s="13" t="s">
        <v>85</v>
      </c>
      <c r="AW453" s="13" t="s">
        <v>32</v>
      </c>
      <c r="AX453" s="13" t="s">
        <v>77</v>
      </c>
      <c r="AY453" s="212" t="s">
        <v>135</v>
      </c>
    </row>
    <row r="454" spans="1:65" s="14" customFormat="1">
      <c r="B454" s="213"/>
      <c r="C454" s="214"/>
      <c r="D454" s="204" t="s">
        <v>143</v>
      </c>
      <c r="E454" s="215" t="s">
        <v>1</v>
      </c>
      <c r="F454" s="216" t="s">
        <v>613</v>
      </c>
      <c r="G454" s="214"/>
      <c r="H454" s="217">
        <v>34</v>
      </c>
      <c r="I454" s="218"/>
      <c r="J454" s="214"/>
      <c r="K454" s="214"/>
      <c r="L454" s="219"/>
      <c r="M454" s="220"/>
      <c r="N454" s="221"/>
      <c r="O454" s="221"/>
      <c r="P454" s="221"/>
      <c r="Q454" s="221"/>
      <c r="R454" s="221"/>
      <c r="S454" s="221"/>
      <c r="T454" s="222"/>
      <c r="AT454" s="223" t="s">
        <v>143</v>
      </c>
      <c r="AU454" s="223" t="s">
        <v>87</v>
      </c>
      <c r="AV454" s="14" t="s">
        <v>87</v>
      </c>
      <c r="AW454" s="14" t="s">
        <v>32</v>
      </c>
      <c r="AX454" s="14" t="s">
        <v>77</v>
      </c>
      <c r="AY454" s="223" t="s">
        <v>135</v>
      </c>
    </row>
    <row r="455" spans="1:65" s="14" customFormat="1">
      <c r="B455" s="213"/>
      <c r="C455" s="214"/>
      <c r="D455" s="204" t="s">
        <v>143</v>
      </c>
      <c r="E455" s="215" t="s">
        <v>1</v>
      </c>
      <c r="F455" s="216" t="s">
        <v>614</v>
      </c>
      <c r="G455" s="214"/>
      <c r="H455" s="217">
        <v>27</v>
      </c>
      <c r="I455" s="218"/>
      <c r="J455" s="214"/>
      <c r="K455" s="214"/>
      <c r="L455" s="219"/>
      <c r="M455" s="220"/>
      <c r="N455" s="221"/>
      <c r="O455" s="221"/>
      <c r="P455" s="221"/>
      <c r="Q455" s="221"/>
      <c r="R455" s="221"/>
      <c r="S455" s="221"/>
      <c r="T455" s="222"/>
      <c r="AT455" s="223" t="s">
        <v>143</v>
      </c>
      <c r="AU455" s="223" t="s">
        <v>87</v>
      </c>
      <c r="AV455" s="14" t="s">
        <v>87</v>
      </c>
      <c r="AW455" s="14" t="s">
        <v>32</v>
      </c>
      <c r="AX455" s="14" t="s">
        <v>77</v>
      </c>
      <c r="AY455" s="223" t="s">
        <v>135</v>
      </c>
    </row>
    <row r="456" spans="1:65" s="16" customFormat="1">
      <c r="B456" s="235"/>
      <c r="C456" s="236"/>
      <c r="D456" s="204" t="s">
        <v>143</v>
      </c>
      <c r="E456" s="237" t="s">
        <v>1</v>
      </c>
      <c r="F456" s="238" t="s">
        <v>177</v>
      </c>
      <c r="G456" s="236"/>
      <c r="H456" s="239">
        <v>61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AT456" s="245" t="s">
        <v>143</v>
      </c>
      <c r="AU456" s="245" t="s">
        <v>87</v>
      </c>
      <c r="AV456" s="16" t="s">
        <v>141</v>
      </c>
      <c r="AW456" s="16" t="s">
        <v>32</v>
      </c>
      <c r="AX456" s="16" t="s">
        <v>85</v>
      </c>
      <c r="AY456" s="245" t="s">
        <v>135</v>
      </c>
    </row>
    <row r="457" spans="1:65" s="2" customFormat="1" ht="21.75" customHeight="1">
      <c r="A457" s="35"/>
      <c r="B457" s="36"/>
      <c r="C457" s="188" t="s">
        <v>615</v>
      </c>
      <c r="D457" s="188" t="s">
        <v>137</v>
      </c>
      <c r="E457" s="189" t="s">
        <v>616</v>
      </c>
      <c r="F457" s="190" t="s">
        <v>617</v>
      </c>
      <c r="G457" s="191" t="s">
        <v>140</v>
      </c>
      <c r="H457" s="192">
        <v>58.3</v>
      </c>
      <c r="I457" s="193"/>
      <c r="J457" s="194">
        <f>ROUND(I457*H457,2)</f>
        <v>0</v>
      </c>
      <c r="K457" s="195"/>
      <c r="L457" s="40"/>
      <c r="M457" s="196" t="s">
        <v>1</v>
      </c>
      <c r="N457" s="197" t="s">
        <v>42</v>
      </c>
      <c r="O457" s="72"/>
      <c r="P457" s="198">
        <f>O457*H457</f>
        <v>0</v>
      </c>
      <c r="Q457" s="198">
        <v>0.01</v>
      </c>
      <c r="R457" s="198">
        <f>Q457*H457</f>
        <v>0.58299999999999996</v>
      </c>
      <c r="S457" s="198">
        <v>0</v>
      </c>
      <c r="T457" s="19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0" t="s">
        <v>141</v>
      </c>
      <c r="AT457" s="200" t="s">
        <v>137</v>
      </c>
      <c r="AU457" s="200" t="s">
        <v>87</v>
      </c>
      <c r="AY457" s="18" t="s">
        <v>135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8" t="s">
        <v>85</v>
      </c>
      <c r="BK457" s="201">
        <f>ROUND(I457*H457,2)</f>
        <v>0</v>
      </c>
      <c r="BL457" s="18" t="s">
        <v>141</v>
      </c>
      <c r="BM457" s="200" t="s">
        <v>618</v>
      </c>
    </row>
    <row r="458" spans="1:65" s="13" customFormat="1">
      <c r="B458" s="202"/>
      <c r="C458" s="203"/>
      <c r="D458" s="204" t="s">
        <v>143</v>
      </c>
      <c r="E458" s="205" t="s">
        <v>1</v>
      </c>
      <c r="F458" s="206" t="s">
        <v>144</v>
      </c>
      <c r="G458" s="203"/>
      <c r="H458" s="205" t="s">
        <v>1</v>
      </c>
      <c r="I458" s="207"/>
      <c r="J458" s="203"/>
      <c r="K458" s="203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143</v>
      </c>
      <c r="AU458" s="212" t="s">
        <v>87</v>
      </c>
      <c r="AV458" s="13" t="s">
        <v>85</v>
      </c>
      <c r="AW458" s="13" t="s">
        <v>32</v>
      </c>
      <c r="AX458" s="13" t="s">
        <v>77</v>
      </c>
      <c r="AY458" s="212" t="s">
        <v>135</v>
      </c>
    </row>
    <row r="459" spans="1:65" s="13" customFormat="1">
      <c r="B459" s="202"/>
      <c r="C459" s="203"/>
      <c r="D459" s="204" t="s">
        <v>143</v>
      </c>
      <c r="E459" s="205" t="s">
        <v>1</v>
      </c>
      <c r="F459" s="206" t="s">
        <v>260</v>
      </c>
      <c r="G459" s="203"/>
      <c r="H459" s="205" t="s">
        <v>1</v>
      </c>
      <c r="I459" s="207"/>
      <c r="J459" s="203"/>
      <c r="K459" s="203"/>
      <c r="L459" s="208"/>
      <c r="M459" s="209"/>
      <c r="N459" s="210"/>
      <c r="O459" s="210"/>
      <c r="P459" s="210"/>
      <c r="Q459" s="210"/>
      <c r="R459" s="210"/>
      <c r="S459" s="210"/>
      <c r="T459" s="211"/>
      <c r="AT459" s="212" t="s">
        <v>143</v>
      </c>
      <c r="AU459" s="212" t="s">
        <v>87</v>
      </c>
      <c r="AV459" s="13" t="s">
        <v>85</v>
      </c>
      <c r="AW459" s="13" t="s">
        <v>32</v>
      </c>
      <c r="AX459" s="13" t="s">
        <v>77</v>
      </c>
      <c r="AY459" s="212" t="s">
        <v>135</v>
      </c>
    </row>
    <row r="460" spans="1:65" s="13" customFormat="1">
      <c r="B460" s="202"/>
      <c r="C460" s="203"/>
      <c r="D460" s="204" t="s">
        <v>143</v>
      </c>
      <c r="E460" s="205" t="s">
        <v>1</v>
      </c>
      <c r="F460" s="206" t="s">
        <v>619</v>
      </c>
      <c r="G460" s="203"/>
      <c r="H460" s="205" t="s">
        <v>1</v>
      </c>
      <c r="I460" s="207"/>
      <c r="J460" s="203"/>
      <c r="K460" s="203"/>
      <c r="L460" s="208"/>
      <c r="M460" s="209"/>
      <c r="N460" s="210"/>
      <c r="O460" s="210"/>
      <c r="P460" s="210"/>
      <c r="Q460" s="210"/>
      <c r="R460" s="210"/>
      <c r="S460" s="210"/>
      <c r="T460" s="211"/>
      <c r="AT460" s="212" t="s">
        <v>143</v>
      </c>
      <c r="AU460" s="212" t="s">
        <v>87</v>
      </c>
      <c r="AV460" s="13" t="s">
        <v>85</v>
      </c>
      <c r="AW460" s="13" t="s">
        <v>32</v>
      </c>
      <c r="AX460" s="13" t="s">
        <v>77</v>
      </c>
      <c r="AY460" s="212" t="s">
        <v>135</v>
      </c>
    </row>
    <row r="461" spans="1:65" s="13" customFormat="1">
      <c r="B461" s="202"/>
      <c r="C461" s="203"/>
      <c r="D461" s="204" t="s">
        <v>143</v>
      </c>
      <c r="E461" s="205" t="s">
        <v>1</v>
      </c>
      <c r="F461" s="206" t="s">
        <v>620</v>
      </c>
      <c r="G461" s="203"/>
      <c r="H461" s="205" t="s">
        <v>1</v>
      </c>
      <c r="I461" s="207"/>
      <c r="J461" s="203"/>
      <c r="K461" s="203"/>
      <c r="L461" s="208"/>
      <c r="M461" s="209"/>
      <c r="N461" s="210"/>
      <c r="O461" s="210"/>
      <c r="P461" s="210"/>
      <c r="Q461" s="210"/>
      <c r="R461" s="210"/>
      <c r="S461" s="210"/>
      <c r="T461" s="211"/>
      <c r="AT461" s="212" t="s">
        <v>143</v>
      </c>
      <c r="AU461" s="212" t="s">
        <v>87</v>
      </c>
      <c r="AV461" s="13" t="s">
        <v>85</v>
      </c>
      <c r="AW461" s="13" t="s">
        <v>32</v>
      </c>
      <c r="AX461" s="13" t="s">
        <v>77</v>
      </c>
      <c r="AY461" s="212" t="s">
        <v>135</v>
      </c>
    </row>
    <row r="462" spans="1:65" s="14" customFormat="1">
      <c r="B462" s="213"/>
      <c r="C462" s="214"/>
      <c r="D462" s="204" t="s">
        <v>143</v>
      </c>
      <c r="E462" s="215" t="s">
        <v>1</v>
      </c>
      <c r="F462" s="216" t="s">
        <v>597</v>
      </c>
      <c r="G462" s="214"/>
      <c r="H462" s="217">
        <v>8.2940000000000005</v>
      </c>
      <c r="I462" s="218"/>
      <c r="J462" s="214"/>
      <c r="K462" s="214"/>
      <c r="L462" s="219"/>
      <c r="M462" s="220"/>
      <c r="N462" s="221"/>
      <c r="O462" s="221"/>
      <c r="P462" s="221"/>
      <c r="Q462" s="221"/>
      <c r="R462" s="221"/>
      <c r="S462" s="221"/>
      <c r="T462" s="222"/>
      <c r="AT462" s="223" t="s">
        <v>143</v>
      </c>
      <c r="AU462" s="223" t="s">
        <v>87</v>
      </c>
      <c r="AV462" s="14" t="s">
        <v>87</v>
      </c>
      <c r="AW462" s="14" t="s">
        <v>32</v>
      </c>
      <c r="AX462" s="14" t="s">
        <v>77</v>
      </c>
      <c r="AY462" s="223" t="s">
        <v>135</v>
      </c>
    </row>
    <row r="463" spans="1:65" s="14" customFormat="1">
      <c r="B463" s="213"/>
      <c r="C463" s="214"/>
      <c r="D463" s="204" t="s">
        <v>143</v>
      </c>
      <c r="E463" s="215" t="s">
        <v>1</v>
      </c>
      <c r="F463" s="216" t="s">
        <v>621</v>
      </c>
      <c r="G463" s="214"/>
      <c r="H463" s="217">
        <v>17.707000000000001</v>
      </c>
      <c r="I463" s="218"/>
      <c r="J463" s="214"/>
      <c r="K463" s="214"/>
      <c r="L463" s="219"/>
      <c r="M463" s="220"/>
      <c r="N463" s="221"/>
      <c r="O463" s="221"/>
      <c r="P463" s="221"/>
      <c r="Q463" s="221"/>
      <c r="R463" s="221"/>
      <c r="S463" s="221"/>
      <c r="T463" s="222"/>
      <c r="AT463" s="223" t="s">
        <v>143</v>
      </c>
      <c r="AU463" s="223" t="s">
        <v>87</v>
      </c>
      <c r="AV463" s="14" t="s">
        <v>87</v>
      </c>
      <c r="AW463" s="14" t="s">
        <v>32</v>
      </c>
      <c r="AX463" s="14" t="s">
        <v>77</v>
      </c>
      <c r="AY463" s="223" t="s">
        <v>135</v>
      </c>
    </row>
    <row r="464" spans="1:65" s="14" customFormat="1">
      <c r="B464" s="213"/>
      <c r="C464" s="214"/>
      <c r="D464" s="204" t="s">
        <v>143</v>
      </c>
      <c r="E464" s="215" t="s">
        <v>1</v>
      </c>
      <c r="F464" s="216" t="s">
        <v>598</v>
      </c>
      <c r="G464" s="214"/>
      <c r="H464" s="217">
        <v>0.75</v>
      </c>
      <c r="I464" s="218"/>
      <c r="J464" s="214"/>
      <c r="K464" s="214"/>
      <c r="L464" s="219"/>
      <c r="M464" s="220"/>
      <c r="N464" s="221"/>
      <c r="O464" s="221"/>
      <c r="P464" s="221"/>
      <c r="Q464" s="221"/>
      <c r="R464" s="221"/>
      <c r="S464" s="221"/>
      <c r="T464" s="222"/>
      <c r="AT464" s="223" t="s">
        <v>143</v>
      </c>
      <c r="AU464" s="223" t="s">
        <v>87</v>
      </c>
      <c r="AV464" s="14" t="s">
        <v>87</v>
      </c>
      <c r="AW464" s="14" t="s">
        <v>32</v>
      </c>
      <c r="AX464" s="14" t="s">
        <v>77</v>
      </c>
      <c r="AY464" s="223" t="s">
        <v>135</v>
      </c>
    </row>
    <row r="465" spans="1:65" s="15" customFormat="1">
      <c r="B465" s="224"/>
      <c r="C465" s="225"/>
      <c r="D465" s="204" t="s">
        <v>143</v>
      </c>
      <c r="E465" s="226" t="s">
        <v>1</v>
      </c>
      <c r="F465" s="227" t="s">
        <v>164</v>
      </c>
      <c r="G465" s="225"/>
      <c r="H465" s="228">
        <v>26.751000000000001</v>
      </c>
      <c r="I465" s="229"/>
      <c r="J465" s="225"/>
      <c r="K465" s="225"/>
      <c r="L465" s="230"/>
      <c r="M465" s="231"/>
      <c r="N465" s="232"/>
      <c r="O465" s="232"/>
      <c r="P465" s="232"/>
      <c r="Q465" s="232"/>
      <c r="R465" s="232"/>
      <c r="S465" s="232"/>
      <c r="T465" s="233"/>
      <c r="AT465" s="234" t="s">
        <v>143</v>
      </c>
      <c r="AU465" s="234" t="s">
        <v>87</v>
      </c>
      <c r="AV465" s="15" t="s">
        <v>150</v>
      </c>
      <c r="AW465" s="15" t="s">
        <v>32</v>
      </c>
      <c r="AX465" s="15" t="s">
        <v>77</v>
      </c>
      <c r="AY465" s="234" t="s">
        <v>135</v>
      </c>
    </row>
    <row r="466" spans="1:65" s="13" customFormat="1">
      <c r="B466" s="202"/>
      <c r="C466" s="203"/>
      <c r="D466" s="204" t="s">
        <v>143</v>
      </c>
      <c r="E466" s="205" t="s">
        <v>1</v>
      </c>
      <c r="F466" s="206" t="s">
        <v>599</v>
      </c>
      <c r="G466" s="203"/>
      <c r="H466" s="205" t="s">
        <v>1</v>
      </c>
      <c r="I466" s="207"/>
      <c r="J466" s="203"/>
      <c r="K466" s="203"/>
      <c r="L466" s="208"/>
      <c r="M466" s="209"/>
      <c r="N466" s="210"/>
      <c r="O466" s="210"/>
      <c r="P466" s="210"/>
      <c r="Q466" s="210"/>
      <c r="R466" s="210"/>
      <c r="S466" s="210"/>
      <c r="T466" s="211"/>
      <c r="AT466" s="212" t="s">
        <v>143</v>
      </c>
      <c r="AU466" s="212" t="s">
        <v>87</v>
      </c>
      <c r="AV466" s="13" t="s">
        <v>85</v>
      </c>
      <c r="AW466" s="13" t="s">
        <v>32</v>
      </c>
      <c r="AX466" s="13" t="s">
        <v>77</v>
      </c>
      <c r="AY466" s="212" t="s">
        <v>135</v>
      </c>
    </row>
    <row r="467" spans="1:65" s="14" customFormat="1">
      <c r="B467" s="213"/>
      <c r="C467" s="214"/>
      <c r="D467" s="204" t="s">
        <v>143</v>
      </c>
      <c r="E467" s="215" t="s">
        <v>1</v>
      </c>
      <c r="F467" s="216" t="s">
        <v>600</v>
      </c>
      <c r="G467" s="214"/>
      <c r="H467" s="217">
        <v>30.748000000000001</v>
      </c>
      <c r="I467" s="218"/>
      <c r="J467" s="214"/>
      <c r="K467" s="214"/>
      <c r="L467" s="219"/>
      <c r="M467" s="220"/>
      <c r="N467" s="221"/>
      <c r="O467" s="221"/>
      <c r="P467" s="221"/>
      <c r="Q467" s="221"/>
      <c r="R467" s="221"/>
      <c r="S467" s="221"/>
      <c r="T467" s="222"/>
      <c r="AT467" s="223" t="s">
        <v>143</v>
      </c>
      <c r="AU467" s="223" t="s">
        <v>87</v>
      </c>
      <c r="AV467" s="14" t="s">
        <v>87</v>
      </c>
      <c r="AW467" s="14" t="s">
        <v>32</v>
      </c>
      <c r="AX467" s="14" t="s">
        <v>77</v>
      </c>
      <c r="AY467" s="223" t="s">
        <v>135</v>
      </c>
    </row>
    <row r="468" spans="1:65" s="14" customFormat="1">
      <c r="B468" s="213"/>
      <c r="C468" s="214"/>
      <c r="D468" s="204" t="s">
        <v>143</v>
      </c>
      <c r="E468" s="215" t="s">
        <v>1</v>
      </c>
      <c r="F468" s="216" t="s">
        <v>598</v>
      </c>
      <c r="G468" s="214"/>
      <c r="H468" s="217">
        <v>0.75</v>
      </c>
      <c r="I468" s="218"/>
      <c r="J468" s="214"/>
      <c r="K468" s="214"/>
      <c r="L468" s="219"/>
      <c r="M468" s="220"/>
      <c r="N468" s="221"/>
      <c r="O468" s="221"/>
      <c r="P468" s="221"/>
      <c r="Q468" s="221"/>
      <c r="R468" s="221"/>
      <c r="S468" s="221"/>
      <c r="T468" s="222"/>
      <c r="AT468" s="223" t="s">
        <v>143</v>
      </c>
      <c r="AU468" s="223" t="s">
        <v>87</v>
      </c>
      <c r="AV468" s="14" t="s">
        <v>87</v>
      </c>
      <c r="AW468" s="14" t="s">
        <v>32</v>
      </c>
      <c r="AX468" s="14" t="s">
        <v>77</v>
      </c>
      <c r="AY468" s="223" t="s">
        <v>135</v>
      </c>
    </row>
    <row r="469" spans="1:65" s="15" customFormat="1">
      <c r="B469" s="224"/>
      <c r="C469" s="225"/>
      <c r="D469" s="204" t="s">
        <v>143</v>
      </c>
      <c r="E469" s="226" t="s">
        <v>1</v>
      </c>
      <c r="F469" s="227" t="s">
        <v>164</v>
      </c>
      <c r="G469" s="225"/>
      <c r="H469" s="228">
        <v>31.498000000000001</v>
      </c>
      <c r="I469" s="229"/>
      <c r="J469" s="225"/>
      <c r="K469" s="225"/>
      <c r="L469" s="230"/>
      <c r="M469" s="231"/>
      <c r="N469" s="232"/>
      <c r="O469" s="232"/>
      <c r="P469" s="232"/>
      <c r="Q469" s="232"/>
      <c r="R469" s="232"/>
      <c r="S469" s="232"/>
      <c r="T469" s="233"/>
      <c r="AT469" s="234" t="s">
        <v>143</v>
      </c>
      <c r="AU469" s="234" t="s">
        <v>87</v>
      </c>
      <c r="AV469" s="15" t="s">
        <v>150</v>
      </c>
      <c r="AW469" s="15" t="s">
        <v>32</v>
      </c>
      <c r="AX469" s="15" t="s">
        <v>77</v>
      </c>
      <c r="AY469" s="234" t="s">
        <v>135</v>
      </c>
    </row>
    <row r="470" spans="1:65" s="14" customFormat="1">
      <c r="B470" s="213"/>
      <c r="C470" s="214"/>
      <c r="D470" s="204" t="s">
        <v>143</v>
      </c>
      <c r="E470" s="215" t="s">
        <v>1</v>
      </c>
      <c r="F470" s="216" t="s">
        <v>622</v>
      </c>
      <c r="G470" s="214"/>
      <c r="H470" s="217">
        <v>58.3</v>
      </c>
      <c r="I470" s="218"/>
      <c r="J470" s="214"/>
      <c r="K470" s="214"/>
      <c r="L470" s="219"/>
      <c r="M470" s="220"/>
      <c r="N470" s="221"/>
      <c r="O470" s="221"/>
      <c r="P470" s="221"/>
      <c r="Q470" s="221"/>
      <c r="R470" s="221"/>
      <c r="S470" s="221"/>
      <c r="T470" s="222"/>
      <c r="AT470" s="223" t="s">
        <v>143</v>
      </c>
      <c r="AU470" s="223" t="s">
        <v>87</v>
      </c>
      <c r="AV470" s="14" t="s">
        <v>87</v>
      </c>
      <c r="AW470" s="14" t="s">
        <v>32</v>
      </c>
      <c r="AX470" s="14" t="s">
        <v>85</v>
      </c>
      <c r="AY470" s="223" t="s">
        <v>135</v>
      </c>
    </row>
    <row r="471" spans="1:65" s="2" customFormat="1" ht="24.2" customHeight="1">
      <c r="A471" s="35"/>
      <c r="B471" s="36"/>
      <c r="C471" s="188" t="s">
        <v>623</v>
      </c>
      <c r="D471" s="188" t="s">
        <v>137</v>
      </c>
      <c r="E471" s="189" t="s">
        <v>624</v>
      </c>
      <c r="F471" s="190" t="s">
        <v>625</v>
      </c>
      <c r="G471" s="191" t="s">
        <v>140</v>
      </c>
      <c r="H471" s="192">
        <v>50.82</v>
      </c>
      <c r="I471" s="193"/>
      <c r="J471" s="194">
        <f>ROUND(I471*H471,2)</f>
        <v>0</v>
      </c>
      <c r="K471" s="195"/>
      <c r="L471" s="40"/>
      <c r="M471" s="196" t="s">
        <v>1</v>
      </c>
      <c r="N471" s="197" t="s">
        <v>42</v>
      </c>
      <c r="O471" s="72"/>
      <c r="P471" s="198">
        <f>O471*H471</f>
        <v>0</v>
      </c>
      <c r="Q471" s="198">
        <v>1.5299999999999999E-3</v>
      </c>
      <c r="R471" s="198">
        <f>Q471*H471</f>
        <v>7.7754599999999993E-2</v>
      </c>
      <c r="S471" s="198">
        <v>0</v>
      </c>
      <c r="T471" s="199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00" t="s">
        <v>141</v>
      </c>
      <c r="AT471" s="200" t="s">
        <v>137</v>
      </c>
      <c r="AU471" s="200" t="s">
        <v>87</v>
      </c>
      <c r="AY471" s="18" t="s">
        <v>135</v>
      </c>
      <c r="BE471" s="201">
        <f>IF(N471="základní",J471,0)</f>
        <v>0</v>
      </c>
      <c r="BF471" s="201">
        <f>IF(N471="snížená",J471,0)</f>
        <v>0</v>
      </c>
      <c r="BG471" s="201">
        <f>IF(N471="zákl. přenesená",J471,0)</f>
        <v>0</v>
      </c>
      <c r="BH471" s="201">
        <f>IF(N471="sníž. přenesená",J471,0)</f>
        <v>0</v>
      </c>
      <c r="BI471" s="201">
        <f>IF(N471="nulová",J471,0)</f>
        <v>0</v>
      </c>
      <c r="BJ471" s="18" t="s">
        <v>85</v>
      </c>
      <c r="BK471" s="201">
        <f>ROUND(I471*H471,2)</f>
        <v>0</v>
      </c>
      <c r="BL471" s="18" t="s">
        <v>141</v>
      </c>
      <c r="BM471" s="200" t="s">
        <v>626</v>
      </c>
    </row>
    <row r="472" spans="1:65" s="13" customFormat="1">
      <c r="B472" s="202"/>
      <c r="C472" s="203"/>
      <c r="D472" s="204" t="s">
        <v>143</v>
      </c>
      <c r="E472" s="205" t="s">
        <v>1</v>
      </c>
      <c r="F472" s="206" t="s">
        <v>627</v>
      </c>
      <c r="G472" s="203"/>
      <c r="H472" s="205" t="s">
        <v>1</v>
      </c>
      <c r="I472" s="207"/>
      <c r="J472" s="203"/>
      <c r="K472" s="203"/>
      <c r="L472" s="208"/>
      <c r="M472" s="209"/>
      <c r="N472" s="210"/>
      <c r="O472" s="210"/>
      <c r="P472" s="210"/>
      <c r="Q472" s="210"/>
      <c r="R472" s="210"/>
      <c r="S472" s="210"/>
      <c r="T472" s="211"/>
      <c r="AT472" s="212" t="s">
        <v>143</v>
      </c>
      <c r="AU472" s="212" t="s">
        <v>87</v>
      </c>
      <c r="AV472" s="13" t="s">
        <v>85</v>
      </c>
      <c r="AW472" s="13" t="s">
        <v>32</v>
      </c>
      <c r="AX472" s="13" t="s">
        <v>77</v>
      </c>
      <c r="AY472" s="212" t="s">
        <v>135</v>
      </c>
    </row>
    <row r="473" spans="1:65" s="14" customFormat="1">
      <c r="B473" s="213"/>
      <c r="C473" s="214"/>
      <c r="D473" s="204" t="s">
        <v>143</v>
      </c>
      <c r="E473" s="215" t="s">
        <v>1</v>
      </c>
      <c r="F473" s="216" t="s">
        <v>628</v>
      </c>
      <c r="G473" s="214"/>
      <c r="H473" s="217">
        <v>50.82</v>
      </c>
      <c r="I473" s="218"/>
      <c r="J473" s="214"/>
      <c r="K473" s="214"/>
      <c r="L473" s="219"/>
      <c r="M473" s="220"/>
      <c r="N473" s="221"/>
      <c r="O473" s="221"/>
      <c r="P473" s="221"/>
      <c r="Q473" s="221"/>
      <c r="R473" s="221"/>
      <c r="S473" s="221"/>
      <c r="T473" s="222"/>
      <c r="AT473" s="223" t="s">
        <v>143</v>
      </c>
      <c r="AU473" s="223" t="s">
        <v>87</v>
      </c>
      <c r="AV473" s="14" t="s">
        <v>87</v>
      </c>
      <c r="AW473" s="14" t="s">
        <v>32</v>
      </c>
      <c r="AX473" s="14" t="s">
        <v>85</v>
      </c>
      <c r="AY473" s="223" t="s">
        <v>135</v>
      </c>
    </row>
    <row r="474" spans="1:65" s="2" customFormat="1" ht="24.2" customHeight="1">
      <c r="A474" s="35"/>
      <c r="B474" s="36"/>
      <c r="C474" s="188" t="s">
        <v>629</v>
      </c>
      <c r="D474" s="188" t="s">
        <v>137</v>
      </c>
      <c r="E474" s="189" t="s">
        <v>630</v>
      </c>
      <c r="F474" s="190" t="s">
        <v>631</v>
      </c>
      <c r="G474" s="191" t="s">
        <v>140</v>
      </c>
      <c r="H474" s="192">
        <v>61</v>
      </c>
      <c r="I474" s="193"/>
      <c r="J474" s="194">
        <f>ROUND(I474*H474,2)</f>
        <v>0</v>
      </c>
      <c r="K474" s="195"/>
      <c r="L474" s="40"/>
      <c r="M474" s="196" t="s">
        <v>1</v>
      </c>
      <c r="N474" s="197" t="s">
        <v>42</v>
      </c>
      <c r="O474" s="72"/>
      <c r="P474" s="198">
        <f>O474*H474</f>
        <v>0</v>
      </c>
      <c r="Q474" s="198">
        <v>2.0999999999999999E-3</v>
      </c>
      <c r="R474" s="198">
        <f>Q474*H474</f>
        <v>0.12809999999999999</v>
      </c>
      <c r="S474" s="198">
        <v>0</v>
      </c>
      <c r="T474" s="199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0" t="s">
        <v>141</v>
      </c>
      <c r="AT474" s="200" t="s">
        <v>137</v>
      </c>
      <c r="AU474" s="200" t="s">
        <v>87</v>
      </c>
      <c r="AY474" s="18" t="s">
        <v>135</v>
      </c>
      <c r="BE474" s="201">
        <f>IF(N474="základní",J474,0)</f>
        <v>0</v>
      </c>
      <c r="BF474" s="201">
        <f>IF(N474="snížená",J474,0)</f>
        <v>0</v>
      </c>
      <c r="BG474" s="201">
        <f>IF(N474="zákl. přenesená",J474,0)</f>
        <v>0</v>
      </c>
      <c r="BH474" s="201">
        <f>IF(N474="sníž. přenesená",J474,0)</f>
        <v>0</v>
      </c>
      <c r="BI474" s="201">
        <f>IF(N474="nulová",J474,0)</f>
        <v>0</v>
      </c>
      <c r="BJ474" s="18" t="s">
        <v>85</v>
      </c>
      <c r="BK474" s="201">
        <f>ROUND(I474*H474,2)</f>
        <v>0</v>
      </c>
      <c r="BL474" s="18" t="s">
        <v>141</v>
      </c>
      <c r="BM474" s="200" t="s">
        <v>632</v>
      </c>
    </row>
    <row r="475" spans="1:65" s="13" customFormat="1">
      <c r="B475" s="202"/>
      <c r="C475" s="203"/>
      <c r="D475" s="204" t="s">
        <v>143</v>
      </c>
      <c r="E475" s="205" t="s">
        <v>1</v>
      </c>
      <c r="F475" s="206" t="s">
        <v>144</v>
      </c>
      <c r="G475" s="203"/>
      <c r="H475" s="205" t="s">
        <v>1</v>
      </c>
      <c r="I475" s="207"/>
      <c r="J475" s="203"/>
      <c r="K475" s="203"/>
      <c r="L475" s="208"/>
      <c r="M475" s="209"/>
      <c r="N475" s="210"/>
      <c r="O475" s="210"/>
      <c r="P475" s="210"/>
      <c r="Q475" s="210"/>
      <c r="R475" s="210"/>
      <c r="S475" s="210"/>
      <c r="T475" s="211"/>
      <c r="AT475" s="212" t="s">
        <v>143</v>
      </c>
      <c r="AU475" s="212" t="s">
        <v>87</v>
      </c>
      <c r="AV475" s="13" t="s">
        <v>85</v>
      </c>
      <c r="AW475" s="13" t="s">
        <v>32</v>
      </c>
      <c r="AX475" s="13" t="s">
        <v>77</v>
      </c>
      <c r="AY475" s="212" t="s">
        <v>135</v>
      </c>
    </row>
    <row r="476" spans="1:65" s="14" customFormat="1">
      <c r="B476" s="213"/>
      <c r="C476" s="214"/>
      <c r="D476" s="204" t="s">
        <v>143</v>
      </c>
      <c r="E476" s="215" t="s">
        <v>1</v>
      </c>
      <c r="F476" s="216" t="s">
        <v>633</v>
      </c>
      <c r="G476" s="214"/>
      <c r="H476" s="217">
        <v>34</v>
      </c>
      <c r="I476" s="218"/>
      <c r="J476" s="214"/>
      <c r="K476" s="214"/>
      <c r="L476" s="219"/>
      <c r="M476" s="220"/>
      <c r="N476" s="221"/>
      <c r="O476" s="221"/>
      <c r="P476" s="221"/>
      <c r="Q476" s="221"/>
      <c r="R476" s="221"/>
      <c r="S476" s="221"/>
      <c r="T476" s="222"/>
      <c r="AT476" s="223" t="s">
        <v>143</v>
      </c>
      <c r="AU476" s="223" t="s">
        <v>87</v>
      </c>
      <c r="AV476" s="14" t="s">
        <v>87</v>
      </c>
      <c r="AW476" s="14" t="s">
        <v>32</v>
      </c>
      <c r="AX476" s="14" t="s">
        <v>77</v>
      </c>
      <c r="AY476" s="223" t="s">
        <v>135</v>
      </c>
    </row>
    <row r="477" spans="1:65" s="14" customFormat="1">
      <c r="B477" s="213"/>
      <c r="C477" s="214"/>
      <c r="D477" s="204" t="s">
        <v>143</v>
      </c>
      <c r="E477" s="215" t="s">
        <v>1</v>
      </c>
      <c r="F477" s="216" t="s">
        <v>634</v>
      </c>
      <c r="G477" s="214"/>
      <c r="H477" s="217">
        <v>27</v>
      </c>
      <c r="I477" s="218"/>
      <c r="J477" s="214"/>
      <c r="K477" s="214"/>
      <c r="L477" s="219"/>
      <c r="M477" s="220"/>
      <c r="N477" s="221"/>
      <c r="O477" s="221"/>
      <c r="P477" s="221"/>
      <c r="Q477" s="221"/>
      <c r="R477" s="221"/>
      <c r="S477" s="221"/>
      <c r="T477" s="222"/>
      <c r="AT477" s="223" t="s">
        <v>143</v>
      </c>
      <c r="AU477" s="223" t="s">
        <v>87</v>
      </c>
      <c r="AV477" s="14" t="s">
        <v>87</v>
      </c>
      <c r="AW477" s="14" t="s">
        <v>32</v>
      </c>
      <c r="AX477" s="14" t="s">
        <v>77</v>
      </c>
      <c r="AY477" s="223" t="s">
        <v>135</v>
      </c>
    </row>
    <row r="478" spans="1:65" s="16" customFormat="1">
      <c r="B478" s="235"/>
      <c r="C478" s="236"/>
      <c r="D478" s="204" t="s">
        <v>143</v>
      </c>
      <c r="E478" s="237" t="s">
        <v>1</v>
      </c>
      <c r="F478" s="238" t="s">
        <v>177</v>
      </c>
      <c r="G478" s="236"/>
      <c r="H478" s="239">
        <v>61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AT478" s="245" t="s">
        <v>143</v>
      </c>
      <c r="AU478" s="245" t="s">
        <v>87</v>
      </c>
      <c r="AV478" s="16" t="s">
        <v>141</v>
      </c>
      <c r="AW478" s="16" t="s">
        <v>32</v>
      </c>
      <c r="AX478" s="16" t="s">
        <v>85</v>
      </c>
      <c r="AY478" s="245" t="s">
        <v>135</v>
      </c>
    </row>
    <row r="479" spans="1:65" s="2" customFormat="1" ht="24.2" customHeight="1">
      <c r="A479" s="35"/>
      <c r="B479" s="36"/>
      <c r="C479" s="188" t="s">
        <v>635</v>
      </c>
      <c r="D479" s="188" t="s">
        <v>137</v>
      </c>
      <c r="E479" s="189" t="s">
        <v>636</v>
      </c>
      <c r="F479" s="190" t="s">
        <v>637</v>
      </c>
      <c r="G479" s="191" t="s">
        <v>140</v>
      </c>
      <c r="H479" s="192">
        <v>8</v>
      </c>
      <c r="I479" s="193"/>
      <c r="J479" s="194">
        <f>ROUND(I479*H479,2)</f>
        <v>0</v>
      </c>
      <c r="K479" s="195"/>
      <c r="L479" s="40"/>
      <c r="M479" s="196" t="s">
        <v>1</v>
      </c>
      <c r="N479" s="197" t="s">
        <v>42</v>
      </c>
      <c r="O479" s="72"/>
      <c r="P479" s="198">
        <f>O479*H479</f>
        <v>0</v>
      </c>
      <c r="Q479" s="198">
        <v>0</v>
      </c>
      <c r="R479" s="198">
        <f>Q479*H479</f>
        <v>0</v>
      </c>
      <c r="S479" s="198">
        <v>0</v>
      </c>
      <c r="T479" s="199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0" t="s">
        <v>141</v>
      </c>
      <c r="AT479" s="200" t="s">
        <v>137</v>
      </c>
      <c r="AU479" s="200" t="s">
        <v>87</v>
      </c>
      <c r="AY479" s="18" t="s">
        <v>135</v>
      </c>
      <c r="BE479" s="201">
        <f>IF(N479="základní",J479,0)</f>
        <v>0</v>
      </c>
      <c r="BF479" s="201">
        <f>IF(N479="snížená",J479,0)</f>
        <v>0</v>
      </c>
      <c r="BG479" s="201">
        <f>IF(N479="zákl. přenesená",J479,0)</f>
        <v>0</v>
      </c>
      <c r="BH479" s="201">
        <f>IF(N479="sníž. přenesená",J479,0)</f>
        <v>0</v>
      </c>
      <c r="BI479" s="201">
        <f>IF(N479="nulová",J479,0)</f>
        <v>0</v>
      </c>
      <c r="BJ479" s="18" t="s">
        <v>85</v>
      </c>
      <c r="BK479" s="201">
        <f>ROUND(I479*H479,2)</f>
        <v>0</v>
      </c>
      <c r="BL479" s="18" t="s">
        <v>141</v>
      </c>
      <c r="BM479" s="200" t="s">
        <v>638</v>
      </c>
    </row>
    <row r="480" spans="1:65" s="13" customFormat="1">
      <c r="B480" s="202"/>
      <c r="C480" s="203"/>
      <c r="D480" s="204" t="s">
        <v>143</v>
      </c>
      <c r="E480" s="205" t="s">
        <v>1</v>
      </c>
      <c r="F480" s="206" t="s">
        <v>144</v>
      </c>
      <c r="G480" s="203"/>
      <c r="H480" s="205" t="s">
        <v>1</v>
      </c>
      <c r="I480" s="207"/>
      <c r="J480" s="203"/>
      <c r="K480" s="203"/>
      <c r="L480" s="208"/>
      <c r="M480" s="209"/>
      <c r="N480" s="210"/>
      <c r="O480" s="210"/>
      <c r="P480" s="210"/>
      <c r="Q480" s="210"/>
      <c r="R480" s="210"/>
      <c r="S480" s="210"/>
      <c r="T480" s="211"/>
      <c r="AT480" s="212" t="s">
        <v>143</v>
      </c>
      <c r="AU480" s="212" t="s">
        <v>87</v>
      </c>
      <c r="AV480" s="13" t="s">
        <v>85</v>
      </c>
      <c r="AW480" s="13" t="s">
        <v>32</v>
      </c>
      <c r="AX480" s="13" t="s">
        <v>77</v>
      </c>
      <c r="AY480" s="212" t="s">
        <v>135</v>
      </c>
    </row>
    <row r="481" spans="1:65" s="13" customFormat="1">
      <c r="B481" s="202"/>
      <c r="C481" s="203"/>
      <c r="D481" s="204" t="s">
        <v>143</v>
      </c>
      <c r="E481" s="205" t="s">
        <v>1</v>
      </c>
      <c r="F481" s="206" t="s">
        <v>260</v>
      </c>
      <c r="G481" s="203"/>
      <c r="H481" s="205" t="s">
        <v>1</v>
      </c>
      <c r="I481" s="207"/>
      <c r="J481" s="203"/>
      <c r="K481" s="203"/>
      <c r="L481" s="208"/>
      <c r="M481" s="209"/>
      <c r="N481" s="210"/>
      <c r="O481" s="210"/>
      <c r="P481" s="210"/>
      <c r="Q481" s="210"/>
      <c r="R481" s="210"/>
      <c r="S481" s="210"/>
      <c r="T481" s="211"/>
      <c r="AT481" s="212" t="s">
        <v>143</v>
      </c>
      <c r="AU481" s="212" t="s">
        <v>87</v>
      </c>
      <c r="AV481" s="13" t="s">
        <v>85</v>
      </c>
      <c r="AW481" s="13" t="s">
        <v>32</v>
      </c>
      <c r="AX481" s="13" t="s">
        <v>77</v>
      </c>
      <c r="AY481" s="212" t="s">
        <v>135</v>
      </c>
    </row>
    <row r="482" spans="1:65" s="13" customFormat="1" ht="22.5">
      <c r="B482" s="202"/>
      <c r="C482" s="203"/>
      <c r="D482" s="204" t="s">
        <v>143</v>
      </c>
      <c r="E482" s="205" t="s">
        <v>1</v>
      </c>
      <c r="F482" s="206" t="s">
        <v>639</v>
      </c>
      <c r="G482" s="203"/>
      <c r="H482" s="205" t="s">
        <v>1</v>
      </c>
      <c r="I482" s="207"/>
      <c r="J482" s="203"/>
      <c r="K482" s="203"/>
      <c r="L482" s="208"/>
      <c r="M482" s="209"/>
      <c r="N482" s="210"/>
      <c r="O482" s="210"/>
      <c r="P482" s="210"/>
      <c r="Q482" s="210"/>
      <c r="R482" s="210"/>
      <c r="S482" s="210"/>
      <c r="T482" s="211"/>
      <c r="AT482" s="212" t="s">
        <v>143</v>
      </c>
      <c r="AU482" s="212" t="s">
        <v>87</v>
      </c>
      <c r="AV482" s="13" t="s">
        <v>85</v>
      </c>
      <c r="AW482" s="13" t="s">
        <v>32</v>
      </c>
      <c r="AX482" s="13" t="s">
        <v>77</v>
      </c>
      <c r="AY482" s="212" t="s">
        <v>135</v>
      </c>
    </row>
    <row r="483" spans="1:65" s="14" customFormat="1" ht="22.5">
      <c r="B483" s="213"/>
      <c r="C483" s="214"/>
      <c r="D483" s="204" t="s">
        <v>143</v>
      </c>
      <c r="E483" s="215" t="s">
        <v>1</v>
      </c>
      <c r="F483" s="216" t="s">
        <v>640</v>
      </c>
      <c r="G483" s="214"/>
      <c r="H483" s="217">
        <v>5</v>
      </c>
      <c r="I483" s="218"/>
      <c r="J483" s="214"/>
      <c r="K483" s="214"/>
      <c r="L483" s="219"/>
      <c r="M483" s="220"/>
      <c r="N483" s="221"/>
      <c r="O483" s="221"/>
      <c r="P483" s="221"/>
      <c r="Q483" s="221"/>
      <c r="R483" s="221"/>
      <c r="S483" s="221"/>
      <c r="T483" s="222"/>
      <c r="AT483" s="223" t="s">
        <v>143</v>
      </c>
      <c r="AU483" s="223" t="s">
        <v>87</v>
      </c>
      <c r="AV483" s="14" t="s">
        <v>87</v>
      </c>
      <c r="AW483" s="14" t="s">
        <v>32</v>
      </c>
      <c r="AX483" s="14" t="s">
        <v>77</v>
      </c>
      <c r="AY483" s="223" t="s">
        <v>135</v>
      </c>
    </row>
    <row r="484" spans="1:65" s="14" customFormat="1" ht="22.5">
      <c r="B484" s="213"/>
      <c r="C484" s="214"/>
      <c r="D484" s="204" t="s">
        <v>143</v>
      </c>
      <c r="E484" s="215" t="s">
        <v>1</v>
      </c>
      <c r="F484" s="216" t="s">
        <v>641</v>
      </c>
      <c r="G484" s="214"/>
      <c r="H484" s="217">
        <v>3</v>
      </c>
      <c r="I484" s="218"/>
      <c r="J484" s="214"/>
      <c r="K484" s="214"/>
      <c r="L484" s="219"/>
      <c r="M484" s="220"/>
      <c r="N484" s="221"/>
      <c r="O484" s="221"/>
      <c r="P484" s="221"/>
      <c r="Q484" s="221"/>
      <c r="R484" s="221"/>
      <c r="S484" s="221"/>
      <c r="T484" s="222"/>
      <c r="AT484" s="223" t="s">
        <v>143</v>
      </c>
      <c r="AU484" s="223" t="s">
        <v>87</v>
      </c>
      <c r="AV484" s="14" t="s">
        <v>87</v>
      </c>
      <c r="AW484" s="14" t="s">
        <v>32</v>
      </c>
      <c r="AX484" s="14" t="s">
        <v>77</v>
      </c>
      <c r="AY484" s="223" t="s">
        <v>135</v>
      </c>
    </row>
    <row r="485" spans="1:65" s="16" customFormat="1">
      <c r="B485" s="235"/>
      <c r="C485" s="236"/>
      <c r="D485" s="204" t="s">
        <v>143</v>
      </c>
      <c r="E485" s="237" t="s">
        <v>1</v>
      </c>
      <c r="F485" s="238" t="s">
        <v>177</v>
      </c>
      <c r="G485" s="236"/>
      <c r="H485" s="239">
        <v>8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AT485" s="245" t="s">
        <v>143</v>
      </c>
      <c r="AU485" s="245" t="s">
        <v>87</v>
      </c>
      <c r="AV485" s="16" t="s">
        <v>141</v>
      </c>
      <c r="AW485" s="16" t="s">
        <v>32</v>
      </c>
      <c r="AX485" s="16" t="s">
        <v>85</v>
      </c>
      <c r="AY485" s="245" t="s">
        <v>135</v>
      </c>
    </row>
    <row r="486" spans="1:65" s="2" customFormat="1" ht="33" customHeight="1">
      <c r="A486" s="35"/>
      <c r="B486" s="36"/>
      <c r="C486" s="188" t="s">
        <v>642</v>
      </c>
      <c r="D486" s="188" t="s">
        <v>137</v>
      </c>
      <c r="E486" s="189" t="s">
        <v>643</v>
      </c>
      <c r="F486" s="190" t="s">
        <v>644</v>
      </c>
      <c r="G486" s="191" t="s">
        <v>140</v>
      </c>
      <c r="H486" s="192">
        <v>30</v>
      </c>
      <c r="I486" s="193"/>
      <c r="J486" s="194">
        <f>ROUND(I486*H486,2)</f>
        <v>0</v>
      </c>
      <c r="K486" s="195"/>
      <c r="L486" s="40"/>
      <c r="M486" s="196" t="s">
        <v>1</v>
      </c>
      <c r="N486" s="197" t="s">
        <v>42</v>
      </c>
      <c r="O486" s="72"/>
      <c r="P486" s="198">
        <f>O486*H486</f>
        <v>0</v>
      </c>
      <c r="Q486" s="198">
        <v>0</v>
      </c>
      <c r="R486" s="198">
        <f>Q486*H486</f>
        <v>0</v>
      </c>
      <c r="S486" s="198">
        <v>0</v>
      </c>
      <c r="T486" s="199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0" t="s">
        <v>141</v>
      </c>
      <c r="AT486" s="200" t="s">
        <v>137</v>
      </c>
      <c r="AU486" s="200" t="s">
        <v>87</v>
      </c>
      <c r="AY486" s="18" t="s">
        <v>135</v>
      </c>
      <c r="BE486" s="201">
        <f>IF(N486="základní",J486,0)</f>
        <v>0</v>
      </c>
      <c r="BF486" s="201">
        <f>IF(N486="snížená",J486,0)</f>
        <v>0</v>
      </c>
      <c r="BG486" s="201">
        <f>IF(N486="zákl. přenesená",J486,0)</f>
        <v>0</v>
      </c>
      <c r="BH486" s="201">
        <f>IF(N486="sníž. přenesená",J486,0)</f>
        <v>0</v>
      </c>
      <c r="BI486" s="201">
        <f>IF(N486="nulová",J486,0)</f>
        <v>0</v>
      </c>
      <c r="BJ486" s="18" t="s">
        <v>85</v>
      </c>
      <c r="BK486" s="201">
        <f>ROUND(I486*H486,2)</f>
        <v>0</v>
      </c>
      <c r="BL486" s="18" t="s">
        <v>141</v>
      </c>
      <c r="BM486" s="200" t="s">
        <v>645</v>
      </c>
    </row>
    <row r="487" spans="1:65" s="13" customFormat="1">
      <c r="B487" s="202"/>
      <c r="C487" s="203"/>
      <c r="D487" s="204" t="s">
        <v>143</v>
      </c>
      <c r="E487" s="205" t="s">
        <v>1</v>
      </c>
      <c r="F487" s="206" t="s">
        <v>144</v>
      </c>
      <c r="G487" s="203"/>
      <c r="H487" s="205" t="s">
        <v>1</v>
      </c>
      <c r="I487" s="207"/>
      <c r="J487" s="203"/>
      <c r="K487" s="203"/>
      <c r="L487" s="208"/>
      <c r="M487" s="209"/>
      <c r="N487" s="210"/>
      <c r="O487" s="210"/>
      <c r="P487" s="210"/>
      <c r="Q487" s="210"/>
      <c r="R487" s="210"/>
      <c r="S487" s="210"/>
      <c r="T487" s="211"/>
      <c r="AT487" s="212" t="s">
        <v>143</v>
      </c>
      <c r="AU487" s="212" t="s">
        <v>87</v>
      </c>
      <c r="AV487" s="13" t="s">
        <v>85</v>
      </c>
      <c r="AW487" s="13" t="s">
        <v>32</v>
      </c>
      <c r="AX487" s="13" t="s">
        <v>77</v>
      </c>
      <c r="AY487" s="212" t="s">
        <v>135</v>
      </c>
    </row>
    <row r="488" spans="1:65" s="13" customFormat="1">
      <c r="B488" s="202"/>
      <c r="C488" s="203"/>
      <c r="D488" s="204" t="s">
        <v>143</v>
      </c>
      <c r="E488" s="205" t="s">
        <v>1</v>
      </c>
      <c r="F488" s="206" t="s">
        <v>260</v>
      </c>
      <c r="G488" s="203"/>
      <c r="H488" s="205" t="s">
        <v>1</v>
      </c>
      <c r="I488" s="207"/>
      <c r="J488" s="203"/>
      <c r="K488" s="203"/>
      <c r="L488" s="208"/>
      <c r="M488" s="209"/>
      <c r="N488" s="210"/>
      <c r="O488" s="210"/>
      <c r="P488" s="210"/>
      <c r="Q488" s="210"/>
      <c r="R488" s="210"/>
      <c r="S488" s="210"/>
      <c r="T488" s="211"/>
      <c r="AT488" s="212" t="s">
        <v>143</v>
      </c>
      <c r="AU488" s="212" t="s">
        <v>87</v>
      </c>
      <c r="AV488" s="13" t="s">
        <v>85</v>
      </c>
      <c r="AW488" s="13" t="s">
        <v>32</v>
      </c>
      <c r="AX488" s="13" t="s">
        <v>77</v>
      </c>
      <c r="AY488" s="212" t="s">
        <v>135</v>
      </c>
    </row>
    <row r="489" spans="1:65" s="13" customFormat="1" ht="22.5">
      <c r="B489" s="202"/>
      <c r="C489" s="203"/>
      <c r="D489" s="204" t="s">
        <v>143</v>
      </c>
      <c r="E489" s="205" t="s">
        <v>1</v>
      </c>
      <c r="F489" s="206" t="s">
        <v>646</v>
      </c>
      <c r="G489" s="203"/>
      <c r="H489" s="205" t="s">
        <v>1</v>
      </c>
      <c r="I489" s="207"/>
      <c r="J489" s="203"/>
      <c r="K489" s="203"/>
      <c r="L489" s="208"/>
      <c r="M489" s="209"/>
      <c r="N489" s="210"/>
      <c r="O489" s="210"/>
      <c r="P489" s="210"/>
      <c r="Q489" s="210"/>
      <c r="R489" s="210"/>
      <c r="S489" s="210"/>
      <c r="T489" s="211"/>
      <c r="AT489" s="212" t="s">
        <v>143</v>
      </c>
      <c r="AU489" s="212" t="s">
        <v>87</v>
      </c>
      <c r="AV489" s="13" t="s">
        <v>85</v>
      </c>
      <c r="AW489" s="13" t="s">
        <v>32</v>
      </c>
      <c r="AX489" s="13" t="s">
        <v>77</v>
      </c>
      <c r="AY489" s="212" t="s">
        <v>135</v>
      </c>
    </row>
    <row r="490" spans="1:65" s="14" customFormat="1">
      <c r="B490" s="213"/>
      <c r="C490" s="214"/>
      <c r="D490" s="204" t="s">
        <v>143</v>
      </c>
      <c r="E490" s="215" t="s">
        <v>1</v>
      </c>
      <c r="F490" s="216" t="s">
        <v>647</v>
      </c>
      <c r="G490" s="214"/>
      <c r="H490" s="217">
        <v>30</v>
      </c>
      <c r="I490" s="218"/>
      <c r="J490" s="214"/>
      <c r="K490" s="214"/>
      <c r="L490" s="219"/>
      <c r="M490" s="220"/>
      <c r="N490" s="221"/>
      <c r="O490" s="221"/>
      <c r="P490" s="221"/>
      <c r="Q490" s="221"/>
      <c r="R490" s="221"/>
      <c r="S490" s="221"/>
      <c r="T490" s="222"/>
      <c r="AT490" s="223" t="s">
        <v>143</v>
      </c>
      <c r="AU490" s="223" t="s">
        <v>87</v>
      </c>
      <c r="AV490" s="14" t="s">
        <v>87</v>
      </c>
      <c r="AW490" s="14" t="s">
        <v>32</v>
      </c>
      <c r="AX490" s="14" t="s">
        <v>85</v>
      </c>
      <c r="AY490" s="223" t="s">
        <v>135</v>
      </c>
    </row>
    <row r="491" spans="1:65" s="2" customFormat="1" ht="21.75" customHeight="1">
      <c r="A491" s="35"/>
      <c r="B491" s="36"/>
      <c r="C491" s="188" t="s">
        <v>648</v>
      </c>
      <c r="D491" s="188" t="s">
        <v>137</v>
      </c>
      <c r="E491" s="189" t="s">
        <v>649</v>
      </c>
      <c r="F491" s="190" t="s">
        <v>650</v>
      </c>
      <c r="G491" s="191" t="s">
        <v>376</v>
      </c>
      <c r="H491" s="192">
        <v>20</v>
      </c>
      <c r="I491" s="193"/>
      <c r="J491" s="194">
        <f>ROUND(I491*H491,2)</f>
        <v>0</v>
      </c>
      <c r="K491" s="195"/>
      <c r="L491" s="40"/>
      <c r="M491" s="196" t="s">
        <v>1</v>
      </c>
      <c r="N491" s="197" t="s">
        <v>42</v>
      </c>
      <c r="O491" s="72"/>
      <c r="P491" s="198">
        <f>O491*H491</f>
        <v>0</v>
      </c>
      <c r="Q491" s="198">
        <v>0</v>
      </c>
      <c r="R491" s="198">
        <f>Q491*H491</f>
        <v>0</v>
      </c>
      <c r="S491" s="198">
        <v>0</v>
      </c>
      <c r="T491" s="199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0" t="s">
        <v>141</v>
      </c>
      <c r="AT491" s="200" t="s">
        <v>137</v>
      </c>
      <c r="AU491" s="200" t="s">
        <v>87</v>
      </c>
      <c r="AY491" s="18" t="s">
        <v>135</v>
      </c>
      <c r="BE491" s="201">
        <f>IF(N491="základní",J491,0)</f>
        <v>0</v>
      </c>
      <c r="BF491" s="201">
        <f>IF(N491="snížená",J491,0)</f>
        <v>0</v>
      </c>
      <c r="BG491" s="201">
        <f>IF(N491="zákl. přenesená",J491,0)</f>
        <v>0</v>
      </c>
      <c r="BH491" s="201">
        <f>IF(N491="sníž. přenesená",J491,0)</f>
        <v>0</v>
      </c>
      <c r="BI491" s="201">
        <f>IF(N491="nulová",J491,0)</f>
        <v>0</v>
      </c>
      <c r="BJ491" s="18" t="s">
        <v>85</v>
      </c>
      <c r="BK491" s="201">
        <f>ROUND(I491*H491,2)</f>
        <v>0</v>
      </c>
      <c r="BL491" s="18" t="s">
        <v>141</v>
      </c>
      <c r="BM491" s="200" t="s">
        <v>651</v>
      </c>
    </row>
    <row r="492" spans="1:65" s="13" customFormat="1">
      <c r="B492" s="202"/>
      <c r="C492" s="203"/>
      <c r="D492" s="204" t="s">
        <v>143</v>
      </c>
      <c r="E492" s="205" t="s">
        <v>1</v>
      </c>
      <c r="F492" s="206" t="s">
        <v>144</v>
      </c>
      <c r="G492" s="203"/>
      <c r="H492" s="205" t="s">
        <v>1</v>
      </c>
      <c r="I492" s="207"/>
      <c r="J492" s="203"/>
      <c r="K492" s="203"/>
      <c r="L492" s="208"/>
      <c r="M492" s="209"/>
      <c r="N492" s="210"/>
      <c r="O492" s="210"/>
      <c r="P492" s="210"/>
      <c r="Q492" s="210"/>
      <c r="R492" s="210"/>
      <c r="S492" s="210"/>
      <c r="T492" s="211"/>
      <c r="AT492" s="212" t="s">
        <v>143</v>
      </c>
      <c r="AU492" s="212" t="s">
        <v>87</v>
      </c>
      <c r="AV492" s="13" t="s">
        <v>85</v>
      </c>
      <c r="AW492" s="13" t="s">
        <v>32</v>
      </c>
      <c r="AX492" s="13" t="s">
        <v>77</v>
      </c>
      <c r="AY492" s="212" t="s">
        <v>135</v>
      </c>
    </row>
    <row r="493" spans="1:65" s="13" customFormat="1">
      <c r="B493" s="202"/>
      <c r="C493" s="203"/>
      <c r="D493" s="204" t="s">
        <v>143</v>
      </c>
      <c r="E493" s="205" t="s">
        <v>1</v>
      </c>
      <c r="F493" s="206" t="s">
        <v>652</v>
      </c>
      <c r="G493" s="203"/>
      <c r="H493" s="205" t="s">
        <v>1</v>
      </c>
      <c r="I493" s="207"/>
      <c r="J493" s="203"/>
      <c r="K493" s="203"/>
      <c r="L493" s="208"/>
      <c r="M493" s="209"/>
      <c r="N493" s="210"/>
      <c r="O493" s="210"/>
      <c r="P493" s="210"/>
      <c r="Q493" s="210"/>
      <c r="R493" s="210"/>
      <c r="S493" s="210"/>
      <c r="T493" s="211"/>
      <c r="AT493" s="212" t="s">
        <v>143</v>
      </c>
      <c r="AU493" s="212" t="s">
        <v>87</v>
      </c>
      <c r="AV493" s="13" t="s">
        <v>85</v>
      </c>
      <c r="AW493" s="13" t="s">
        <v>32</v>
      </c>
      <c r="AX493" s="13" t="s">
        <v>77</v>
      </c>
      <c r="AY493" s="212" t="s">
        <v>135</v>
      </c>
    </row>
    <row r="494" spans="1:65" s="13" customFormat="1" ht="22.5">
      <c r="B494" s="202"/>
      <c r="C494" s="203"/>
      <c r="D494" s="204" t="s">
        <v>143</v>
      </c>
      <c r="E494" s="205" t="s">
        <v>1</v>
      </c>
      <c r="F494" s="206" t="s">
        <v>653</v>
      </c>
      <c r="G494" s="203"/>
      <c r="H494" s="205" t="s">
        <v>1</v>
      </c>
      <c r="I494" s="207"/>
      <c r="J494" s="203"/>
      <c r="K494" s="203"/>
      <c r="L494" s="208"/>
      <c r="M494" s="209"/>
      <c r="N494" s="210"/>
      <c r="O494" s="210"/>
      <c r="P494" s="210"/>
      <c r="Q494" s="210"/>
      <c r="R494" s="210"/>
      <c r="S494" s="210"/>
      <c r="T494" s="211"/>
      <c r="AT494" s="212" t="s">
        <v>143</v>
      </c>
      <c r="AU494" s="212" t="s">
        <v>87</v>
      </c>
      <c r="AV494" s="13" t="s">
        <v>85</v>
      </c>
      <c r="AW494" s="13" t="s">
        <v>32</v>
      </c>
      <c r="AX494" s="13" t="s">
        <v>77</v>
      </c>
      <c r="AY494" s="212" t="s">
        <v>135</v>
      </c>
    </row>
    <row r="495" spans="1:65" s="14" customFormat="1">
      <c r="B495" s="213"/>
      <c r="C495" s="214"/>
      <c r="D495" s="204" t="s">
        <v>143</v>
      </c>
      <c r="E495" s="215" t="s">
        <v>1</v>
      </c>
      <c r="F495" s="216" t="s">
        <v>654</v>
      </c>
      <c r="G495" s="214"/>
      <c r="H495" s="217">
        <v>20</v>
      </c>
      <c r="I495" s="218"/>
      <c r="J495" s="214"/>
      <c r="K495" s="214"/>
      <c r="L495" s="219"/>
      <c r="M495" s="220"/>
      <c r="N495" s="221"/>
      <c r="O495" s="221"/>
      <c r="P495" s="221"/>
      <c r="Q495" s="221"/>
      <c r="R495" s="221"/>
      <c r="S495" s="221"/>
      <c r="T495" s="222"/>
      <c r="AT495" s="223" t="s">
        <v>143</v>
      </c>
      <c r="AU495" s="223" t="s">
        <v>87</v>
      </c>
      <c r="AV495" s="14" t="s">
        <v>87</v>
      </c>
      <c r="AW495" s="14" t="s">
        <v>32</v>
      </c>
      <c r="AX495" s="14" t="s">
        <v>85</v>
      </c>
      <c r="AY495" s="223" t="s">
        <v>135</v>
      </c>
    </row>
    <row r="496" spans="1:65" s="2" customFormat="1" ht="24.2" customHeight="1">
      <c r="A496" s="35"/>
      <c r="B496" s="36"/>
      <c r="C496" s="188" t="s">
        <v>655</v>
      </c>
      <c r="D496" s="188" t="s">
        <v>137</v>
      </c>
      <c r="E496" s="189" t="s">
        <v>656</v>
      </c>
      <c r="F496" s="190" t="s">
        <v>657</v>
      </c>
      <c r="G496" s="191" t="s">
        <v>339</v>
      </c>
      <c r="H496" s="192">
        <v>1</v>
      </c>
      <c r="I496" s="193"/>
      <c r="J496" s="194">
        <f>ROUND(I496*H496,2)</f>
        <v>0</v>
      </c>
      <c r="K496" s="195"/>
      <c r="L496" s="40"/>
      <c r="M496" s="196" t="s">
        <v>1</v>
      </c>
      <c r="N496" s="197" t="s">
        <v>42</v>
      </c>
      <c r="O496" s="72"/>
      <c r="P496" s="198">
        <f>O496*H496</f>
        <v>0</v>
      </c>
      <c r="Q496" s="198">
        <v>0</v>
      </c>
      <c r="R496" s="198">
        <f>Q496*H496</f>
        <v>0</v>
      </c>
      <c r="S496" s="198">
        <v>0</v>
      </c>
      <c r="T496" s="199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0" t="s">
        <v>141</v>
      </c>
      <c r="AT496" s="200" t="s">
        <v>137</v>
      </c>
      <c r="AU496" s="200" t="s">
        <v>87</v>
      </c>
      <c r="AY496" s="18" t="s">
        <v>135</v>
      </c>
      <c r="BE496" s="201">
        <f>IF(N496="základní",J496,0)</f>
        <v>0</v>
      </c>
      <c r="BF496" s="201">
        <f>IF(N496="snížená",J496,0)</f>
        <v>0</v>
      </c>
      <c r="BG496" s="201">
        <f>IF(N496="zákl. přenesená",J496,0)</f>
        <v>0</v>
      </c>
      <c r="BH496" s="201">
        <f>IF(N496="sníž. přenesená",J496,0)</f>
        <v>0</v>
      </c>
      <c r="BI496" s="201">
        <f>IF(N496="nulová",J496,0)</f>
        <v>0</v>
      </c>
      <c r="BJ496" s="18" t="s">
        <v>85</v>
      </c>
      <c r="BK496" s="201">
        <f>ROUND(I496*H496,2)</f>
        <v>0</v>
      </c>
      <c r="BL496" s="18" t="s">
        <v>141</v>
      </c>
      <c r="BM496" s="200" t="s">
        <v>658</v>
      </c>
    </row>
    <row r="497" spans="1:65" s="13" customFormat="1">
      <c r="B497" s="202"/>
      <c r="C497" s="203"/>
      <c r="D497" s="204" t="s">
        <v>143</v>
      </c>
      <c r="E497" s="205" t="s">
        <v>1</v>
      </c>
      <c r="F497" s="206" t="s">
        <v>144</v>
      </c>
      <c r="G497" s="203"/>
      <c r="H497" s="205" t="s">
        <v>1</v>
      </c>
      <c r="I497" s="207"/>
      <c r="J497" s="203"/>
      <c r="K497" s="203"/>
      <c r="L497" s="208"/>
      <c r="M497" s="209"/>
      <c r="N497" s="210"/>
      <c r="O497" s="210"/>
      <c r="P497" s="210"/>
      <c r="Q497" s="210"/>
      <c r="R497" s="210"/>
      <c r="S497" s="210"/>
      <c r="T497" s="211"/>
      <c r="AT497" s="212" t="s">
        <v>143</v>
      </c>
      <c r="AU497" s="212" t="s">
        <v>87</v>
      </c>
      <c r="AV497" s="13" t="s">
        <v>85</v>
      </c>
      <c r="AW497" s="13" t="s">
        <v>32</v>
      </c>
      <c r="AX497" s="13" t="s">
        <v>77</v>
      </c>
      <c r="AY497" s="212" t="s">
        <v>135</v>
      </c>
    </row>
    <row r="498" spans="1:65" s="14" customFormat="1">
      <c r="B498" s="213"/>
      <c r="C498" s="214"/>
      <c r="D498" s="204" t="s">
        <v>143</v>
      </c>
      <c r="E498" s="215" t="s">
        <v>1</v>
      </c>
      <c r="F498" s="216" t="s">
        <v>659</v>
      </c>
      <c r="G498" s="214"/>
      <c r="H498" s="217">
        <v>1</v>
      </c>
      <c r="I498" s="218"/>
      <c r="J498" s="214"/>
      <c r="K498" s="214"/>
      <c r="L498" s="219"/>
      <c r="M498" s="220"/>
      <c r="N498" s="221"/>
      <c r="O498" s="221"/>
      <c r="P498" s="221"/>
      <c r="Q498" s="221"/>
      <c r="R498" s="221"/>
      <c r="S498" s="221"/>
      <c r="T498" s="222"/>
      <c r="AT498" s="223" t="s">
        <v>143</v>
      </c>
      <c r="AU498" s="223" t="s">
        <v>87</v>
      </c>
      <c r="AV498" s="14" t="s">
        <v>87</v>
      </c>
      <c r="AW498" s="14" t="s">
        <v>32</v>
      </c>
      <c r="AX498" s="14" t="s">
        <v>85</v>
      </c>
      <c r="AY498" s="223" t="s">
        <v>135</v>
      </c>
    </row>
    <row r="499" spans="1:65" s="12" customFormat="1" ht="22.9" customHeight="1">
      <c r="B499" s="172"/>
      <c r="C499" s="173"/>
      <c r="D499" s="174" t="s">
        <v>76</v>
      </c>
      <c r="E499" s="186" t="s">
        <v>660</v>
      </c>
      <c r="F499" s="186" t="s">
        <v>661</v>
      </c>
      <c r="G499" s="173"/>
      <c r="H499" s="173"/>
      <c r="I499" s="176"/>
      <c r="J499" s="187">
        <f>BK499</f>
        <v>0</v>
      </c>
      <c r="K499" s="173"/>
      <c r="L499" s="178"/>
      <c r="M499" s="179"/>
      <c r="N499" s="180"/>
      <c r="O499" s="180"/>
      <c r="P499" s="181">
        <f>SUM(P500:P510)</f>
        <v>0</v>
      </c>
      <c r="Q499" s="180"/>
      <c r="R499" s="181">
        <f>SUM(R500:R510)</f>
        <v>0</v>
      </c>
      <c r="S499" s="180"/>
      <c r="T499" s="182">
        <f>SUM(T500:T510)</f>
        <v>0</v>
      </c>
      <c r="AR499" s="183" t="s">
        <v>85</v>
      </c>
      <c r="AT499" s="184" t="s">
        <v>76</v>
      </c>
      <c r="AU499" s="184" t="s">
        <v>85</v>
      </c>
      <c r="AY499" s="183" t="s">
        <v>135</v>
      </c>
      <c r="BK499" s="185">
        <f>SUM(BK500:BK510)</f>
        <v>0</v>
      </c>
    </row>
    <row r="500" spans="1:65" s="2" customFormat="1" ht="33" customHeight="1">
      <c r="A500" s="35"/>
      <c r="B500" s="36"/>
      <c r="C500" s="188" t="s">
        <v>662</v>
      </c>
      <c r="D500" s="188" t="s">
        <v>137</v>
      </c>
      <c r="E500" s="189" t="s">
        <v>663</v>
      </c>
      <c r="F500" s="190" t="s">
        <v>664</v>
      </c>
      <c r="G500" s="191" t="s">
        <v>206</v>
      </c>
      <c r="H500" s="192">
        <v>46.054000000000002</v>
      </c>
      <c r="I500" s="193"/>
      <c r="J500" s="194">
        <f>ROUND(I500*H500,2)</f>
        <v>0</v>
      </c>
      <c r="K500" s="195"/>
      <c r="L500" s="40"/>
      <c r="M500" s="196" t="s">
        <v>1</v>
      </c>
      <c r="N500" s="197" t="s">
        <v>42</v>
      </c>
      <c r="O500" s="72"/>
      <c r="P500" s="198">
        <f>O500*H500</f>
        <v>0</v>
      </c>
      <c r="Q500" s="198">
        <v>0</v>
      </c>
      <c r="R500" s="198">
        <f>Q500*H500</f>
        <v>0</v>
      </c>
      <c r="S500" s="198">
        <v>0</v>
      </c>
      <c r="T500" s="199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0" t="s">
        <v>141</v>
      </c>
      <c r="AT500" s="200" t="s">
        <v>137</v>
      </c>
      <c r="AU500" s="200" t="s">
        <v>87</v>
      </c>
      <c r="AY500" s="18" t="s">
        <v>135</v>
      </c>
      <c r="BE500" s="201">
        <f>IF(N500="základní",J500,0)</f>
        <v>0</v>
      </c>
      <c r="BF500" s="201">
        <f>IF(N500="snížená",J500,0)</f>
        <v>0</v>
      </c>
      <c r="BG500" s="201">
        <f>IF(N500="zákl. přenesená",J500,0)</f>
        <v>0</v>
      </c>
      <c r="BH500" s="201">
        <f>IF(N500="sníž. přenesená",J500,0)</f>
        <v>0</v>
      </c>
      <c r="BI500" s="201">
        <f>IF(N500="nulová",J500,0)</f>
        <v>0</v>
      </c>
      <c r="BJ500" s="18" t="s">
        <v>85</v>
      </c>
      <c r="BK500" s="201">
        <f>ROUND(I500*H500,2)</f>
        <v>0</v>
      </c>
      <c r="BL500" s="18" t="s">
        <v>141</v>
      </c>
      <c r="BM500" s="200" t="s">
        <v>665</v>
      </c>
    </row>
    <row r="501" spans="1:65" s="2" customFormat="1" ht="24.2" customHeight="1">
      <c r="A501" s="35"/>
      <c r="B501" s="36"/>
      <c r="C501" s="188" t="s">
        <v>666</v>
      </c>
      <c r="D501" s="188" t="s">
        <v>137</v>
      </c>
      <c r="E501" s="189" t="s">
        <v>667</v>
      </c>
      <c r="F501" s="190" t="s">
        <v>668</v>
      </c>
      <c r="G501" s="191" t="s">
        <v>206</v>
      </c>
      <c r="H501" s="192">
        <v>46.054000000000002</v>
      </c>
      <c r="I501" s="193"/>
      <c r="J501" s="194">
        <f>ROUND(I501*H501,2)</f>
        <v>0</v>
      </c>
      <c r="K501" s="195"/>
      <c r="L501" s="40"/>
      <c r="M501" s="196" t="s">
        <v>1</v>
      </c>
      <c r="N501" s="197" t="s">
        <v>42</v>
      </c>
      <c r="O501" s="72"/>
      <c r="P501" s="198">
        <f>O501*H501</f>
        <v>0</v>
      </c>
      <c r="Q501" s="198">
        <v>0</v>
      </c>
      <c r="R501" s="198">
        <f>Q501*H501</f>
        <v>0</v>
      </c>
      <c r="S501" s="198">
        <v>0</v>
      </c>
      <c r="T501" s="199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0" t="s">
        <v>141</v>
      </c>
      <c r="AT501" s="200" t="s">
        <v>137</v>
      </c>
      <c r="AU501" s="200" t="s">
        <v>87</v>
      </c>
      <c r="AY501" s="18" t="s">
        <v>135</v>
      </c>
      <c r="BE501" s="201">
        <f>IF(N501="základní",J501,0)</f>
        <v>0</v>
      </c>
      <c r="BF501" s="201">
        <f>IF(N501="snížená",J501,0)</f>
        <v>0</v>
      </c>
      <c r="BG501" s="201">
        <f>IF(N501="zákl. přenesená",J501,0)</f>
        <v>0</v>
      </c>
      <c r="BH501" s="201">
        <f>IF(N501="sníž. přenesená",J501,0)</f>
        <v>0</v>
      </c>
      <c r="BI501" s="201">
        <f>IF(N501="nulová",J501,0)</f>
        <v>0</v>
      </c>
      <c r="BJ501" s="18" t="s">
        <v>85</v>
      </c>
      <c r="BK501" s="201">
        <f>ROUND(I501*H501,2)</f>
        <v>0</v>
      </c>
      <c r="BL501" s="18" t="s">
        <v>141</v>
      </c>
      <c r="BM501" s="200" t="s">
        <v>669</v>
      </c>
    </row>
    <row r="502" spans="1:65" s="2" customFormat="1" ht="24.2" customHeight="1">
      <c r="A502" s="35"/>
      <c r="B502" s="36"/>
      <c r="C502" s="188" t="s">
        <v>670</v>
      </c>
      <c r="D502" s="188" t="s">
        <v>137</v>
      </c>
      <c r="E502" s="189" t="s">
        <v>671</v>
      </c>
      <c r="F502" s="190" t="s">
        <v>672</v>
      </c>
      <c r="G502" s="191" t="s">
        <v>206</v>
      </c>
      <c r="H502" s="192">
        <v>414.48599999999999</v>
      </c>
      <c r="I502" s="193"/>
      <c r="J502" s="194">
        <f>ROUND(I502*H502,2)</f>
        <v>0</v>
      </c>
      <c r="K502" s="195"/>
      <c r="L502" s="40"/>
      <c r="M502" s="196" t="s">
        <v>1</v>
      </c>
      <c r="N502" s="197" t="s">
        <v>42</v>
      </c>
      <c r="O502" s="72"/>
      <c r="P502" s="198">
        <f>O502*H502</f>
        <v>0</v>
      </c>
      <c r="Q502" s="198">
        <v>0</v>
      </c>
      <c r="R502" s="198">
        <f>Q502*H502</f>
        <v>0</v>
      </c>
      <c r="S502" s="198">
        <v>0</v>
      </c>
      <c r="T502" s="199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0" t="s">
        <v>141</v>
      </c>
      <c r="AT502" s="200" t="s">
        <v>137</v>
      </c>
      <c r="AU502" s="200" t="s">
        <v>87</v>
      </c>
      <c r="AY502" s="18" t="s">
        <v>135</v>
      </c>
      <c r="BE502" s="201">
        <f>IF(N502="základní",J502,0)</f>
        <v>0</v>
      </c>
      <c r="BF502" s="201">
        <f>IF(N502="snížená",J502,0)</f>
        <v>0</v>
      </c>
      <c r="BG502" s="201">
        <f>IF(N502="zákl. přenesená",J502,0)</f>
        <v>0</v>
      </c>
      <c r="BH502" s="201">
        <f>IF(N502="sníž. přenesená",J502,0)</f>
        <v>0</v>
      </c>
      <c r="BI502" s="201">
        <f>IF(N502="nulová",J502,0)</f>
        <v>0</v>
      </c>
      <c r="BJ502" s="18" t="s">
        <v>85</v>
      </c>
      <c r="BK502" s="201">
        <f>ROUND(I502*H502,2)</f>
        <v>0</v>
      </c>
      <c r="BL502" s="18" t="s">
        <v>141</v>
      </c>
      <c r="BM502" s="200" t="s">
        <v>673</v>
      </c>
    </row>
    <row r="503" spans="1:65" s="14" customFormat="1">
      <c r="B503" s="213"/>
      <c r="C503" s="214"/>
      <c r="D503" s="204" t="s">
        <v>143</v>
      </c>
      <c r="E503" s="214"/>
      <c r="F503" s="216" t="s">
        <v>674</v>
      </c>
      <c r="G503" s="214"/>
      <c r="H503" s="217">
        <v>414.48599999999999</v>
      </c>
      <c r="I503" s="218"/>
      <c r="J503" s="214"/>
      <c r="K503" s="214"/>
      <c r="L503" s="219"/>
      <c r="M503" s="220"/>
      <c r="N503" s="221"/>
      <c r="O503" s="221"/>
      <c r="P503" s="221"/>
      <c r="Q503" s="221"/>
      <c r="R503" s="221"/>
      <c r="S503" s="221"/>
      <c r="T503" s="222"/>
      <c r="AT503" s="223" t="s">
        <v>143</v>
      </c>
      <c r="AU503" s="223" t="s">
        <v>87</v>
      </c>
      <c r="AV503" s="14" t="s">
        <v>87</v>
      </c>
      <c r="AW503" s="14" t="s">
        <v>4</v>
      </c>
      <c r="AX503" s="14" t="s">
        <v>85</v>
      </c>
      <c r="AY503" s="223" t="s">
        <v>135</v>
      </c>
    </row>
    <row r="504" spans="1:65" s="2" customFormat="1" ht="33" customHeight="1">
      <c r="A504" s="35"/>
      <c r="B504" s="36"/>
      <c r="C504" s="188" t="s">
        <v>675</v>
      </c>
      <c r="D504" s="188" t="s">
        <v>137</v>
      </c>
      <c r="E504" s="189" t="s">
        <v>676</v>
      </c>
      <c r="F504" s="190" t="s">
        <v>677</v>
      </c>
      <c r="G504" s="191" t="s">
        <v>206</v>
      </c>
      <c r="H504" s="192">
        <v>9.0250000000000004</v>
      </c>
      <c r="I504" s="193"/>
      <c r="J504" s="194">
        <f t="shared" ref="J504:J510" si="10">ROUND(I504*H504,2)</f>
        <v>0</v>
      </c>
      <c r="K504" s="195"/>
      <c r="L504" s="40"/>
      <c r="M504" s="196" t="s">
        <v>1</v>
      </c>
      <c r="N504" s="197" t="s">
        <v>42</v>
      </c>
      <c r="O504" s="72"/>
      <c r="P504" s="198">
        <f t="shared" ref="P504:P510" si="11">O504*H504</f>
        <v>0</v>
      </c>
      <c r="Q504" s="198">
        <v>0</v>
      </c>
      <c r="R504" s="198">
        <f t="shared" ref="R504:R510" si="12">Q504*H504</f>
        <v>0</v>
      </c>
      <c r="S504" s="198">
        <v>0</v>
      </c>
      <c r="T504" s="199">
        <f t="shared" ref="T504:T510" si="13"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00" t="s">
        <v>141</v>
      </c>
      <c r="AT504" s="200" t="s">
        <v>137</v>
      </c>
      <c r="AU504" s="200" t="s">
        <v>87</v>
      </c>
      <c r="AY504" s="18" t="s">
        <v>135</v>
      </c>
      <c r="BE504" s="201">
        <f t="shared" ref="BE504:BE510" si="14">IF(N504="základní",J504,0)</f>
        <v>0</v>
      </c>
      <c r="BF504" s="201">
        <f t="shared" ref="BF504:BF510" si="15">IF(N504="snížená",J504,0)</f>
        <v>0</v>
      </c>
      <c r="BG504" s="201">
        <f t="shared" ref="BG504:BG510" si="16">IF(N504="zákl. přenesená",J504,0)</f>
        <v>0</v>
      </c>
      <c r="BH504" s="201">
        <f t="shared" ref="BH504:BH510" si="17">IF(N504="sníž. přenesená",J504,0)</f>
        <v>0</v>
      </c>
      <c r="BI504" s="201">
        <f t="shared" ref="BI504:BI510" si="18">IF(N504="nulová",J504,0)</f>
        <v>0</v>
      </c>
      <c r="BJ504" s="18" t="s">
        <v>85</v>
      </c>
      <c r="BK504" s="201">
        <f t="shared" ref="BK504:BK510" si="19">ROUND(I504*H504,2)</f>
        <v>0</v>
      </c>
      <c r="BL504" s="18" t="s">
        <v>141</v>
      </c>
      <c r="BM504" s="200" t="s">
        <v>678</v>
      </c>
    </row>
    <row r="505" spans="1:65" s="2" customFormat="1" ht="37.9" customHeight="1">
      <c r="A505" s="35"/>
      <c r="B505" s="36"/>
      <c r="C505" s="188" t="s">
        <v>679</v>
      </c>
      <c r="D505" s="188" t="s">
        <v>137</v>
      </c>
      <c r="E505" s="189" t="s">
        <v>680</v>
      </c>
      <c r="F505" s="190" t="s">
        <v>681</v>
      </c>
      <c r="G505" s="191" t="s">
        <v>206</v>
      </c>
      <c r="H505" s="192">
        <v>0.22</v>
      </c>
      <c r="I505" s="193"/>
      <c r="J505" s="194">
        <f t="shared" si="10"/>
        <v>0</v>
      </c>
      <c r="K505" s="195"/>
      <c r="L505" s="40"/>
      <c r="M505" s="196" t="s">
        <v>1</v>
      </c>
      <c r="N505" s="197" t="s">
        <v>42</v>
      </c>
      <c r="O505" s="72"/>
      <c r="P505" s="198">
        <f t="shared" si="11"/>
        <v>0</v>
      </c>
      <c r="Q505" s="198">
        <v>0</v>
      </c>
      <c r="R505" s="198">
        <f t="shared" si="12"/>
        <v>0</v>
      </c>
      <c r="S505" s="198">
        <v>0</v>
      </c>
      <c r="T505" s="199">
        <f t="shared" si="13"/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0" t="s">
        <v>141</v>
      </c>
      <c r="AT505" s="200" t="s">
        <v>137</v>
      </c>
      <c r="AU505" s="200" t="s">
        <v>87</v>
      </c>
      <c r="AY505" s="18" t="s">
        <v>135</v>
      </c>
      <c r="BE505" s="201">
        <f t="shared" si="14"/>
        <v>0</v>
      </c>
      <c r="BF505" s="201">
        <f t="shared" si="15"/>
        <v>0</v>
      </c>
      <c r="BG505" s="201">
        <f t="shared" si="16"/>
        <v>0</v>
      </c>
      <c r="BH505" s="201">
        <f t="shared" si="17"/>
        <v>0</v>
      </c>
      <c r="BI505" s="201">
        <f t="shared" si="18"/>
        <v>0</v>
      </c>
      <c r="BJ505" s="18" t="s">
        <v>85</v>
      </c>
      <c r="BK505" s="201">
        <f t="shared" si="19"/>
        <v>0</v>
      </c>
      <c r="BL505" s="18" t="s">
        <v>141</v>
      </c>
      <c r="BM505" s="200" t="s">
        <v>682</v>
      </c>
    </row>
    <row r="506" spans="1:65" s="2" customFormat="1" ht="33" customHeight="1">
      <c r="A506" s="35"/>
      <c r="B506" s="36"/>
      <c r="C506" s="188" t="s">
        <v>683</v>
      </c>
      <c r="D506" s="188" t="s">
        <v>137</v>
      </c>
      <c r="E506" s="189" t="s">
        <v>684</v>
      </c>
      <c r="F506" s="190" t="s">
        <v>685</v>
      </c>
      <c r="G506" s="191" t="s">
        <v>206</v>
      </c>
      <c r="H506" s="192">
        <v>0.35699999999999998</v>
      </c>
      <c r="I506" s="193"/>
      <c r="J506" s="194">
        <f t="shared" si="10"/>
        <v>0</v>
      </c>
      <c r="K506" s="195"/>
      <c r="L506" s="40"/>
      <c r="M506" s="196" t="s">
        <v>1</v>
      </c>
      <c r="N506" s="197" t="s">
        <v>42</v>
      </c>
      <c r="O506" s="72"/>
      <c r="P506" s="198">
        <f t="shared" si="11"/>
        <v>0</v>
      </c>
      <c r="Q506" s="198">
        <v>0</v>
      </c>
      <c r="R506" s="198">
        <f t="shared" si="12"/>
        <v>0</v>
      </c>
      <c r="S506" s="198">
        <v>0</v>
      </c>
      <c r="T506" s="199">
        <f t="shared" si="13"/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00" t="s">
        <v>141</v>
      </c>
      <c r="AT506" s="200" t="s">
        <v>137</v>
      </c>
      <c r="AU506" s="200" t="s">
        <v>87</v>
      </c>
      <c r="AY506" s="18" t="s">
        <v>135</v>
      </c>
      <c r="BE506" s="201">
        <f t="shared" si="14"/>
        <v>0</v>
      </c>
      <c r="BF506" s="201">
        <f t="shared" si="15"/>
        <v>0</v>
      </c>
      <c r="BG506" s="201">
        <f t="shared" si="16"/>
        <v>0</v>
      </c>
      <c r="BH506" s="201">
        <f t="shared" si="17"/>
        <v>0</v>
      </c>
      <c r="BI506" s="201">
        <f t="shared" si="18"/>
        <v>0</v>
      </c>
      <c r="BJ506" s="18" t="s">
        <v>85</v>
      </c>
      <c r="BK506" s="201">
        <f t="shared" si="19"/>
        <v>0</v>
      </c>
      <c r="BL506" s="18" t="s">
        <v>141</v>
      </c>
      <c r="BM506" s="200" t="s">
        <v>686</v>
      </c>
    </row>
    <row r="507" spans="1:65" s="2" customFormat="1" ht="37.9" customHeight="1">
      <c r="A507" s="35"/>
      <c r="B507" s="36"/>
      <c r="C507" s="188" t="s">
        <v>687</v>
      </c>
      <c r="D507" s="188" t="s">
        <v>137</v>
      </c>
      <c r="E507" s="189" t="s">
        <v>688</v>
      </c>
      <c r="F507" s="190" t="s">
        <v>689</v>
      </c>
      <c r="G507" s="191" t="s">
        <v>206</v>
      </c>
      <c r="H507" s="192">
        <v>10.682</v>
      </c>
      <c r="I507" s="193"/>
      <c r="J507" s="194">
        <f t="shared" si="10"/>
        <v>0</v>
      </c>
      <c r="K507" s="195"/>
      <c r="L507" s="40"/>
      <c r="M507" s="196" t="s">
        <v>1</v>
      </c>
      <c r="N507" s="197" t="s">
        <v>42</v>
      </c>
      <c r="O507" s="72"/>
      <c r="P507" s="198">
        <f t="shared" si="11"/>
        <v>0</v>
      </c>
      <c r="Q507" s="198">
        <v>0</v>
      </c>
      <c r="R507" s="198">
        <f t="shared" si="12"/>
        <v>0</v>
      </c>
      <c r="S507" s="198">
        <v>0</v>
      </c>
      <c r="T507" s="199">
        <f t="shared" si="13"/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00" t="s">
        <v>141</v>
      </c>
      <c r="AT507" s="200" t="s">
        <v>137</v>
      </c>
      <c r="AU507" s="200" t="s">
        <v>87</v>
      </c>
      <c r="AY507" s="18" t="s">
        <v>135</v>
      </c>
      <c r="BE507" s="201">
        <f t="shared" si="14"/>
        <v>0</v>
      </c>
      <c r="BF507" s="201">
        <f t="shared" si="15"/>
        <v>0</v>
      </c>
      <c r="BG507" s="201">
        <f t="shared" si="16"/>
        <v>0</v>
      </c>
      <c r="BH507" s="201">
        <f t="shared" si="17"/>
        <v>0</v>
      </c>
      <c r="BI507" s="201">
        <f t="shared" si="18"/>
        <v>0</v>
      </c>
      <c r="BJ507" s="18" t="s">
        <v>85</v>
      </c>
      <c r="BK507" s="201">
        <f t="shared" si="19"/>
        <v>0</v>
      </c>
      <c r="BL507" s="18" t="s">
        <v>141</v>
      </c>
      <c r="BM507" s="200" t="s">
        <v>690</v>
      </c>
    </row>
    <row r="508" spans="1:65" s="2" customFormat="1" ht="37.9" customHeight="1">
      <c r="A508" s="35"/>
      <c r="B508" s="36"/>
      <c r="C508" s="188" t="s">
        <v>691</v>
      </c>
      <c r="D508" s="188" t="s">
        <v>137</v>
      </c>
      <c r="E508" s="189" t="s">
        <v>692</v>
      </c>
      <c r="F508" s="190" t="s">
        <v>693</v>
      </c>
      <c r="G508" s="191" t="s">
        <v>206</v>
      </c>
      <c r="H508" s="192">
        <v>7.29</v>
      </c>
      <c r="I508" s="193"/>
      <c r="J508" s="194">
        <f t="shared" si="10"/>
        <v>0</v>
      </c>
      <c r="K508" s="195"/>
      <c r="L508" s="40"/>
      <c r="M508" s="196" t="s">
        <v>1</v>
      </c>
      <c r="N508" s="197" t="s">
        <v>42</v>
      </c>
      <c r="O508" s="72"/>
      <c r="P508" s="198">
        <f t="shared" si="11"/>
        <v>0</v>
      </c>
      <c r="Q508" s="198">
        <v>0</v>
      </c>
      <c r="R508" s="198">
        <f t="shared" si="12"/>
        <v>0</v>
      </c>
      <c r="S508" s="198">
        <v>0</v>
      </c>
      <c r="T508" s="199">
        <f t="shared" si="13"/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00" t="s">
        <v>141</v>
      </c>
      <c r="AT508" s="200" t="s">
        <v>137</v>
      </c>
      <c r="AU508" s="200" t="s">
        <v>87</v>
      </c>
      <c r="AY508" s="18" t="s">
        <v>135</v>
      </c>
      <c r="BE508" s="201">
        <f t="shared" si="14"/>
        <v>0</v>
      </c>
      <c r="BF508" s="201">
        <f t="shared" si="15"/>
        <v>0</v>
      </c>
      <c r="BG508" s="201">
        <f t="shared" si="16"/>
        <v>0</v>
      </c>
      <c r="BH508" s="201">
        <f t="shared" si="17"/>
        <v>0</v>
      </c>
      <c r="BI508" s="201">
        <f t="shared" si="18"/>
        <v>0</v>
      </c>
      <c r="BJ508" s="18" t="s">
        <v>85</v>
      </c>
      <c r="BK508" s="201">
        <f t="shared" si="19"/>
        <v>0</v>
      </c>
      <c r="BL508" s="18" t="s">
        <v>141</v>
      </c>
      <c r="BM508" s="200" t="s">
        <v>694</v>
      </c>
    </row>
    <row r="509" spans="1:65" s="2" customFormat="1" ht="37.9" customHeight="1">
      <c r="A509" s="35"/>
      <c r="B509" s="36"/>
      <c r="C509" s="188" t="s">
        <v>695</v>
      </c>
      <c r="D509" s="188" t="s">
        <v>137</v>
      </c>
      <c r="E509" s="189" t="s">
        <v>696</v>
      </c>
      <c r="F509" s="190" t="s">
        <v>697</v>
      </c>
      <c r="G509" s="191" t="s">
        <v>206</v>
      </c>
      <c r="H509" s="192">
        <v>11.52</v>
      </c>
      <c r="I509" s="193"/>
      <c r="J509" s="194">
        <f t="shared" si="10"/>
        <v>0</v>
      </c>
      <c r="K509" s="195"/>
      <c r="L509" s="40"/>
      <c r="M509" s="196" t="s">
        <v>1</v>
      </c>
      <c r="N509" s="197" t="s">
        <v>42</v>
      </c>
      <c r="O509" s="72"/>
      <c r="P509" s="198">
        <f t="shared" si="11"/>
        <v>0</v>
      </c>
      <c r="Q509" s="198">
        <v>0</v>
      </c>
      <c r="R509" s="198">
        <f t="shared" si="12"/>
        <v>0</v>
      </c>
      <c r="S509" s="198">
        <v>0</v>
      </c>
      <c r="T509" s="199">
        <f t="shared" si="13"/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0" t="s">
        <v>141</v>
      </c>
      <c r="AT509" s="200" t="s">
        <v>137</v>
      </c>
      <c r="AU509" s="200" t="s">
        <v>87</v>
      </c>
      <c r="AY509" s="18" t="s">
        <v>135</v>
      </c>
      <c r="BE509" s="201">
        <f t="shared" si="14"/>
        <v>0</v>
      </c>
      <c r="BF509" s="201">
        <f t="shared" si="15"/>
        <v>0</v>
      </c>
      <c r="BG509" s="201">
        <f t="shared" si="16"/>
        <v>0</v>
      </c>
      <c r="BH509" s="201">
        <f t="shared" si="17"/>
        <v>0</v>
      </c>
      <c r="BI509" s="201">
        <f t="shared" si="18"/>
        <v>0</v>
      </c>
      <c r="BJ509" s="18" t="s">
        <v>85</v>
      </c>
      <c r="BK509" s="201">
        <f t="shared" si="19"/>
        <v>0</v>
      </c>
      <c r="BL509" s="18" t="s">
        <v>141</v>
      </c>
      <c r="BM509" s="200" t="s">
        <v>698</v>
      </c>
    </row>
    <row r="510" spans="1:65" s="2" customFormat="1" ht="44.25" customHeight="1">
      <c r="A510" s="35"/>
      <c r="B510" s="36"/>
      <c r="C510" s="188" t="s">
        <v>699</v>
      </c>
      <c r="D510" s="188" t="s">
        <v>137</v>
      </c>
      <c r="E510" s="189" t="s">
        <v>700</v>
      </c>
      <c r="F510" s="190" t="s">
        <v>701</v>
      </c>
      <c r="G510" s="191" t="s">
        <v>206</v>
      </c>
      <c r="H510" s="192">
        <v>6.96</v>
      </c>
      <c r="I510" s="193"/>
      <c r="J510" s="194">
        <f t="shared" si="10"/>
        <v>0</v>
      </c>
      <c r="K510" s="195"/>
      <c r="L510" s="40"/>
      <c r="M510" s="196" t="s">
        <v>1</v>
      </c>
      <c r="N510" s="197" t="s">
        <v>42</v>
      </c>
      <c r="O510" s="72"/>
      <c r="P510" s="198">
        <f t="shared" si="11"/>
        <v>0</v>
      </c>
      <c r="Q510" s="198">
        <v>0</v>
      </c>
      <c r="R510" s="198">
        <f t="shared" si="12"/>
        <v>0</v>
      </c>
      <c r="S510" s="198">
        <v>0</v>
      </c>
      <c r="T510" s="199">
        <f t="shared" si="13"/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00" t="s">
        <v>141</v>
      </c>
      <c r="AT510" s="200" t="s">
        <v>137</v>
      </c>
      <c r="AU510" s="200" t="s">
        <v>87</v>
      </c>
      <c r="AY510" s="18" t="s">
        <v>135</v>
      </c>
      <c r="BE510" s="201">
        <f t="shared" si="14"/>
        <v>0</v>
      </c>
      <c r="BF510" s="201">
        <f t="shared" si="15"/>
        <v>0</v>
      </c>
      <c r="BG510" s="201">
        <f t="shared" si="16"/>
        <v>0</v>
      </c>
      <c r="BH510" s="201">
        <f t="shared" si="17"/>
        <v>0</v>
      </c>
      <c r="BI510" s="201">
        <f t="shared" si="18"/>
        <v>0</v>
      </c>
      <c r="BJ510" s="18" t="s">
        <v>85</v>
      </c>
      <c r="BK510" s="201">
        <f t="shared" si="19"/>
        <v>0</v>
      </c>
      <c r="BL510" s="18" t="s">
        <v>141</v>
      </c>
      <c r="BM510" s="200" t="s">
        <v>702</v>
      </c>
    </row>
    <row r="511" spans="1:65" s="12" customFormat="1" ht="22.9" customHeight="1">
      <c r="B511" s="172"/>
      <c r="C511" s="173"/>
      <c r="D511" s="174" t="s">
        <v>76</v>
      </c>
      <c r="E511" s="186" t="s">
        <v>703</v>
      </c>
      <c r="F511" s="186" t="s">
        <v>704</v>
      </c>
      <c r="G511" s="173"/>
      <c r="H511" s="173"/>
      <c r="I511" s="176"/>
      <c r="J511" s="187">
        <f>BK511</f>
        <v>0</v>
      </c>
      <c r="K511" s="173"/>
      <c r="L511" s="178"/>
      <c r="M511" s="179"/>
      <c r="N511" s="180"/>
      <c r="O511" s="180"/>
      <c r="P511" s="181">
        <f>P512</f>
        <v>0</v>
      </c>
      <c r="Q511" s="180"/>
      <c r="R511" s="181">
        <f>R512</f>
        <v>0</v>
      </c>
      <c r="S511" s="180"/>
      <c r="T511" s="182">
        <f>T512</f>
        <v>0</v>
      </c>
      <c r="AR511" s="183" t="s">
        <v>85</v>
      </c>
      <c r="AT511" s="184" t="s">
        <v>76</v>
      </c>
      <c r="AU511" s="184" t="s">
        <v>85</v>
      </c>
      <c r="AY511" s="183" t="s">
        <v>135</v>
      </c>
      <c r="BK511" s="185">
        <f>BK512</f>
        <v>0</v>
      </c>
    </row>
    <row r="512" spans="1:65" s="2" customFormat="1" ht="16.5" customHeight="1">
      <c r="A512" s="35"/>
      <c r="B512" s="36"/>
      <c r="C512" s="188" t="s">
        <v>705</v>
      </c>
      <c r="D512" s="188" t="s">
        <v>137</v>
      </c>
      <c r="E512" s="189" t="s">
        <v>706</v>
      </c>
      <c r="F512" s="190" t="s">
        <v>707</v>
      </c>
      <c r="G512" s="191" t="s">
        <v>206</v>
      </c>
      <c r="H512" s="192">
        <v>53.27</v>
      </c>
      <c r="I512" s="193"/>
      <c r="J512" s="194">
        <f>ROUND(I512*H512,2)</f>
        <v>0</v>
      </c>
      <c r="K512" s="195"/>
      <c r="L512" s="40"/>
      <c r="M512" s="196" t="s">
        <v>1</v>
      </c>
      <c r="N512" s="197" t="s">
        <v>42</v>
      </c>
      <c r="O512" s="72"/>
      <c r="P512" s="198">
        <f>O512*H512</f>
        <v>0</v>
      </c>
      <c r="Q512" s="198">
        <v>0</v>
      </c>
      <c r="R512" s="198">
        <f>Q512*H512</f>
        <v>0</v>
      </c>
      <c r="S512" s="198">
        <v>0</v>
      </c>
      <c r="T512" s="199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00" t="s">
        <v>141</v>
      </c>
      <c r="AT512" s="200" t="s">
        <v>137</v>
      </c>
      <c r="AU512" s="200" t="s">
        <v>87</v>
      </c>
      <c r="AY512" s="18" t="s">
        <v>135</v>
      </c>
      <c r="BE512" s="201">
        <f>IF(N512="základní",J512,0)</f>
        <v>0</v>
      </c>
      <c r="BF512" s="201">
        <f>IF(N512="snížená",J512,0)</f>
        <v>0</v>
      </c>
      <c r="BG512" s="201">
        <f>IF(N512="zákl. přenesená",J512,0)</f>
        <v>0</v>
      </c>
      <c r="BH512" s="201">
        <f>IF(N512="sníž. přenesená",J512,0)</f>
        <v>0</v>
      </c>
      <c r="BI512" s="201">
        <f>IF(N512="nulová",J512,0)</f>
        <v>0</v>
      </c>
      <c r="BJ512" s="18" t="s">
        <v>85</v>
      </c>
      <c r="BK512" s="201">
        <f>ROUND(I512*H512,2)</f>
        <v>0</v>
      </c>
      <c r="BL512" s="18" t="s">
        <v>141</v>
      </c>
      <c r="BM512" s="200" t="s">
        <v>708</v>
      </c>
    </row>
    <row r="513" spans="1:65" s="12" customFormat="1" ht="25.9" customHeight="1">
      <c r="B513" s="172"/>
      <c r="C513" s="173"/>
      <c r="D513" s="174" t="s">
        <v>76</v>
      </c>
      <c r="E513" s="175" t="s">
        <v>709</v>
      </c>
      <c r="F513" s="175" t="s">
        <v>710</v>
      </c>
      <c r="G513" s="173"/>
      <c r="H513" s="173"/>
      <c r="I513" s="176"/>
      <c r="J513" s="177">
        <f>BK513</f>
        <v>0</v>
      </c>
      <c r="K513" s="173"/>
      <c r="L513" s="178"/>
      <c r="M513" s="179"/>
      <c r="N513" s="180"/>
      <c r="O513" s="180"/>
      <c r="P513" s="181">
        <f>P514+P546+P556+P568+P588+P608+P624+P639+P658+P666</f>
        <v>0</v>
      </c>
      <c r="Q513" s="180"/>
      <c r="R513" s="181">
        <f>R514+R546+R556+R568+R588+R608+R624+R639+R658+R666</f>
        <v>2.0967908</v>
      </c>
      <c r="S513" s="180"/>
      <c r="T513" s="182">
        <f>T514+T546+T556+T568+T588+T608+T624+T639+T658+T666</f>
        <v>0.605792</v>
      </c>
      <c r="AR513" s="183" t="s">
        <v>87</v>
      </c>
      <c r="AT513" s="184" t="s">
        <v>76</v>
      </c>
      <c r="AU513" s="184" t="s">
        <v>77</v>
      </c>
      <c r="AY513" s="183" t="s">
        <v>135</v>
      </c>
      <c r="BK513" s="185">
        <f>BK514+BK546+BK556+BK568+BK588+BK608+BK624+BK639+BK658+BK666</f>
        <v>0</v>
      </c>
    </row>
    <row r="514" spans="1:65" s="12" customFormat="1" ht="22.9" customHeight="1">
      <c r="B514" s="172"/>
      <c r="C514" s="173"/>
      <c r="D514" s="174" t="s">
        <v>76</v>
      </c>
      <c r="E514" s="186" t="s">
        <v>711</v>
      </c>
      <c r="F514" s="186" t="s">
        <v>712</v>
      </c>
      <c r="G514" s="173"/>
      <c r="H514" s="173"/>
      <c r="I514" s="176"/>
      <c r="J514" s="187">
        <f>BK514</f>
        <v>0</v>
      </c>
      <c r="K514" s="173"/>
      <c r="L514" s="178"/>
      <c r="M514" s="179"/>
      <c r="N514" s="180"/>
      <c r="O514" s="180"/>
      <c r="P514" s="181">
        <f>SUM(P515:P545)</f>
        <v>0</v>
      </c>
      <c r="Q514" s="180"/>
      <c r="R514" s="181">
        <f>SUM(R515:R545)</f>
        <v>0.41627999999999998</v>
      </c>
      <c r="S514" s="180"/>
      <c r="T514" s="182">
        <f>SUM(T515:T545)</f>
        <v>0.153</v>
      </c>
      <c r="AR514" s="183" t="s">
        <v>87</v>
      </c>
      <c r="AT514" s="184" t="s">
        <v>76</v>
      </c>
      <c r="AU514" s="184" t="s">
        <v>85</v>
      </c>
      <c r="AY514" s="183" t="s">
        <v>135</v>
      </c>
      <c r="BK514" s="185">
        <f>SUM(BK515:BK545)</f>
        <v>0</v>
      </c>
    </row>
    <row r="515" spans="1:65" s="2" customFormat="1" ht="24.2" customHeight="1">
      <c r="A515" s="35"/>
      <c r="B515" s="36"/>
      <c r="C515" s="188" t="s">
        <v>713</v>
      </c>
      <c r="D515" s="188" t="s">
        <v>137</v>
      </c>
      <c r="E515" s="189" t="s">
        <v>714</v>
      </c>
      <c r="F515" s="190" t="s">
        <v>715</v>
      </c>
      <c r="G515" s="191" t="s">
        <v>140</v>
      </c>
      <c r="H515" s="192">
        <v>34</v>
      </c>
      <c r="I515" s="193"/>
      <c r="J515" s="194">
        <f>ROUND(I515*H515,2)</f>
        <v>0</v>
      </c>
      <c r="K515" s="195"/>
      <c r="L515" s="40"/>
      <c r="M515" s="196" t="s">
        <v>1</v>
      </c>
      <c r="N515" s="197" t="s">
        <v>42</v>
      </c>
      <c r="O515" s="72"/>
      <c r="P515" s="198">
        <f>O515*H515</f>
        <v>0</v>
      </c>
      <c r="Q515" s="198">
        <v>0</v>
      </c>
      <c r="R515" s="198">
        <f>Q515*H515</f>
        <v>0</v>
      </c>
      <c r="S515" s="198">
        <v>0</v>
      </c>
      <c r="T515" s="199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00" t="s">
        <v>229</v>
      </c>
      <c r="AT515" s="200" t="s">
        <v>137</v>
      </c>
      <c r="AU515" s="200" t="s">
        <v>87</v>
      </c>
      <c r="AY515" s="18" t="s">
        <v>135</v>
      </c>
      <c r="BE515" s="201">
        <f>IF(N515="základní",J515,0)</f>
        <v>0</v>
      </c>
      <c r="BF515" s="201">
        <f>IF(N515="snížená",J515,0)</f>
        <v>0</v>
      </c>
      <c r="BG515" s="201">
        <f>IF(N515="zákl. přenesená",J515,0)</f>
        <v>0</v>
      </c>
      <c r="BH515" s="201">
        <f>IF(N515="sníž. přenesená",J515,0)</f>
        <v>0</v>
      </c>
      <c r="BI515" s="201">
        <f>IF(N515="nulová",J515,0)</f>
        <v>0</v>
      </c>
      <c r="BJ515" s="18" t="s">
        <v>85</v>
      </c>
      <c r="BK515" s="201">
        <f>ROUND(I515*H515,2)</f>
        <v>0</v>
      </c>
      <c r="BL515" s="18" t="s">
        <v>229</v>
      </c>
      <c r="BM515" s="200" t="s">
        <v>716</v>
      </c>
    </row>
    <row r="516" spans="1:65" s="13" customFormat="1">
      <c r="B516" s="202"/>
      <c r="C516" s="203"/>
      <c r="D516" s="204" t="s">
        <v>143</v>
      </c>
      <c r="E516" s="205" t="s">
        <v>1</v>
      </c>
      <c r="F516" s="206" t="s">
        <v>144</v>
      </c>
      <c r="G516" s="203"/>
      <c r="H516" s="205" t="s">
        <v>1</v>
      </c>
      <c r="I516" s="207"/>
      <c r="J516" s="203"/>
      <c r="K516" s="203"/>
      <c r="L516" s="208"/>
      <c r="M516" s="209"/>
      <c r="N516" s="210"/>
      <c r="O516" s="210"/>
      <c r="P516" s="210"/>
      <c r="Q516" s="210"/>
      <c r="R516" s="210"/>
      <c r="S516" s="210"/>
      <c r="T516" s="211"/>
      <c r="AT516" s="212" t="s">
        <v>143</v>
      </c>
      <c r="AU516" s="212" t="s">
        <v>87</v>
      </c>
      <c r="AV516" s="13" t="s">
        <v>85</v>
      </c>
      <c r="AW516" s="13" t="s">
        <v>32</v>
      </c>
      <c r="AX516" s="13" t="s">
        <v>77</v>
      </c>
      <c r="AY516" s="212" t="s">
        <v>135</v>
      </c>
    </row>
    <row r="517" spans="1:65" s="13" customFormat="1">
      <c r="B517" s="202"/>
      <c r="C517" s="203"/>
      <c r="D517" s="204" t="s">
        <v>143</v>
      </c>
      <c r="E517" s="205" t="s">
        <v>1</v>
      </c>
      <c r="F517" s="206" t="s">
        <v>260</v>
      </c>
      <c r="G517" s="203"/>
      <c r="H517" s="205" t="s">
        <v>1</v>
      </c>
      <c r="I517" s="207"/>
      <c r="J517" s="203"/>
      <c r="K517" s="203"/>
      <c r="L517" s="208"/>
      <c r="M517" s="209"/>
      <c r="N517" s="210"/>
      <c r="O517" s="210"/>
      <c r="P517" s="210"/>
      <c r="Q517" s="210"/>
      <c r="R517" s="210"/>
      <c r="S517" s="210"/>
      <c r="T517" s="211"/>
      <c r="AT517" s="212" t="s">
        <v>143</v>
      </c>
      <c r="AU517" s="212" t="s">
        <v>87</v>
      </c>
      <c r="AV517" s="13" t="s">
        <v>85</v>
      </c>
      <c r="AW517" s="13" t="s">
        <v>32</v>
      </c>
      <c r="AX517" s="13" t="s">
        <v>77</v>
      </c>
      <c r="AY517" s="212" t="s">
        <v>135</v>
      </c>
    </row>
    <row r="518" spans="1:65" s="14" customFormat="1">
      <c r="B518" s="213"/>
      <c r="C518" s="214"/>
      <c r="D518" s="204" t="s">
        <v>143</v>
      </c>
      <c r="E518" s="215" t="s">
        <v>1</v>
      </c>
      <c r="F518" s="216" t="s">
        <v>633</v>
      </c>
      <c r="G518" s="214"/>
      <c r="H518" s="217">
        <v>34</v>
      </c>
      <c r="I518" s="218"/>
      <c r="J518" s="214"/>
      <c r="K518" s="214"/>
      <c r="L518" s="219"/>
      <c r="M518" s="220"/>
      <c r="N518" s="221"/>
      <c r="O518" s="221"/>
      <c r="P518" s="221"/>
      <c r="Q518" s="221"/>
      <c r="R518" s="221"/>
      <c r="S518" s="221"/>
      <c r="T518" s="222"/>
      <c r="AT518" s="223" t="s">
        <v>143</v>
      </c>
      <c r="AU518" s="223" t="s">
        <v>87</v>
      </c>
      <c r="AV518" s="14" t="s">
        <v>87</v>
      </c>
      <c r="AW518" s="14" t="s">
        <v>32</v>
      </c>
      <c r="AX518" s="14" t="s">
        <v>85</v>
      </c>
      <c r="AY518" s="223" t="s">
        <v>135</v>
      </c>
    </row>
    <row r="519" spans="1:65" s="2" customFormat="1" ht="16.5" customHeight="1">
      <c r="A519" s="35"/>
      <c r="B519" s="36"/>
      <c r="C519" s="246" t="s">
        <v>717</v>
      </c>
      <c r="D519" s="246" t="s">
        <v>224</v>
      </c>
      <c r="E519" s="247" t="s">
        <v>718</v>
      </c>
      <c r="F519" s="248" t="s">
        <v>719</v>
      </c>
      <c r="G519" s="249" t="s">
        <v>206</v>
      </c>
      <c r="H519" s="250">
        <v>1.2E-2</v>
      </c>
      <c r="I519" s="251"/>
      <c r="J519" s="252">
        <f>ROUND(I519*H519,2)</f>
        <v>0</v>
      </c>
      <c r="K519" s="253"/>
      <c r="L519" s="254"/>
      <c r="M519" s="255" t="s">
        <v>1</v>
      </c>
      <c r="N519" s="256" t="s">
        <v>42</v>
      </c>
      <c r="O519" s="72"/>
      <c r="P519" s="198">
        <f>O519*H519</f>
        <v>0</v>
      </c>
      <c r="Q519" s="198">
        <v>1</v>
      </c>
      <c r="R519" s="198">
        <f>Q519*H519</f>
        <v>1.2E-2</v>
      </c>
      <c r="S519" s="198">
        <v>0</v>
      </c>
      <c r="T519" s="199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00" t="s">
        <v>322</v>
      </c>
      <c r="AT519" s="200" t="s">
        <v>224</v>
      </c>
      <c r="AU519" s="200" t="s">
        <v>87</v>
      </c>
      <c r="AY519" s="18" t="s">
        <v>135</v>
      </c>
      <c r="BE519" s="201">
        <f>IF(N519="základní",J519,0)</f>
        <v>0</v>
      </c>
      <c r="BF519" s="201">
        <f>IF(N519="snížená",J519,0)</f>
        <v>0</v>
      </c>
      <c r="BG519" s="201">
        <f>IF(N519="zákl. přenesená",J519,0)</f>
        <v>0</v>
      </c>
      <c r="BH519" s="201">
        <f>IF(N519="sníž. přenesená",J519,0)</f>
        <v>0</v>
      </c>
      <c r="BI519" s="201">
        <f>IF(N519="nulová",J519,0)</f>
        <v>0</v>
      </c>
      <c r="BJ519" s="18" t="s">
        <v>85</v>
      </c>
      <c r="BK519" s="201">
        <f>ROUND(I519*H519,2)</f>
        <v>0</v>
      </c>
      <c r="BL519" s="18" t="s">
        <v>229</v>
      </c>
      <c r="BM519" s="200" t="s">
        <v>720</v>
      </c>
    </row>
    <row r="520" spans="1:65" s="14" customFormat="1">
      <c r="B520" s="213"/>
      <c r="C520" s="214"/>
      <c r="D520" s="204" t="s">
        <v>143</v>
      </c>
      <c r="E520" s="214"/>
      <c r="F520" s="216" t="s">
        <v>721</v>
      </c>
      <c r="G520" s="214"/>
      <c r="H520" s="217">
        <v>1.2E-2</v>
      </c>
      <c r="I520" s="218"/>
      <c r="J520" s="214"/>
      <c r="K520" s="214"/>
      <c r="L520" s="219"/>
      <c r="M520" s="220"/>
      <c r="N520" s="221"/>
      <c r="O520" s="221"/>
      <c r="P520" s="221"/>
      <c r="Q520" s="221"/>
      <c r="R520" s="221"/>
      <c r="S520" s="221"/>
      <c r="T520" s="222"/>
      <c r="AT520" s="223" t="s">
        <v>143</v>
      </c>
      <c r="AU520" s="223" t="s">
        <v>87</v>
      </c>
      <c r="AV520" s="14" t="s">
        <v>87</v>
      </c>
      <c r="AW520" s="14" t="s">
        <v>4</v>
      </c>
      <c r="AX520" s="14" t="s">
        <v>85</v>
      </c>
      <c r="AY520" s="223" t="s">
        <v>135</v>
      </c>
    </row>
    <row r="521" spans="1:65" s="2" customFormat="1" ht="24.2" customHeight="1">
      <c r="A521" s="35"/>
      <c r="B521" s="36"/>
      <c r="C521" s="188" t="s">
        <v>722</v>
      </c>
      <c r="D521" s="188" t="s">
        <v>137</v>
      </c>
      <c r="E521" s="189" t="s">
        <v>723</v>
      </c>
      <c r="F521" s="190" t="s">
        <v>724</v>
      </c>
      <c r="G521" s="191" t="s">
        <v>140</v>
      </c>
      <c r="H521" s="192">
        <v>34</v>
      </c>
      <c r="I521" s="193"/>
      <c r="J521" s="194">
        <f>ROUND(I521*H521,2)</f>
        <v>0</v>
      </c>
      <c r="K521" s="195"/>
      <c r="L521" s="40"/>
      <c r="M521" s="196" t="s">
        <v>1</v>
      </c>
      <c r="N521" s="197" t="s">
        <v>42</v>
      </c>
      <c r="O521" s="72"/>
      <c r="P521" s="198">
        <f>O521*H521</f>
        <v>0</v>
      </c>
      <c r="Q521" s="198">
        <v>0</v>
      </c>
      <c r="R521" s="198">
        <f>Q521*H521</f>
        <v>0</v>
      </c>
      <c r="S521" s="198">
        <v>0</v>
      </c>
      <c r="T521" s="199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0" t="s">
        <v>229</v>
      </c>
      <c r="AT521" s="200" t="s">
        <v>137</v>
      </c>
      <c r="AU521" s="200" t="s">
        <v>87</v>
      </c>
      <c r="AY521" s="18" t="s">
        <v>135</v>
      </c>
      <c r="BE521" s="201">
        <f>IF(N521="základní",J521,0)</f>
        <v>0</v>
      </c>
      <c r="BF521" s="201">
        <f>IF(N521="snížená",J521,0)</f>
        <v>0</v>
      </c>
      <c r="BG521" s="201">
        <f>IF(N521="zákl. přenesená",J521,0)</f>
        <v>0</v>
      </c>
      <c r="BH521" s="201">
        <f>IF(N521="sníž. přenesená",J521,0)</f>
        <v>0</v>
      </c>
      <c r="BI521" s="201">
        <f>IF(N521="nulová",J521,0)</f>
        <v>0</v>
      </c>
      <c r="BJ521" s="18" t="s">
        <v>85</v>
      </c>
      <c r="BK521" s="201">
        <f>ROUND(I521*H521,2)</f>
        <v>0</v>
      </c>
      <c r="BL521" s="18" t="s">
        <v>229</v>
      </c>
      <c r="BM521" s="200" t="s">
        <v>725</v>
      </c>
    </row>
    <row r="522" spans="1:65" s="13" customFormat="1">
      <c r="B522" s="202"/>
      <c r="C522" s="203"/>
      <c r="D522" s="204" t="s">
        <v>143</v>
      </c>
      <c r="E522" s="205" t="s">
        <v>1</v>
      </c>
      <c r="F522" s="206" t="s">
        <v>144</v>
      </c>
      <c r="G522" s="203"/>
      <c r="H522" s="205" t="s">
        <v>1</v>
      </c>
      <c r="I522" s="207"/>
      <c r="J522" s="203"/>
      <c r="K522" s="203"/>
      <c r="L522" s="208"/>
      <c r="M522" s="209"/>
      <c r="N522" s="210"/>
      <c r="O522" s="210"/>
      <c r="P522" s="210"/>
      <c r="Q522" s="210"/>
      <c r="R522" s="210"/>
      <c r="S522" s="210"/>
      <c r="T522" s="211"/>
      <c r="AT522" s="212" t="s">
        <v>143</v>
      </c>
      <c r="AU522" s="212" t="s">
        <v>87</v>
      </c>
      <c r="AV522" s="13" t="s">
        <v>85</v>
      </c>
      <c r="AW522" s="13" t="s">
        <v>32</v>
      </c>
      <c r="AX522" s="13" t="s">
        <v>77</v>
      </c>
      <c r="AY522" s="212" t="s">
        <v>135</v>
      </c>
    </row>
    <row r="523" spans="1:65" s="13" customFormat="1">
      <c r="B523" s="202"/>
      <c r="C523" s="203"/>
      <c r="D523" s="204" t="s">
        <v>143</v>
      </c>
      <c r="E523" s="205" t="s">
        <v>1</v>
      </c>
      <c r="F523" s="206" t="s">
        <v>260</v>
      </c>
      <c r="G523" s="203"/>
      <c r="H523" s="205" t="s">
        <v>1</v>
      </c>
      <c r="I523" s="207"/>
      <c r="J523" s="203"/>
      <c r="K523" s="203"/>
      <c r="L523" s="208"/>
      <c r="M523" s="209"/>
      <c r="N523" s="210"/>
      <c r="O523" s="210"/>
      <c r="P523" s="210"/>
      <c r="Q523" s="210"/>
      <c r="R523" s="210"/>
      <c r="S523" s="210"/>
      <c r="T523" s="211"/>
      <c r="AT523" s="212" t="s">
        <v>143</v>
      </c>
      <c r="AU523" s="212" t="s">
        <v>87</v>
      </c>
      <c r="AV523" s="13" t="s">
        <v>85</v>
      </c>
      <c r="AW523" s="13" t="s">
        <v>32</v>
      </c>
      <c r="AX523" s="13" t="s">
        <v>77</v>
      </c>
      <c r="AY523" s="212" t="s">
        <v>135</v>
      </c>
    </row>
    <row r="524" spans="1:65" s="14" customFormat="1">
      <c r="B524" s="213"/>
      <c r="C524" s="214"/>
      <c r="D524" s="204" t="s">
        <v>143</v>
      </c>
      <c r="E524" s="215" t="s">
        <v>1</v>
      </c>
      <c r="F524" s="216" t="s">
        <v>633</v>
      </c>
      <c r="G524" s="214"/>
      <c r="H524" s="217">
        <v>34</v>
      </c>
      <c r="I524" s="218"/>
      <c r="J524" s="214"/>
      <c r="K524" s="214"/>
      <c r="L524" s="219"/>
      <c r="M524" s="220"/>
      <c r="N524" s="221"/>
      <c r="O524" s="221"/>
      <c r="P524" s="221"/>
      <c r="Q524" s="221"/>
      <c r="R524" s="221"/>
      <c r="S524" s="221"/>
      <c r="T524" s="222"/>
      <c r="AT524" s="223" t="s">
        <v>143</v>
      </c>
      <c r="AU524" s="223" t="s">
        <v>87</v>
      </c>
      <c r="AV524" s="14" t="s">
        <v>87</v>
      </c>
      <c r="AW524" s="14" t="s">
        <v>32</v>
      </c>
      <c r="AX524" s="14" t="s">
        <v>85</v>
      </c>
      <c r="AY524" s="223" t="s">
        <v>135</v>
      </c>
    </row>
    <row r="525" spans="1:65" s="2" customFormat="1" ht="24.2" customHeight="1">
      <c r="A525" s="35"/>
      <c r="B525" s="36"/>
      <c r="C525" s="246" t="s">
        <v>726</v>
      </c>
      <c r="D525" s="246" t="s">
        <v>224</v>
      </c>
      <c r="E525" s="247" t="s">
        <v>727</v>
      </c>
      <c r="F525" s="248" t="s">
        <v>728</v>
      </c>
      <c r="G525" s="249" t="s">
        <v>729</v>
      </c>
      <c r="H525" s="250">
        <v>153</v>
      </c>
      <c r="I525" s="251"/>
      <c r="J525" s="252">
        <f>ROUND(I525*H525,2)</f>
        <v>0</v>
      </c>
      <c r="K525" s="253"/>
      <c r="L525" s="254"/>
      <c r="M525" s="255" t="s">
        <v>1</v>
      </c>
      <c r="N525" s="256" t="s">
        <v>42</v>
      </c>
      <c r="O525" s="72"/>
      <c r="P525" s="198">
        <f>O525*H525</f>
        <v>0</v>
      </c>
      <c r="Q525" s="198">
        <v>1E-3</v>
      </c>
      <c r="R525" s="198">
        <f>Q525*H525</f>
        <v>0.153</v>
      </c>
      <c r="S525" s="198">
        <v>0</v>
      </c>
      <c r="T525" s="199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00" t="s">
        <v>322</v>
      </c>
      <c r="AT525" s="200" t="s">
        <v>224</v>
      </c>
      <c r="AU525" s="200" t="s">
        <v>87</v>
      </c>
      <c r="AY525" s="18" t="s">
        <v>135</v>
      </c>
      <c r="BE525" s="201">
        <f>IF(N525="základní",J525,0)</f>
        <v>0</v>
      </c>
      <c r="BF525" s="201">
        <f>IF(N525="snížená",J525,0)</f>
        <v>0</v>
      </c>
      <c r="BG525" s="201">
        <f>IF(N525="zákl. přenesená",J525,0)</f>
        <v>0</v>
      </c>
      <c r="BH525" s="201">
        <f>IF(N525="sníž. přenesená",J525,0)</f>
        <v>0</v>
      </c>
      <c r="BI525" s="201">
        <f>IF(N525="nulová",J525,0)</f>
        <v>0</v>
      </c>
      <c r="BJ525" s="18" t="s">
        <v>85</v>
      </c>
      <c r="BK525" s="201">
        <f>ROUND(I525*H525,2)</f>
        <v>0</v>
      </c>
      <c r="BL525" s="18" t="s">
        <v>229</v>
      </c>
      <c r="BM525" s="200" t="s">
        <v>730</v>
      </c>
    </row>
    <row r="526" spans="1:65" s="14" customFormat="1">
      <c r="B526" s="213"/>
      <c r="C526" s="214"/>
      <c r="D526" s="204" t="s">
        <v>143</v>
      </c>
      <c r="E526" s="214"/>
      <c r="F526" s="216" t="s">
        <v>731</v>
      </c>
      <c r="G526" s="214"/>
      <c r="H526" s="217">
        <v>153</v>
      </c>
      <c r="I526" s="218"/>
      <c r="J526" s="214"/>
      <c r="K526" s="214"/>
      <c r="L526" s="219"/>
      <c r="M526" s="220"/>
      <c r="N526" s="221"/>
      <c r="O526" s="221"/>
      <c r="P526" s="221"/>
      <c r="Q526" s="221"/>
      <c r="R526" s="221"/>
      <c r="S526" s="221"/>
      <c r="T526" s="222"/>
      <c r="AT526" s="223" t="s">
        <v>143</v>
      </c>
      <c r="AU526" s="223" t="s">
        <v>87</v>
      </c>
      <c r="AV526" s="14" t="s">
        <v>87</v>
      </c>
      <c r="AW526" s="14" t="s">
        <v>4</v>
      </c>
      <c r="AX526" s="14" t="s">
        <v>85</v>
      </c>
      <c r="AY526" s="223" t="s">
        <v>135</v>
      </c>
    </row>
    <row r="527" spans="1:65" s="2" customFormat="1" ht="24.2" customHeight="1">
      <c r="A527" s="35"/>
      <c r="B527" s="36"/>
      <c r="C527" s="188" t="s">
        <v>732</v>
      </c>
      <c r="D527" s="188" t="s">
        <v>137</v>
      </c>
      <c r="E527" s="189" t="s">
        <v>733</v>
      </c>
      <c r="F527" s="190" t="s">
        <v>734</v>
      </c>
      <c r="G527" s="191" t="s">
        <v>140</v>
      </c>
      <c r="H527" s="192">
        <v>53.6</v>
      </c>
      <c r="I527" s="193"/>
      <c r="J527" s="194">
        <f>ROUND(I527*H527,2)</f>
        <v>0</v>
      </c>
      <c r="K527" s="195"/>
      <c r="L527" s="40"/>
      <c r="M527" s="196" t="s">
        <v>1</v>
      </c>
      <c r="N527" s="197" t="s">
        <v>42</v>
      </c>
      <c r="O527" s="72"/>
      <c r="P527" s="198">
        <f>O527*H527</f>
        <v>0</v>
      </c>
      <c r="Q527" s="198">
        <v>3.5000000000000001E-3</v>
      </c>
      <c r="R527" s="198">
        <f>Q527*H527</f>
        <v>0.18760000000000002</v>
      </c>
      <c r="S527" s="198">
        <v>0</v>
      </c>
      <c r="T527" s="199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00" t="s">
        <v>229</v>
      </c>
      <c r="AT527" s="200" t="s">
        <v>137</v>
      </c>
      <c r="AU527" s="200" t="s">
        <v>87</v>
      </c>
      <c r="AY527" s="18" t="s">
        <v>135</v>
      </c>
      <c r="BE527" s="201">
        <f>IF(N527="základní",J527,0)</f>
        <v>0</v>
      </c>
      <c r="BF527" s="201">
        <f>IF(N527="snížená",J527,0)</f>
        <v>0</v>
      </c>
      <c r="BG527" s="201">
        <f>IF(N527="zákl. přenesená",J527,0)</f>
        <v>0</v>
      </c>
      <c r="BH527" s="201">
        <f>IF(N527="sníž. přenesená",J527,0)</f>
        <v>0</v>
      </c>
      <c r="BI527" s="201">
        <f>IF(N527="nulová",J527,0)</f>
        <v>0</v>
      </c>
      <c r="BJ527" s="18" t="s">
        <v>85</v>
      </c>
      <c r="BK527" s="201">
        <f>ROUND(I527*H527,2)</f>
        <v>0</v>
      </c>
      <c r="BL527" s="18" t="s">
        <v>229</v>
      </c>
      <c r="BM527" s="200" t="s">
        <v>735</v>
      </c>
    </row>
    <row r="528" spans="1:65" s="13" customFormat="1">
      <c r="B528" s="202"/>
      <c r="C528" s="203"/>
      <c r="D528" s="204" t="s">
        <v>143</v>
      </c>
      <c r="E528" s="205" t="s">
        <v>1</v>
      </c>
      <c r="F528" s="206" t="s">
        <v>144</v>
      </c>
      <c r="G528" s="203"/>
      <c r="H528" s="205" t="s">
        <v>1</v>
      </c>
      <c r="I528" s="207"/>
      <c r="J528" s="203"/>
      <c r="K528" s="203"/>
      <c r="L528" s="208"/>
      <c r="M528" s="209"/>
      <c r="N528" s="210"/>
      <c r="O528" s="210"/>
      <c r="P528" s="210"/>
      <c r="Q528" s="210"/>
      <c r="R528" s="210"/>
      <c r="S528" s="210"/>
      <c r="T528" s="211"/>
      <c r="AT528" s="212" t="s">
        <v>143</v>
      </c>
      <c r="AU528" s="212" t="s">
        <v>87</v>
      </c>
      <c r="AV528" s="13" t="s">
        <v>85</v>
      </c>
      <c r="AW528" s="13" t="s">
        <v>32</v>
      </c>
      <c r="AX528" s="13" t="s">
        <v>77</v>
      </c>
      <c r="AY528" s="212" t="s">
        <v>135</v>
      </c>
    </row>
    <row r="529" spans="1:65" s="13" customFormat="1">
      <c r="B529" s="202"/>
      <c r="C529" s="203"/>
      <c r="D529" s="204" t="s">
        <v>143</v>
      </c>
      <c r="E529" s="205" t="s">
        <v>1</v>
      </c>
      <c r="F529" s="206" t="s">
        <v>260</v>
      </c>
      <c r="G529" s="203"/>
      <c r="H529" s="205" t="s">
        <v>1</v>
      </c>
      <c r="I529" s="207"/>
      <c r="J529" s="203"/>
      <c r="K529" s="203"/>
      <c r="L529" s="208"/>
      <c r="M529" s="209"/>
      <c r="N529" s="210"/>
      <c r="O529" s="210"/>
      <c r="P529" s="210"/>
      <c r="Q529" s="210"/>
      <c r="R529" s="210"/>
      <c r="S529" s="210"/>
      <c r="T529" s="211"/>
      <c r="AT529" s="212" t="s">
        <v>143</v>
      </c>
      <c r="AU529" s="212" t="s">
        <v>87</v>
      </c>
      <c r="AV529" s="13" t="s">
        <v>85</v>
      </c>
      <c r="AW529" s="13" t="s">
        <v>32</v>
      </c>
      <c r="AX529" s="13" t="s">
        <v>77</v>
      </c>
      <c r="AY529" s="212" t="s">
        <v>135</v>
      </c>
    </row>
    <row r="530" spans="1:65" s="14" customFormat="1">
      <c r="B530" s="213"/>
      <c r="C530" s="214"/>
      <c r="D530" s="204" t="s">
        <v>143</v>
      </c>
      <c r="E530" s="215" t="s">
        <v>1</v>
      </c>
      <c r="F530" s="216" t="s">
        <v>736</v>
      </c>
      <c r="G530" s="214"/>
      <c r="H530" s="217">
        <v>53.6</v>
      </c>
      <c r="I530" s="218"/>
      <c r="J530" s="214"/>
      <c r="K530" s="214"/>
      <c r="L530" s="219"/>
      <c r="M530" s="220"/>
      <c r="N530" s="221"/>
      <c r="O530" s="221"/>
      <c r="P530" s="221"/>
      <c r="Q530" s="221"/>
      <c r="R530" s="221"/>
      <c r="S530" s="221"/>
      <c r="T530" s="222"/>
      <c r="AT530" s="223" t="s">
        <v>143</v>
      </c>
      <c r="AU530" s="223" t="s">
        <v>87</v>
      </c>
      <c r="AV530" s="14" t="s">
        <v>87</v>
      </c>
      <c r="AW530" s="14" t="s">
        <v>32</v>
      </c>
      <c r="AX530" s="14" t="s">
        <v>85</v>
      </c>
      <c r="AY530" s="223" t="s">
        <v>135</v>
      </c>
    </row>
    <row r="531" spans="1:65" s="2" customFormat="1" ht="16.5" customHeight="1">
      <c r="A531" s="35"/>
      <c r="B531" s="36"/>
      <c r="C531" s="188" t="s">
        <v>737</v>
      </c>
      <c r="D531" s="188" t="s">
        <v>137</v>
      </c>
      <c r="E531" s="189" t="s">
        <v>738</v>
      </c>
      <c r="F531" s="190" t="s">
        <v>739</v>
      </c>
      <c r="G531" s="191" t="s">
        <v>140</v>
      </c>
      <c r="H531" s="192">
        <v>34</v>
      </c>
      <c r="I531" s="193"/>
      <c r="J531" s="194">
        <f>ROUND(I531*H531,2)</f>
        <v>0</v>
      </c>
      <c r="K531" s="195"/>
      <c r="L531" s="40"/>
      <c r="M531" s="196" t="s">
        <v>1</v>
      </c>
      <c r="N531" s="197" t="s">
        <v>42</v>
      </c>
      <c r="O531" s="72"/>
      <c r="P531" s="198">
        <f>O531*H531</f>
        <v>0</v>
      </c>
      <c r="Q531" s="198">
        <v>0</v>
      </c>
      <c r="R531" s="198">
        <f>Q531*H531</f>
        <v>0</v>
      </c>
      <c r="S531" s="198">
        <v>4.4999999999999997E-3</v>
      </c>
      <c r="T531" s="199">
        <f>S531*H531</f>
        <v>0.153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00" t="s">
        <v>229</v>
      </c>
      <c r="AT531" s="200" t="s">
        <v>137</v>
      </c>
      <c r="AU531" s="200" t="s">
        <v>87</v>
      </c>
      <c r="AY531" s="18" t="s">
        <v>135</v>
      </c>
      <c r="BE531" s="201">
        <f>IF(N531="základní",J531,0)</f>
        <v>0</v>
      </c>
      <c r="BF531" s="201">
        <f>IF(N531="snížená",J531,0)</f>
        <v>0</v>
      </c>
      <c r="BG531" s="201">
        <f>IF(N531="zákl. přenesená",J531,0)</f>
        <v>0</v>
      </c>
      <c r="BH531" s="201">
        <f>IF(N531="sníž. přenesená",J531,0)</f>
        <v>0</v>
      </c>
      <c r="BI531" s="201">
        <f>IF(N531="nulová",J531,0)</f>
        <v>0</v>
      </c>
      <c r="BJ531" s="18" t="s">
        <v>85</v>
      </c>
      <c r="BK531" s="201">
        <f>ROUND(I531*H531,2)</f>
        <v>0</v>
      </c>
      <c r="BL531" s="18" t="s">
        <v>229</v>
      </c>
      <c r="BM531" s="200" t="s">
        <v>740</v>
      </c>
    </row>
    <row r="532" spans="1:65" s="13" customFormat="1">
      <c r="B532" s="202"/>
      <c r="C532" s="203"/>
      <c r="D532" s="204" t="s">
        <v>143</v>
      </c>
      <c r="E532" s="205" t="s">
        <v>1</v>
      </c>
      <c r="F532" s="206" t="s">
        <v>144</v>
      </c>
      <c r="G532" s="203"/>
      <c r="H532" s="205" t="s">
        <v>1</v>
      </c>
      <c r="I532" s="207"/>
      <c r="J532" s="203"/>
      <c r="K532" s="203"/>
      <c r="L532" s="208"/>
      <c r="M532" s="209"/>
      <c r="N532" s="210"/>
      <c r="O532" s="210"/>
      <c r="P532" s="210"/>
      <c r="Q532" s="210"/>
      <c r="R532" s="210"/>
      <c r="S532" s="210"/>
      <c r="T532" s="211"/>
      <c r="AT532" s="212" t="s">
        <v>143</v>
      </c>
      <c r="AU532" s="212" t="s">
        <v>87</v>
      </c>
      <c r="AV532" s="13" t="s">
        <v>85</v>
      </c>
      <c r="AW532" s="13" t="s">
        <v>32</v>
      </c>
      <c r="AX532" s="13" t="s">
        <v>77</v>
      </c>
      <c r="AY532" s="212" t="s">
        <v>135</v>
      </c>
    </row>
    <row r="533" spans="1:65" s="13" customFormat="1">
      <c r="B533" s="202"/>
      <c r="C533" s="203"/>
      <c r="D533" s="204" t="s">
        <v>143</v>
      </c>
      <c r="E533" s="205" t="s">
        <v>1</v>
      </c>
      <c r="F533" s="206" t="s">
        <v>525</v>
      </c>
      <c r="G533" s="203"/>
      <c r="H533" s="205" t="s">
        <v>1</v>
      </c>
      <c r="I533" s="207"/>
      <c r="J533" s="203"/>
      <c r="K533" s="203"/>
      <c r="L533" s="208"/>
      <c r="M533" s="209"/>
      <c r="N533" s="210"/>
      <c r="O533" s="210"/>
      <c r="P533" s="210"/>
      <c r="Q533" s="210"/>
      <c r="R533" s="210"/>
      <c r="S533" s="210"/>
      <c r="T533" s="211"/>
      <c r="AT533" s="212" t="s">
        <v>143</v>
      </c>
      <c r="AU533" s="212" t="s">
        <v>87</v>
      </c>
      <c r="AV533" s="13" t="s">
        <v>85</v>
      </c>
      <c r="AW533" s="13" t="s">
        <v>32</v>
      </c>
      <c r="AX533" s="13" t="s">
        <v>77</v>
      </c>
      <c r="AY533" s="212" t="s">
        <v>135</v>
      </c>
    </row>
    <row r="534" spans="1:65" s="14" customFormat="1">
      <c r="B534" s="213"/>
      <c r="C534" s="214"/>
      <c r="D534" s="204" t="s">
        <v>143</v>
      </c>
      <c r="E534" s="215" t="s">
        <v>1</v>
      </c>
      <c r="F534" s="216" t="s">
        <v>741</v>
      </c>
      <c r="G534" s="214"/>
      <c r="H534" s="217">
        <v>34</v>
      </c>
      <c r="I534" s="218"/>
      <c r="J534" s="214"/>
      <c r="K534" s="214"/>
      <c r="L534" s="219"/>
      <c r="M534" s="220"/>
      <c r="N534" s="221"/>
      <c r="O534" s="221"/>
      <c r="P534" s="221"/>
      <c r="Q534" s="221"/>
      <c r="R534" s="221"/>
      <c r="S534" s="221"/>
      <c r="T534" s="222"/>
      <c r="AT534" s="223" t="s">
        <v>143</v>
      </c>
      <c r="AU534" s="223" t="s">
        <v>87</v>
      </c>
      <c r="AV534" s="14" t="s">
        <v>87</v>
      </c>
      <c r="AW534" s="14" t="s">
        <v>32</v>
      </c>
      <c r="AX534" s="14" t="s">
        <v>85</v>
      </c>
      <c r="AY534" s="223" t="s">
        <v>135</v>
      </c>
    </row>
    <row r="535" spans="1:65" s="2" customFormat="1" ht="33" customHeight="1">
      <c r="A535" s="35"/>
      <c r="B535" s="36"/>
      <c r="C535" s="188" t="s">
        <v>742</v>
      </c>
      <c r="D535" s="188" t="s">
        <v>137</v>
      </c>
      <c r="E535" s="189" t="s">
        <v>743</v>
      </c>
      <c r="F535" s="190" t="s">
        <v>744</v>
      </c>
      <c r="G535" s="191" t="s">
        <v>140</v>
      </c>
      <c r="H535" s="192">
        <v>26</v>
      </c>
      <c r="I535" s="193"/>
      <c r="J535" s="194">
        <f>ROUND(I535*H535,2)</f>
        <v>0</v>
      </c>
      <c r="K535" s="195"/>
      <c r="L535" s="40"/>
      <c r="M535" s="196" t="s">
        <v>1</v>
      </c>
      <c r="N535" s="197" t="s">
        <v>42</v>
      </c>
      <c r="O535" s="72"/>
      <c r="P535" s="198">
        <f>O535*H535</f>
        <v>0</v>
      </c>
      <c r="Q535" s="198">
        <v>5.8E-4</v>
      </c>
      <c r="R535" s="198">
        <f>Q535*H535</f>
        <v>1.508E-2</v>
      </c>
      <c r="S535" s="198">
        <v>0</v>
      </c>
      <c r="T535" s="199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00" t="s">
        <v>229</v>
      </c>
      <c r="AT535" s="200" t="s">
        <v>137</v>
      </c>
      <c r="AU535" s="200" t="s">
        <v>87</v>
      </c>
      <c r="AY535" s="18" t="s">
        <v>135</v>
      </c>
      <c r="BE535" s="201">
        <f>IF(N535="základní",J535,0)</f>
        <v>0</v>
      </c>
      <c r="BF535" s="201">
        <f>IF(N535="snížená",J535,0)</f>
        <v>0</v>
      </c>
      <c r="BG535" s="201">
        <f>IF(N535="zákl. přenesená",J535,0)</f>
        <v>0</v>
      </c>
      <c r="BH535" s="201">
        <f>IF(N535="sníž. přenesená",J535,0)</f>
        <v>0</v>
      </c>
      <c r="BI535" s="201">
        <f>IF(N535="nulová",J535,0)</f>
        <v>0</v>
      </c>
      <c r="BJ535" s="18" t="s">
        <v>85</v>
      </c>
      <c r="BK535" s="201">
        <f>ROUND(I535*H535,2)</f>
        <v>0</v>
      </c>
      <c r="BL535" s="18" t="s">
        <v>229</v>
      </c>
      <c r="BM535" s="200" t="s">
        <v>745</v>
      </c>
    </row>
    <row r="536" spans="1:65" s="13" customFormat="1">
      <c r="B536" s="202"/>
      <c r="C536" s="203"/>
      <c r="D536" s="204" t="s">
        <v>143</v>
      </c>
      <c r="E536" s="205" t="s">
        <v>1</v>
      </c>
      <c r="F536" s="206" t="s">
        <v>144</v>
      </c>
      <c r="G536" s="203"/>
      <c r="H536" s="205" t="s">
        <v>1</v>
      </c>
      <c r="I536" s="207"/>
      <c r="J536" s="203"/>
      <c r="K536" s="203"/>
      <c r="L536" s="208"/>
      <c r="M536" s="209"/>
      <c r="N536" s="210"/>
      <c r="O536" s="210"/>
      <c r="P536" s="210"/>
      <c r="Q536" s="210"/>
      <c r="R536" s="210"/>
      <c r="S536" s="210"/>
      <c r="T536" s="211"/>
      <c r="AT536" s="212" t="s">
        <v>143</v>
      </c>
      <c r="AU536" s="212" t="s">
        <v>87</v>
      </c>
      <c r="AV536" s="13" t="s">
        <v>85</v>
      </c>
      <c r="AW536" s="13" t="s">
        <v>32</v>
      </c>
      <c r="AX536" s="13" t="s">
        <v>77</v>
      </c>
      <c r="AY536" s="212" t="s">
        <v>135</v>
      </c>
    </row>
    <row r="537" spans="1:65" s="14" customFormat="1">
      <c r="B537" s="213"/>
      <c r="C537" s="214"/>
      <c r="D537" s="204" t="s">
        <v>143</v>
      </c>
      <c r="E537" s="215" t="s">
        <v>1</v>
      </c>
      <c r="F537" s="216" t="s">
        <v>501</v>
      </c>
      <c r="G537" s="214"/>
      <c r="H537" s="217">
        <v>26</v>
      </c>
      <c r="I537" s="218"/>
      <c r="J537" s="214"/>
      <c r="K537" s="214"/>
      <c r="L537" s="219"/>
      <c r="M537" s="220"/>
      <c r="N537" s="221"/>
      <c r="O537" s="221"/>
      <c r="P537" s="221"/>
      <c r="Q537" s="221"/>
      <c r="R537" s="221"/>
      <c r="S537" s="221"/>
      <c r="T537" s="222"/>
      <c r="AT537" s="223" t="s">
        <v>143</v>
      </c>
      <c r="AU537" s="223" t="s">
        <v>87</v>
      </c>
      <c r="AV537" s="14" t="s">
        <v>87</v>
      </c>
      <c r="AW537" s="14" t="s">
        <v>32</v>
      </c>
      <c r="AX537" s="14" t="s">
        <v>85</v>
      </c>
      <c r="AY537" s="223" t="s">
        <v>135</v>
      </c>
    </row>
    <row r="538" spans="1:65" s="2" customFormat="1" ht="24.2" customHeight="1">
      <c r="A538" s="35"/>
      <c r="B538" s="36"/>
      <c r="C538" s="188" t="s">
        <v>746</v>
      </c>
      <c r="D538" s="188" t="s">
        <v>137</v>
      </c>
      <c r="E538" s="189" t="s">
        <v>747</v>
      </c>
      <c r="F538" s="190" t="s">
        <v>748</v>
      </c>
      <c r="G538" s="191" t="s">
        <v>140</v>
      </c>
      <c r="H538" s="192">
        <v>27</v>
      </c>
      <c r="I538" s="193"/>
      <c r="J538" s="194">
        <f>ROUND(I538*H538,2)</f>
        <v>0</v>
      </c>
      <c r="K538" s="195"/>
      <c r="L538" s="40"/>
      <c r="M538" s="196" t="s">
        <v>1</v>
      </c>
      <c r="N538" s="197" t="s">
        <v>42</v>
      </c>
      <c r="O538" s="72"/>
      <c r="P538" s="198">
        <f>O538*H538</f>
        <v>0</v>
      </c>
      <c r="Q538" s="198">
        <v>0</v>
      </c>
      <c r="R538" s="198">
        <f>Q538*H538</f>
        <v>0</v>
      </c>
      <c r="S538" s="198">
        <v>0</v>
      </c>
      <c r="T538" s="199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0" t="s">
        <v>229</v>
      </c>
      <c r="AT538" s="200" t="s">
        <v>137</v>
      </c>
      <c r="AU538" s="200" t="s">
        <v>87</v>
      </c>
      <c r="AY538" s="18" t="s">
        <v>135</v>
      </c>
      <c r="BE538" s="201">
        <f>IF(N538="základní",J538,0)</f>
        <v>0</v>
      </c>
      <c r="BF538" s="201">
        <f>IF(N538="snížená",J538,0)</f>
        <v>0</v>
      </c>
      <c r="BG538" s="201">
        <f>IF(N538="zákl. přenesená",J538,0)</f>
        <v>0</v>
      </c>
      <c r="BH538" s="201">
        <f>IF(N538="sníž. přenesená",J538,0)</f>
        <v>0</v>
      </c>
      <c r="BI538" s="201">
        <f>IF(N538="nulová",J538,0)</f>
        <v>0</v>
      </c>
      <c r="BJ538" s="18" t="s">
        <v>85</v>
      </c>
      <c r="BK538" s="201">
        <f>ROUND(I538*H538,2)</f>
        <v>0</v>
      </c>
      <c r="BL538" s="18" t="s">
        <v>229</v>
      </c>
      <c r="BM538" s="200" t="s">
        <v>749</v>
      </c>
    </row>
    <row r="539" spans="1:65" s="13" customFormat="1">
      <c r="B539" s="202"/>
      <c r="C539" s="203"/>
      <c r="D539" s="204" t="s">
        <v>143</v>
      </c>
      <c r="E539" s="205" t="s">
        <v>1</v>
      </c>
      <c r="F539" s="206" t="s">
        <v>144</v>
      </c>
      <c r="G539" s="203"/>
      <c r="H539" s="205" t="s">
        <v>1</v>
      </c>
      <c r="I539" s="207"/>
      <c r="J539" s="203"/>
      <c r="K539" s="203"/>
      <c r="L539" s="208"/>
      <c r="M539" s="209"/>
      <c r="N539" s="210"/>
      <c r="O539" s="210"/>
      <c r="P539" s="210"/>
      <c r="Q539" s="210"/>
      <c r="R539" s="210"/>
      <c r="S539" s="210"/>
      <c r="T539" s="211"/>
      <c r="AT539" s="212" t="s">
        <v>143</v>
      </c>
      <c r="AU539" s="212" t="s">
        <v>87</v>
      </c>
      <c r="AV539" s="13" t="s">
        <v>85</v>
      </c>
      <c r="AW539" s="13" t="s">
        <v>32</v>
      </c>
      <c r="AX539" s="13" t="s">
        <v>77</v>
      </c>
      <c r="AY539" s="212" t="s">
        <v>135</v>
      </c>
    </row>
    <row r="540" spans="1:65" s="13" customFormat="1">
      <c r="B540" s="202"/>
      <c r="C540" s="203"/>
      <c r="D540" s="204" t="s">
        <v>143</v>
      </c>
      <c r="E540" s="205" t="s">
        <v>1</v>
      </c>
      <c r="F540" s="206" t="s">
        <v>260</v>
      </c>
      <c r="G540" s="203"/>
      <c r="H540" s="205" t="s">
        <v>1</v>
      </c>
      <c r="I540" s="207"/>
      <c r="J540" s="203"/>
      <c r="K540" s="203"/>
      <c r="L540" s="208"/>
      <c r="M540" s="209"/>
      <c r="N540" s="210"/>
      <c r="O540" s="210"/>
      <c r="P540" s="210"/>
      <c r="Q540" s="210"/>
      <c r="R540" s="210"/>
      <c r="S540" s="210"/>
      <c r="T540" s="211"/>
      <c r="AT540" s="212" t="s">
        <v>143</v>
      </c>
      <c r="AU540" s="212" t="s">
        <v>87</v>
      </c>
      <c r="AV540" s="13" t="s">
        <v>85</v>
      </c>
      <c r="AW540" s="13" t="s">
        <v>32</v>
      </c>
      <c r="AX540" s="13" t="s">
        <v>77</v>
      </c>
      <c r="AY540" s="212" t="s">
        <v>135</v>
      </c>
    </row>
    <row r="541" spans="1:65" s="14" customFormat="1">
      <c r="B541" s="213"/>
      <c r="C541" s="214"/>
      <c r="D541" s="204" t="s">
        <v>143</v>
      </c>
      <c r="E541" s="215" t="s">
        <v>1</v>
      </c>
      <c r="F541" s="216" t="s">
        <v>634</v>
      </c>
      <c r="G541" s="214"/>
      <c r="H541" s="217">
        <v>27</v>
      </c>
      <c r="I541" s="218"/>
      <c r="J541" s="214"/>
      <c r="K541" s="214"/>
      <c r="L541" s="219"/>
      <c r="M541" s="220"/>
      <c r="N541" s="221"/>
      <c r="O541" s="221"/>
      <c r="P541" s="221"/>
      <c r="Q541" s="221"/>
      <c r="R541" s="221"/>
      <c r="S541" s="221"/>
      <c r="T541" s="222"/>
      <c r="AT541" s="223" t="s">
        <v>143</v>
      </c>
      <c r="AU541" s="223" t="s">
        <v>87</v>
      </c>
      <c r="AV541" s="14" t="s">
        <v>87</v>
      </c>
      <c r="AW541" s="14" t="s">
        <v>32</v>
      </c>
      <c r="AX541" s="14" t="s">
        <v>85</v>
      </c>
      <c r="AY541" s="223" t="s">
        <v>135</v>
      </c>
    </row>
    <row r="542" spans="1:65" s="2" customFormat="1" ht="24.2" customHeight="1">
      <c r="A542" s="35"/>
      <c r="B542" s="36"/>
      <c r="C542" s="246" t="s">
        <v>750</v>
      </c>
      <c r="D542" s="246" t="s">
        <v>224</v>
      </c>
      <c r="E542" s="247" t="s">
        <v>751</v>
      </c>
      <c r="F542" s="248" t="s">
        <v>752</v>
      </c>
      <c r="G542" s="249" t="s">
        <v>253</v>
      </c>
      <c r="H542" s="250">
        <v>48.6</v>
      </c>
      <c r="I542" s="251"/>
      <c r="J542" s="252">
        <f>ROUND(I542*H542,2)</f>
        <v>0</v>
      </c>
      <c r="K542" s="253"/>
      <c r="L542" s="254"/>
      <c r="M542" s="255" t="s">
        <v>1</v>
      </c>
      <c r="N542" s="256" t="s">
        <v>42</v>
      </c>
      <c r="O542" s="72"/>
      <c r="P542" s="198">
        <f>O542*H542</f>
        <v>0</v>
      </c>
      <c r="Q542" s="198">
        <v>1E-3</v>
      </c>
      <c r="R542" s="198">
        <f>Q542*H542</f>
        <v>4.8600000000000004E-2</v>
      </c>
      <c r="S542" s="198">
        <v>0</v>
      </c>
      <c r="T542" s="199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0" t="s">
        <v>322</v>
      </c>
      <c r="AT542" s="200" t="s">
        <v>224</v>
      </c>
      <c r="AU542" s="200" t="s">
        <v>87</v>
      </c>
      <c r="AY542" s="18" t="s">
        <v>135</v>
      </c>
      <c r="BE542" s="201">
        <f>IF(N542="základní",J542,0)</f>
        <v>0</v>
      </c>
      <c r="BF542" s="201">
        <f>IF(N542="snížená",J542,0)</f>
        <v>0</v>
      </c>
      <c r="BG542" s="201">
        <f>IF(N542="zákl. přenesená",J542,0)</f>
        <v>0</v>
      </c>
      <c r="BH542" s="201">
        <f>IF(N542="sníž. přenesená",J542,0)</f>
        <v>0</v>
      </c>
      <c r="BI542" s="201">
        <f>IF(N542="nulová",J542,0)</f>
        <v>0</v>
      </c>
      <c r="BJ542" s="18" t="s">
        <v>85</v>
      </c>
      <c r="BK542" s="201">
        <f>ROUND(I542*H542,2)</f>
        <v>0</v>
      </c>
      <c r="BL542" s="18" t="s">
        <v>229</v>
      </c>
      <c r="BM542" s="200" t="s">
        <v>753</v>
      </c>
    </row>
    <row r="543" spans="1:65" s="13" customFormat="1" ht="22.5">
      <c r="B543" s="202"/>
      <c r="C543" s="203"/>
      <c r="D543" s="204" t="s">
        <v>143</v>
      </c>
      <c r="E543" s="205" t="s">
        <v>1</v>
      </c>
      <c r="F543" s="206" t="s">
        <v>754</v>
      </c>
      <c r="G543" s="203"/>
      <c r="H543" s="205" t="s">
        <v>1</v>
      </c>
      <c r="I543" s="207"/>
      <c r="J543" s="203"/>
      <c r="K543" s="203"/>
      <c r="L543" s="208"/>
      <c r="M543" s="209"/>
      <c r="N543" s="210"/>
      <c r="O543" s="210"/>
      <c r="P543" s="210"/>
      <c r="Q543" s="210"/>
      <c r="R543" s="210"/>
      <c r="S543" s="210"/>
      <c r="T543" s="211"/>
      <c r="AT543" s="212" t="s">
        <v>143</v>
      </c>
      <c r="AU543" s="212" t="s">
        <v>87</v>
      </c>
      <c r="AV543" s="13" t="s">
        <v>85</v>
      </c>
      <c r="AW543" s="13" t="s">
        <v>32</v>
      </c>
      <c r="AX543" s="13" t="s">
        <v>77</v>
      </c>
      <c r="AY543" s="212" t="s">
        <v>135</v>
      </c>
    </row>
    <row r="544" spans="1:65" s="14" customFormat="1">
      <c r="B544" s="213"/>
      <c r="C544" s="214"/>
      <c r="D544" s="204" t="s">
        <v>143</v>
      </c>
      <c r="E544" s="215" t="s">
        <v>1</v>
      </c>
      <c r="F544" s="216" t="s">
        <v>755</v>
      </c>
      <c r="G544" s="214"/>
      <c r="H544" s="217">
        <v>48.6</v>
      </c>
      <c r="I544" s="218"/>
      <c r="J544" s="214"/>
      <c r="K544" s="214"/>
      <c r="L544" s="219"/>
      <c r="M544" s="220"/>
      <c r="N544" s="221"/>
      <c r="O544" s="221"/>
      <c r="P544" s="221"/>
      <c r="Q544" s="221"/>
      <c r="R544" s="221"/>
      <c r="S544" s="221"/>
      <c r="T544" s="222"/>
      <c r="AT544" s="223" t="s">
        <v>143</v>
      </c>
      <c r="AU544" s="223" t="s">
        <v>87</v>
      </c>
      <c r="AV544" s="14" t="s">
        <v>87</v>
      </c>
      <c r="AW544" s="14" t="s">
        <v>32</v>
      </c>
      <c r="AX544" s="14" t="s">
        <v>85</v>
      </c>
      <c r="AY544" s="223" t="s">
        <v>135</v>
      </c>
    </row>
    <row r="545" spans="1:65" s="2" customFormat="1" ht="24.2" customHeight="1">
      <c r="A545" s="35"/>
      <c r="B545" s="36"/>
      <c r="C545" s="188" t="s">
        <v>756</v>
      </c>
      <c r="D545" s="188" t="s">
        <v>137</v>
      </c>
      <c r="E545" s="189" t="s">
        <v>757</v>
      </c>
      <c r="F545" s="190" t="s">
        <v>758</v>
      </c>
      <c r="G545" s="191" t="s">
        <v>206</v>
      </c>
      <c r="H545" s="192">
        <v>0.41599999999999998</v>
      </c>
      <c r="I545" s="193"/>
      <c r="J545" s="194">
        <f>ROUND(I545*H545,2)</f>
        <v>0</v>
      </c>
      <c r="K545" s="195"/>
      <c r="L545" s="40"/>
      <c r="M545" s="196" t="s">
        <v>1</v>
      </c>
      <c r="N545" s="197" t="s">
        <v>42</v>
      </c>
      <c r="O545" s="72"/>
      <c r="P545" s="198">
        <f>O545*H545</f>
        <v>0</v>
      </c>
      <c r="Q545" s="198">
        <v>0</v>
      </c>
      <c r="R545" s="198">
        <f>Q545*H545</f>
        <v>0</v>
      </c>
      <c r="S545" s="198">
        <v>0</v>
      </c>
      <c r="T545" s="199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00" t="s">
        <v>229</v>
      </c>
      <c r="AT545" s="200" t="s">
        <v>137</v>
      </c>
      <c r="AU545" s="200" t="s">
        <v>87</v>
      </c>
      <c r="AY545" s="18" t="s">
        <v>135</v>
      </c>
      <c r="BE545" s="201">
        <f>IF(N545="základní",J545,0)</f>
        <v>0</v>
      </c>
      <c r="BF545" s="201">
        <f>IF(N545="snížená",J545,0)</f>
        <v>0</v>
      </c>
      <c r="BG545" s="201">
        <f>IF(N545="zákl. přenesená",J545,0)</f>
        <v>0</v>
      </c>
      <c r="BH545" s="201">
        <f>IF(N545="sníž. přenesená",J545,0)</f>
        <v>0</v>
      </c>
      <c r="BI545" s="201">
        <f>IF(N545="nulová",J545,0)</f>
        <v>0</v>
      </c>
      <c r="BJ545" s="18" t="s">
        <v>85</v>
      </c>
      <c r="BK545" s="201">
        <f>ROUND(I545*H545,2)</f>
        <v>0</v>
      </c>
      <c r="BL545" s="18" t="s">
        <v>229</v>
      </c>
      <c r="BM545" s="200" t="s">
        <v>759</v>
      </c>
    </row>
    <row r="546" spans="1:65" s="12" customFormat="1" ht="22.9" customHeight="1">
      <c r="B546" s="172"/>
      <c r="C546" s="173"/>
      <c r="D546" s="174" t="s">
        <v>76</v>
      </c>
      <c r="E546" s="186" t="s">
        <v>760</v>
      </c>
      <c r="F546" s="186" t="s">
        <v>761</v>
      </c>
      <c r="G546" s="173"/>
      <c r="H546" s="173"/>
      <c r="I546" s="176"/>
      <c r="J546" s="187">
        <f>BK546</f>
        <v>0</v>
      </c>
      <c r="K546" s="173"/>
      <c r="L546" s="178"/>
      <c r="M546" s="179"/>
      <c r="N546" s="180"/>
      <c r="O546" s="180"/>
      <c r="P546" s="181">
        <f>SUM(P547:P555)</f>
        <v>0</v>
      </c>
      <c r="Q546" s="180"/>
      <c r="R546" s="181">
        <f>SUM(R547:R555)</f>
        <v>9.036000000000001E-2</v>
      </c>
      <c r="S546" s="180"/>
      <c r="T546" s="182">
        <f>SUM(T547:T555)</f>
        <v>0.20400000000000001</v>
      </c>
      <c r="AR546" s="183" t="s">
        <v>87</v>
      </c>
      <c r="AT546" s="184" t="s">
        <v>76</v>
      </c>
      <c r="AU546" s="184" t="s">
        <v>85</v>
      </c>
      <c r="AY546" s="183" t="s">
        <v>135</v>
      </c>
      <c r="BK546" s="185">
        <f>SUM(BK547:BK555)</f>
        <v>0</v>
      </c>
    </row>
    <row r="547" spans="1:65" s="2" customFormat="1" ht="24.2" customHeight="1">
      <c r="A547" s="35"/>
      <c r="B547" s="36"/>
      <c r="C547" s="188" t="s">
        <v>762</v>
      </c>
      <c r="D547" s="188" t="s">
        <v>137</v>
      </c>
      <c r="E547" s="189" t="s">
        <v>763</v>
      </c>
      <c r="F547" s="190" t="s">
        <v>764</v>
      </c>
      <c r="G547" s="191" t="s">
        <v>140</v>
      </c>
      <c r="H547" s="192">
        <v>34</v>
      </c>
      <c r="I547" s="193"/>
      <c r="J547" s="194">
        <f>ROUND(I547*H547,2)</f>
        <v>0</v>
      </c>
      <c r="K547" s="195"/>
      <c r="L547" s="40"/>
      <c r="M547" s="196" t="s">
        <v>1</v>
      </c>
      <c r="N547" s="197" t="s">
        <v>42</v>
      </c>
      <c r="O547" s="72"/>
      <c r="P547" s="198">
        <f>O547*H547</f>
        <v>0</v>
      </c>
      <c r="Q547" s="198">
        <v>0</v>
      </c>
      <c r="R547" s="198">
        <f>Q547*H547</f>
        <v>0</v>
      </c>
      <c r="S547" s="198">
        <v>6.0000000000000001E-3</v>
      </c>
      <c r="T547" s="199">
        <f>S547*H547</f>
        <v>0.20400000000000001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00" t="s">
        <v>229</v>
      </c>
      <c r="AT547" s="200" t="s">
        <v>137</v>
      </c>
      <c r="AU547" s="200" t="s">
        <v>87</v>
      </c>
      <c r="AY547" s="18" t="s">
        <v>135</v>
      </c>
      <c r="BE547" s="201">
        <f>IF(N547="základní",J547,0)</f>
        <v>0</v>
      </c>
      <c r="BF547" s="201">
        <f>IF(N547="snížená",J547,0)</f>
        <v>0</v>
      </c>
      <c r="BG547" s="201">
        <f>IF(N547="zákl. přenesená",J547,0)</f>
        <v>0</v>
      </c>
      <c r="BH547" s="201">
        <f>IF(N547="sníž. přenesená",J547,0)</f>
        <v>0</v>
      </c>
      <c r="BI547" s="201">
        <f>IF(N547="nulová",J547,0)</f>
        <v>0</v>
      </c>
      <c r="BJ547" s="18" t="s">
        <v>85</v>
      </c>
      <c r="BK547" s="201">
        <f>ROUND(I547*H547,2)</f>
        <v>0</v>
      </c>
      <c r="BL547" s="18" t="s">
        <v>229</v>
      </c>
      <c r="BM547" s="200" t="s">
        <v>765</v>
      </c>
    </row>
    <row r="548" spans="1:65" s="13" customFormat="1">
      <c r="B548" s="202"/>
      <c r="C548" s="203"/>
      <c r="D548" s="204" t="s">
        <v>143</v>
      </c>
      <c r="E548" s="205" t="s">
        <v>1</v>
      </c>
      <c r="F548" s="206" t="s">
        <v>144</v>
      </c>
      <c r="G548" s="203"/>
      <c r="H548" s="205" t="s">
        <v>1</v>
      </c>
      <c r="I548" s="207"/>
      <c r="J548" s="203"/>
      <c r="K548" s="203"/>
      <c r="L548" s="208"/>
      <c r="M548" s="209"/>
      <c r="N548" s="210"/>
      <c r="O548" s="210"/>
      <c r="P548" s="210"/>
      <c r="Q548" s="210"/>
      <c r="R548" s="210"/>
      <c r="S548" s="210"/>
      <c r="T548" s="211"/>
      <c r="AT548" s="212" t="s">
        <v>143</v>
      </c>
      <c r="AU548" s="212" t="s">
        <v>87</v>
      </c>
      <c r="AV548" s="13" t="s">
        <v>85</v>
      </c>
      <c r="AW548" s="13" t="s">
        <v>32</v>
      </c>
      <c r="AX548" s="13" t="s">
        <v>77</v>
      </c>
      <c r="AY548" s="212" t="s">
        <v>135</v>
      </c>
    </row>
    <row r="549" spans="1:65" s="13" customFormat="1">
      <c r="B549" s="202"/>
      <c r="C549" s="203"/>
      <c r="D549" s="204" t="s">
        <v>143</v>
      </c>
      <c r="E549" s="205" t="s">
        <v>1</v>
      </c>
      <c r="F549" s="206" t="s">
        <v>525</v>
      </c>
      <c r="G549" s="203"/>
      <c r="H549" s="205" t="s">
        <v>1</v>
      </c>
      <c r="I549" s="207"/>
      <c r="J549" s="203"/>
      <c r="K549" s="203"/>
      <c r="L549" s="208"/>
      <c r="M549" s="209"/>
      <c r="N549" s="210"/>
      <c r="O549" s="210"/>
      <c r="P549" s="210"/>
      <c r="Q549" s="210"/>
      <c r="R549" s="210"/>
      <c r="S549" s="210"/>
      <c r="T549" s="211"/>
      <c r="AT549" s="212" t="s">
        <v>143</v>
      </c>
      <c r="AU549" s="212" t="s">
        <v>87</v>
      </c>
      <c r="AV549" s="13" t="s">
        <v>85</v>
      </c>
      <c r="AW549" s="13" t="s">
        <v>32</v>
      </c>
      <c r="AX549" s="13" t="s">
        <v>77</v>
      </c>
      <c r="AY549" s="212" t="s">
        <v>135</v>
      </c>
    </row>
    <row r="550" spans="1:65" s="14" customFormat="1">
      <c r="B550" s="213"/>
      <c r="C550" s="214"/>
      <c r="D550" s="204" t="s">
        <v>143</v>
      </c>
      <c r="E550" s="215" t="s">
        <v>1</v>
      </c>
      <c r="F550" s="216" t="s">
        <v>741</v>
      </c>
      <c r="G550" s="214"/>
      <c r="H550" s="217">
        <v>34</v>
      </c>
      <c r="I550" s="218"/>
      <c r="J550" s="214"/>
      <c r="K550" s="214"/>
      <c r="L550" s="219"/>
      <c r="M550" s="220"/>
      <c r="N550" s="221"/>
      <c r="O550" s="221"/>
      <c r="P550" s="221"/>
      <c r="Q550" s="221"/>
      <c r="R550" s="221"/>
      <c r="S550" s="221"/>
      <c r="T550" s="222"/>
      <c r="AT550" s="223" t="s">
        <v>143</v>
      </c>
      <c r="AU550" s="223" t="s">
        <v>87</v>
      </c>
      <c r="AV550" s="14" t="s">
        <v>87</v>
      </c>
      <c r="AW550" s="14" t="s">
        <v>32</v>
      </c>
      <c r="AX550" s="14" t="s">
        <v>85</v>
      </c>
      <c r="AY550" s="223" t="s">
        <v>135</v>
      </c>
    </row>
    <row r="551" spans="1:65" s="2" customFormat="1" ht="24.2" customHeight="1">
      <c r="A551" s="35"/>
      <c r="B551" s="36"/>
      <c r="C551" s="188" t="s">
        <v>766</v>
      </c>
      <c r="D551" s="188" t="s">
        <v>137</v>
      </c>
      <c r="E551" s="189" t="s">
        <v>767</v>
      </c>
      <c r="F551" s="190" t="s">
        <v>768</v>
      </c>
      <c r="G551" s="191" t="s">
        <v>140</v>
      </c>
      <c r="H551" s="192">
        <v>12</v>
      </c>
      <c r="I551" s="193"/>
      <c r="J551" s="194">
        <f>ROUND(I551*H551,2)</f>
        <v>0</v>
      </c>
      <c r="K551" s="195"/>
      <c r="L551" s="40"/>
      <c r="M551" s="196" t="s">
        <v>1</v>
      </c>
      <c r="N551" s="197" t="s">
        <v>42</v>
      </c>
      <c r="O551" s="72"/>
      <c r="P551" s="198">
        <f>O551*H551</f>
        <v>0</v>
      </c>
      <c r="Q551" s="198">
        <v>6.0000000000000001E-3</v>
      </c>
      <c r="R551" s="198">
        <f>Q551*H551</f>
        <v>7.2000000000000008E-2</v>
      </c>
      <c r="S551" s="198">
        <v>0</v>
      </c>
      <c r="T551" s="199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00" t="s">
        <v>229</v>
      </c>
      <c r="AT551" s="200" t="s">
        <v>137</v>
      </c>
      <c r="AU551" s="200" t="s">
        <v>87</v>
      </c>
      <c r="AY551" s="18" t="s">
        <v>135</v>
      </c>
      <c r="BE551" s="201">
        <f>IF(N551="základní",J551,0)</f>
        <v>0</v>
      </c>
      <c r="BF551" s="201">
        <f>IF(N551="snížená",J551,0)</f>
        <v>0</v>
      </c>
      <c r="BG551" s="201">
        <f>IF(N551="zákl. přenesená",J551,0)</f>
        <v>0</v>
      </c>
      <c r="BH551" s="201">
        <f>IF(N551="sníž. přenesená",J551,0)</f>
        <v>0</v>
      </c>
      <c r="BI551" s="201">
        <f>IF(N551="nulová",J551,0)</f>
        <v>0</v>
      </c>
      <c r="BJ551" s="18" t="s">
        <v>85</v>
      </c>
      <c r="BK551" s="201">
        <f>ROUND(I551*H551,2)</f>
        <v>0</v>
      </c>
      <c r="BL551" s="18" t="s">
        <v>229</v>
      </c>
      <c r="BM551" s="200" t="s">
        <v>769</v>
      </c>
    </row>
    <row r="552" spans="1:65" s="13" customFormat="1">
      <c r="B552" s="202"/>
      <c r="C552" s="203"/>
      <c r="D552" s="204" t="s">
        <v>143</v>
      </c>
      <c r="E552" s="205" t="s">
        <v>1</v>
      </c>
      <c r="F552" s="206" t="s">
        <v>144</v>
      </c>
      <c r="G552" s="203"/>
      <c r="H552" s="205" t="s">
        <v>1</v>
      </c>
      <c r="I552" s="207"/>
      <c r="J552" s="203"/>
      <c r="K552" s="203"/>
      <c r="L552" s="208"/>
      <c r="M552" s="209"/>
      <c r="N552" s="210"/>
      <c r="O552" s="210"/>
      <c r="P552" s="210"/>
      <c r="Q552" s="210"/>
      <c r="R552" s="210"/>
      <c r="S552" s="210"/>
      <c r="T552" s="211"/>
      <c r="AT552" s="212" t="s">
        <v>143</v>
      </c>
      <c r="AU552" s="212" t="s">
        <v>87</v>
      </c>
      <c r="AV552" s="13" t="s">
        <v>85</v>
      </c>
      <c r="AW552" s="13" t="s">
        <v>32</v>
      </c>
      <c r="AX552" s="13" t="s">
        <v>77</v>
      </c>
      <c r="AY552" s="212" t="s">
        <v>135</v>
      </c>
    </row>
    <row r="553" spans="1:65" s="14" customFormat="1">
      <c r="B553" s="213"/>
      <c r="C553" s="214"/>
      <c r="D553" s="204" t="s">
        <v>143</v>
      </c>
      <c r="E553" s="215" t="s">
        <v>1</v>
      </c>
      <c r="F553" s="216" t="s">
        <v>770</v>
      </c>
      <c r="G553" s="214"/>
      <c r="H553" s="217">
        <v>12</v>
      </c>
      <c r="I553" s="218"/>
      <c r="J553" s="214"/>
      <c r="K553" s="214"/>
      <c r="L553" s="219"/>
      <c r="M553" s="220"/>
      <c r="N553" s="221"/>
      <c r="O553" s="221"/>
      <c r="P553" s="221"/>
      <c r="Q553" s="221"/>
      <c r="R553" s="221"/>
      <c r="S553" s="221"/>
      <c r="T553" s="222"/>
      <c r="AT553" s="223" t="s">
        <v>143</v>
      </c>
      <c r="AU553" s="223" t="s">
        <v>87</v>
      </c>
      <c r="AV553" s="14" t="s">
        <v>87</v>
      </c>
      <c r="AW553" s="14" t="s">
        <v>32</v>
      </c>
      <c r="AX553" s="14" t="s">
        <v>85</v>
      </c>
      <c r="AY553" s="223" t="s">
        <v>135</v>
      </c>
    </row>
    <row r="554" spans="1:65" s="2" customFormat="1" ht="24.2" customHeight="1">
      <c r="A554" s="35"/>
      <c r="B554" s="36"/>
      <c r="C554" s="246" t="s">
        <v>771</v>
      </c>
      <c r="D554" s="246" t="s">
        <v>224</v>
      </c>
      <c r="E554" s="247" t="s">
        <v>772</v>
      </c>
      <c r="F554" s="248" t="s">
        <v>773</v>
      </c>
      <c r="G554" s="249" t="s">
        <v>140</v>
      </c>
      <c r="H554" s="250">
        <v>12.24</v>
      </c>
      <c r="I554" s="251"/>
      <c r="J554" s="252">
        <f>ROUND(I554*H554,2)</f>
        <v>0</v>
      </c>
      <c r="K554" s="253"/>
      <c r="L554" s="254"/>
      <c r="M554" s="255" t="s">
        <v>1</v>
      </c>
      <c r="N554" s="256" t="s">
        <v>42</v>
      </c>
      <c r="O554" s="72"/>
      <c r="P554" s="198">
        <f>O554*H554</f>
        <v>0</v>
      </c>
      <c r="Q554" s="198">
        <v>1.5E-3</v>
      </c>
      <c r="R554" s="198">
        <f>Q554*H554</f>
        <v>1.8360000000000001E-2</v>
      </c>
      <c r="S554" s="198">
        <v>0</v>
      </c>
      <c r="T554" s="199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00" t="s">
        <v>322</v>
      </c>
      <c r="AT554" s="200" t="s">
        <v>224</v>
      </c>
      <c r="AU554" s="200" t="s">
        <v>87</v>
      </c>
      <c r="AY554" s="18" t="s">
        <v>135</v>
      </c>
      <c r="BE554" s="201">
        <f>IF(N554="základní",J554,0)</f>
        <v>0</v>
      </c>
      <c r="BF554" s="201">
        <f>IF(N554="snížená",J554,0)</f>
        <v>0</v>
      </c>
      <c r="BG554" s="201">
        <f>IF(N554="zákl. přenesená",J554,0)</f>
        <v>0</v>
      </c>
      <c r="BH554" s="201">
        <f>IF(N554="sníž. přenesená",J554,0)</f>
        <v>0</v>
      </c>
      <c r="BI554" s="201">
        <f>IF(N554="nulová",J554,0)</f>
        <v>0</v>
      </c>
      <c r="BJ554" s="18" t="s">
        <v>85</v>
      </c>
      <c r="BK554" s="201">
        <f>ROUND(I554*H554,2)</f>
        <v>0</v>
      </c>
      <c r="BL554" s="18" t="s">
        <v>229</v>
      </c>
      <c r="BM554" s="200" t="s">
        <v>774</v>
      </c>
    </row>
    <row r="555" spans="1:65" s="14" customFormat="1">
      <c r="B555" s="213"/>
      <c r="C555" s="214"/>
      <c r="D555" s="204" t="s">
        <v>143</v>
      </c>
      <c r="E555" s="214"/>
      <c r="F555" s="216" t="s">
        <v>775</v>
      </c>
      <c r="G555" s="214"/>
      <c r="H555" s="217">
        <v>12.24</v>
      </c>
      <c r="I555" s="218"/>
      <c r="J555" s="214"/>
      <c r="K555" s="214"/>
      <c r="L555" s="219"/>
      <c r="M555" s="220"/>
      <c r="N555" s="221"/>
      <c r="O555" s="221"/>
      <c r="P555" s="221"/>
      <c r="Q555" s="221"/>
      <c r="R555" s="221"/>
      <c r="S555" s="221"/>
      <c r="T555" s="222"/>
      <c r="AT555" s="223" t="s">
        <v>143</v>
      </c>
      <c r="AU555" s="223" t="s">
        <v>87</v>
      </c>
      <c r="AV555" s="14" t="s">
        <v>87</v>
      </c>
      <c r="AW555" s="14" t="s">
        <v>4</v>
      </c>
      <c r="AX555" s="14" t="s">
        <v>85</v>
      </c>
      <c r="AY555" s="223" t="s">
        <v>135</v>
      </c>
    </row>
    <row r="556" spans="1:65" s="12" customFormat="1" ht="22.9" customHeight="1">
      <c r="B556" s="172"/>
      <c r="C556" s="173"/>
      <c r="D556" s="174" t="s">
        <v>76</v>
      </c>
      <c r="E556" s="186" t="s">
        <v>776</v>
      </c>
      <c r="F556" s="186" t="s">
        <v>777</v>
      </c>
      <c r="G556" s="173"/>
      <c r="H556" s="173"/>
      <c r="I556" s="176"/>
      <c r="J556" s="187">
        <f>BK556</f>
        <v>0</v>
      </c>
      <c r="K556" s="173"/>
      <c r="L556" s="178"/>
      <c r="M556" s="179"/>
      <c r="N556" s="180"/>
      <c r="O556" s="180"/>
      <c r="P556" s="181">
        <f>SUM(P557:P567)</f>
        <v>0</v>
      </c>
      <c r="Q556" s="180"/>
      <c r="R556" s="181">
        <f>SUM(R557:R567)</f>
        <v>6.8000000000000005E-3</v>
      </c>
      <c r="S556" s="180"/>
      <c r="T556" s="182">
        <f>SUM(T557:T567)</f>
        <v>0.10624</v>
      </c>
      <c r="AR556" s="183" t="s">
        <v>87</v>
      </c>
      <c r="AT556" s="184" t="s">
        <v>76</v>
      </c>
      <c r="AU556" s="184" t="s">
        <v>85</v>
      </c>
      <c r="AY556" s="183" t="s">
        <v>135</v>
      </c>
      <c r="BK556" s="185">
        <f>SUM(BK557:BK567)</f>
        <v>0</v>
      </c>
    </row>
    <row r="557" spans="1:65" s="2" customFormat="1" ht="16.5" customHeight="1">
      <c r="A557" s="35"/>
      <c r="B557" s="36"/>
      <c r="C557" s="188" t="s">
        <v>778</v>
      </c>
      <c r="D557" s="188" t="s">
        <v>137</v>
      </c>
      <c r="E557" s="189" t="s">
        <v>779</v>
      </c>
      <c r="F557" s="190" t="s">
        <v>780</v>
      </c>
      <c r="G557" s="191" t="s">
        <v>339</v>
      </c>
      <c r="H557" s="192">
        <v>1</v>
      </c>
      <c r="I557" s="193"/>
      <c r="J557" s="194">
        <f>ROUND(I557*H557,2)</f>
        <v>0</v>
      </c>
      <c r="K557" s="195"/>
      <c r="L557" s="40"/>
      <c r="M557" s="196" t="s">
        <v>1</v>
      </c>
      <c r="N557" s="197" t="s">
        <v>42</v>
      </c>
      <c r="O557" s="72"/>
      <c r="P557" s="198">
        <f>O557*H557</f>
        <v>0</v>
      </c>
      <c r="Q557" s="198">
        <v>1E-3</v>
      </c>
      <c r="R557" s="198">
        <f>Q557*H557</f>
        <v>1E-3</v>
      </c>
      <c r="S557" s="198">
        <v>0</v>
      </c>
      <c r="T557" s="199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00" t="s">
        <v>229</v>
      </c>
      <c r="AT557" s="200" t="s">
        <v>137</v>
      </c>
      <c r="AU557" s="200" t="s">
        <v>87</v>
      </c>
      <c r="AY557" s="18" t="s">
        <v>135</v>
      </c>
      <c r="BE557" s="201">
        <f>IF(N557="základní",J557,0)</f>
        <v>0</v>
      </c>
      <c r="BF557" s="201">
        <f>IF(N557="snížená",J557,0)</f>
        <v>0</v>
      </c>
      <c r="BG557" s="201">
        <f>IF(N557="zákl. přenesená",J557,0)</f>
        <v>0</v>
      </c>
      <c r="BH557" s="201">
        <f>IF(N557="sníž. přenesená",J557,0)</f>
        <v>0</v>
      </c>
      <c r="BI557" s="201">
        <f>IF(N557="nulová",J557,0)</f>
        <v>0</v>
      </c>
      <c r="BJ557" s="18" t="s">
        <v>85</v>
      </c>
      <c r="BK557" s="201">
        <f>ROUND(I557*H557,2)</f>
        <v>0</v>
      </c>
      <c r="BL557" s="18" t="s">
        <v>229</v>
      </c>
      <c r="BM557" s="200" t="s">
        <v>781</v>
      </c>
    </row>
    <row r="558" spans="1:65" s="14" customFormat="1">
      <c r="B558" s="213"/>
      <c r="C558" s="214"/>
      <c r="D558" s="204" t="s">
        <v>143</v>
      </c>
      <c r="E558" s="215" t="s">
        <v>1</v>
      </c>
      <c r="F558" s="216" t="s">
        <v>782</v>
      </c>
      <c r="G558" s="214"/>
      <c r="H558" s="217">
        <v>1</v>
      </c>
      <c r="I558" s="218"/>
      <c r="J558" s="214"/>
      <c r="K558" s="214"/>
      <c r="L558" s="219"/>
      <c r="M558" s="220"/>
      <c r="N558" s="221"/>
      <c r="O558" s="221"/>
      <c r="P558" s="221"/>
      <c r="Q558" s="221"/>
      <c r="R558" s="221"/>
      <c r="S558" s="221"/>
      <c r="T558" s="222"/>
      <c r="AT558" s="223" t="s">
        <v>143</v>
      </c>
      <c r="AU558" s="223" t="s">
        <v>87</v>
      </c>
      <c r="AV558" s="14" t="s">
        <v>87</v>
      </c>
      <c r="AW558" s="14" t="s">
        <v>32</v>
      </c>
      <c r="AX558" s="14" t="s">
        <v>85</v>
      </c>
      <c r="AY558" s="223" t="s">
        <v>135</v>
      </c>
    </row>
    <row r="559" spans="1:65" s="2" customFormat="1" ht="16.5" customHeight="1">
      <c r="A559" s="35"/>
      <c r="B559" s="36"/>
      <c r="C559" s="188" t="s">
        <v>783</v>
      </c>
      <c r="D559" s="188" t="s">
        <v>137</v>
      </c>
      <c r="E559" s="189" t="s">
        <v>784</v>
      </c>
      <c r="F559" s="190" t="s">
        <v>785</v>
      </c>
      <c r="G559" s="191" t="s">
        <v>376</v>
      </c>
      <c r="H559" s="192">
        <v>2</v>
      </c>
      <c r="I559" s="193"/>
      <c r="J559" s="194">
        <f>ROUND(I559*H559,2)</f>
        <v>0</v>
      </c>
      <c r="K559" s="195"/>
      <c r="L559" s="40"/>
      <c r="M559" s="196" t="s">
        <v>1</v>
      </c>
      <c r="N559" s="197" t="s">
        <v>42</v>
      </c>
      <c r="O559" s="72"/>
      <c r="P559" s="198">
        <f>O559*H559</f>
        <v>0</v>
      </c>
      <c r="Q559" s="198">
        <v>4.8000000000000001E-4</v>
      </c>
      <c r="R559" s="198">
        <f>Q559*H559</f>
        <v>9.6000000000000002E-4</v>
      </c>
      <c r="S559" s="198">
        <v>0</v>
      </c>
      <c r="T559" s="199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00" t="s">
        <v>229</v>
      </c>
      <c r="AT559" s="200" t="s">
        <v>137</v>
      </c>
      <c r="AU559" s="200" t="s">
        <v>87</v>
      </c>
      <c r="AY559" s="18" t="s">
        <v>135</v>
      </c>
      <c r="BE559" s="201">
        <f>IF(N559="základní",J559,0)</f>
        <v>0</v>
      </c>
      <c r="BF559" s="201">
        <f>IF(N559="snížená",J559,0)</f>
        <v>0</v>
      </c>
      <c r="BG559" s="201">
        <f>IF(N559="zákl. přenesená",J559,0)</f>
        <v>0</v>
      </c>
      <c r="BH559" s="201">
        <f>IF(N559="sníž. přenesená",J559,0)</f>
        <v>0</v>
      </c>
      <c r="BI559" s="201">
        <f>IF(N559="nulová",J559,0)</f>
        <v>0</v>
      </c>
      <c r="BJ559" s="18" t="s">
        <v>85</v>
      </c>
      <c r="BK559" s="201">
        <f>ROUND(I559*H559,2)</f>
        <v>0</v>
      </c>
      <c r="BL559" s="18" t="s">
        <v>229</v>
      </c>
      <c r="BM559" s="200" t="s">
        <v>786</v>
      </c>
    </row>
    <row r="560" spans="1:65" s="14" customFormat="1">
      <c r="B560" s="213"/>
      <c r="C560" s="214"/>
      <c r="D560" s="204" t="s">
        <v>143</v>
      </c>
      <c r="E560" s="215" t="s">
        <v>1</v>
      </c>
      <c r="F560" s="216" t="s">
        <v>787</v>
      </c>
      <c r="G560" s="214"/>
      <c r="H560" s="217">
        <v>2</v>
      </c>
      <c r="I560" s="218"/>
      <c r="J560" s="214"/>
      <c r="K560" s="214"/>
      <c r="L560" s="219"/>
      <c r="M560" s="220"/>
      <c r="N560" s="221"/>
      <c r="O560" s="221"/>
      <c r="P560" s="221"/>
      <c r="Q560" s="221"/>
      <c r="R560" s="221"/>
      <c r="S560" s="221"/>
      <c r="T560" s="222"/>
      <c r="AT560" s="223" t="s">
        <v>143</v>
      </c>
      <c r="AU560" s="223" t="s">
        <v>87</v>
      </c>
      <c r="AV560" s="14" t="s">
        <v>87</v>
      </c>
      <c r="AW560" s="14" t="s">
        <v>32</v>
      </c>
      <c r="AX560" s="14" t="s">
        <v>85</v>
      </c>
      <c r="AY560" s="223" t="s">
        <v>135</v>
      </c>
    </row>
    <row r="561" spans="1:65" s="2" customFormat="1" ht="16.5" customHeight="1">
      <c r="A561" s="35"/>
      <c r="B561" s="36"/>
      <c r="C561" s="246" t="s">
        <v>788</v>
      </c>
      <c r="D561" s="246" t="s">
        <v>224</v>
      </c>
      <c r="E561" s="247" t="s">
        <v>789</v>
      </c>
      <c r="F561" s="248" t="s">
        <v>790</v>
      </c>
      <c r="G561" s="249" t="s">
        <v>339</v>
      </c>
      <c r="H561" s="250">
        <v>1</v>
      </c>
      <c r="I561" s="251"/>
      <c r="J561" s="252">
        <f>ROUND(I561*H561,2)</f>
        <v>0</v>
      </c>
      <c r="K561" s="253"/>
      <c r="L561" s="254"/>
      <c r="M561" s="255" t="s">
        <v>1</v>
      </c>
      <c r="N561" s="256" t="s">
        <v>42</v>
      </c>
      <c r="O561" s="72"/>
      <c r="P561" s="198">
        <f>O561*H561</f>
        <v>0</v>
      </c>
      <c r="Q561" s="198">
        <v>3.4000000000000002E-4</v>
      </c>
      <c r="R561" s="198">
        <f>Q561*H561</f>
        <v>3.4000000000000002E-4</v>
      </c>
      <c r="S561" s="198">
        <v>0</v>
      </c>
      <c r="T561" s="199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00" t="s">
        <v>322</v>
      </c>
      <c r="AT561" s="200" t="s">
        <v>224</v>
      </c>
      <c r="AU561" s="200" t="s">
        <v>87</v>
      </c>
      <c r="AY561" s="18" t="s">
        <v>135</v>
      </c>
      <c r="BE561" s="201">
        <f>IF(N561="základní",J561,0)</f>
        <v>0</v>
      </c>
      <c r="BF561" s="201">
        <f>IF(N561="snížená",J561,0)</f>
        <v>0</v>
      </c>
      <c r="BG561" s="201">
        <f>IF(N561="zákl. přenesená",J561,0)</f>
        <v>0</v>
      </c>
      <c r="BH561" s="201">
        <f>IF(N561="sníž. přenesená",J561,0)</f>
        <v>0</v>
      </c>
      <c r="BI561" s="201">
        <f>IF(N561="nulová",J561,0)</f>
        <v>0</v>
      </c>
      <c r="BJ561" s="18" t="s">
        <v>85</v>
      </c>
      <c r="BK561" s="201">
        <f>ROUND(I561*H561,2)</f>
        <v>0</v>
      </c>
      <c r="BL561" s="18" t="s">
        <v>229</v>
      </c>
      <c r="BM561" s="200" t="s">
        <v>791</v>
      </c>
    </row>
    <row r="562" spans="1:65" s="14" customFormat="1">
      <c r="B562" s="213"/>
      <c r="C562" s="214"/>
      <c r="D562" s="204" t="s">
        <v>143</v>
      </c>
      <c r="E562" s="215" t="s">
        <v>1</v>
      </c>
      <c r="F562" s="216" t="s">
        <v>792</v>
      </c>
      <c r="G562" s="214"/>
      <c r="H562" s="217">
        <v>1</v>
      </c>
      <c r="I562" s="218"/>
      <c r="J562" s="214"/>
      <c r="K562" s="214"/>
      <c r="L562" s="219"/>
      <c r="M562" s="220"/>
      <c r="N562" s="221"/>
      <c r="O562" s="221"/>
      <c r="P562" s="221"/>
      <c r="Q562" s="221"/>
      <c r="R562" s="221"/>
      <c r="S562" s="221"/>
      <c r="T562" s="222"/>
      <c r="AT562" s="223" t="s">
        <v>143</v>
      </c>
      <c r="AU562" s="223" t="s">
        <v>87</v>
      </c>
      <c r="AV562" s="14" t="s">
        <v>87</v>
      </c>
      <c r="AW562" s="14" t="s">
        <v>32</v>
      </c>
      <c r="AX562" s="14" t="s">
        <v>85</v>
      </c>
      <c r="AY562" s="223" t="s">
        <v>135</v>
      </c>
    </row>
    <row r="563" spans="1:65" s="2" customFormat="1" ht="16.5" customHeight="1">
      <c r="A563" s="35"/>
      <c r="B563" s="36"/>
      <c r="C563" s="188" t="s">
        <v>793</v>
      </c>
      <c r="D563" s="188" t="s">
        <v>137</v>
      </c>
      <c r="E563" s="189" t="s">
        <v>794</v>
      </c>
      <c r="F563" s="190" t="s">
        <v>795</v>
      </c>
      <c r="G563" s="191" t="s">
        <v>339</v>
      </c>
      <c r="H563" s="192">
        <v>1</v>
      </c>
      <c r="I563" s="193"/>
      <c r="J563" s="194">
        <f>ROUND(I563*H563,2)</f>
        <v>0</v>
      </c>
      <c r="K563" s="195"/>
      <c r="L563" s="40"/>
      <c r="M563" s="196" t="s">
        <v>1</v>
      </c>
      <c r="N563" s="197" t="s">
        <v>42</v>
      </c>
      <c r="O563" s="72"/>
      <c r="P563" s="198">
        <f>O563*H563</f>
        <v>0</v>
      </c>
      <c r="Q563" s="198">
        <v>0</v>
      </c>
      <c r="R563" s="198">
        <f>Q563*H563</f>
        <v>0</v>
      </c>
      <c r="S563" s="198">
        <v>4.2849999999999999E-2</v>
      </c>
      <c r="T563" s="199">
        <f>S563*H563</f>
        <v>4.2849999999999999E-2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00" t="s">
        <v>229</v>
      </c>
      <c r="AT563" s="200" t="s">
        <v>137</v>
      </c>
      <c r="AU563" s="200" t="s">
        <v>87</v>
      </c>
      <c r="AY563" s="18" t="s">
        <v>135</v>
      </c>
      <c r="BE563" s="201">
        <f>IF(N563="základní",J563,0)</f>
        <v>0</v>
      </c>
      <c r="BF563" s="201">
        <f>IF(N563="snížená",J563,0)</f>
        <v>0</v>
      </c>
      <c r="BG563" s="201">
        <f>IF(N563="zákl. přenesená",J563,0)</f>
        <v>0</v>
      </c>
      <c r="BH563" s="201">
        <f>IF(N563="sníž. přenesená",J563,0)</f>
        <v>0</v>
      </c>
      <c r="BI563" s="201">
        <f>IF(N563="nulová",J563,0)</f>
        <v>0</v>
      </c>
      <c r="BJ563" s="18" t="s">
        <v>85</v>
      </c>
      <c r="BK563" s="201">
        <f>ROUND(I563*H563,2)</f>
        <v>0</v>
      </c>
      <c r="BL563" s="18" t="s">
        <v>229</v>
      </c>
      <c r="BM563" s="200" t="s">
        <v>796</v>
      </c>
    </row>
    <row r="564" spans="1:65" s="2" customFormat="1" ht="24.2" customHeight="1">
      <c r="A564" s="35"/>
      <c r="B564" s="36"/>
      <c r="C564" s="188" t="s">
        <v>797</v>
      </c>
      <c r="D564" s="188" t="s">
        <v>137</v>
      </c>
      <c r="E564" s="189" t="s">
        <v>798</v>
      </c>
      <c r="F564" s="190" t="s">
        <v>799</v>
      </c>
      <c r="G564" s="191" t="s">
        <v>339</v>
      </c>
      <c r="H564" s="192">
        <v>3</v>
      </c>
      <c r="I564" s="193"/>
      <c r="J564" s="194">
        <f>ROUND(I564*H564,2)</f>
        <v>0</v>
      </c>
      <c r="K564" s="195"/>
      <c r="L564" s="40"/>
      <c r="M564" s="196" t="s">
        <v>1</v>
      </c>
      <c r="N564" s="197" t="s">
        <v>42</v>
      </c>
      <c r="O564" s="72"/>
      <c r="P564" s="198">
        <f>O564*H564</f>
        <v>0</v>
      </c>
      <c r="Q564" s="198">
        <v>1.5E-3</v>
      </c>
      <c r="R564" s="198">
        <f>Q564*H564</f>
        <v>4.5000000000000005E-3</v>
      </c>
      <c r="S564" s="198">
        <v>0</v>
      </c>
      <c r="T564" s="199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00" t="s">
        <v>229</v>
      </c>
      <c r="AT564" s="200" t="s">
        <v>137</v>
      </c>
      <c r="AU564" s="200" t="s">
        <v>87</v>
      </c>
      <c r="AY564" s="18" t="s">
        <v>135</v>
      </c>
      <c r="BE564" s="201">
        <f>IF(N564="základní",J564,0)</f>
        <v>0</v>
      </c>
      <c r="BF564" s="201">
        <f>IF(N564="snížená",J564,0)</f>
        <v>0</v>
      </c>
      <c r="BG564" s="201">
        <f>IF(N564="zákl. přenesená",J564,0)</f>
        <v>0</v>
      </c>
      <c r="BH564" s="201">
        <f>IF(N564="sníž. přenesená",J564,0)</f>
        <v>0</v>
      </c>
      <c r="BI564" s="201">
        <f>IF(N564="nulová",J564,0)</f>
        <v>0</v>
      </c>
      <c r="BJ564" s="18" t="s">
        <v>85</v>
      </c>
      <c r="BK564" s="201">
        <f>ROUND(I564*H564,2)</f>
        <v>0</v>
      </c>
      <c r="BL564" s="18" t="s">
        <v>229</v>
      </c>
      <c r="BM564" s="200" t="s">
        <v>800</v>
      </c>
    </row>
    <row r="565" spans="1:65" s="13" customFormat="1">
      <c r="B565" s="202"/>
      <c r="C565" s="203"/>
      <c r="D565" s="204" t="s">
        <v>143</v>
      </c>
      <c r="E565" s="205" t="s">
        <v>1</v>
      </c>
      <c r="F565" s="206" t="s">
        <v>144</v>
      </c>
      <c r="G565" s="203"/>
      <c r="H565" s="205" t="s">
        <v>1</v>
      </c>
      <c r="I565" s="207"/>
      <c r="J565" s="203"/>
      <c r="K565" s="203"/>
      <c r="L565" s="208"/>
      <c r="M565" s="209"/>
      <c r="N565" s="210"/>
      <c r="O565" s="210"/>
      <c r="P565" s="210"/>
      <c r="Q565" s="210"/>
      <c r="R565" s="210"/>
      <c r="S565" s="210"/>
      <c r="T565" s="211"/>
      <c r="AT565" s="212" t="s">
        <v>143</v>
      </c>
      <c r="AU565" s="212" t="s">
        <v>87</v>
      </c>
      <c r="AV565" s="13" t="s">
        <v>85</v>
      </c>
      <c r="AW565" s="13" t="s">
        <v>32</v>
      </c>
      <c r="AX565" s="13" t="s">
        <v>77</v>
      </c>
      <c r="AY565" s="212" t="s">
        <v>135</v>
      </c>
    </row>
    <row r="566" spans="1:65" s="14" customFormat="1">
      <c r="B566" s="213"/>
      <c r="C566" s="214"/>
      <c r="D566" s="204" t="s">
        <v>143</v>
      </c>
      <c r="E566" s="215" t="s">
        <v>1</v>
      </c>
      <c r="F566" s="216" t="s">
        <v>801</v>
      </c>
      <c r="G566" s="214"/>
      <c r="H566" s="217">
        <v>3</v>
      </c>
      <c r="I566" s="218"/>
      <c r="J566" s="214"/>
      <c r="K566" s="214"/>
      <c r="L566" s="219"/>
      <c r="M566" s="220"/>
      <c r="N566" s="221"/>
      <c r="O566" s="221"/>
      <c r="P566" s="221"/>
      <c r="Q566" s="221"/>
      <c r="R566" s="221"/>
      <c r="S566" s="221"/>
      <c r="T566" s="222"/>
      <c r="AT566" s="223" t="s">
        <v>143</v>
      </c>
      <c r="AU566" s="223" t="s">
        <v>87</v>
      </c>
      <c r="AV566" s="14" t="s">
        <v>87</v>
      </c>
      <c r="AW566" s="14" t="s">
        <v>32</v>
      </c>
      <c r="AX566" s="14" t="s">
        <v>85</v>
      </c>
      <c r="AY566" s="223" t="s">
        <v>135</v>
      </c>
    </row>
    <row r="567" spans="1:65" s="2" customFormat="1" ht="16.5" customHeight="1">
      <c r="A567" s="35"/>
      <c r="B567" s="36"/>
      <c r="C567" s="188" t="s">
        <v>802</v>
      </c>
      <c r="D567" s="188" t="s">
        <v>137</v>
      </c>
      <c r="E567" s="189" t="s">
        <v>803</v>
      </c>
      <c r="F567" s="190" t="s">
        <v>804</v>
      </c>
      <c r="G567" s="191" t="s">
        <v>339</v>
      </c>
      <c r="H567" s="192">
        <v>3</v>
      </c>
      <c r="I567" s="193"/>
      <c r="J567" s="194">
        <f>ROUND(I567*H567,2)</f>
        <v>0</v>
      </c>
      <c r="K567" s="195"/>
      <c r="L567" s="40"/>
      <c r="M567" s="196" t="s">
        <v>1</v>
      </c>
      <c r="N567" s="197" t="s">
        <v>42</v>
      </c>
      <c r="O567" s="72"/>
      <c r="P567" s="198">
        <f>O567*H567</f>
        <v>0</v>
      </c>
      <c r="Q567" s="198">
        <v>0</v>
      </c>
      <c r="R567" s="198">
        <f>Q567*H567</f>
        <v>0</v>
      </c>
      <c r="S567" s="198">
        <v>2.1129999999999999E-2</v>
      </c>
      <c r="T567" s="199">
        <f>S567*H567</f>
        <v>6.3390000000000002E-2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0" t="s">
        <v>229</v>
      </c>
      <c r="AT567" s="200" t="s">
        <v>137</v>
      </c>
      <c r="AU567" s="200" t="s">
        <v>87</v>
      </c>
      <c r="AY567" s="18" t="s">
        <v>135</v>
      </c>
      <c r="BE567" s="201">
        <f>IF(N567="základní",J567,0)</f>
        <v>0</v>
      </c>
      <c r="BF567" s="201">
        <f>IF(N567="snížená",J567,0)</f>
        <v>0</v>
      </c>
      <c r="BG567" s="201">
        <f>IF(N567="zákl. přenesená",J567,0)</f>
        <v>0</v>
      </c>
      <c r="BH567" s="201">
        <f>IF(N567="sníž. přenesená",J567,0)</f>
        <v>0</v>
      </c>
      <c r="BI567" s="201">
        <f>IF(N567="nulová",J567,0)</f>
        <v>0</v>
      </c>
      <c r="BJ567" s="18" t="s">
        <v>85</v>
      </c>
      <c r="BK567" s="201">
        <f>ROUND(I567*H567,2)</f>
        <v>0</v>
      </c>
      <c r="BL567" s="18" t="s">
        <v>229</v>
      </c>
      <c r="BM567" s="200" t="s">
        <v>805</v>
      </c>
    </row>
    <row r="568" spans="1:65" s="12" customFormat="1" ht="22.9" customHeight="1">
      <c r="B568" s="172"/>
      <c r="C568" s="173"/>
      <c r="D568" s="174" t="s">
        <v>76</v>
      </c>
      <c r="E568" s="186" t="s">
        <v>806</v>
      </c>
      <c r="F568" s="186" t="s">
        <v>807</v>
      </c>
      <c r="G568" s="173"/>
      <c r="H568" s="173"/>
      <c r="I568" s="176"/>
      <c r="J568" s="187">
        <f>BK568</f>
        <v>0</v>
      </c>
      <c r="K568" s="173"/>
      <c r="L568" s="178"/>
      <c r="M568" s="179"/>
      <c r="N568" s="180"/>
      <c r="O568" s="180"/>
      <c r="P568" s="181">
        <f>SUM(P569:P587)</f>
        <v>0</v>
      </c>
      <c r="Q568" s="180"/>
      <c r="R568" s="181">
        <f>SUM(R569:R587)</f>
        <v>9.7049999999999997E-2</v>
      </c>
      <c r="S568" s="180"/>
      <c r="T568" s="182">
        <f>SUM(T569:T587)</f>
        <v>4.2552E-2</v>
      </c>
      <c r="AR568" s="183" t="s">
        <v>87</v>
      </c>
      <c r="AT568" s="184" t="s">
        <v>76</v>
      </c>
      <c r="AU568" s="184" t="s">
        <v>85</v>
      </c>
      <c r="AY568" s="183" t="s">
        <v>135</v>
      </c>
      <c r="BK568" s="185">
        <f>SUM(BK569:BK587)</f>
        <v>0</v>
      </c>
    </row>
    <row r="569" spans="1:65" s="2" customFormat="1" ht="16.5" customHeight="1">
      <c r="A569" s="35"/>
      <c r="B569" s="36"/>
      <c r="C569" s="188" t="s">
        <v>808</v>
      </c>
      <c r="D569" s="188" t="s">
        <v>137</v>
      </c>
      <c r="E569" s="189" t="s">
        <v>809</v>
      </c>
      <c r="F569" s="190" t="s">
        <v>810</v>
      </c>
      <c r="G569" s="191" t="s">
        <v>376</v>
      </c>
      <c r="H569" s="192">
        <v>10.8</v>
      </c>
      <c r="I569" s="193"/>
      <c r="J569" s="194">
        <f>ROUND(I569*H569,2)</f>
        <v>0</v>
      </c>
      <c r="K569" s="195"/>
      <c r="L569" s="40"/>
      <c r="M569" s="196" t="s">
        <v>1</v>
      </c>
      <c r="N569" s="197" t="s">
        <v>42</v>
      </c>
      <c r="O569" s="72"/>
      <c r="P569" s="198">
        <f>O569*H569</f>
        <v>0</v>
      </c>
      <c r="Q569" s="198">
        <v>0</v>
      </c>
      <c r="R569" s="198">
        <f>Q569*H569</f>
        <v>0</v>
      </c>
      <c r="S569" s="198">
        <v>3.9399999999999999E-3</v>
      </c>
      <c r="T569" s="199">
        <f>S569*H569</f>
        <v>4.2552E-2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0" t="s">
        <v>229</v>
      </c>
      <c r="AT569" s="200" t="s">
        <v>137</v>
      </c>
      <c r="AU569" s="200" t="s">
        <v>87</v>
      </c>
      <c r="AY569" s="18" t="s">
        <v>135</v>
      </c>
      <c r="BE569" s="201">
        <f>IF(N569="základní",J569,0)</f>
        <v>0</v>
      </c>
      <c r="BF569" s="201">
        <f>IF(N569="snížená",J569,0)</f>
        <v>0</v>
      </c>
      <c r="BG569" s="201">
        <f>IF(N569="zákl. přenesená",J569,0)</f>
        <v>0</v>
      </c>
      <c r="BH569" s="201">
        <f>IF(N569="sníž. přenesená",J569,0)</f>
        <v>0</v>
      </c>
      <c r="BI569" s="201">
        <f>IF(N569="nulová",J569,0)</f>
        <v>0</v>
      </c>
      <c r="BJ569" s="18" t="s">
        <v>85</v>
      </c>
      <c r="BK569" s="201">
        <f>ROUND(I569*H569,2)</f>
        <v>0</v>
      </c>
      <c r="BL569" s="18" t="s">
        <v>229</v>
      </c>
      <c r="BM569" s="200" t="s">
        <v>811</v>
      </c>
    </row>
    <row r="570" spans="1:65" s="14" customFormat="1">
      <c r="B570" s="213"/>
      <c r="C570" s="214"/>
      <c r="D570" s="204" t="s">
        <v>143</v>
      </c>
      <c r="E570" s="215" t="s">
        <v>1</v>
      </c>
      <c r="F570" s="216" t="s">
        <v>812</v>
      </c>
      <c r="G570" s="214"/>
      <c r="H570" s="217">
        <v>10.8</v>
      </c>
      <c r="I570" s="218"/>
      <c r="J570" s="214"/>
      <c r="K570" s="214"/>
      <c r="L570" s="219"/>
      <c r="M570" s="220"/>
      <c r="N570" s="221"/>
      <c r="O570" s="221"/>
      <c r="P570" s="221"/>
      <c r="Q570" s="221"/>
      <c r="R570" s="221"/>
      <c r="S570" s="221"/>
      <c r="T570" s="222"/>
      <c r="AT570" s="223" t="s">
        <v>143</v>
      </c>
      <c r="AU570" s="223" t="s">
        <v>87</v>
      </c>
      <c r="AV570" s="14" t="s">
        <v>87</v>
      </c>
      <c r="AW570" s="14" t="s">
        <v>32</v>
      </c>
      <c r="AX570" s="14" t="s">
        <v>85</v>
      </c>
      <c r="AY570" s="223" t="s">
        <v>135</v>
      </c>
    </row>
    <row r="571" spans="1:65" s="2" customFormat="1" ht="24.2" customHeight="1">
      <c r="A571" s="35"/>
      <c r="B571" s="36"/>
      <c r="C571" s="188" t="s">
        <v>813</v>
      </c>
      <c r="D571" s="188" t="s">
        <v>137</v>
      </c>
      <c r="E571" s="189" t="s">
        <v>814</v>
      </c>
      <c r="F571" s="190" t="s">
        <v>815</v>
      </c>
      <c r="G571" s="191" t="s">
        <v>376</v>
      </c>
      <c r="H571" s="192">
        <v>15.8</v>
      </c>
      <c r="I571" s="193"/>
      <c r="J571" s="194">
        <f>ROUND(I571*H571,2)</f>
        <v>0</v>
      </c>
      <c r="K571" s="195"/>
      <c r="L571" s="40"/>
      <c r="M571" s="196" t="s">
        <v>1</v>
      </c>
      <c r="N571" s="197" t="s">
        <v>42</v>
      </c>
      <c r="O571" s="72"/>
      <c r="P571" s="198">
        <f>O571*H571</f>
        <v>0</v>
      </c>
      <c r="Q571" s="198">
        <v>2.2200000000000002E-3</v>
      </c>
      <c r="R571" s="198">
        <f>Q571*H571</f>
        <v>3.5076000000000003E-2</v>
      </c>
      <c r="S571" s="198">
        <v>0</v>
      </c>
      <c r="T571" s="199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00" t="s">
        <v>229</v>
      </c>
      <c r="AT571" s="200" t="s">
        <v>137</v>
      </c>
      <c r="AU571" s="200" t="s">
        <v>87</v>
      </c>
      <c r="AY571" s="18" t="s">
        <v>135</v>
      </c>
      <c r="BE571" s="201">
        <f>IF(N571="základní",J571,0)</f>
        <v>0</v>
      </c>
      <c r="BF571" s="201">
        <f>IF(N571="snížená",J571,0)</f>
        <v>0</v>
      </c>
      <c r="BG571" s="201">
        <f>IF(N571="zákl. přenesená",J571,0)</f>
        <v>0</v>
      </c>
      <c r="BH571" s="201">
        <f>IF(N571="sníž. přenesená",J571,0)</f>
        <v>0</v>
      </c>
      <c r="BI571" s="201">
        <f>IF(N571="nulová",J571,0)</f>
        <v>0</v>
      </c>
      <c r="BJ571" s="18" t="s">
        <v>85</v>
      </c>
      <c r="BK571" s="201">
        <f>ROUND(I571*H571,2)</f>
        <v>0</v>
      </c>
      <c r="BL571" s="18" t="s">
        <v>229</v>
      </c>
      <c r="BM571" s="200" t="s">
        <v>816</v>
      </c>
    </row>
    <row r="572" spans="1:65" s="13" customFormat="1">
      <c r="B572" s="202"/>
      <c r="C572" s="203"/>
      <c r="D572" s="204" t="s">
        <v>143</v>
      </c>
      <c r="E572" s="205" t="s">
        <v>1</v>
      </c>
      <c r="F572" s="206" t="s">
        <v>144</v>
      </c>
      <c r="G572" s="203"/>
      <c r="H572" s="205" t="s">
        <v>1</v>
      </c>
      <c r="I572" s="207"/>
      <c r="J572" s="203"/>
      <c r="K572" s="203"/>
      <c r="L572" s="208"/>
      <c r="M572" s="209"/>
      <c r="N572" s="210"/>
      <c r="O572" s="210"/>
      <c r="P572" s="210"/>
      <c r="Q572" s="210"/>
      <c r="R572" s="210"/>
      <c r="S572" s="210"/>
      <c r="T572" s="211"/>
      <c r="AT572" s="212" t="s">
        <v>143</v>
      </c>
      <c r="AU572" s="212" t="s">
        <v>87</v>
      </c>
      <c r="AV572" s="13" t="s">
        <v>85</v>
      </c>
      <c r="AW572" s="13" t="s">
        <v>32</v>
      </c>
      <c r="AX572" s="13" t="s">
        <v>77</v>
      </c>
      <c r="AY572" s="212" t="s">
        <v>135</v>
      </c>
    </row>
    <row r="573" spans="1:65" s="13" customFormat="1">
      <c r="B573" s="202"/>
      <c r="C573" s="203"/>
      <c r="D573" s="204" t="s">
        <v>143</v>
      </c>
      <c r="E573" s="205" t="s">
        <v>1</v>
      </c>
      <c r="F573" s="206" t="s">
        <v>817</v>
      </c>
      <c r="G573" s="203"/>
      <c r="H573" s="205" t="s">
        <v>1</v>
      </c>
      <c r="I573" s="207"/>
      <c r="J573" s="203"/>
      <c r="K573" s="203"/>
      <c r="L573" s="208"/>
      <c r="M573" s="209"/>
      <c r="N573" s="210"/>
      <c r="O573" s="210"/>
      <c r="P573" s="210"/>
      <c r="Q573" s="210"/>
      <c r="R573" s="210"/>
      <c r="S573" s="210"/>
      <c r="T573" s="211"/>
      <c r="AT573" s="212" t="s">
        <v>143</v>
      </c>
      <c r="AU573" s="212" t="s">
        <v>87</v>
      </c>
      <c r="AV573" s="13" t="s">
        <v>85</v>
      </c>
      <c r="AW573" s="13" t="s">
        <v>32</v>
      </c>
      <c r="AX573" s="13" t="s">
        <v>77</v>
      </c>
      <c r="AY573" s="212" t="s">
        <v>135</v>
      </c>
    </row>
    <row r="574" spans="1:65" s="14" customFormat="1">
      <c r="B574" s="213"/>
      <c r="C574" s="214"/>
      <c r="D574" s="204" t="s">
        <v>143</v>
      </c>
      <c r="E574" s="215" t="s">
        <v>1</v>
      </c>
      <c r="F574" s="216" t="s">
        <v>818</v>
      </c>
      <c r="G574" s="214"/>
      <c r="H574" s="217">
        <v>8.1999999999999993</v>
      </c>
      <c r="I574" s="218"/>
      <c r="J574" s="214"/>
      <c r="K574" s="214"/>
      <c r="L574" s="219"/>
      <c r="M574" s="220"/>
      <c r="N574" s="221"/>
      <c r="O574" s="221"/>
      <c r="P574" s="221"/>
      <c r="Q574" s="221"/>
      <c r="R574" s="221"/>
      <c r="S574" s="221"/>
      <c r="T574" s="222"/>
      <c r="AT574" s="223" t="s">
        <v>143</v>
      </c>
      <c r="AU574" s="223" t="s">
        <v>87</v>
      </c>
      <c r="AV574" s="14" t="s">
        <v>87</v>
      </c>
      <c r="AW574" s="14" t="s">
        <v>32</v>
      </c>
      <c r="AX574" s="14" t="s">
        <v>77</v>
      </c>
      <c r="AY574" s="223" t="s">
        <v>135</v>
      </c>
    </row>
    <row r="575" spans="1:65" s="14" customFormat="1">
      <c r="B575" s="213"/>
      <c r="C575" s="214"/>
      <c r="D575" s="204" t="s">
        <v>143</v>
      </c>
      <c r="E575" s="215" t="s">
        <v>1</v>
      </c>
      <c r="F575" s="216" t="s">
        <v>819</v>
      </c>
      <c r="G575" s="214"/>
      <c r="H575" s="217">
        <v>7.6</v>
      </c>
      <c r="I575" s="218"/>
      <c r="J575" s="214"/>
      <c r="K575" s="214"/>
      <c r="L575" s="219"/>
      <c r="M575" s="220"/>
      <c r="N575" s="221"/>
      <c r="O575" s="221"/>
      <c r="P575" s="221"/>
      <c r="Q575" s="221"/>
      <c r="R575" s="221"/>
      <c r="S575" s="221"/>
      <c r="T575" s="222"/>
      <c r="AT575" s="223" t="s">
        <v>143</v>
      </c>
      <c r="AU575" s="223" t="s">
        <v>87</v>
      </c>
      <c r="AV575" s="14" t="s">
        <v>87</v>
      </c>
      <c r="AW575" s="14" t="s">
        <v>32</v>
      </c>
      <c r="AX575" s="14" t="s">
        <v>77</v>
      </c>
      <c r="AY575" s="223" t="s">
        <v>135</v>
      </c>
    </row>
    <row r="576" spans="1:65" s="16" customFormat="1">
      <c r="B576" s="235"/>
      <c r="C576" s="236"/>
      <c r="D576" s="204" t="s">
        <v>143</v>
      </c>
      <c r="E576" s="237" t="s">
        <v>1</v>
      </c>
      <c r="F576" s="238" t="s">
        <v>177</v>
      </c>
      <c r="G576" s="236"/>
      <c r="H576" s="239">
        <v>15.799999999999999</v>
      </c>
      <c r="I576" s="240"/>
      <c r="J576" s="236"/>
      <c r="K576" s="236"/>
      <c r="L576" s="241"/>
      <c r="M576" s="242"/>
      <c r="N576" s="243"/>
      <c r="O576" s="243"/>
      <c r="P576" s="243"/>
      <c r="Q576" s="243"/>
      <c r="R576" s="243"/>
      <c r="S576" s="243"/>
      <c r="T576" s="244"/>
      <c r="AT576" s="245" t="s">
        <v>143</v>
      </c>
      <c r="AU576" s="245" t="s">
        <v>87</v>
      </c>
      <c r="AV576" s="16" t="s">
        <v>141</v>
      </c>
      <c r="AW576" s="16" t="s">
        <v>32</v>
      </c>
      <c r="AX576" s="16" t="s">
        <v>85</v>
      </c>
      <c r="AY576" s="245" t="s">
        <v>135</v>
      </c>
    </row>
    <row r="577" spans="1:65" s="2" customFormat="1" ht="24.2" customHeight="1">
      <c r="A577" s="35"/>
      <c r="B577" s="36"/>
      <c r="C577" s="188" t="s">
        <v>820</v>
      </c>
      <c r="D577" s="188" t="s">
        <v>137</v>
      </c>
      <c r="E577" s="189" t="s">
        <v>821</v>
      </c>
      <c r="F577" s="190" t="s">
        <v>822</v>
      </c>
      <c r="G577" s="191" t="s">
        <v>376</v>
      </c>
      <c r="H577" s="192">
        <v>19.8</v>
      </c>
      <c r="I577" s="193"/>
      <c r="J577" s="194">
        <f>ROUND(I577*H577,2)</f>
        <v>0</v>
      </c>
      <c r="K577" s="195"/>
      <c r="L577" s="40"/>
      <c r="M577" s="196" t="s">
        <v>1</v>
      </c>
      <c r="N577" s="197" t="s">
        <v>42</v>
      </c>
      <c r="O577" s="72"/>
      <c r="P577" s="198">
        <f>O577*H577</f>
        <v>0</v>
      </c>
      <c r="Q577" s="198">
        <v>3.13E-3</v>
      </c>
      <c r="R577" s="198">
        <f>Q577*H577</f>
        <v>6.1974000000000001E-2</v>
      </c>
      <c r="S577" s="198">
        <v>0</v>
      </c>
      <c r="T577" s="199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00" t="s">
        <v>229</v>
      </c>
      <c r="AT577" s="200" t="s">
        <v>137</v>
      </c>
      <c r="AU577" s="200" t="s">
        <v>87</v>
      </c>
      <c r="AY577" s="18" t="s">
        <v>135</v>
      </c>
      <c r="BE577" s="201">
        <f>IF(N577="základní",J577,0)</f>
        <v>0</v>
      </c>
      <c r="BF577" s="201">
        <f>IF(N577="snížená",J577,0)</f>
        <v>0</v>
      </c>
      <c r="BG577" s="201">
        <f>IF(N577="zákl. přenesená",J577,0)</f>
        <v>0</v>
      </c>
      <c r="BH577" s="201">
        <f>IF(N577="sníž. přenesená",J577,0)</f>
        <v>0</v>
      </c>
      <c r="BI577" s="201">
        <f>IF(N577="nulová",J577,0)</f>
        <v>0</v>
      </c>
      <c r="BJ577" s="18" t="s">
        <v>85</v>
      </c>
      <c r="BK577" s="201">
        <f>ROUND(I577*H577,2)</f>
        <v>0</v>
      </c>
      <c r="BL577" s="18" t="s">
        <v>229</v>
      </c>
      <c r="BM577" s="200" t="s">
        <v>823</v>
      </c>
    </row>
    <row r="578" spans="1:65" s="13" customFormat="1">
      <c r="B578" s="202"/>
      <c r="C578" s="203"/>
      <c r="D578" s="204" t="s">
        <v>143</v>
      </c>
      <c r="E578" s="205" t="s">
        <v>1</v>
      </c>
      <c r="F578" s="206" t="s">
        <v>144</v>
      </c>
      <c r="G578" s="203"/>
      <c r="H578" s="205" t="s">
        <v>1</v>
      </c>
      <c r="I578" s="207"/>
      <c r="J578" s="203"/>
      <c r="K578" s="203"/>
      <c r="L578" s="208"/>
      <c r="M578" s="209"/>
      <c r="N578" s="210"/>
      <c r="O578" s="210"/>
      <c r="P578" s="210"/>
      <c r="Q578" s="210"/>
      <c r="R578" s="210"/>
      <c r="S578" s="210"/>
      <c r="T578" s="211"/>
      <c r="AT578" s="212" t="s">
        <v>143</v>
      </c>
      <c r="AU578" s="212" t="s">
        <v>87</v>
      </c>
      <c r="AV578" s="13" t="s">
        <v>85</v>
      </c>
      <c r="AW578" s="13" t="s">
        <v>32</v>
      </c>
      <c r="AX578" s="13" t="s">
        <v>77</v>
      </c>
      <c r="AY578" s="212" t="s">
        <v>135</v>
      </c>
    </row>
    <row r="579" spans="1:65" s="13" customFormat="1">
      <c r="B579" s="202"/>
      <c r="C579" s="203"/>
      <c r="D579" s="204" t="s">
        <v>143</v>
      </c>
      <c r="E579" s="205" t="s">
        <v>1</v>
      </c>
      <c r="F579" s="206" t="s">
        <v>817</v>
      </c>
      <c r="G579" s="203"/>
      <c r="H579" s="205" t="s">
        <v>1</v>
      </c>
      <c r="I579" s="207"/>
      <c r="J579" s="203"/>
      <c r="K579" s="203"/>
      <c r="L579" s="208"/>
      <c r="M579" s="209"/>
      <c r="N579" s="210"/>
      <c r="O579" s="210"/>
      <c r="P579" s="210"/>
      <c r="Q579" s="210"/>
      <c r="R579" s="210"/>
      <c r="S579" s="210"/>
      <c r="T579" s="211"/>
      <c r="AT579" s="212" t="s">
        <v>143</v>
      </c>
      <c r="AU579" s="212" t="s">
        <v>87</v>
      </c>
      <c r="AV579" s="13" t="s">
        <v>85</v>
      </c>
      <c r="AW579" s="13" t="s">
        <v>32</v>
      </c>
      <c r="AX579" s="13" t="s">
        <v>77</v>
      </c>
      <c r="AY579" s="212" t="s">
        <v>135</v>
      </c>
    </row>
    <row r="580" spans="1:65" s="13" customFormat="1">
      <c r="B580" s="202"/>
      <c r="C580" s="203"/>
      <c r="D580" s="204" t="s">
        <v>143</v>
      </c>
      <c r="E580" s="205" t="s">
        <v>1</v>
      </c>
      <c r="F580" s="206" t="s">
        <v>824</v>
      </c>
      <c r="G580" s="203"/>
      <c r="H580" s="205" t="s">
        <v>1</v>
      </c>
      <c r="I580" s="207"/>
      <c r="J580" s="203"/>
      <c r="K580" s="203"/>
      <c r="L580" s="208"/>
      <c r="M580" s="209"/>
      <c r="N580" s="210"/>
      <c r="O580" s="210"/>
      <c r="P580" s="210"/>
      <c r="Q580" s="210"/>
      <c r="R580" s="210"/>
      <c r="S580" s="210"/>
      <c r="T580" s="211"/>
      <c r="AT580" s="212" t="s">
        <v>143</v>
      </c>
      <c r="AU580" s="212" t="s">
        <v>87</v>
      </c>
      <c r="AV580" s="13" t="s">
        <v>85</v>
      </c>
      <c r="AW580" s="13" t="s">
        <v>32</v>
      </c>
      <c r="AX580" s="13" t="s">
        <v>77</v>
      </c>
      <c r="AY580" s="212" t="s">
        <v>135</v>
      </c>
    </row>
    <row r="581" spans="1:65" s="14" customFormat="1">
      <c r="B581" s="213"/>
      <c r="C581" s="214"/>
      <c r="D581" s="204" t="s">
        <v>143</v>
      </c>
      <c r="E581" s="215" t="s">
        <v>1</v>
      </c>
      <c r="F581" s="216" t="s">
        <v>825</v>
      </c>
      <c r="G581" s="214"/>
      <c r="H581" s="217">
        <v>10.8</v>
      </c>
      <c r="I581" s="218"/>
      <c r="J581" s="214"/>
      <c r="K581" s="214"/>
      <c r="L581" s="219"/>
      <c r="M581" s="220"/>
      <c r="N581" s="221"/>
      <c r="O581" s="221"/>
      <c r="P581" s="221"/>
      <c r="Q581" s="221"/>
      <c r="R581" s="221"/>
      <c r="S581" s="221"/>
      <c r="T581" s="222"/>
      <c r="AT581" s="223" t="s">
        <v>143</v>
      </c>
      <c r="AU581" s="223" t="s">
        <v>87</v>
      </c>
      <c r="AV581" s="14" t="s">
        <v>87</v>
      </c>
      <c r="AW581" s="14" t="s">
        <v>32</v>
      </c>
      <c r="AX581" s="14" t="s">
        <v>77</v>
      </c>
      <c r="AY581" s="223" t="s">
        <v>135</v>
      </c>
    </row>
    <row r="582" spans="1:65" s="14" customFormat="1">
      <c r="B582" s="213"/>
      <c r="C582" s="214"/>
      <c r="D582" s="204" t="s">
        <v>143</v>
      </c>
      <c r="E582" s="215" t="s">
        <v>1</v>
      </c>
      <c r="F582" s="216" t="s">
        <v>826</v>
      </c>
      <c r="G582" s="214"/>
      <c r="H582" s="217">
        <v>9</v>
      </c>
      <c r="I582" s="218"/>
      <c r="J582" s="214"/>
      <c r="K582" s="214"/>
      <c r="L582" s="219"/>
      <c r="M582" s="220"/>
      <c r="N582" s="221"/>
      <c r="O582" s="221"/>
      <c r="P582" s="221"/>
      <c r="Q582" s="221"/>
      <c r="R582" s="221"/>
      <c r="S582" s="221"/>
      <c r="T582" s="222"/>
      <c r="AT582" s="223" t="s">
        <v>143</v>
      </c>
      <c r="AU582" s="223" t="s">
        <v>87</v>
      </c>
      <c r="AV582" s="14" t="s">
        <v>87</v>
      </c>
      <c r="AW582" s="14" t="s">
        <v>32</v>
      </c>
      <c r="AX582" s="14" t="s">
        <v>77</v>
      </c>
      <c r="AY582" s="223" t="s">
        <v>135</v>
      </c>
    </row>
    <row r="583" spans="1:65" s="16" customFormat="1">
      <c r="B583" s="235"/>
      <c r="C583" s="236"/>
      <c r="D583" s="204" t="s">
        <v>143</v>
      </c>
      <c r="E583" s="237" t="s">
        <v>1</v>
      </c>
      <c r="F583" s="238" t="s">
        <v>177</v>
      </c>
      <c r="G583" s="236"/>
      <c r="H583" s="239">
        <v>19.8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AT583" s="245" t="s">
        <v>143</v>
      </c>
      <c r="AU583" s="245" t="s">
        <v>87</v>
      </c>
      <c r="AV583" s="16" t="s">
        <v>141</v>
      </c>
      <c r="AW583" s="16" t="s">
        <v>32</v>
      </c>
      <c r="AX583" s="16" t="s">
        <v>85</v>
      </c>
      <c r="AY583" s="245" t="s">
        <v>135</v>
      </c>
    </row>
    <row r="584" spans="1:65" s="2" customFormat="1" ht="24.2" customHeight="1">
      <c r="A584" s="35"/>
      <c r="B584" s="36"/>
      <c r="C584" s="188" t="s">
        <v>827</v>
      </c>
      <c r="D584" s="188" t="s">
        <v>137</v>
      </c>
      <c r="E584" s="189" t="s">
        <v>828</v>
      </c>
      <c r="F584" s="190" t="s">
        <v>829</v>
      </c>
      <c r="G584" s="191" t="s">
        <v>206</v>
      </c>
      <c r="H584" s="192">
        <v>9.7000000000000003E-2</v>
      </c>
      <c r="I584" s="193"/>
      <c r="J584" s="194">
        <f>ROUND(I584*H584,2)</f>
        <v>0</v>
      </c>
      <c r="K584" s="195"/>
      <c r="L584" s="40"/>
      <c r="M584" s="196" t="s">
        <v>1</v>
      </c>
      <c r="N584" s="197" t="s">
        <v>42</v>
      </c>
      <c r="O584" s="72"/>
      <c r="P584" s="198">
        <f>O584*H584</f>
        <v>0</v>
      </c>
      <c r="Q584" s="198">
        <v>0</v>
      </c>
      <c r="R584" s="198">
        <f>Q584*H584</f>
        <v>0</v>
      </c>
      <c r="S584" s="198">
        <v>0</v>
      </c>
      <c r="T584" s="199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00" t="s">
        <v>229</v>
      </c>
      <c r="AT584" s="200" t="s">
        <v>137</v>
      </c>
      <c r="AU584" s="200" t="s">
        <v>87</v>
      </c>
      <c r="AY584" s="18" t="s">
        <v>135</v>
      </c>
      <c r="BE584" s="201">
        <f>IF(N584="základní",J584,0)</f>
        <v>0</v>
      </c>
      <c r="BF584" s="201">
        <f>IF(N584="snížená",J584,0)</f>
        <v>0</v>
      </c>
      <c r="BG584" s="201">
        <f>IF(N584="zákl. přenesená",J584,0)</f>
        <v>0</v>
      </c>
      <c r="BH584" s="201">
        <f>IF(N584="sníž. přenesená",J584,0)</f>
        <v>0</v>
      </c>
      <c r="BI584" s="201">
        <f>IF(N584="nulová",J584,0)</f>
        <v>0</v>
      </c>
      <c r="BJ584" s="18" t="s">
        <v>85</v>
      </c>
      <c r="BK584" s="201">
        <f>ROUND(I584*H584,2)</f>
        <v>0</v>
      </c>
      <c r="BL584" s="18" t="s">
        <v>229</v>
      </c>
      <c r="BM584" s="200" t="s">
        <v>830</v>
      </c>
    </row>
    <row r="585" spans="1:65" s="2" customFormat="1" ht="16.5" customHeight="1">
      <c r="A585" s="35"/>
      <c r="B585" s="36"/>
      <c r="C585" s="188" t="s">
        <v>831</v>
      </c>
      <c r="D585" s="188" t="s">
        <v>137</v>
      </c>
      <c r="E585" s="189" t="s">
        <v>832</v>
      </c>
      <c r="F585" s="190" t="s">
        <v>833</v>
      </c>
      <c r="G585" s="191" t="s">
        <v>339</v>
      </c>
      <c r="H585" s="192">
        <v>4</v>
      </c>
      <c r="I585" s="193"/>
      <c r="J585" s="194">
        <f>ROUND(I585*H585,2)</f>
        <v>0</v>
      </c>
      <c r="K585" s="195"/>
      <c r="L585" s="40"/>
      <c r="M585" s="196" t="s">
        <v>1</v>
      </c>
      <c r="N585" s="197" t="s">
        <v>42</v>
      </c>
      <c r="O585" s="72"/>
      <c r="P585" s="198">
        <f>O585*H585</f>
        <v>0</v>
      </c>
      <c r="Q585" s="198">
        <v>0</v>
      </c>
      <c r="R585" s="198">
        <f>Q585*H585</f>
        <v>0</v>
      </c>
      <c r="S585" s="198">
        <v>0</v>
      </c>
      <c r="T585" s="199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0" t="s">
        <v>229</v>
      </c>
      <c r="AT585" s="200" t="s">
        <v>137</v>
      </c>
      <c r="AU585" s="200" t="s">
        <v>87</v>
      </c>
      <c r="AY585" s="18" t="s">
        <v>135</v>
      </c>
      <c r="BE585" s="201">
        <f>IF(N585="základní",J585,0)</f>
        <v>0</v>
      </c>
      <c r="BF585" s="201">
        <f>IF(N585="snížená",J585,0)</f>
        <v>0</v>
      </c>
      <c r="BG585" s="201">
        <f>IF(N585="zákl. přenesená",J585,0)</f>
        <v>0</v>
      </c>
      <c r="BH585" s="201">
        <f>IF(N585="sníž. přenesená",J585,0)</f>
        <v>0</v>
      </c>
      <c r="BI585" s="201">
        <f>IF(N585="nulová",J585,0)</f>
        <v>0</v>
      </c>
      <c r="BJ585" s="18" t="s">
        <v>85</v>
      </c>
      <c r="BK585" s="201">
        <f>ROUND(I585*H585,2)</f>
        <v>0</v>
      </c>
      <c r="BL585" s="18" t="s">
        <v>229</v>
      </c>
      <c r="BM585" s="200" t="s">
        <v>834</v>
      </c>
    </row>
    <row r="586" spans="1:65" s="13" customFormat="1">
      <c r="B586" s="202"/>
      <c r="C586" s="203"/>
      <c r="D586" s="204" t="s">
        <v>143</v>
      </c>
      <c r="E586" s="205" t="s">
        <v>1</v>
      </c>
      <c r="F586" s="206" t="s">
        <v>817</v>
      </c>
      <c r="G586" s="203"/>
      <c r="H586" s="205" t="s">
        <v>1</v>
      </c>
      <c r="I586" s="207"/>
      <c r="J586" s="203"/>
      <c r="K586" s="203"/>
      <c r="L586" s="208"/>
      <c r="M586" s="209"/>
      <c r="N586" s="210"/>
      <c r="O586" s="210"/>
      <c r="P586" s="210"/>
      <c r="Q586" s="210"/>
      <c r="R586" s="210"/>
      <c r="S586" s="210"/>
      <c r="T586" s="211"/>
      <c r="AT586" s="212" t="s">
        <v>143</v>
      </c>
      <c r="AU586" s="212" t="s">
        <v>87</v>
      </c>
      <c r="AV586" s="13" t="s">
        <v>85</v>
      </c>
      <c r="AW586" s="13" t="s">
        <v>32</v>
      </c>
      <c r="AX586" s="13" t="s">
        <v>77</v>
      </c>
      <c r="AY586" s="212" t="s">
        <v>135</v>
      </c>
    </row>
    <row r="587" spans="1:65" s="14" customFormat="1">
      <c r="B587" s="213"/>
      <c r="C587" s="214"/>
      <c r="D587" s="204" t="s">
        <v>143</v>
      </c>
      <c r="E587" s="215" t="s">
        <v>1</v>
      </c>
      <c r="F587" s="216" t="s">
        <v>835</v>
      </c>
      <c r="G587" s="214"/>
      <c r="H587" s="217">
        <v>4</v>
      </c>
      <c r="I587" s="218"/>
      <c r="J587" s="214"/>
      <c r="K587" s="214"/>
      <c r="L587" s="219"/>
      <c r="M587" s="220"/>
      <c r="N587" s="221"/>
      <c r="O587" s="221"/>
      <c r="P587" s="221"/>
      <c r="Q587" s="221"/>
      <c r="R587" s="221"/>
      <c r="S587" s="221"/>
      <c r="T587" s="222"/>
      <c r="AT587" s="223" t="s">
        <v>143</v>
      </c>
      <c r="AU587" s="223" t="s">
        <v>87</v>
      </c>
      <c r="AV587" s="14" t="s">
        <v>87</v>
      </c>
      <c r="AW587" s="14" t="s">
        <v>32</v>
      </c>
      <c r="AX587" s="14" t="s">
        <v>85</v>
      </c>
      <c r="AY587" s="223" t="s">
        <v>135</v>
      </c>
    </row>
    <row r="588" spans="1:65" s="12" customFormat="1" ht="22.9" customHeight="1">
      <c r="B588" s="172"/>
      <c r="C588" s="173"/>
      <c r="D588" s="174" t="s">
        <v>76</v>
      </c>
      <c r="E588" s="186" t="s">
        <v>836</v>
      </c>
      <c r="F588" s="186" t="s">
        <v>837</v>
      </c>
      <c r="G588" s="173"/>
      <c r="H588" s="173"/>
      <c r="I588" s="176"/>
      <c r="J588" s="187">
        <f>BK588</f>
        <v>0</v>
      </c>
      <c r="K588" s="173"/>
      <c r="L588" s="178"/>
      <c r="M588" s="179"/>
      <c r="N588" s="180"/>
      <c r="O588" s="180"/>
      <c r="P588" s="181">
        <f>SUM(P589:P607)</f>
        <v>0</v>
      </c>
      <c r="Q588" s="180"/>
      <c r="R588" s="181">
        <f>SUM(R589:R607)</f>
        <v>0.39610400000000001</v>
      </c>
      <c r="S588" s="180"/>
      <c r="T588" s="182">
        <f>SUM(T589:T607)</f>
        <v>0</v>
      </c>
      <c r="AR588" s="183" t="s">
        <v>87</v>
      </c>
      <c r="AT588" s="184" t="s">
        <v>76</v>
      </c>
      <c r="AU588" s="184" t="s">
        <v>85</v>
      </c>
      <c r="AY588" s="183" t="s">
        <v>135</v>
      </c>
      <c r="BK588" s="185">
        <f>SUM(BK589:BK607)</f>
        <v>0</v>
      </c>
    </row>
    <row r="589" spans="1:65" s="2" customFormat="1" ht="24.2" customHeight="1">
      <c r="A589" s="35"/>
      <c r="B589" s="36"/>
      <c r="C589" s="188" t="s">
        <v>838</v>
      </c>
      <c r="D589" s="188" t="s">
        <v>137</v>
      </c>
      <c r="E589" s="189" t="s">
        <v>839</v>
      </c>
      <c r="F589" s="190" t="s">
        <v>840</v>
      </c>
      <c r="G589" s="191" t="s">
        <v>140</v>
      </c>
      <c r="H589" s="192">
        <v>7.2</v>
      </c>
      <c r="I589" s="193"/>
      <c r="J589" s="194">
        <f>ROUND(I589*H589,2)</f>
        <v>0</v>
      </c>
      <c r="K589" s="195"/>
      <c r="L589" s="40"/>
      <c r="M589" s="196" t="s">
        <v>1</v>
      </c>
      <c r="N589" s="197" t="s">
        <v>42</v>
      </c>
      <c r="O589" s="72"/>
      <c r="P589" s="198">
        <f>O589*H589</f>
        <v>0</v>
      </c>
      <c r="Q589" s="198">
        <v>2.7E-4</v>
      </c>
      <c r="R589" s="198">
        <f>Q589*H589</f>
        <v>1.944E-3</v>
      </c>
      <c r="S589" s="198">
        <v>0</v>
      </c>
      <c r="T589" s="199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00" t="s">
        <v>229</v>
      </c>
      <c r="AT589" s="200" t="s">
        <v>137</v>
      </c>
      <c r="AU589" s="200" t="s">
        <v>87</v>
      </c>
      <c r="AY589" s="18" t="s">
        <v>135</v>
      </c>
      <c r="BE589" s="201">
        <f>IF(N589="základní",J589,0)</f>
        <v>0</v>
      </c>
      <c r="BF589" s="201">
        <f>IF(N589="snížená",J589,0)</f>
        <v>0</v>
      </c>
      <c r="BG589" s="201">
        <f>IF(N589="zákl. přenesená",J589,0)</f>
        <v>0</v>
      </c>
      <c r="BH589" s="201">
        <f>IF(N589="sníž. přenesená",J589,0)</f>
        <v>0</v>
      </c>
      <c r="BI589" s="201">
        <f>IF(N589="nulová",J589,0)</f>
        <v>0</v>
      </c>
      <c r="BJ589" s="18" t="s">
        <v>85</v>
      </c>
      <c r="BK589" s="201">
        <f>ROUND(I589*H589,2)</f>
        <v>0</v>
      </c>
      <c r="BL589" s="18" t="s">
        <v>229</v>
      </c>
      <c r="BM589" s="200" t="s">
        <v>841</v>
      </c>
    </row>
    <row r="590" spans="1:65" s="14" customFormat="1">
      <c r="B590" s="213"/>
      <c r="C590" s="214"/>
      <c r="D590" s="204" t="s">
        <v>143</v>
      </c>
      <c r="E590" s="215" t="s">
        <v>1</v>
      </c>
      <c r="F590" s="216" t="s">
        <v>842</v>
      </c>
      <c r="G590" s="214"/>
      <c r="H590" s="217">
        <v>7.2</v>
      </c>
      <c r="I590" s="218"/>
      <c r="J590" s="214"/>
      <c r="K590" s="214"/>
      <c r="L590" s="219"/>
      <c r="M590" s="220"/>
      <c r="N590" s="221"/>
      <c r="O590" s="221"/>
      <c r="P590" s="221"/>
      <c r="Q590" s="221"/>
      <c r="R590" s="221"/>
      <c r="S590" s="221"/>
      <c r="T590" s="222"/>
      <c r="AT590" s="223" t="s">
        <v>143</v>
      </c>
      <c r="AU590" s="223" t="s">
        <v>87</v>
      </c>
      <c r="AV590" s="14" t="s">
        <v>87</v>
      </c>
      <c r="AW590" s="14" t="s">
        <v>32</v>
      </c>
      <c r="AX590" s="14" t="s">
        <v>85</v>
      </c>
      <c r="AY590" s="223" t="s">
        <v>135</v>
      </c>
    </row>
    <row r="591" spans="1:65" s="2" customFormat="1" ht="24.2" customHeight="1">
      <c r="A591" s="35"/>
      <c r="B591" s="36"/>
      <c r="C591" s="246" t="s">
        <v>843</v>
      </c>
      <c r="D591" s="246" t="s">
        <v>224</v>
      </c>
      <c r="E591" s="247" t="s">
        <v>844</v>
      </c>
      <c r="F591" s="248" t="s">
        <v>845</v>
      </c>
      <c r="G591" s="249" t="s">
        <v>339</v>
      </c>
      <c r="H591" s="250">
        <v>4</v>
      </c>
      <c r="I591" s="251"/>
      <c r="J591" s="252">
        <f>ROUND(I591*H591,2)</f>
        <v>0</v>
      </c>
      <c r="K591" s="253"/>
      <c r="L591" s="254"/>
      <c r="M591" s="255" t="s">
        <v>1</v>
      </c>
      <c r="N591" s="256" t="s">
        <v>42</v>
      </c>
      <c r="O591" s="72"/>
      <c r="P591" s="198">
        <f>O591*H591</f>
        <v>0</v>
      </c>
      <c r="Q591" s="198">
        <v>5.3999999999999999E-2</v>
      </c>
      <c r="R591" s="198">
        <f>Q591*H591</f>
        <v>0.216</v>
      </c>
      <c r="S591" s="198">
        <v>0</v>
      </c>
      <c r="T591" s="199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00" t="s">
        <v>322</v>
      </c>
      <c r="AT591" s="200" t="s">
        <v>224</v>
      </c>
      <c r="AU591" s="200" t="s">
        <v>87</v>
      </c>
      <c r="AY591" s="18" t="s">
        <v>135</v>
      </c>
      <c r="BE591" s="201">
        <f>IF(N591="základní",J591,0)</f>
        <v>0</v>
      </c>
      <c r="BF591" s="201">
        <f>IF(N591="snížená",J591,0)</f>
        <v>0</v>
      </c>
      <c r="BG591" s="201">
        <f>IF(N591="zákl. přenesená",J591,0)</f>
        <v>0</v>
      </c>
      <c r="BH591" s="201">
        <f>IF(N591="sníž. přenesená",J591,0)</f>
        <v>0</v>
      </c>
      <c r="BI591" s="201">
        <f>IF(N591="nulová",J591,0)</f>
        <v>0</v>
      </c>
      <c r="BJ591" s="18" t="s">
        <v>85</v>
      </c>
      <c r="BK591" s="201">
        <f>ROUND(I591*H591,2)</f>
        <v>0</v>
      </c>
      <c r="BL591" s="18" t="s">
        <v>229</v>
      </c>
      <c r="BM591" s="200" t="s">
        <v>846</v>
      </c>
    </row>
    <row r="592" spans="1:65" s="13" customFormat="1">
      <c r="B592" s="202"/>
      <c r="C592" s="203"/>
      <c r="D592" s="204" t="s">
        <v>143</v>
      </c>
      <c r="E592" s="205" t="s">
        <v>1</v>
      </c>
      <c r="F592" s="206" t="s">
        <v>144</v>
      </c>
      <c r="G592" s="203"/>
      <c r="H592" s="205" t="s">
        <v>1</v>
      </c>
      <c r="I592" s="207"/>
      <c r="J592" s="203"/>
      <c r="K592" s="203"/>
      <c r="L592" s="208"/>
      <c r="M592" s="209"/>
      <c r="N592" s="210"/>
      <c r="O592" s="210"/>
      <c r="P592" s="210"/>
      <c r="Q592" s="210"/>
      <c r="R592" s="210"/>
      <c r="S592" s="210"/>
      <c r="T592" s="211"/>
      <c r="AT592" s="212" t="s">
        <v>143</v>
      </c>
      <c r="AU592" s="212" t="s">
        <v>87</v>
      </c>
      <c r="AV592" s="13" t="s">
        <v>85</v>
      </c>
      <c r="AW592" s="13" t="s">
        <v>32</v>
      </c>
      <c r="AX592" s="13" t="s">
        <v>77</v>
      </c>
      <c r="AY592" s="212" t="s">
        <v>135</v>
      </c>
    </row>
    <row r="593" spans="1:65" s="13" customFormat="1">
      <c r="B593" s="202"/>
      <c r="C593" s="203"/>
      <c r="D593" s="204" t="s">
        <v>143</v>
      </c>
      <c r="E593" s="205" t="s">
        <v>1</v>
      </c>
      <c r="F593" s="206" t="s">
        <v>847</v>
      </c>
      <c r="G593" s="203"/>
      <c r="H593" s="205" t="s">
        <v>1</v>
      </c>
      <c r="I593" s="207"/>
      <c r="J593" s="203"/>
      <c r="K593" s="203"/>
      <c r="L593" s="208"/>
      <c r="M593" s="209"/>
      <c r="N593" s="210"/>
      <c r="O593" s="210"/>
      <c r="P593" s="210"/>
      <c r="Q593" s="210"/>
      <c r="R593" s="210"/>
      <c r="S593" s="210"/>
      <c r="T593" s="211"/>
      <c r="AT593" s="212" t="s">
        <v>143</v>
      </c>
      <c r="AU593" s="212" t="s">
        <v>87</v>
      </c>
      <c r="AV593" s="13" t="s">
        <v>85</v>
      </c>
      <c r="AW593" s="13" t="s">
        <v>32</v>
      </c>
      <c r="AX593" s="13" t="s">
        <v>77</v>
      </c>
      <c r="AY593" s="212" t="s">
        <v>135</v>
      </c>
    </row>
    <row r="594" spans="1:65" s="13" customFormat="1">
      <c r="B594" s="202"/>
      <c r="C594" s="203"/>
      <c r="D594" s="204" t="s">
        <v>143</v>
      </c>
      <c r="E594" s="205" t="s">
        <v>1</v>
      </c>
      <c r="F594" s="206" t="s">
        <v>848</v>
      </c>
      <c r="G594" s="203"/>
      <c r="H594" s="205" t="s">
        <v>1</v>
      </c>
      <c r="I594" s="207"/>
      <c r="J594" s="203"/>
      <c r="K594" s="203"/>
      <c r="L594" s="208"/>
      <c r="M594" s="209"/>
      <c r="N594" s="210"/>
      <c r="O594" s="210"/>
      <c r="P594" s="210"/>
      <c r="Q594" s="210"/>
      <c r="R594" s="210"/>
      <c r="S594" s="210"/>
      <c r="T594" s="211"/>
      <c r="AT594" s="212" t="s">
        <v>143</v>
      </c>
      <c r="AU594" s="212" t="s">
        <v>87</v>
      </c>
      <c r="AV594" s="13" t="s">
        <v>85</v>
      </c>
      <c r="AW594" s="13" t="s">
        <v>32</v>
      </c>
      <c r="AX594" s="13" t="s">
        <v>77</v>
      </c>
      <c r="AY594" s="212" t="s">
        <v>135</v>
      </c>
    </row>
    <row r="595" spans="1:65" s="14" customFormat="1">
      <c r="B595" s="213"/>
      <c r="C595" s="214"/>
      <c r="D595" s="204" t="s">
        <v>143</v>
      </c>
      <c r="E595" s="215" t="s">
        <v>1</v>
      </c>
      <c r="F595" s="216" t="s">
        <v>849</v>
      </c>
      <c r="G595" s="214"/>
      <c r="H595" s="217">
        <v>4</v>
      </c>
      <c r="I595" s="218"/>
      <c r="J595" s="214"/>
      <c r="K595" s="214"/>
      <c r="L595" s="219"/>
      <c r="M595" s="220"/>
      <c r="N595" s="221"/>
      <c r="O595" s="221"/>
      <c r="P595" s="221"/>
      <c r="Q595" s="221"/>
      <c r="R595" s="221"/>
      <c r="S595" s="221"/>
      <c r="T595" s="222"/>
      <c r="AT595" s="223" t="s">
        <v>143</v>
      </c>
      <c r="AU595" s="223" t="s">
        <v>87</v>
      </c>
      <c r="AV595" s="14" t="s">
        <v>87</v>
      </c>
      <c r="AW595" s="14" t="s">
        <v>32</v>
      </c>
      <c r="AX595" s="14" t="s">
        <v>85</v>
      </c>
      <c r="AY595" s="223" t="s">
        <v>135</v>
      </c>
    </row>
    <row r="596" spans="1:65" s="2" customFormat="1" ht="24.2" customHeight="1">
      <c r="A596" s="35"/>
      <c r="B596" s="36"/>
      <c r="C596" s="188" t="s">
        <v>850</v>
      </c>
      <c r="D596" s="188" t="s">
        <v>137</v>
      </c>
      <c r="E596" s="189" t="s">
        <v>851</v>
      </c>
      <c r="F596" s="190" t="s">
        <v>852</v>
      </c>
      <c r="G596" s="191" t="s">
        <v>339</v>
      </c>
      <c r="H596" s="192">
        <v>8</v>
      </c>
      <c r="I596" s="193"/>
      <c r="J596" s="194">
        <f>ROUND(I596*H596,2)</f>
        <v>0</v>
      </c>
      <c r="K596" s="195"/>
      <c r="L596" s="40"/>
      <c r="M596" s="196" t="s">
        <v>1</v>
      </c>
      <c r="N596" s="197" t="s">
        <v>42</v>
      </c>
      <c r="O596" s="72"/>
      <c r="P596" s="198">
        <f>O596*H596</f>
        <v>0</v>
      </c>
      <c r="Q596" s="198">
        <v>2.7E-4</v>
      </c>
      <c r="R596" s="198">
        <f>Q596*H596</f>
        <v>2.16E-3</v>
      </c>
      <c r="S596" s="198">
        <v>0</v>
      </c>
      <c r="T596" s="199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00" t="s">
        <v>229</v>
      </c>
      <c r="AT596" s="200" t="s">
        <v>137</v>
      </c>
      <c r="AU596" s="200" t="s">
        <v>87</v>
      </c>
      <c r="AY596" s="18" t="s">
        <v>135</v>
      </c>
      <c r="BE596" s="201">
        <f>IF(N596="základní",J596,0)</f>
        <v>0</v>
      </c>
      <c r="BF596" s="201">
        <f>IF(N596="snížená",J596,0)</f>
        <v>0</v>
      </c>
      <c r="BG596" s="201">
        <f>IF(N596="zákl. přenesená",J596,0)</f>
        <v>0</v>
      </c>
      <c r="BH596" s="201">
        <f>IF(N596="sníž. přenesená",J596,0)</f>
        <v>0</v>
      </c>
      <c r="BI596" s="201">
        <f>IF(N596="nulová",J596,0)</f>
        <v>0</v>
      </c>
      <c r="BJ596" s="18" t="s">
        <v>85</v>
      </c>
      <c r="BK596" s="201">
        <f>ROUND(I596*H596,2)</f>
        <v>0</v>
      </c>
      <c r="BL596" s="18" t="s">
        <v>229</v>
      </c>
      <c r="BM596" s="200" t="s">
        <v>853</v>
      </c>
    </row>
    <row r="597" spans="1:65" s="2" customFormat="1" ht="21.75" customHeight="1">
      <c r="A597" s="35"/>
      <c r="B597" s="36"/>
      <c r="C597" s="246" t="s">
        <v>854</v>
      </c>
      <c r="D597" s="246" t="s">
        <v>224</v>
      </c>
      <c r="E597" s="247" t="s">
        <v>855</v>
      </c>
      <c r="F597" s="248" t="s">
        <v>856</v>
      </c>
      <c r="G597" s="249" t="s">
        <v>339</v>
      </c>
      <c r="H597" s="250">
        <v>7</v>
      </c>
      <c r="I597" s="251"/>
      <c r="J597" s="252">
        <f>ROUND(I597*H597,2)</f>
        <v>0</v>
      </c>
      <c r="K597" s="253"/>
      <c r="L597" s="254"/>
      <c r="M597" s="255" t="s">
        <v>1</v>
      </c>
      <c r="N597" s="256" t="s">
        <v>42</v>
      </c>
      <c r="O597" s="72"/>
      <c r="P597" s="198">
        <f>O597*H597</f>
        <v>0</v>
      </c>
      <c r="Q597" s="198">
        <v>2.1999999999999999E-2</v>
      </c>
      <c r="R597" s="198">
        <f>Q597*H597</f>
        <v>0.154</v>
      </c>
      <c r="S597" s="198">
        <v>0</v>
      </c>
      <c r="T597" s="199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00" t="s">
        <v>322</v>
      </c>
      <c r="AT597" s="200" t="s">
        <v>224</v>
      </c>
      <c r="AU597" s="200" t="s">
        <v>87</v>
      </c>
      <c r="AY597" s="18" t="s">
        <v>135</v>
      </c>
      <c r="BE597" s="201">
        <f>IF(N597="základní",J597,0)</f>
        <v>0</v>
      </c>
      <c r="BF597" s="201">
        <f>IF(N597="snížená",J597,0)</f>
        <v>0</v>
      </c>
      <c r="BG597" s="201">
        <f>IF(N597="zákl. přenesená",J597,0)</f>
        <v>0</v>
      </c>
      <c r="BH597" s="201">
        <f>IF(N597="sníž. přenesená",J597,0)</f>
        <v>0</v>
      </c>
      <c r="BI597" s="201">
        <f>IF(N597="nulová",J597,0)</f>
        <v>0</v>
      </c>
      <c r="BJ597" s="18" t="s">
        <v>85</v>
      </c>
      <c r="BK597" s="201">
        <f>ROUND(I597*H597,2)</f>
        <v>0</v>
      </c>
      <c r="BL597" s="18" t="s">
        <v>229</v>
      </c>
      <c r="BM597" s="200" t="s">
        <v>857</v>
      </c>
    </row>
    <row r="598" spans="1:65" s="13" customFormat="1">
      <c r="B598" s="202"/>
      <c r="C598" s="203"/>
      <c r="D598" s="204" t="s">
        <v>143</v>
      </c>
      <c r="E598" s="205" t="s">
        <v>1</v>
      </c>
      <c r="F598" s="206" t="s">
        <v>144</v>
      </c>
      <c r="G598" s="203"/>
      <c r="H598" s="205" t="s">
        <v>1</v>
      </c>
      <c r="I598" s="207"/>
      <c r="J598" s="203"/>
      <c r="K598" s="203"/>
      <c r="L598" s="208"/>
      <c r="M598" s="209"/>
      <c r="N598" s="210"/>
      <c r="O598" s="210"/>
      <c r="P598" s="210"/>
      <c r="Q598" s="210"/>
      <c r="R598" s="210"/>
      <c r="S598" s="210"/>
      <c r="T598" s="211"/>
      <c r="AT598" s="212" t="s">
        <v>143</v>
      </c>
      <c r="AU598" s="212" t="s">
        <v>87</v>
      </c>
      <c r="AV598" s="13" t="s">
        <v>85</v>
      </c>
      <c r="AW598" s="13" t="s">
        <v>32</v>
      </c>
      <c r="AX598" s="13" t="s">
        <v>77</v>
      </c>
      <c r="AY598" s="212" t="s">
        <v>135</v>
      </c>
    </row>
    <row r="599" spans="1:65" s="13" customFormat="1">
      <c r="B599" s="202"/>
      <c r="C599" s="203"/>
      <c r="D599" s="204" t="s">
        <v>143</v>
      </c>
      <c r="E599" s="205" t="s">
        <v>1</v>
      </c>
      <c r="F599" s="206" t="s">
        <v>847</v>
      </c>
      <c r="G599" s="203"/>
      <c r="H599" s="205" t="s">
        <v>1</v>
      </c>
      <c r="I599" s="207"/>
      <c r="J599" s="203"/>
      <c r="K599" s="203"/>
      <c r="L599" s="208"/>
      <c r="M599" s="209"/>
      <c r="N599" s="210"/>
      <c r="O599" s="210"/>
      <c r="P599" s="210"/>
      <c r="Q599" s="210"/>
      <c r="R599" s="210"/>
      <c r="S599" s="210"/>
      <c r="T599" s="211"/>
      <c r="AT599" s="212" t="s">
        <v>143</v>
      </c>
      <c r="AU599" s="212" t="s">
        <v>87</v>
      </c>
      <c r="AV599" s="13" t="s">
        <v>85</v>
      </c>
      <c r="AW599" s="13" t="s">
        <v>32</v>
      </c>
      <c r="AX599" s="13" t="s">
        <v>77</v>
      </c>
      <c r="AY599" s="212" t="s">
        <v>135</v>
      </c>
    </row>
    <row r="600" spans="1:65" s="13" customFormat="1">
      <c r="B600" s="202"/>
      <c r="C600" s="203"/>
      <c r="D600" s="204" t="s">
        <v>143</v>
      </c>
      <c r="E600" s="205" t="s">
        <v>1</v>
      </c>
      <c r="F600" s="206" t="s">
        <v>848</v>
      </c>
      <c r="G600" s="203"/>
      <c r="H600" s="205" t="s">
        <v>1</v>
      </c>
      <c r="I600" s="207"/>
      <c r="J600" s="203"/>
      <c r="K600" s="203"/>
      <c r="L600" s="208"/>
      <c r="M600" s="209"/>
      <c r="N600" s="210"/>
      <c r="O600" s="210"/>
      <c r="P600" s="210"/>
      <c r="Q600" s="210"/>
      <c r="R600" s="210"/>
      <c r="S600" s="210"/>
      <c r="T600" s="211"/>
      <c r="AT600" s="212" t="s">
        <v>143</v>
      </c>
      <c r="AU600" s="212" t="s">
        <v>87</v>
      </c>
      <c r="AV600" s="13" t="s">
        <v>85</v>
      </c>
      <c r="AW600" s="13" t="s">
        <v>32</v>
      </c>
      <c r="AX600" s="13" t="s">
        <v>77</v>
      </c>
      <c r="AY600" s="212" t="s">
        <v>135</v>
      </c>
    </row>
    <row r="601" spans="1:65" s="14" customFormat="1">
      <c r="B601" s="213"/>
      <c r="C601" s="214"/>
      <c r="D601" s="204" t="s">
        <v>143</v>
      </c>
      <c r="E601" s="215" t="s">
        <v>1</v>
      </c>
      <c r="F601" s="216" t="s">
        <v>858</v>
      </c>
      <c r="G601" s="214"/>
      <c r="H601" s="217">
        <v>7</v>
      </c>
      <c r="I601" s="218"/>
      <c r="J601" s="214"/>
      <c r="K601" s="214"/>
      <c r="L601" s="219"/>
      <c r="M601" s="220"/>
      <c r="N601" s="221"/>
      <c r="O601" s="221"/>
      <c r="P601" s="221"/>
      <c r="Q601" s="221"/>
      <c r="R601" s="221"/>
      <c r="S601" s="221"/>
      <c r="T601" s="222"/>
      <c r="AT601" s="223" t="s">
        <v>143</v>
      </c>
      <c r="AU601" s="223" t="s">
        <v>87</v>
      </c>
      <c r="AV601" s="14" t="s">
        <v>87</v>
      </c>
      <c r="AW601" s="14" t="s">
        <v>32</v>
      </c>
      <c r="AX601" s="14" t="s">
        <v>85</v>
      </c>
      <c r="AY601" s="223" t="s">
        <v>135</v>
      </c>
    </row>
    <row r="602" spans="1:65" s="2" customFormat="1" ht="24.2" customHeight="1">
      <c r="A602" s="35"/>
      <c r="B602" s="36"/>
      <c r="C602" s="246" t="s">
        <v>859</v>
      </c>
      <c r="D602" s="246" t="s">
        <v>224</v>
      </c>
      <c r="E602" s="247" t="s">
        <v>860</v>
      </c>
      <c r="F602" s="248" t="s">
        <v>861</v>
      </c>
      <c r="G602" s="249" t="s">
        <v>339</v>
      </c>
      <c r="H602" s="250">
        <v>1</v>
      </c>
      <c r="I602" s="251"/>
      <c r="J602" s="252">
        <f>ROUND(I602*H602,2)</f>
        <v>0</v>
      </c>
      <c r="K602" s="253"/>
      <c r="L602" s="254"/>
      <c r="M602" s="255" t="s">
        <v>1</v>
      </c>
      <c r="N602" s="256" t="s">
        <v>42</v>
      </c>
      <c r="O602" s="72"/>
      <c r="P602" s="198">
        <f>O602*H602</f>
        <v>0</v>
      </c>
      <c r="Q602" s="198">
        <v>2.1999999999999999E-2</v>
      </c>
      <c r="R602" s="198">
        <f>Q602*H602</f>
        <v>2.1999999999999999E-2</v>
      </c>
      <c r="S602" s="198">
        <v>0</v>
      </c>
      <c r="T602" s="199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00" t="s">
        <v>322</v>
      </c>
      <c r="AT602" s="200" t="s">
        <v>224</v>
      </c>
      <c r="AU602" s="200" t="s">
        <v>87</v>
      </c>
      <c r="AY602" s="18" t="s">
        <v>135</v>
      </c>
      <c r="BE602" s="201">
        <f>IF(N602="základní",J602,0)</f>
        <v>0</v>
      </c>
      <c r="BF602" s="201">
        <f>IF(N602="snížená",J602,0)</f>
        <v>0</v>
      </c>
      <c r="BG602" s="201">
        <f>IF(N602="zákl. přenesená",J602,0)</f>
        <v>0</v>
      </c>
      <c r="BH602" s="201">
        <f>IF(N602="sníž. přenesená",J602,0)</f>
        <v>0</v>
      </c>
      <c r="BI602" s="201">
        <f>IF(N602="nulová",J602,0)</f>
        <v>0</v>
      </c>
      <c r="BJ602" s="18" t="s">
        <v>85</v>
      </c>
      <c r="BK602" s="201">
        <f>ROUND(I602*H602,2)</f>
        <v>0</v>
      </c>
      <c r="BL602" s="18" t="s">
        <v>229</v>
      </c>
      <c r="BM602" s="200" t="s">
        <v>862</v>
      </c>
    </row>
    <row r="603" spans="1:65" s="13" customFormat="1">
      <c r="B603" s="202"/>
      <c r="C603" s="203"/>
      <c r="D603" s="204" t="s">
        <v>143</v>
      </c>
      <c r="E603" s="205" t="s">
        <v>1</v>
      </c>
      <c r="F603" s="206" t="s">
        <v>144</v>
      </c>
      <c r="G603" s="203"/>
      <c r="H603" s="205" t="s">
        <v>1</v>
      </c>
      <c r="I603" s="207"/>
      <c r="J603" s="203"/>
      <c r="K603" s="203"/>
      <c r="L603" s="208"/>
      <c r="M603" s="209"/>
      <c r="N603" s="210"/>
      <c r="O603" s="210"/>
      <c r="P603" s="210"/>
      <c r="Q603" s="210"/>
      <c r="R603" s="210"/>
      <c r="S603" s="210"/>
      <c r="T603" s="211"/>
      <c r="AT603" s="212" t="s">
        <v>143</v>
      </c>
      <c r="AU603" s="212" t="s">
        <v>87</v>
      </c>
      <c r="AV603" s="13" t="s">
        <v>85</v>
      </c>
      <c r="AW603" s="13" t="s">
        <v>32</v>
      </c>
      <c r="AX603" s="13" t="s">
        <v>77</v>
      </c>
      <c r="AY603" s="212" t="s">
        <v>135</v>
      </c>
    </row>
    <row r="604" spans="1:65" s="13" customFormat="1">
      <c r="B604" s="202"/>
      <c r="C604" s="203"/>
      <c r="D604" s="204" t="s">
        <v>143</v>
      </c>
      <c r="E604" s="205" t="s">
        <v>1</v>
      </c>
      <c r="F604" s="206" t="s">
        <v>847</v>
      </c>
      <c r="G604" s="203"/>
      <c r="H604" s="205" t="s">
        <v>1</v>
      </c>
      <c r="I604" s="207"/>
      <c r="J604" s="203"/>
      <c r="K604" s="203"/>
      <c r="L604" s="208"/>
      <c r="M604" s="209"/>
      <c r="N604" s="210"/>
      <c r="O604" s="210"/>
      <c r="P604" s="210"/>
      <c r="Q604" s="210"/>
      <c r="R604" s="210"/>
      <c r="S604" s="210"/>
      <c r="T604" s="211"/>
      <c r="AT604" s="212" t="s">
        <v>143</v>
      </c>
      <c r="AU604" s="212" t="s">
        <v>87</v>
      </c>
      <c r="AV604" s="13" t="s">
        <v>85</v>
      </c>
      <c r="AW604" s="13" t="s">
        <v>32</v>
      </c>
      <c r="AX604" s="13" t="s">
        <v>77</v>
      </c>
      <c r="AY604" s="212" t="s">
        <v>135</v>
      </c>
    </row>
    <row r="605" spans="1:65" s="13" customFormat="1">
      <c r="B605" s="202"/>
      <c r="C605" s="203"/>
      <c r="D605" s="204" t="s">
        <v>143</v>
      </c>
      <c r="E605" s="205" t="s">
        <v>1</v>
      </c>
      <c r="F605" s="206" t="s">
        <v>863</v>
      </c>
      <c r="G605" s="203"/>
      <c r="H605" s="205" t="s">
        <v>1</v>
      </c>
      <c r="I605" s="207"/>
      <c r="J605" s="203"/>
      <c r="K605" s="203"/>
      <c r="L605" s="208"/>
      <c r="M605" s="209"/>
      <c r="N605" s="210"/>
      <c r="O605" s="210"/>
      <c r="P605" s="210"/>
      <c r="Q605" s="210"/>
      <c r="R605" s="210"/>
      <c r="S605" s="210"/>
      <c r="T605" s="211"/>
      <c r="AT605" s="212" t="s">
        <v>143</v>
      </c>
      <c r="AU605" s="212" t="s">
        <v>87</v>
      </c>
      <c r="AV605" s="13" t="s">
        <v>85</v>
      </c>
      <c r="AW605" s="13" t="s">
        <v>32</v>
      </c>
      <c r="AX605" s="13" t="s">
        <v>77</v>
      </c>
      <c r="AY605" s="212" t="s">
        <v>135</v>
      </c>
    </row>
    <row r="606" spans="1:65" s="14" customFormat="1">
      <c r="B606" s="213"/>
      <c r="C606" s="214"/>
      <c r="D606" s="204" t="s">
        <v>143</v>
      </c>
      <c r="E606" s="215" t="s">
        <v>1</v>
      </c>
      <c r="F606" s="216" t="s">
        <v>864</v>
      </c>
      <c r="G606" s="214"/>
      <c r="H606" s="217">
        <v>1</v>
      </c>
      <c r="I606" s="218"/>
      <c r="J606" s="214"/>
      <c r="K606" s="214"/>
      <c r="L606" s="219"/>
      <c r="M606" s="220"/>
      <c r="N606" s="221"/>
      <c r="O606" s="221"/>
      <c r="P606" s="221"/>
      <c r="Q606" s="221"/>
      <c r="R606" s="221"/>
      <c r="S606" s="221"/>
      <c r="T606" s="222"/>
      <c r="AT606" s="223" t="s">
        <v>143</v>
      </c>
      <c r="AU606" s="223" t="s">
        <v>87</v>
      </c>
      <c r="AV606" s="14" t="s">
        <v>87</v>
      </c>
      <c r="AW606" s="14" t="s">
        <v>32</v>
      </c>
      <c r="AX606" s="14" t="s">
        <v>85</v>
      </c>
      <c r="AY606" s="223" t="s">
        <v>135</v>
      </c>
    </row>
    <row r="607" spans="1:65" s="2" customFormat="1" ht="24.2" customHeight="1">
      <c r="A607" s="35"/>
      <c r="B607" s="36"/>
      <c r="C607" s="188" t="s">
        <v>865</v>
      </c>
      <c r="D607" s="188" t="s">
        <v>137</v>
      </c>
      <c r="E607" s="189" t="s">
        <v>866</v>
      </c>
      <c r="F607" s="190" t="s">
        <v>867</v>
      </c>
      <c r="G607" s="191" t="s">
        <v>206</v>
      </c>
      <c r="H607" s="192">
        <v>0.39600000000000002</v>
      </c>
      <c r="I607" s="193"/>
      <c r="J607" s="194">
        <f>ROUND(I607*H607,2)</f>
        <v>0</v>
      </c>
      <c r="K607" s="195"/>
      <c r="L607" s="40"/>
      <c r="M607" s="196" t="s">
        <v>1</v>
      </c>
      <c r="N607" s="197" t="s">
        <v>42</v>
      </c>
      <c r="O607" s="72"/>
      <c r="P607" s="198">
        <f>O607*H607</f>
        <v>0</v>
      </c>
      <c r="Q607" s="198">
        <v>0</v>
      </c>
      <c r="R607" s="198">
        <f>Q607*H607</f>
        <v>0</v>
      </c>
      <c r="S607" s="198">
        <v>0</v>
      </c>
      <c r="T607" s="199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00" t="s">
        <v>229</v>
      </c>
      <c r="AT607" s="200" t="s">
        <v>137</v>
      </c>
      <c r="AU607" s="200" t="s">
        <v>87</v>
      </c>
      <c r="AY607" s="18" t="s">
        <v>135</v>
      </c>
      <c r="BE607" s="201">
        <f>IF(N607="základní",J607,0)</f>
        <v>0</v>
      </c>
      <c r="BF607" s="201">
        <f>IF(N607="snížená",J607,0)</f>
        <v>0</v>
      </c>
      <c r="BG607" s="201">
        <f>IF(N607="zákl. přenesená",J607,0)</f>
        <v>0</v>
      </c>
      <c r="BH607" s="201">
        <f>IF(N607="sníž. přenesená",J607,0)</f>
        <v>0</v>
      </c>
      <c r="BI607" s="201">
        <f>IF(N607="nulová",J607,0)</f>
        <v>0</v>
      </c>
      <c r="BJ607" s="18" t="s">
        <v>85</v>
      </c>
      <c r="BK607" s="201">
        <f>ROUND(I607*H607,2)</f>
        <v>0</v>
      </c>
      <c r="BL607" s="18" t="s">
        <v>229</v>
      </c>
      <c r="BM607" s="200" t="s">
        <v>868</v>
      </c>
    </row>
    <row r="608" spans="1:65" s="12" customFormat="1" ht="22.9" customHeight="1">
      <c r="B608" s="172"/>
      <c r="C608" s="173"/>
      <c r="D608" s="174" t="s">
        <v>76</v>
      </c>
      <c r="E608" s="186" t="s">
        <v>869</v>
      </c>
      <c r="F608" s="186" t="s">
        <v>870</v>
      </c>
      <c r="G608" s="173"/>
      <c r="H608" s="173"/>
      <c r="I608" s="176"/>
      <c r="J608" s="187">
        <f>BK608</f>
        <v>0</v>
      </c>
      <c r="K608" s="173"/>
      <c r="L608" s="178"/>
      <c r="M608" s="179"/>
      <c r="N608" s="180"/>
      <c r="O608" s="180"/>
      <c r="P608" s="181">
        <f>SUM(P609:P623)</f>
        <v>0</v>
      </c>
      <c r="Q608" s="180"/>
      <c r="R608" s="181">
        <f>SUM(R609:R623)</f>
        <v>9.0174000000000004E-2</v>
      </c>
      <c r="S608" s="180"/>
      <c r="T608" s="182">
        <f>SUM(T609:T623)</f>
        <v>0.1</v>
      </c>
      <c r="AR608" s="183" t="s">
        <v>87</v>
      </c>
      <c r="AT608" s="184" t="s">
        <v>76</v>
      </c>
      <c r="AU608" s="184" t="s">
        <v>85</v>
      </c>
      <c r="AY608" s="183" t="s">
        <v>135</v>
      </c>
      <c r="BK608" s="185">
        <f>SUM(BK609:BK623)</f>
        <v>0</v>
      </c>
    </row>
    <row r="609" spans="1:65" s="2" customFormat="1" ht="16.5" customHeight="1">
      <c r="A609" s="35"/>
      <c r="B609" s="36"/>
      <c r="C609" s="188" t="s">
        <v>871</v>
      </c>
      <c r="D609" s="188" t="s">
        <v>137</v>
      </c>
      <c r="E609" s="189" t="s">
        <v>872</v>
      </c>
      <c r="F609" s="190" t="s">
        <v>873</v>
      </c>
      <c r="G609" s="191" t="s">
        <v>253</v>
      </c>
      <c r="H609" s="192">
        <v>23.9</v>
      </c>
      <c r="I609" s="193"/>
      <c r="J609" s="194">
        <f>ROUND(I609*H609,2)</f>
        <v>0</v>
      </c>
      <c r="K609" s="195"/>
      <c r="L609" s="40"/>
      <c r="M609" s="196" t="s">
        <v>1</v>
      </c>
      <c r="N609" s="197" t="s">
        <v>42</v>
      </c>
      <c r="O609" s="72"/>
      <c r="P609" s="198">
        <f>O609*H609</f>
        <v>0</v>
      </c>
      <c r="Q609" s="198">
        <v>5.0000000000000002E-5</v>
      </c>
      <c r="R609" s="198">
        <f>Q609*H609</f>
        <v>1.1949999999999999E-3</v>
      </c>
      <c r="S609" s="198">
        <v>0</v>
      </c>
      <c r="T609" s="199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00" t="s">
        <v>229</v>
      </c>
      <c r="AT609" s="200" t="s">
        <v>137</v>
      </c>
      <c r="AU609" s="200" t="s">
        <v>87</v>
      </c>
      <c r="AY609" s="18" t="s">
        <v>135</v>
      </c>
      <c r="BE609" s="201">
        <f>IF(N609="základní",J609,0)</f>
        <v>0</v>
      </c>
      <c r="BF609" s="201">
        <f>IF(N609="snížená",J609,0)</f>
        <v>0</v>
      </c>
      <c r="BG609" s="201">
        <f>IF(N609="zákl. přenesená",J609,0)</f>
        <v>0</v>
      </c>
      <c r="BH609" s="201">
        <f>IF(N609="sníž. přenesená",J609,0)</f>
        <v>0</v>
      </c>
      <c r="BI609" s="201">
        <f>IF(N609="nulová",J609,0)</f>
        <v>0</v>
      </c>
      <c r="BJ609" s="18" t="s">
        <v>85</v>
      </c>
      <c r="BK609" s="201">
        <f>ROUND(I609*H609,2)</f>
        <v>0</v>
      </c>
      <c r="BL609" s="18" t="s">
        <v>229</v>
      </c>
      <c r="BM609" s="200" t="s">
        <v>874</v>
      </c>
    </row>
    <row r="610" spans="1:65" s="13" customFormat="1">
      <c r="B610" s="202"/>
      <c r="C610" s="203"/>
      <c r="D610" s="204" t="s">
        <v>143</v>
      </c>
      <c r="E610" s="205" t="s">
        <v>1</v>
      </c>
      <c r="F610" s="206" t="s">
        <v>144</v>
      </c>
      <c r="G610" s="203"/>
      <c r="H610" s="205" t="s">
        <v>1</v>
      </c>
      <c r="I610" s="207"/>
      <c r="J610" s="203"/>
      <c r="K610" s="203"/>
      <c r="L610" s="208"/>
      <c r="M610" s="209"/>
      <c r="N610" s="210"/>
      <c r="O610" s="210"/>
      <c r="P610" s="210"/>
      <c r="Q610" s="210"/>
      <c r="R610" s="210"/>
      <c r="S610" s="210"/>
      <c r="T610" s="211"/>
      <c r="AT610" s="212" t="s">
        <v>143</v>
      </c>
      <c r="AU610" s="212" t="s">
        <v>87</v>
      </c>
      <c r="AV610" s="13" t="s">
        <v>85</v>
      </c>
      <c r="AW610" s="13" t="s">
        <v>32</v>
      </c>
      <c r="AX610" s="13" t="s">
        <v>77</v>
      </c>
      <c r="AY610" s="212" t="s">
        <v>135</v>
      </c>
    </row>
    <row r="611" spans="1:65" s="13" customFormat="1">
      <c r="B611" s="202"/>
      <c r="C611" s="203"/>
      <c r="D611" s="204" t="s">
        <v>143</v>
      </c>
      <c r="E611" s="205" t="s">
        <v>1</v>
      </c>
      <c r="F611" s="206" t="s">
        <v>875</v>
      </c>
      <c r="G611" s="203"/>
      <c r="H611" s="205" t="s">
        <v>1</v>
      </c>
      <c r="I611" s="207"/>
      <c r="J611" s="203"/>
      <c r="K611" s="203"/>
      <c r="L611" s="208"/>
      <c r="M611" s="209"/>
      <c r="N611" s="210"/>
      <c r="O611" s="210"/>
      <c r="P611" s="210"/>
      <c r="Q611" s="210"/>
      <c r="R611" s="210"/>
      <c r="S611" s="210"/>
      <c r="T611" s="211"/>
      <c r="AT611" s="212" t="s">
        <v>143</v>
      </c>
      <c r="AU611" s="212" t="s">
        <v>87</v>
      </c>
      <c r="AV611" s="13" t="s">
        <v>85</v>
      </c>
      <c r="AW611" s="13" t="s">
        <v>32</v>
      </c>
      <c r="AX611" s="13" t="s">
        <v>77</v>
      </c>
      <c r="AY611" s="212" t="s">
        <v>135</v>
      </c>
    </row>
    <row r="612" spans="1:65" s="14" customFormat="1">
      <c r="B612" s="213"/>
      <c r="C612" s="214"/>
      <c r="D612" s="204" t="s">
        <v>143</v>
      </c>
      <c r="E612" s="215" t="s">
        <v>1</v>
      </c>
      <c r="F612" s="216" t="s">
        <v>876</v>
      </c>
      <c r="G612" s="214"/>
      <c r="H612" s="217">
        <v>23.9</v>
      </c>
      <c r="I612" s="218"/>
      <c r="J612" s="214"/>
      <c r="K612" s="214"/>
      <c r="L612" s="219"/>
      <c r="M612" s="220"/>
      <c r="N612" s="221"/>
      <c r="O612" s="221"/>
      <c r="P612" s="221"/>
      <c r="Q612" s="221"/>
      <c r="R612" s="221"/>
      <c r="S612" s="221"/>
      <c r="T612" s="222"/>
      <c r="AT612" s="223" t="s">
        <v>143</v>
      </c>
      <c r="AU612" s="223" t="s">
        <v>87</v>
      </c>
      <c r="AV612" s="14" t="s">
        <v>87</v>
      </c>
      <c r="AW612" s="14" t="s">
        <v>32</v>
      </c>
      <c r="AX612" s="14" t="s">
        <v>85</v>
      </c>
      <c r="AY612" s="223" t="s">
        <v>135</v>
      </c>
    </row>
    <row r="613" spans="1:65" s="13" customFormat="1">
      <c r="B613" s="202"/>
      <c r="C613" s="203"/>
      <c r="D613" s="204" t="s">
        <v>143</v>
      </c>
      <c r="E613" s="205" t="s">
        <v>1</v>
      </c>
      <c r="F613" s="206" t="s">
        <v>877</v>
      </c>
      <c r="G613" s="203"/>
      <c r="H613" s="205" t="s">
        <v>1</v>
      </c>
      <c r="I613" s="207"/>
      <c r="J613" s="203"/>
      <c r="K613" s="203"/>
      <c r="L613" s="208"/>
      <c r="M613" s="209"/>
      <c r="N613" s="210"/>
      <c r="O613" s="210"/>
      <c r="P613" s="210"/>
      <c r="Q613" s="210"/>
      <c r="R613" s="210"/>
      <c r="S613" s="210"/>
      <c r="T613" s="211"/>
      <c r="AT613" s="212" t="s">
        <v>143</v>
      </c>
      <c r="AU613" s="212" t="s">
        <v>87</v>
      </c>
      <c r="AV613" s="13" t="s">
        <v>85</v>
      </c>
      <c r="AW613" s="13" t="s">
        <v>32</v>
      </c>
      <c r="AX613" s="13" t="s">
        <v>77</v>
      </c>
      <c r="AY613" s="212" t="s">
        <v>135</v>
      </c>
    </row>
    <row r="614" spans="1:65" s="2" customFormat="1" ht="24.2" customHeight="1">
      <c r="A614" s="35"/>
      <c r="B614" s="36"/>
      <c r="C614" s="246" t="s">
        <v>878</v>
      </c>
      <c r="D614" s="246" t="s">
        <v>224</v>
      </c>
      <c r="E614" s="247" t="s">
        <v>879</v>
      </c>
      <c r="F614" s="248" t="s">
        <v>880</v>
      </c>
      <c r="G614" s="249" t="s">
        <v>339</v>
      </c>
      <c r="H614" s="250">
        <v>1</v>
      </c>
      <c r="I614" s="251"/>
      <c r="J614" s="252">
        <f>ROUND(I614*H614,2)</f>
        <v>0</v>
      </c>
      <c r="K614" s="253"/>
      <c r="L614" s="254"/>
      <c r="M614" s="255" t="s">
        <v>1</v>
      </c>
      <c r="N614" s="256" t="s">
        <v>42</v>
      </c>
      <c r="O614" s="72"/>
      <c r="P614" s="198">
        <f>O614*H614</f>
        <v>0</v>
      </c>
      <c r="Q614" s="198">
        <v>2.3900000000000001E-2</v>
      </c>
      <c r="R614" s="198">
        <f>Q614*H614</f>
        <v>2.3900000000000001E-2</v>
      </c>
      <c r="S614" s="198">
        <v>0</v>
      </c>
      <c r="T614" s="199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00" t="s">
        <v>322</v>
      </c>
      <c r="AT614" s="200" t="s">
        <v>224</v>
      </c>
      <c r="AU614" s="200" t="s">
        <v>87</v>
      </c>
      <c r="AY614" s="18" t="s">
        <v>135</v>
      </c>
      <c r="BE614" s="201">
        <f>IF(N614="základní",J614,0)</f>
        <v>0</v>
      </c>
      <c r="BF614" s="201">
        <f>IF(N614="snížená",J614,0)</f>
        <v>0</v>
      </c>
      <c r="BG614" s="201">
        <f>IF(N614="zákl. přenesená",J614,0)</f>
        <v>0</v>
      </c>
      <c r="BH614" s="201">
        <f>IF(N614="sníž. přenesená",J614,0)</f>
        <v>0</v>
      </c>
      <c r="BI614" s="201">
        <f>IF(N614="nulová",J614,0)</f>
        <v>0</v>
      </c>
      <c r="BJ614" s="18" t="s">
        <v>85</v>
      </c>
      <c r="BK614" s="201">
        <f>ROUND(I614*H614,2)</f>
        <v>0</v>
      </c>
      <c r="BL614" s="18" t="s">
        <v>229</v>
      </c>
      <c r="BM614" s="200" t="s">
        <v>881</v>
      </c>
    </row>
    <row r="615" spans="1:65" s="2" customFormat="1" ht="24.2" customHeight="1">
      <c r="A615" s="35"/>
      <c r="B615" s="36"/>
      <c r="C615" s="188" t="s">
        <v>882</v>
      </c>
      <c r="D615" s="188" t="s">
        <v>137</v>
      </c>
      <c r="E615" s="189" t="s">
        <v>883</v>
      </c>
      <c r="F615" s="190" t="s">
        <v>884</v>
      </c>
      <c r="G615" s="191" t="s">
        <v>253</v>
      </c>
      <c r="H615" s="192">
        <v>61.98</v>
      </c>
      <c r="I615" s="193"/>
      <c r="J615" s="194">
        <f>ROUND(I615*H615,2)</f>
        <v>0</v>
      </c>
      <c r="K615" s="195"/>
      <c r="L615" s="40"/>
      <c r="M615" s="196" t="s">
        <v>1</v>
      </c>
      <c r="N615" s="197" t="s">
        <v>42</v>
      </c>
      <c r="O615" s="72"/>
      <c r="P615" s="198">
        <f>O615*H615</f>
        <v>0</v>
      </c>
      <c r="Q615" s="198">
        <v>5.0000000000000002E-5</v>
      </c>
      <c r="R615" s="198">
        <f>Q615*H615</f>
        <v>3.0990000000000002E-3</v>
      </c>
      <c r="S615" s="198">
        <v>0</v>
      </c>
      <c r="T615" s="199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00" t="s">
        <v>229</v>
      </c>
      <c r="AT615" s="200" t="s">
        <v>137</v>
      </c>
      <c r="AU615" s="200" t="s">
        <v>87</v>
      </c>
      <c r="AY615" s="18" t="s">
        <v>135</v>
      </c>
      <c r="BE615" s="201">
        <f>IF(N615="základní",J615,0)</f>
        <v>0</v>
      </c>
      <c r="BF615" s="201">
        <f>IF(N615="snížená",J615,0)</f>
        <v>0</v>
      </c>
      <c r="BG615" s="201">
        <f>IF(N615="zákl. přenesená",J615,0)</f>
        <v>0</v>
      </c>
      <c r="BH615" s="201">
        <f>IF(N615="sníž. přenesená",J615,0)</f>
        <v>0</v>
      </c>
      <c r="BI615" s="201">
        <f>IF(N615="nulová",J615,0)</f>
        <v>0</v>
      </c>
      <c r="BJ615" s="18" t="s">
        <v>85</v>
      </c>
      <c r="BK615" s="201">
        <f>ROUND(I615*H615,2)</f>
        <v>0</v>
      </c>
      <c r="BL615" s="18" t="s">
        <v>229</v>
      </c>
      <c r="BM615" s="200" t="s">
        <v>885</v>
      </c>
    </row>
    <row r="616" spans="1:65" s="2" customFormat="1" ht="33" customHeight="1">
      <c r="A616" s="35"/>
      <c r="B616" s="36"/>
      <c r="C616" s="246" t="s">
        <v>886</v>
      </c>
      <c r="D616" s="246" t="s">
        <v>224</v>
      </c>
      <c r="E616" s="247" t="s">
        <v>887</v>
      </c>
      <c r="F616" s="248" t="s">
        <v>888</v>
      </c>
      <c r="G616" s="249" t="s">
        <v>339</v>
      </c>
      <c r="H616" s="250">
        <v>1</v>
      </c>
      <c r="I616" s="251"/>
      <c r="J616" s="252">
        <f>ROUND(I616*H616,2)</f>
        <v>0</v>
      </c>
      <c r="K616" s="253"/>
      <c r="L616" s="254"/>
      <c r="M616" s="255" t="s">
        <v>1</v>
      </c>
      <c r="N616" s="256" t="s">
        <v>42</v>
      </c>
      <c r="O616" s="72"/>
      <c r="P616" s="198">
        <f>O616*H616</f>
        <v>0</v>
      </c>
      <c r="Q616" s="198">
        <v>6.198E-2</v>
      </c>
      <c r="R616" s="198">
        <f>Q616*H616</f>
        <v>6.198E-2</v>
      </c>
      <c r="S616" s="198">
        <v>0</v>
      </c>
      <c r="T616" s="199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00" t="s">
        <v>322</v>
      </c>
      <c r="AT616" s="200" t="s">
        <v>224</v>
      </c>
      <c r="AU616" s="200" t="s">
        <v>87</v>
      </c>
      <c r="AY616" s="18" t="s">
        <v>135</v>
      </c>
      <c r="BE616" s="201">
        <f>IF(N616="základní",J616,0)</f>
        <v>0</v>
      </c>
      <c r="BF616" s="201">
        <f>IF(N616="snížená",J616,0)</f>
        <v>0</v>
      </c>
      <c r="BG616" s="201">
        <f>IF(N616="zákl. přenesená",J616,0)</f>
        <v>0</v>
      </c>
      <c r="BH616" s="201">
        <f>IF(N616="sníž. přenesená",J616,0)</f>
        <v>0</v>
      </c>
      <c r="BI616" s="201">
        <f>IF(N616="nulová",J616,0)</f>
        <v>0</v>
      </c>
      <c r="BJ616" s="18" t="s">
        <v>85</v>
      </c>
      <c r="BK616" s="201">
        <f>ROUND(I616*H616,2)</f>
        <v>0</v>
      </c>
      <c r="BL616" s="18" t="s">
        <v>229</v>
      </c>
      <c r="BM616" s="200" t="s">
        <v>889</v>
      </c>
    </row>
    <row r="617" spans="1:65" s="13" customFormat="1">
      <c r="B617" s="202"/>
      <c r="C617" s="203"/>
      <c r="D617" s="204" t="s">
        <v>143</v>
      </c>
      <c r="E617" s="205" t="s">
        <v>1</v>
      </c>
      <c r="F617" s="206" t="s">
        <v>144</v>
      </c>
      <c r="G617" s="203"/>
      <c r="H617" s="205" t="s">
        <v>1</v>
      </c>
      <c r="I617" s="207"/>
      <c r="J617" s="203"/>
      <c r="K617" s="203"/>
      <c r="L617" s="208"/>
      <c r="M617" s="209"/>
      <c r="N617" s="210"/>
      <c r="O617" s="210"/>
      <c r="P617" s="210"/>
      <c r="Q617" s="210"/>
      <c r="R617" s="210"/>
      <c r="S617" s="210"/>
      <c r="T617" s="211"/>
      <c r="AT617" s="212" t="s">
        <v>143</v>
      </c>
      <c r="AU617" s="212" t="s">
        <v>87</v>
      </c>
      <c r="AV617" s="13" t="s">
        <v>85</v>
      </c>
      <c r="AW617" s="13" t="s">
        <v>32</v>
      </c>
      <c r="AX617" s="13" t="s">
        <v>77</v>
      </c>
      <c r="AY617" s="212" t="s">
        <v>135</v>
      </c>
    </row>
    <row r="618" spans="1:65" s="13" customFormat="1">
      <c r="B618" s="202"/>
      <c r="C618" s="203"/>
      <c r="D618" s="204" t="s">
        <v>143</v>
      </c>
      <c r="E618" s="205" t="s">
        <v>1</v>
      </c>
      <c r="F618" s="206" t="s">
        <v>875</v>
      </c>
      <c r="G618" s="203"/>
      <c r="H618" s="205" t="s">
        <v>1</v>
      </c>
      <c r="I618" s="207"/>
      <c r="J618" s="203"/>
      <c r="K618" s="203"/>
      <c r="L618" s="208"/>
      <c r="M618" s="209"/>
      <c r="N618" s="210"/>
      <c r="O618" s="210"/>
      <c r="P618" s="210"/>
      <c r="Q618" s="210"/>
      <c r="R618" s="210"/>
      <c r="S618" s="210"/>
      <c r="T618" s="211"/>
      <c r="AT618" s="212" t="s">
        <v>143</v>
      </c>
      <c r="AU618" s="212" t="s">
        <v>87</v>
      </c>
      <c r="AV618" s="13" t="s">
        <v>85</v>
      </c>
      <c r="AW618" s="13" t="s">
        <v>32</v>
      </c>
      <c r="AX618" s="13" t="s">
        <v>77</v>
      </c>
      <c r="AY618" s="212" t="s">
        <v>135</v>
      </c>
    </row>
    <row r="619" spans="1:65" s="14" customFormat="1">
      <c r="B619" s="213"/>
      <c r="C619" s="214"/>
      <c r="D619" s="204" t="s">
        <v>143</v>
      </c>
      <c r="E619" s="215" t="s">
        <v>1</v>
      </c>
      <c r="F619" s="216" t="s">
        <v>890</v>
      </c>
      <c r="G619" s="214"/>
      <c r="H619" s="217">
        <v>1</v>
      </c>
      <c r="I619" s="218"/>
      <c r="J619" s="214"/>
      <c r="K619" s="214"/>
      <c r="L619" s="219"/>
      <c r="M619" s="220"/>
      <c r="N619" s="221"/>
      <c r="O619" s="221"/>
      <c r="P619" s="221"/>
      <c r="Q619" s="221"/>
      <c r="R619" s="221"/>
      <c r="S619" s="221"/>
      <c r="T619" s="222"/>
      <c r="AT619" s="223" t="s">
        <v>143</v>
      </c>
      <c r="AU619" s="223" t="s">
        <v>87</v>
      </c>
      <c r="AV619" s="14" t="s">
        <v>87</v>
      </c>
      <c r="AW619" s="14" t="s">
        <v>32</v>
      </c>
      <c r="AX619" s="14" t="s">
        <v>85</v>
      </c>
      <c r="AY619" s="223" t="s">
        <v>135</v>
      </c>
    </row>
    <row r="620" spans="1:65" s="2" customFormat="1" ht="24.2" customHeight="1">
      <c r="A620" s="35"/>
      <c r="B620" s="36"/>
      <c r="C620" s="188" t="s">
        <v>891</v>
      </c>
      <c r="D620" s="188" t="s">
        <v>137</v>
      </c>
      <c r="E620" s="189" t="s">
        <v>892</v>
      </c>
      <c r="F620" s="190" t="s">
        <v>893</v>
      </c>
      <c r="G620" s="191" t="s">
        <v>253</v>
      </c>
      <c r="H620" s="192">
        <v>100</v>
      </c>
      <c r="I620" s="193"/>
      <c r="J620" s="194">
        <f>ROUND(I620*H620,2)</f>
        <v>0</v>
      </c>
      <c r="K620" s="195"/>
      <c r="L620" s="40"/>
      <c r="M620" s="196" t="s">
        <v>1</v>
      </c>
      <c r="N620" s="197" t="s">
        <v>42</v>
      </c>
      <c r="O620" s="72"/>
      <c r="P620" s="198">
        <f>O620*H620</f>
        <v>0</v>
      </c>
      <c r="Q620" s="198">
        <v>0</v>
      </c>
      <c r="R620" s="198">
        <f>Q620*H620</f>
        <v>0</v>
      </c>
      <c r="S620" s="198">
        <v>1E-3</v>
      </c>
      <c r="T620" s="199">
        <f>S620*H620</f>
        <v>0.1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00" t="s">
        <v>229</v>
      </c>
      <c r="AT620" s="200" t="s">
        <v>137</v>
      </c>
      <c r="AU620" s="200" t="s">
        <v>87</v>
      </c>
      <c r="AY620" s="18" t="s">
        <v>135</v>
      </c>
      <c r="BE620" s="201">
        <f>IF(N620="základní",J620,0)</f>
        <v>0</v>
      </c>
      <c r="BF620" s="201">
        <f>IF(N620="snížená",J620,0)</f>
        <v>0</v>
      </c>
      <c r="BG620" s="201">
        <f>IF(N620="zákl. přenesená",J620,0)</f>
        <v>0</v>
      </c>
      <c r="BH620" s="201">
        <f>IF(N620="sníž. přenesená",J620,0)</f>
        <v>0</v>
      </c>
      <c r="BI620" s="201">
        <f>IF(N620="nulová",J620,0)</f>
        <v>0</v>
      </c>
      <c r="BJ620" s="18" t="s">
        <v>85</v>
      </c>
      <c r="BK620" s="201">
        <f>ROUND(I620*H620,2)</f>
        <v>0</v>
      </c>
      <c r="BL620" s="18" t="s">
        <v>229</v>
      </c>
      <c r="BM620" s="200" t="s">
        <v>894</v>
      </c>
    </row>
    <row r="621" spans="1:65" s="13" customFormat="1">
      <c r="B621" s="202"/>
      <c r="C621" s="203"/>
      <c r="D621" s="204" t="s">
        <v>143</v>
      </c>
      <c r="E621" s="205" t="s">
        <v>1</v>
      </c>
      <c r="F621" s="206" t="s">
        <v>525</v>
      </c>
      <c r="G621" s="203"/>
      <c r="H621" s="205" t="s">
        <v>1</v>
      </c>
      <c r="I621" s="207"/>
      <c r="J621" s="203"/>
      <c r="K621" s="203"/>
      <c r="L621" s="208"/>
      <c r="M621" s="209"/>
      <c r="N621" s="210"/>
      <c r="O621" s="210"/>
      <c r="P621" s="210"/>
      <c r="Q621" s="210"/>
      <c r="R621" s="210"/>
      <c r="S621" s="210"/>
      <c r="T621" s="211"/>
      <c r="AT621" s="212" t="s">
        <v>143</v>
      </c>
      <c r="AU621" s="212" t="s">
        <v>87</v>
      </c>
      <c r="AV621" s="13" t="s">
        <v>85</v>
      </c>
      <c r="AW621" s="13" t="s">
        <v>32</v>
      </c>
      <c r="AX621" s="13" t="s">
        <v>77</v>
      </c>
      <c r="AY621" s="212" t="s">
        <v>135</v>
      </c>
    </row>
    <row r="622" spans="1:65" s="14" customFormat="1">
      <c r="B622" s="213"/>
      <c r="C622" s="214"/>
      <c r="D622" s="204" t="s">
        <v>143</v>
      </c>
      <c r="E622" s="215" t="s">
        <v>1</v>
      </c>
      <c r="F622" s="216" t="s">
        <v>895</v>
      </c>
      <c r="G622" s="214"/>
      <c r="H622" s="217">
        <v>100</v>
      </c>
      <c r="I622" s="218"/>
      <c r="J622" s="214"/>
      <c r="K622" s="214"/>
      <c r="L622" s="219"/>
      <c r="M622" s="220"/>
      <c r="N622" s="221"/>
      <c r="O622" s="221"/>
      <c r="P622" s="221"/>
      <c r="Q622" s="221"/>
      <c r="R622" s="221"/>
      <c r="S622" s="221"/>
      <c r="T622" s="222"/>
      <c r="AT622" s="223" t="s">
        <v>143</v>
      </c>
      <c r="AU622" s="223" t="s">
        <v>87</v>
      </c>
      <c r="AV622" s="14" t="s">
        <v>87</v>
      </c>
      <c r="AW622" s="14" t="s">
        <v>32</v>
      </c>
      <c r="AX622" s="14" t="s">
        <v>85</v>
      </c>
      <c r="AY622" s="223" t="s">
        <v>135</v>
      </c>
    </row>
    <row r="623" spans="1:65" s="2" customFormat="1" ht="24.2" customHeight="1">
      <c r="A623" s="35"/>
      <c r="B623" s="36"/>
      <c r="C623" s="188" t="s">
        <v>896</v>
      </c>
      <c r="D623" s="188" t="s">
        <v>137</v>
      </c>
      <c r="E623" s="189" t="s">
        <v>897</v>
      </c>
      <c r="F623" s="190" t="s">
        <v>898</v>
      </c>
      <c r="G623" s="191" t="s">
        <v>206</v>
      </c>
      <c r="H623" s="192">
        <v>0.09</v>
      </c>
      <c r="I623" s="193"/>
      <c r="J623" s="194">
        <f>ROUND(I623*H623,2)</f>
        <v>0</v>
      </c>
      <c r="K623" s="195"/>
      <c r="L623" s="40"/>
      <c r="M623" s="196" t="s">
        <v>1</v>
      </c>
      <c r="N623" s="197" t="s">
        <v>42</v>
      </c>
      <c r="O623" s="72"/>
      <c r="P623" s="198">
        <f>O623*H623</f>
        <v>0</v>
      </c>
      <c r="Q623" s="198">
        <v>0</v>
      </c>
      <c r="R623" s="198">
        <f>Q623*H623</f>
        <v>0</v>
      </c>
      <c r="S623" s="198">
        <v>0</v>
      </c>
      <c r="T623" s="199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200" t="s">
        <v>229</v>
      </c>
      <c r="AT623" s="200" t="s">
        <v>137</v>
      </c>
      <c r="AU623" s="200" t="s">
        <v>87</v>
      </c>
      <c r="AY623" s="18" t="s">
        <v>135</v>
      </c>
      <c r="BE623" s="201">
        <f>IF(N623="základní",J623,0)</f>
        <v>0</v>
      </c>
      <c r="BF623" s="201">
        <f>IF(N623="snížená",J623,0)</f>
        <v>0</v>
      </c>
      <c r="BG623" s="201">
        <f>IF(N623="zákl. přenesená",J623,0)</f>
        <v>0</v>
      </c>
      <c r="BH623" s="201">
        <f>IF(N623="sníž. přenesená",J623,0)</f>
        <v>0</v>
      </c>
      <c r="BI623" s="201">
        <f>IF(N623="nulová",J623,0)</f>
        <v>0</v>
      </c>
      <c r="BJ623" s="18" t="s">
        <v>85</v>
      </c>
      <c r="BK623" s="201">
        <f>ROUND(I623*H623,2)</f>
        <v>0</v>
      </c>
      <c r="BL623" s="18" t="s">
        <v>229</v>
      </c>
      <c r="BM623" s="200" t="s">
        <v>899</v>
      </c>
    </row>
    <row r="624" spans="1:65" s="12" customFormat="1" ht="22.9" customHeight="1">
      <c r="B624" s="172"/>
      <c r="C624" s="173"/>
      <c r="D624" s="174" t="s">
        <v>76</v>
      </c>
      <c r="E624" s="186" t="s">
        <v>900</v>
      </c>
      <c r="F624" s="186" t="s">
        <v>901</v>
      </c>
      <c r="G624" s="173"/>
      <c r="H624" s="173"/>
      <c r="I624" s="176"/>
      <c r="J624" s="187">
        <f>BK624</f>
        <v>0</v>
      </c>
      <c r="K624" s="173"/>
      <c r="L624" s="178"/>
      <c r="M624" s="179"/>
      <c r="N624" s="180"/>
      <c r="O624" s="180"/>
      <c r="P624" s="181">
        <f>SUM(P625:P638)</f>
        <v>0</v>
      </c>
      <c r="Q624" s="180"/>
      <c r="R624" s="181">
        <f>SUM(R625:R638)</f>
        <v>6.2E-4</v>
      </c>
      <c r="S624" s="180"/>
      <c r="T624" s="182">
        <f>SUM(T625:T638)</f>
        <v>0</v>
      </c>
      <c r="AR624" s="183" t="s">
        <v>87</v>
      </c>
      <c r="AT624" s="184" t="s">
        <v>76</v>
      </c>
      <c r="AU624" s="184" t="s">
        <v>85</v>
      </c>
      <c r="AY624" s="183" t="s">
        <v>135</v>
      </c>
      <c r="BK624" s="185">
        <f>SUM(BK625:BK638)</f>
        <v>0</v>
      </c>
    </row>
    <row r="625" spans="1:65" s="2" customFormat="1" ht="16.5" customHeight="1">
      <c r="A625" s="35"/>
      <c r="B625" s="36"/>
      <c r="C625" s="188" t="s">
        <v>902</v>
      </c>
      <c r="D625" s="188" t="s">
        <v>137</v>
      </c>
      <c r="E625" s="189" t="s">
        <v>903</v>
      </c>
      <c r="F625" s="190" t="s">
        <v>904</v>
      </c>
      <c r="G625" s="191" t="s">
        <v>140</v>
      </c>
      <c r="H625" s="192">
        <v>31</v>
      </c>
      <c r="I625" s="193"/>
      <c r="J625" s="194">
        <f>ROUND(I625*H625,2)</f>
        <v>0</v>
      </c>
      <c r="K625" s="195"/>
      <c r="L625" s="40"/>
      <c r="M625" s="196" t="s">
        <v>1</v>
      </c>
      <c r="N625" s="197" t="s">
        <v>42</v>
      </c>
      <c r="O625" s="72"/>
      <c r="P625" s="198">
        <f>O625*H625</f>
        <v>0</v>
      </c>
      <c r="Q625" s="198">
        <v>0</v>
      </c>
      <c r="R625" s="198">
        <f>Q625*H625</f>
        <v>0</v>
      </c>
      <c r="S625" s="198">
        <v>0</v>
      </c>
      <c r="T625" s="199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00" t="s">
        <v>229</v>
      </c>
      <c r="AT625" s="200" t="s">
        <v>137</v>
      </c>
      <c r="AU625" s="200" t="s">
        <v>87</v>
      </c>
      <c r="AY625" s="18" t="s">
        <v>135</v>
      </c>
      <c r="BE625" s="201">
        <f>IF(N625="základní",J625,0)</f>
        <v>0</v>
      </c>
      <c r="BF625" s="201">
        <f>IF(N625="snížená",J625,0)</f>
        <v>0</v>
      </c>
      <c r="BG625" s="201">
        <f>IF(N625="zákl. přenesená",J625,0)</f>
        <v>0</v>
      </c>
      <c r="BH625" s="201">
        <f>IF(N625="sníž. přenesená",J625,0)</f>
        <v>0</v>
      </c>
      <c r="BI625" s="201">
        <f>IF(N625="nulová",J625,0)</f>
        <v>0</v>
      </c>
      <c r="BJ625" s="18" t="s">
        <v>85</v>
      </c>
      <c r="BK625" s="201">
        <f>ROUND(I625*H625,2)</f>
        <v>0</v>
      </c>
      <c r="BL625" s="18" t="s">
        <v>229</v>
      </c>
      <c r="BM625" s="200" t="s">
        <v>905</v>
      </c>
    </row>
    <row r="626" spans="1:65" s="2" customFormat="1" ht="24.2" customHeight="1">
      <c r="A626" s="35"/>
      <c r="B626" s="36"/>
      <c r="C626" s="188" t="s">
        <v>906</v>
      </c>
      <c r="D626" s="188" t="s">
        <v>137</v>
      </c>
      <c r="E626" s="189" t="s">
        <v>907</v>
      </c>
      <c r="F626" s="190" t="s">
        <v>908</v>
      </c>
      <c r="G626" s="191" t="s">
        <v>140</v>
      </c>
      <c r="H626" s="192">
        <v>15.5</v>
      </c>
      <c r="I626" s="193"/>
      <c r="J626" s="194">
        <f>ROUND(I626*H626,2)</f>
        <v>0</v>
      </c>
      <c r="K626" s="195"/>
      <c r="L626" s="40"/>
      <c r="M626" s="196" t="s">
        <v>1</v>
      </c>
      <c r="N626" s="197" t="s">
        <v>42</v>
      </c>
      <c r="O626" s="72"/>
      <c r="P626" s="198">
        <f>O626*H626</f>
        <v>0</v>
      </c>
      <c r="Q626" s="198">
        <v>4.0000000000000003E-5</v>
      </c>
      <c r="R626" s="198">
        <f>Q626*H626</f>
        <v>6.2E-4</v>
      </c>
      <c r="S626" s="198">
        <v>0</v>
      </c>
      <c r="T626" s="199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00" t="s">
        <v>229</v>
      </c>
      <c r="AT626" s="200" t="s">
        <v>137</v>
      </c>
      <c r="AU626" s="200" t="s">
        <v>87</v>
      </c>
      <c r="AY626" s="18" t="s">
        <v>135</v>
      </c>
      <c r="BE626" s="201">
        <f>IF(N626="základní",J626,0)</f>
        <v>0</v>
      </c>
      <c r="BF626" s="201">
        <f>IF(N626="snížená",J626,0)</f>
        <v>0</v>
      </c>
      <c r="BG626" s="201">
        <f>IF(N626="zákl. přenesená",J626,0)</f>
        <v>0</v>
      </c>
      <c r="BH626" s="201">
        <f>IF(N626="sníž. přenesená",J626,0)</f>
        <v>0</v>
      </c>
      <c r="BI626" s="201">
        <f>IF(N626="nulová",J626,0)</f>
        <v>0</v>
      </c>
      <c r="BJ626" s="18" t="s">
        <v>85</v>
      </c>
      <c r="BK626" s="201">
        <f>ROUND(I626*H626,2)</f>
        <v>0</v>
      </c>
      <c r="BL626" s="18" t="s">
        <v>229</v>
      </c>
      <c r="BM626" s="200" t="s">
        <v>909</v>
      </c>
    </row>
    <row r="627" spans="1:65" s="13" customFormat="1">
      <c r="B627" s="202"/>
      <c r="C627" s="203"/>
      <c r="D627" s="204" t="s">
        <v>143</v>
      </c>
      <c r="E627" s="205" t="s">
        <v>1</v>
      </c>
      <c r="F627" s="206" t="s">
        <v>144</v>
      </c>
      <c r="G627" s="203"/>
      <c r="H627" s="205" t="s">
        <v>1</v>
      </c>
      <c r="I627" s="207"/>
      <c r="J627" s="203"/>
      <c r="K627" s="203"/>
      <c r="L627" s="208"/>
      <c r="M627" s="209"/>
      <c r="N627" s="210"/>
      <c r="O627" s="210"/>
      <c r="P627" s="210"/>
      <c r="Q627" s="210"/>
      <c r="R627" s="210"/>
      <c r="S627" s="210"/>
      <c r="T627" s="211"/>
      <c r="AT627" s="212" t="s">
        <v>143</v>
      </c>
      <c r="AU627" s="212" t="s">
        <v>87</v>
      </c>
      <c r="AV627" s="13" t="s">
        <v>85</v>
      </c>
      <c r="AW627" s="13" t="s">
        <v>32</v>
      </c>
      <c r="AX627" s="13" t="s">
        <v>77</v>
      </c>
      <c r="AY627" s="212" t="s">
        <v>135</v>
      </c>
    </row>
    <row r="628" spans="1:65" s="13" customFormat="1">
      <c r="B628" s="202"/>
      <c r="C628" s="203"/>
      <c r="D628" s="204" t="s">
        <v>143</v>
      </c>
      <c r="E628" s="205" t="s">
        <v>1</v>
      </c>
      <c r="F628" s="206" t="s">
        <v>525</v>
      </c>
      <c r="G628" s="203"/>
      <c r="H628" s="205" t="s">
        <v>1</v>
      </c>
      <c r="I628" s="207"/>
      <c r="J628" s="203"/>
      <c r="K628" s="203"/>
      <c r="L628" s="208"/>
      <c r="M628" s="209"/>
      <c r="N628" s="210"/>
      <c r="O628" s="210"/>
      <c r="P628" s="210"/>
      <c r="Q628" s="210"/>
      <c r="R628" s="210"/>
      <c r="S628" s="210"/>
      <c r="T628" s="211"/>
      <c r="AT628" s="212" t="s">
        <v>143</v>
      </c>
      <c r="AU628" s="212" t="s">
        <v>87</v>
      </c>
      <c r="AV628" s="13" t="s">
        <v>85</v>
      </c>
      <c r="AW628" s="13" t="s">
        <v>32</v>
      </c>
      <c r="AX628" s="13" t="s">
        <v>77</v>
      </c>
      <c r="AY628" s="212" t="s">
        <v>135</v>
      </c>
    </row>
    <row r="629" spans="1:65" s="14" customFormat="1">
      <c r="B629" s="213"/>
      <c r="C629" s="214"/>
      <c r="D629" s="204" t="s">
        <v>143</v>
      </c>
      <c r="E629" s="215" t="s">
        <v>1</v>
      </c>
      <c r="F629" s="216" t="s">
        <v>910</v>
      </c>
      <c r="G629" s="214"/>
      <c r="H629" s="217">
        <v>15.5</v>
      </c>
      <c r="I629" s="218"/>
      <c r="J629" s="214"/>
      <c r="K629" s="214"/>
      <c r="L629" s="219"/>
      <c r="M629" s="220"/>
      <c r="N629" s="221"/>
      <c r="O629" s="221"/>
      <c r="P629" s="221"/>
      <c r="Q629" s="221"/>
      <c r="R629" s="221"/>
      <c r="S629" s="221"/>
      <c r="T629" s="222"/>
      <c r="AT629" s="223" t="s">
        <v>143</v>
      </c>
      <c r="AU629" s="223" t="s">
        <v>87</v>
      </c>
      <c r="AV629" s="14" t="s">
        <v>87</v>
      </c>
      <c r="AW629" s="14" t="s">
        <v>32</v>
      </c>
      <c r="AX629" s="14" t="s">
        <v>85</v>
      </c>
      <c r="AY629" s="223" t="s">
        <v>135</v>
      </c>
    </row>
    <row r="630" spans="1:65" s="2" customFormat="1" ht="16.5" customHeight="1">
      <c r="A630" s="35"/>
      <c r="B630" s="36"/>
      <c r="C630" s="188" t="s">
        <v>911</v>
      </c>
      <c r="D630" s="188" t="s">
        <v>137</v>
      </c>
      <c r="E630" s="189" t="s">
        <v>912</v>
      </c>
      <c r="F630" s="190" t="s">
        <v>913</v>
      </c>
      <c r="G630" s="191" t="s">
        <v>140</v>
      </c>
      <c r="H630" s="192">
        <v>15.5</v>
      </c>
      <c r="I630" s="193"/>
      <c r="J630" s="194">
        <f>ROUND(I630*H630,2)</f>
        <v>0</v>
      </c>
      <c r="K630" s="195"/>
      <c r="L630" s="40"/>
      <c r="M630" s="196" t="s">
        <v>1</v>
      </c>
      <c r="N630" s="197" t="s">
        <v>42</v>
      </c>
      <c r="O630" s="72"/>
      <c r="P630" s="198">
        <f>O630*H630</f>
        <v>0</v>
      </c>
      <c r="Q630" s="198">
        <v>0</v>
      </c>
      <c r="R630" s="198">
        <f>Q630*H630</f>
        <v>0</v>
      </c>
      <c r="S630" s="198">
        <v>0</v>
      </c>
      <c r="T630" s="199">
        <f>S630*H630</f>
        <v>0</v>
      </c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R630" s="200" t="s">
        <v>229</v>
      </c>
      <c r="AT630" s="200" t="s">
        <v>137</v>
      </c>
      <c r="AU630" s="200" t="s">
        <v>87</v>
      </c>
      <c r="AY630" s="18" t="s">
        <v>135</v>
      </c>
      <c r="BE630" s="201">
        <f>IF(N630="základní",J630,0)</f>
        <v>0</v>
      </c>
      <c r="BF630" s="201">
        <f>IF(N630="snížená",J630,0)</f>
        <v>0</v>
      </c>
      <c r="BG630" s="201">
        <f>IF(N630="zákl. přenesená",J630,0)</f>
        <v>0</v>
      </c>
      <c r="BH630" s="201">
        <f>IF(N630="sníž. přenesená",J630,0)</f>
        <v>0</v>
      </c>
      <c r="BI630" s="201">
        <f>IF(N630="nulová",J630,0)</f>
        <v>0</v>
      </c>
      <c r="BJ630" s="18" t="s">
        <v>85</v>
      </c>
      <c r="BK630" s="201">
        <f>ROUND(I630*H630,2)</f>
        <v>0</v>
      </c>
      <c r="BL630" s="18" t="s">
        <v>229</v>
      </c>
      <c r="BM630" s="200" t="s">
        <v>914</v>
      </c>
    </row>
    <row r="631" spans="1:65" s="13" customFormat="1">
      <c r="B631" s="202"/>
      <c r="C631" s="203"/>
      <c r="D631" s="204" t="s">
        <v>143</v>
      </c>
      <c r="E631" s="205" t="s">
        <v>1</v>
      </c>
      <c r="F631" s="206" t="s">
        <v>144</v>
      </c>
      <c r="G631" s="203"/>
      <c r="H631" s="205" t="s">
        <v>1</v>
      </c>
      <c r="I631" s="207"/>
      <c r="J631" s="203"/>
      <c r="K631" s="203"/>
      <c r="L631" s="208"/>
      <c r="M631" s="209"/>
      <c r="N631" s="210"/>
      <c r="O631" s="210"/>
      <c r="P631" s="210"/>
      <c r="Q631" s="210"/>
      <c r="R631" s="210"/>
      <c r="S631" s="210"/>
      <c r="T631" s="211"/>
      <c r="AT631" s="212" t="s">
        <v>143</v>
      </c>
      <c r="AU631" s="212" t="s">
        <v>87</v>
      </c>
      <c r="AV631" s="13" t="s">
        <v>85</v>
      </c>
      <c r="AW631" s="13" t="s">
        <v>32</v>
      </c>
      <c r="AX631" s="13" t="s">
        <v>77</v>
      </c>
      <c r="AY631" s="212" t="s">
        <v>135</v>
      </c>
    </row>
    <row r="632" spans="1:65" s="13" customFormat="1">
      <c r="B632" s="202"/>
      <c r="C632" s="203"/>
      <c r="D632" s="204" t="s">
        <v>143</v>
      </c>
      <c r="E632" s="205" t="s">
        <v>1</v>
      </c>
      <c r="F632" s="206" t="s">
        <v>525</v>
      </c>
      <c r="G632" s="203"/>
      <c r="H632" s="205" t="s">
        <v>1</v>
      </c>
      <c r="I632" s="207"/>
      <c r="J632" s="203"/>
      <c r="K632" s="203"/>
      <c r="L632" s="208"/>
      <c r="M632" s="209"/>
      <c r="N632" s="210"/>
      <c r="O632" s="210"/>
      <c r="P632" s="210"/>
      <c r="Q632" s="210"/>
      <c r="R632" s="210"/>
      <c r="S632" s="210"/>
      <c r="T632" s="211"/>
      <c r="AT632" s="212" t="s">
        <v>143</v>
      </c>
      <c r="AU632" s="212" t="s">
        <v>87</v>
      </c>
      <c r="AV632" s="13" t="s">
        <v>85</v>
      </c>
      <c r="AW632" s="13" t="s">
        <v>32</v>
      </c>
      <c r="AX632" s="13" t="s">
        <v>77</v>
      </c>
      <c r="AY632" s="212" t="s">
        <v>135</v>
      </c>
    </row>
    <row r="633" spans="1:65" s="14" customFormat="1">
      <c r="B633" s="213"/>
      <c r="C633" s="214"/>
      <c r="D633" s="204" t="s">
        <v>143</v>
      </c>
      <c r="E633" s="215" t="s">
        <v>1</v>
      </c>
      <c r="F633" s="216" t="s">
        <v>910</v>
      </c>
      <c r="G633" s="214"/>
      <c r="H633" s="217">
        <v>15.5</v>
      </c>
      <c r="I633" s="218"/>
      <c r="J633" s="214"/>
      <c r="K633" s="214"/>
      <c r="L633" s="219"/>
      <c r="M633" s="220"/>
      <c r="N633" s="221"/>
      <c r="O633" s="221"/>
      <c r="P633" s="221"/>
      <c r="Q633" s="221"/>
      <c r="R633" s="221"/>
      <c r="S633" s="221"/>
      <c r="T633" s="222"/>
      <c r="AT633" s="223" t="s">
        <v>143</v>
      </c>
      <c r="AU633" s="223" t="s">
        <v>87</v>
      </c>
      <c r="AV633" s="14" t="s">
        <v>87</v>
      </c>
      <c r="AW633" s="14" t="s">
        <v>32</v>
      </c>
      <c r="AX633" s="14" t="s">
        <v>85</v>
      </c>
      <c r="AY633" s="223" t="s">
        <v>135</v>
      </c>
    </row>
    <row r="634" spans="1:65" s="2" customFormat="1" ht="24.2" customHeight="1">
      <c r="A634" s="35"/>
      <c r="B634" s="36"/>
      <c r="C634" s="188" t="s">
        <v>915</v>
      </c>
      <c r="D634" s="188" t="s">
        <v>137</v>
      </c>
      <c r="E634" s="189" t="s">
        <v>916</v>
      </c>
      <c r="F634" s="190" t="s">
        <v>917</v>
      </c>
      <c r="G634" s="191" t="s">
        <v>140</v>
      </c>
      <c r="H634" s="192">
        <v>31</v>
      </c>
      <c r="I634" s="193"/>
      <c r="J634" s="194">
        <f>ROUND(I634*H634,2)</f>
        <v>0</v>
      </c>
      <c r="K634" s="195"/>
      <c r="L634" s="40"/>
      <c r="M634" s="196" t="s">
        <v>1</v>
      </c>
      <c r="N634" s="197" t="s">
        <v>42</v>
      </c>
      <c r="O634" s="72"/>
      <c r="P634" s="198">
        <f>O634*H634</f>
        <v>0</v>
      </c>
      <c r="Q634" s="198">
        <v>0</v>
      </c>
      <c r="R634" s="198">
        <f>Q634*H634</f>
        <v>0</v>
      </c>
      <c r="S634" s="198">
        <v>0</v>
      </c>
      <c r="T634" s="199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00" t="s">
        <v>229</v>
      </c>
      <c r="AT634" s="200" t="s">
        <v>137</v>
      </c>
      <c r="AU634" s="200" t="s">
        <v>87</v>
      </c>
      <c r="AY634" s="18" t="s">
        <v>135</v>
      </c>
      <c r="BE634" s="201">
        <f>IF(N634="základní",J634,0)</f>
        <v>0</v>
      </c>
      <c r="BF634" s="201">
        <f>IF(N634="snížená",J634,0)</f>
        <v>0</v>
      </c>
      <c r="BG634" s="201">
        <f>IF(N634="zákl. přenesená",J634,0)</f>
        <v>0</v>
      </c>
      <c r="BH634" s="201">
        <f>IF(N634="sníž. přenesená",J634,0)</f>
        <v>0</v>
      </c>
      <c r="BI634" s="201">
        <f>IF(N634="nulová",J634,0)</f>
        <v>0</v>
      </c>
      <c r="BJ634" s="18" t="s">
        <v>85</v>
      </c>
      <c r="BK634" s="201">
        <f>ROUND(I634*H634,2)</f>
        <v>0</v>
      </c>
      <c r="BL634" s="18" t="s">
        <v>229</v>
      </c>
      <c r="BM634" s="200" t="s">
        <v>918</v>
      </c>
    </row>
    <row r="635" spans="1:65" s="2" customFormat="1" ht="126.75">
      <c r="A635" s="35"/>
      <c r="B635" s="36"/>
      <c r="C635" s="37"/>
      <c r="D635" s="204" t="s">
        <v>919</v>
      </c>
      <c r="E635" s="37"/>
      <c r="F635" s="257" t="s">
        <v>920</v>
      </c>
      <c r="G635" s="37"/>
      <c r="H635" s="37"/>
      <c r="I635" s="258"/>
      <c r="J635" s="37"/>
      <c r="K635" s="37"/>
      <c r="L635" s="40"/>
      <c r="M635" s="259"/>
      <c r="N635" s="260"/>
      <c r="O635" s="72"/>
      <c r="P635" s="72"/>
      <c r="Q635" s="72"/>
      <c r="R635" s="72"/>
      <c r="S635" s="72"/>
      <c r="T635" s="73"/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T635" s="18" t="s">
        <v>919</v>
      </c>
      <c r="AU635" s="18" t="s">
        <v>87</v>
      </c>
    </row>
    <row r="636" spans="1:65" s="13" customFormat="1">
      <c r="B636" s="202"/>
      <c r="C636" s="203"/>
      <c r="D636" s="204" t="s">
        <v>143</v>
      </c>
      <c r="E636" s="205" t="s">
        <v>1</v>
      </c>
      <c r="F636" s="206" t="s">
        <v>144</v>
      </c>
      <c r="G636" s="203"/>
      <c r="H636" s="205" t="s">
        <v>1</v>
      </c>
      <c r="I636" s="207"/>
      <c r="J636" s="203"/>
      <c r="K636" s="203"/>
      <c r="L636" s="208"/>
      <c r="M636" s="209"/>
      <c r="N636" s="210"/>
      <c r="O636" s="210"/>
      <c r="P636" s="210"/>
      <c r="Q636" s="210"/>
      <c r="R636" s="210"/>
      <c r="S636" s="210"/>
      <c r="T636" s="211"/>
      <c r="AT636" s="212" t="s">
        <v>143</v>
      </c>
      <c r="AU636" s="212" t="s">
        <v>87</v>
      </c>
      <c r="AV636" s="13" t="s">
        <v>85</v>
      </c>
      <c r="AW636" s="13" t="s">
        <v>32</v>
      </c>
      <c r="AX636" s="13" t="s">
        <v>77</v>
      </c>
      <c r="AY636" s="212" t="s">
        <v>135</v>
      </c>
    </row>
    <row r="637" spans="1:65" s="13" customFormat="1">
      <c r="B637" s="202"/>
      <c r="C637" s="203"/>
      <c r="D637" s="204" t="s">
        <v>143</v>
      </c>
      <c r="E637" s="205" t="s">
        <v>1</v>
      </c>
      <c r="F637" s="206" t="s">
        <v>525</v>
      </c>
      <c r="G637" s="203"/>
      <c r="H637" s="205" t="s">
        <v>1</v>
      </c>
      <c r="I637" s="207"/>
      <c r="J637" s="203"/>
      <c r="K637" s="203"/>
      <c r="L637" s="208"/>
      <c r="M637" s="209"/>
      <c r="N637" s="210"/>
      <c r="O637" s="210"/>
      <c r="P637" s="210"/>
      <c r="Q637" s="210"/>
      <c r="R637" s="210"/>
      <c r="S637" s="210"/>
      <c r="T637" s="211"/>
      <c r="AT637" s="212" t="s">
        <v>143</v>
      </c>
      <c r="AU637" s="212" t="s">
        <v>87</v>
      </c>
      <c r="AV637" s="13" t="s">
        <v>85</v>
      </c>
      <c r="AW637" s="13" t="s">
        <v>32</v>
      </c>
      <c r="AX637" s="13" t="s">
        <v>77</v>
      </c>
      <c r="AY637" s="212" t="s">
        <v>135</v>
      </c>
    </row>
    <row r="638" spans="1:65" s="14" customFormat="1">
      <c r="B638" s="213"/>
      <c r="C638" s="214"/>
      <c r="D638" s="204" t="s">
        <v>143</v>
      </c>
      <c r="E638" s="215" t="s">
        <v>1</v>
      </c>
      <c r="F638" s="216" t="s">
        <v>921</v>
      </c>
      <c r="G638" s="214"/>
      <c r="H638" s="217">
        <v>31</v>
      </c>
      <c r="I638" s="218"/>
      <c r="J638" s="214"/>
      <c r="K638" s="214"/>
      <c r="L638" s="219"/>
      <c r="M638" s="220"/>
      <c r="N638" s="221"/>
      <c r="O638" s="221"/>
      <c r="P638" s="221"/>
      <c r="Q638" s="221"/>
      <c r="R638" s="221"/>
      <c r="S638" s="221"/>
      <c r="T638" s="222"/>
      <c r="AT638" s="223" t="s">
        <v>143</v>
      </c>
      <c r="AU638" s="223" t="s">
        <v>87</v>
      </c>
      <c r="AV638" s="14" t="s">
        <v>87</v>
      </c>
      <c r="AW638" s="14" t="s">
        <v>32</v>
      </c>
      <c r="AX638" s="14" t="s">
        <v>85</v>
      </c>
      <c r="AY638" s="223" t="s">
        <v>135</v>
      </c>
    </row>
    <row r="639" spans="1:65" s="12" customFormat="1" ht="22.9" customHeight="1">
      <c r="B639" s="172"/>
      <c r="C639" s="173"/>
      <c r="D639" s="174" t="s">
        <v>76</v>
      </c>
      <c r="E639" s="186" t="s">
        <v>922</v>
      </c>
      <c r="F639" s="186" t="s">
        <v>923</v>
      </c>
      <c r="G639" s="173"/>
      <c r="H639" s="173"/>
      <c r="I639" s="176"/>
      <c r="J639" s="187">
        <f>BK639</f>
        <v>0</v>
      </c>
      <c r="K639" s="173"/>
      <c r="L639" s="178"/>
      <c r="M639" s="179"/>
      <c r="N639" s="180"/>
      <c r="O639" s="180"/>
      <c r="P639" s="181">
        <f>SUM(P640:P657)</f>
        <v>0</v>
      </c>
      <c r="Q639" s="180"/>
      <c r="R639" s="181">
        <f>SUM(R640:R657)</f>
        <v>0.3199168</v>
      </c>
      <c r="S639" s="180"/>
      <c r="T639" s="182">
        <f>SUM(T640:T657)</f>
        <v>0</v>
      </c>
      <c r="AR639" s="183" t="s">
        <v>87</v>
      </c>
      <c r="AT639" s="184" t="s">
        <v>76</v>
      </c>
      <c r="AU639" s="184" t="s">
        <v>85</v>
      </c>
      <c r="AY639" s="183" t="s">
        <v>135</v>
      </c>
      <c r="BK639" s="185">
        <f>SUM(BK640:BK657)</f>
        <v>0</v>
      </c>
    </row>
    <row r="640" spans="1:65" s="2" customFormat="1" ht="16.5" customHeight="1">
      <c r="A640" s="35"/>
      <c r="B640" s="36"/>
      <c r="C640" s="188" t="s">
        <v>924</v>
      </c>
      <c r="D640" s="188" t="s">
        <v>137</v>
      </c>
      <c r="E640" s="189" t="s">
        <v>925</v>
      </c>
      <c r="F640" s="190" t="s">
        <v>926</v>
      </c>
      <c r="G640" s="191" t="s">
        <v>140</v>
      </c>
      <c r="H640" s="192">
        <v>10.36</v>
      </c>
      <c r="I640" s="193"/>
      <c r="J640" s="194">
        <f>ROUND(I640*H640,2)</f>
        <v>0</v>
      </c>
      <c r="K640" s="195"/>
      <c r="L640" s="40"/>
      <c r="M640" s="196" t="s">
        <v>1</v>
      </c>
      <c r="N640" s="197" t="s">
        <v>42</v>
      </c>
      <c r="O640" s="72"/>
      <c r="P640" s="198">
        <f>O640*H640</f>
        <v>0</v>
      </c>
      <c r="Q640" s="198">
        <v>2.9999999999999997E-4</v>
      </c>
      <c r="R640" s="198">
        <f>Q640*H640</f>
        <v>3.1079999999999997E-3</v>
      </c>
      <c r="S640" s="198">
        <v>0</v>
      </c>
      <c r="T640" s="199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200" t="s">
        <v>229</v>
      </c>
      <c r="AT640" s="200" t="s">
        <v>137</v>
      </c>
      <c r="AU640" s="200" t="s">
        <v>87</v>
      </c>
      <c r="AY640" s="18" t="s">
        <v>135</v>
      </c>
      <c r="BE640" s="201">
        <f>IF(N640="základní",J640,0)</f>
        <v>0</v>
      </c>
      <c r="BF640" s="201">
        <f>IF(N640="snížená",J640,0)</f>
        <v>0</v>
      </c>
      <c r="BG640" s="201">
        <f>IF(N640="zákl. přenesená",J640,0)</f>
        <v>0</v>
      </c>
      <c r="BH640" s="201">
        <f>IF(N640="sníž. přenesená",J640,0)</f>
        <v>0</v>
      </c>
      <c r="BI640" s="201">
        <f>IF(N640="nulová",J640,0)</f>
        <v>0</v>
      </c>
      <c r="BJ640" s="18" t="s">
        <v>85</v>
      </c>
      <c r="BK640" s="201">
        <f>ROUND(I640*H640,2)</f>
        <v>0</v>
      </c>
      <c r="BL640" s="18" t="s">
        <v>229</v>
      </c>
      <c r="BM640" s="200" t="s">
        <v>927</v>
      </c>
    </row>
    <row r="641" spans="1:65" s="14" customFormat="1">
      <c r="B641" s="213"/>
      <c r="C641" s="214"/>
      <c r="D641" s="204" t="s">
        <v>143</v>
      </c>
      <c r="E641" s="215" t="s">
        <v>1</v>
      </c>
      <c r="F641" s="216" t="s">
        <v>928</v>
      </c>
      <c r="G641" s="214"/>
      <c r="H641" s="217">
        <v>10.36</v>
      </c>
      <c r="I641" s="218"/>
      <c r="J641" s="214"/>
      <c r="K641" s="214"/>
      <c r="L641" s="219"/>
      <c r="M641" s="220"/>
      <c r="N641" s="221"/>
      <c r="O641" s="221"/>
      <c r="P641" s="221"/>
      <c r="Q641" s="221"/>
      <c r="R641" s="221"/>
      <c r="S641" s="221"/>
      <c r="T641" s="222"/>
      <c r="AT641" s="223" t="s">
        <v>143</v>
      </c>
      <c r="AU641" s="223" t="s">
        <v>87</v>
      </c>
      <c r="AV641" s="14" t="s">
        <v>87</v>
      </c>
      <c r="AW641" s="14" t="s">
        <v>32</v>
      </c>
      <c r="AX641" s="14" t="s">
        <v>85</v>
      </c>
      <c r="AY641" s="223" t="s">
        <v>135</v>
      </c>
    </row>
    <row r="642" spans="1:65" s="2" customFormat="1" ht="33" customHeight="1">
      <c r="A642" s="35"/>
      <c r="B642" s="36"/>
      <c r="C642" s="188" t="s">
        <v>929</v>
      </c>
      <c r="D642" s="188" t="s">
        <v>137</v>
      </c>
      <c r="E642" s="189" t="s">
        <v>930</v>
      </c>
      <c r="F642" s="190" t="s">
        <v>931</v>
      </c>
      <c r="G642" s="191" t="s">
        <v>140</v>
      </c>
      <c r="H642" s="192">
        <v>4.5599999999999996</v>
      </c>
      <c r="I642" s="193"/>
      <c r="J642" s="194">
        <f>ROUND(I642*H642,2)</f>
        <v>0</v>
      </c>
      <c r="K642" s="195"/>
      <c r="L642" s="40"/>
      <c r="M642" s="196" t="s">
        <v>1</v>
      </c>
      <c r="N642" s="197" t="s">
        <v>42</v>
      </c>
      <c r="O642" s="72"/>
      <c r="P642" s="198">
        <f>O642*H642</f>
        <v>0</v>
      </c>
      <c r="Q642" s="198">
        <v>6.0000000000000001E-3</v>
      </c>
      <c r="R642" s="198">
        <f>Q642*H642</f>
        <v>2.7359999999999999E-2</v>
      </c>
      <c r="S642" s="198">
        <v>0</v>
      </c>
      <c r="T642" s="199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00" t="s">
        <v>229</v>
      </c>
      <c r="AT642" s="200" t="s">
        <v>137</v>
      </c>
      <c r="AU642" s="200" t="s">
        <v>87</v>
      </c>
      <c r="AY642" s="18" t="s">
        <v>135</v>
      </c>
      <c r="BE642" s="201">
        <f>IF(N642="základní",J642,0)</f>
        <v>0</v>
      </c>
      <c r="BF642" s="201">
        <f>IF(N642="snížená",J642,0)</f>
        <v>0</v>
      </c>
      <c r="BG642" s="201">
        <f>IF(N642="zákl. přenesená",J642,0)</f>
        <v>0</v>
      </c>
      <c r="BH642" s="201">
        <f>IF(N642="sníž. přenesená",J642,0)</f>
        <v>0</v>
      </c>
      <c r="BI642" s="201">
        <f>IF(N642="nulová",J642,0)</f>
        <v>0</v>
      </c>
      <c r="BJ642" s="18" t="s">
        <v>85</v>
      </c>
      <c r="BK642" s="201">
        <f>ROUND(I642*H642,2)</f>
        <v>0</v>
      </c>
      <c r="BL642" s="18" t="s">
        <v>229</v>
      </c>
      <c r="BM642" s="200" t="s">
        <v>932</v>
      </c>
    </row>
    <row r="643" spans="1:65" s="2" customFormat="1" ht="16.5" customHeight="1">
      <c r="A643" s="35"/>
      <c r="B643" s="36"/>
      <c r="C643" s="246" t="s">
        <v>933</v>
      </c>
      <c r="D643" s="246" t="s">
        <v>224</v>
      </c>
      <c r="E643" s="247" t="s">
        <v>934</v>
      </c>
      <c r="F643" s="248" t="s">
        <v>935</v>
      </c>
      <c r="G643" s="249" t="s">
        <v>140</v>
      </c>
      <c r="H643" s="250">
        <v>5.016</v>
      </c>
      <c r="I643" s="251"/>
      <c r="J643" s="252">
        <f>ROUND(I643*H643,2)</f>
        <v>0</v>
      </c>
      <c r="K643" s="253"/>
      <c r="L643" s="254"/>
      <c r="M643" s="255" t="s">
        <v>1</v>
      </c>
      <c r="N643" s="256" t="s">
        <v>42</v>
      </c>
      <c r="O643" s="72"/>
      <c r="P643" s="198">
        <f>O643*H643</f>
        <v>0</v>
      </c>
      <c r="Q643" s="198">
        <v>1.18E-2</v>
      </c>
      <c r="R643" s="198">
        <f>Q643*H643</f>
        <v>5.91888E-2</v>
      </c>
      <c r="S643" s="198">
        <v>0</v>
      </c>
      <c r="T643" s="199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200" t="s">
        <v>322</v>
      </c>
      <c r="AT643" s="200" t="s">
        <v>224</v>
      </c>
      <c r="AU643" s="200" t="s">
        <v>87</v>
      </c>
      <c r="AY643" s="18" t="s">
        <v>135</v>
      </c>
      <c r="BE643" s="201">
        <f>IF(N643="základní",J643,0)</f>
        <v>0</v>
      </c>
      <c r="BF643" s="201">
        <f>IF(N643="snížená",J643,0)</f>
        <v>0</v>
      </c>
      <c r="BG643" s="201">
        <f>IF(N643="zákl. přenesená",J643,0)</f>
        <v>0</v>
      </c>
      <c r="BH643" s="201">
        <f>IF(N643="sníž. přenesená",J643,0)</f>
        <v>0</v>
      </c>
      <c r="BI643" s="201">
        <f>IF(N643="nulová",J643,0)</f>
        <v>0</v>
      </c>
      <c r="BJ643" s="18" t="s">
        <v>85</v>
      </c>
      <c r="BK643" s="201">
        <f>ROUND(I643*H643,2)</f>
        <v>0</v>
      </c>
      <c r="BL643" s="18" t="s">
        <v>229</v>
      </c>
      <c r="BM643" s="200" t="s">
        <v>936</v>
      </c>
    </row>
    <row r="644" spans="1:65" s="13" customFormat="1">
      <c r="B644" s="202"/>
      <c r="C644" s="203"/>
      <c r="D644" s="204" t="s">
        <v>143</v>
      </c>
      <c r="E644" s="205" t="s">
        <v>1</v>
      </c>
      <c r="F644" s="206" t="s">
        <v>937</v>
      </c>
      <c r="G644" s="203"/>
      <c r="H644" s="205" t="s">
        <v>1</v>
      </c>
      <c r="I644" s="207"/>
      <c r="J644" s="203"/>
      <c r="K644" s="203"/>
      <c r="L644" s="208"/>
      <c r="M644" s="209"/>
      <c r="N644" s="210"/>
      <c r="O644" s="210"/>
      <c r="P644" s="210"/>
      <c r="Q644" s="210"/>
      <c r="R644" s="210"/>
      <c r="S644" s="210"/>
      <c r="T644" s="211"/>
      <c r="AT644" s="212" t="s">
        <v>143</v>
      </c>
      <c r="AU644" s="212" t="s">
        <v>87</v>
      </c>
      <c r="AV644" s="13" t="s">
        <v>85</v>
      </c>
      <c r="AW644" s="13" t="s">
        <v>32</v>
      </c>
      <c r="AX644" s="13" t="s">
        <v>77</v>
      </c>
      <c r="AY644" s="212" t="s">
        <v>135</v>
      </c>
    </row>
    <row r="645" spans="1:65" s="14" customFormat="1">
      <c r="B645" s="213"/>
      <c r="C645" s="214"/>
      <c r="D645" s="204" t="s">
        <v>143</v>
      </c>
      <c r="E645" s="215" t="s">
        <v>1</v>
      </c>
      <c r="F645" s="216" t="s">
        <v>938</v>
      </c>
      <c r="G645" s="214"/>
      <c r="H645" s="217">
        <v>4.5599999999999996</v>
      </c>
      <c r="I645" s="218"/>
      <c r="J645" s="214"/>
      <c r="K645" s="214"/>
      <c r="L645" s="219"/>
      <c r="M645" s="220"/>
      <c r="N645" s="221"/>
      <c r="O645" s="221"/>
      <c r="P645" s="221"/>
      <c r="Q645" s="221"/>
      <c r="R645" s="221"/>
      <c r="S645" s="221"/>
      <c r="T645" s="222"/>
      <c r="AT645" s="223" t="s">
        <v>143</v>
      </c>
      <c r="AU645" s="223" t="s">
        <v>87</v>
      </c>
      <c r="AV645" s="14" t="s">
        <v>87</v>
      </c>
      <c r="AW645" s="14" t="s">
        <v>32</v>
      </c>
      <c r="AX645" s="14" t="s">
        <v>85</v>
      </c>
      <c r="AY645" s="223" t="s">
        <v>135</v>
      </c>
    </row>
    <row r="646" spans="1:65" s="14" customFormat="1">
      <c r="B646" s="213"/>
      <c r="C646" s="214"/>
      <c r="D646" s="204" t="s">
        <v>143</v>
      </c>
      <c r="E646" s="214"/>
      <c r="F646" s="216" t="s">
        <v>939</v>
      </c>
      <c r="G646" s="214"/>
      <c r="H646" s="217">
        <v>5.016</v>
      </c>
      <c r="I646" s="218"/>
      <c r="J646" s="214"/>
      <c r="K646" s="214"/>
      <c r="L646" s="219"/>
      <c r="M646" s="220"/>
      <c r="N646" s="221"/>
      <c r="O646" s="221"/>
      <c r="P646" s="221"/>
      <c r="Q646" s="221"/>
      <c r="R646" s="221"/>
      <c r="S646" s="221"/>
      <c r="T646" s="222"/>
      <c r="AT646" s="223" t="s">
        <v>143</v>
      </c>
      <c r="AU646" s="223" t="s">
        <v>87</v>
      </c>
      <c r="AV646" s="14" t="s">
        <v>87</v>
      </c>
      <c r="AW646" s="14" t="s">
        <v>4</v>
      </c>
      <c r="AX646" s="14" t="s">
        <v>85</v>
      </c>
      <c r="AY646" s="223" t="s">
        <v>135</v>
      </c>
    </row>
    <row r="647" spans="1:65" s="2" customFormat="1" ht="24.2" customHeight="1">
      <c r="A647" s="35"/>
      <c r="B647" s="36"/>
      <c r="C647" s="188" t="s">
        <v>940</v>
      </c>
      <c r="D647" s="188" t="s">
        <v>137</v>
      </c>
      <c r="E647" s="189" t="s">
        <v>941</v>
      </c>
      <c r="F647" s="190" t="s">
        <v>942</v>
      </c>
      <c r="G647" s="191" t="s">
        <v>140</v>
      </c>
      <c r="H647" s="192">
        <v>4.5599999999999996</v>
      </c>
      <c r="I647" s="193"/>
      <c r="J647" s="194">
        <f>ROUND(I647*H647,2)</f>
        <v>0</v>
      </c>
      <c r="K647" s="195"/>
      <c r="L647" s="40"/>
      <c r="M647" s="196" t="s">
        <v>1</v>
      </c>
      <c r="N647" s="197" t="s">
        <v>42</v>
      </c>
      <c r="O647" s="72"/>
      <c r="P647" s="198">
        <f>O647*H647</f>
        <v>0</v>
      </c>
      <c r="Q647" s="198">
        <v>0</v>
      </c>
      <c r="R647" s="198">
        <f>Q647*H647</f>
        <v>0</v>
      </c>
      <c r="S647" s="198">
        <v>0</v>
      </c>
      <c r="T647" s="199">
        <f>S647*H647</f>
        <v>0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200" t="s">
        <v>229</v>
      </c>
      <c r="AT647" s="200" t="s">
        <v>137</v>
      </c>
      <c r="AU647" s="200" t="s">
        <v>87</v>
      </c>
      <c r="AY647" s="18" t="s">
        <v>135</v>
      </c>
      <c r="BE647" s="201">
        <f>IF(N647="základní",J647,0)</f>
        <v>0</v>
      </c>
      <c r="BF647" s="201">
        <f>IF(N647="snížená",J647,0)</f>
        <v>0</v>
      </c>
      <c r="BG647" s="201">
        <f>IF(N647="zákl. přenesená",J647,0)</f>
        <v>0</v>
      </c>
      <c r="BH647" s="201">
        <f>IF(N647="sníž. přenesená",J647,0)</f>
        <v>0</v>
      </c>
      <c r="BI647" s="201">
        <f>IF(N647="nulová",J647,0)</f>
        <v>0</v>
      </c>
      <c r="BJ647" s="18" t="s">
        <v>85</v>
      </c>
      <c r="BK647" s="201">
        <f>ROUND(I647*H647,2)</f>
        <v>0</v>
      </c>
      <c r="BL647" s="18" t="s">
        <v>229</v>
      </c>
      <c r="BM647" s="200" t="s">
        <v>943</v>
      </c>
    </row>
    <row r="648" spans="1:65" s="2" customFormat="1" ht="37.9" customHeight="1">
      <c r="A648" s="35"/>
      <c r="B648" s="36"/>
      <c r="C648" s="188" t="s">
        <v>944</v>
      </c>
      <c r="D648" s="188" t="s">
        <v>137</v>
      </c>
      <c r="E648" s="189" t="s">
        <v>945</v>
      </c>
      <c r="F648" s="190" t="s">
        <v>946</v>
      </c>
      <c r="G648" s="191" t="s">
        <v>140</v>
      </c>
      <c r="H648" s="192">
        <v>4.5599999999999996</v>
      </c>
      <c r="I648" s="193"/>
      <c r="J648" s="194">
        <f>ROUND(I648*H648,2)</f>
        <v>0</v>
      </c>
      <c r="K648" s="195"/>
      <c r="L648" s="40"/>
      <c r="M648" s="196" t="s">
        <v>1</v>
      </c>
      <c r="N648" s="197" t="s">
        <v>42</v>
      </c>
      <c r="O648" s="72"/>
      <c r="P648" s="198">
        <f>O648*H648</f>
        <v>0</v>
      </c>
      <c r="Q648" s="198">
        <v>0</v>
      </c>
      <c r="R648" s="198">
        <f>Q648*H648</f>
        <v>0</v>
      </c>
      <c r="S648" s="198">
        <v>0</v>
      </c>
      <c r="T648" s="199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00" t="s">
        <v>229</v>
      </c>
      <c r="AT648" s="200" t="s">
        <v>137</v>
      </c>
      <c r="AU648" s="200" t="s">
        <v>87</v>
      </c>
      <c r="AY648" s="18" t="s">
        <v>135</v>
      </c>
      <c r="BE648" s="201">
        <f>IF(N648="základní",J648,0)</f>
        <v>0</v>
      </c>
      <c r="BF648" s="201">
        <f>IF(N648="snížená",J648,0)</f>
        <v>0</v>
      </c>
      <c r="BG648" s="201">
        <f>IF(N648="zákl. přenesená",J648,0)</f>
        <v>0</v>
      </c>
      <c r="BH648" s="201">
        <f>IF(N648="sníž. přenesená",J648,0)</f>
        <v>0</v>
      </c>
      <c r="BI648" s="201">
        <f>IF(N648="nulová",J648,0)</f>
        <v>0</v>
      </c>
      <c r="BJ648" s="18" t="s">
        <v>85</v>
      </c>
      <c r="BK648" s="201">
        <f>ROUND(I648*H648,2)</f>
        <v>0</v>
      </c>
      <c r="BL648" s="18" t="s">
        <v>229</v>
      </c>
      <c r="BM648" s="200" t="s">
        <v>947</v>
      </c>
    </row>
    <row r="649" spans="1:65" s="2" customFormat="1" ht="37.9" customHeight="1">
      <c r="A649" s="35"/>
      <c r="B649" s="36"/>
      <c r="C649" s="188" t="s">
        <v>948</v>
      </c>
      <c r="D649" s="188" t="s">
        <v>137</v>
      </c>
      <c r="E649" s="189" t="s">
        <v>949</v>
      </c>
      <c r="F649" s="190" t="s">
        <v>950</v>
      </c>
      <c r="G649" s="191" t="s">
        <v>140</v>
      </c>
      <c r="H649" s="192">
        <v>5.8</v>
      </c>
      <c r="I649" s="193"/>
      <c r="J649" s="194">
        <f>ROUND(I649*H649,2)</f>
        <v>0</v>
      </c>
      <c r="K649" s="195"/>
      <c r="L649" s="40"/>
      <c r="M649" s="196" t="s">
        <v>1</v>
      </c>
      <c r="N649" s="197" t="s">
        <v>42</v>
      </c>
      <c r="O649" s="72"/>
      <c r="P649" s="198">
        <f>O649*H649</f>
        <v>0</v>
      </c>
      <c r="Q649" s="198">
        <v>5.0499999999999998E-3</v>
      </c>
      <c r="R649" s="198">
        <f>Q649*H649</f>
        <v>2.9289999999999997E-2</v>
      </c>
      <c r="S649" s="198">
        <v>0</v>
      </c>
      <c r="T649" s="199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200" t="s">
        <v>229</v>
      </c>
      <c r="AT649" s="200" t="s">
        <v>137</v>
      </c>
      <c r="AU649" s="200" t="s">
        <v>87</v>
      </c>
      <c r="AY649" s="18" t="s">
        <v>135</v>
      </c>
      <c r="BE649" s="201">
        <f>IF(N649="základní",J649,0)</f>
        <v>0</v>
      </c>
      <c r="BF649" s="201">
        <f>IF(N649="snížená",J649,0)</f>
        <v>0</v>
      </c>
      <c r="BG649" s="201">
        <f>IF(N649="zákl. přenesená",J649,0)</f>
        <v>0</v>
      </c>
      <c r="BH649" s="201">
        <f>IF(N649="sníž. přenesená",J649,0)</f>
        <v>0</v>
      </c>
      <c r="BI649" s="201">
        <f>IF(N649="nulová",J649,0)</f>
        <v>0</v>
      </c>
      <c r="BJ649" s="18" t="s">
        <v>85</v>
      </c>
      <c r="BK649" s="201">
        <f>ROUND(I649*H649,2)</f>
        <v>0</v>
      </c>
      <c r="BL649" s="18" t="s">
        <v>229</v>
      </c>
      <c r="BM649" s="200" t="s">
        <v>951</v>
      </c>
    </row>
    <row r="650" spans="1:65" s="13" customFormat="1">
      <c r="B650" s="202"/>
      <c r="C650" s="203"/>
      <c r="D650" s="204" t="s">
        <v>143</v>
      </c>
      <c r="E650" s="205" t="s">
        <v>1</v>
      </c>
      <c r="F650" s="206" t="s">
        <v>144</v>
      </c>
      <c r="G650" s="203"/>
      <c r="H650" s="205" t="s">
        <v>1</v>
      </c>
      <c r="I650" s="207"/>
      <c r="J650" s="203"/>
      <c r="K650" s="203"/>
      <c r="L650" s="208"/>
      <c r="M650" s="209"/>
      <c r="N650" s="210"/>
      <c r="O650" s="210"/>
      <c r="P650" s="210"/>
      <c r="Q650" s="210"/>
      <c r="R650" s="210"/>
      <c r="S650" s="210"/>
      <c r="T650" s="211"/>
      <c r="AT650" s="212" t="s">
        <v>143</v>
      </c>
      <c r="AU650" s="212" t="s">
        <v>87</v>
      </c>
      <c r="AV650" s="13" t="s">
        <v>85</v>
      </c>
      <c r="AW650" s="13" t="s">
        <v>32</v>
      </c>
      <c r="AX650" s="13" t="s">
        <v>77</v>
      </c>
      <c r="AY650" s="212" t="s">
        <v>135</v>
      </c>
    </row>
    <row r="651" spans="1:65" s="14" customFormat="1">
      <c r="B651" s="213"/>
      <c r="C651" s="214"/>
      <c r="D651" s="204" t="s">
        <v>143</v>
      </c>
      <c r="E651" s="215" t="s">
        <v>1</v>
      </c>
      <c r="F651" s="216" t="s">
        <v>952</v>
      </c>
      <c r="G651" s="214"/>
      <c r="H651" s="217">
        <v>5.8</v>
      </c>
      <c r="I651" s="218"/>
      <c r="J651" s="214"/>
      <c r="K651" s="214"/>
      <c r="L651" s="219"/>
      <c r="M651" s="220"/>
      <c r="N651" s="221"/>
      <c r="O651" s="221"/>
      <c r="P651" s="221"/>
      <c r="Q651" s="221"/>
      <c r="R651" s="221"/>
      <c r="S651" s="221"/>
      <c r="T651" s="222"/>
      <c r="AT651" s="223" t="s">
        <v>143</v>
      </c>
      <c r="AU651" s="223" t="s">
        <v>87</v>
      </c>
      <c r="AV651" s="14" t="s">
        <v>87</v>
      </c>
      <c r="AW651" s="14" t="s">
        <v>32</v>
      </c>
      <c r="AX651" s="14" t="s">
        <v>85</v>
      </c>
      <c r="AY651" s="223" t="s">
        <v>135</v>
      </c>
    </row>
    <row r="652" spans="1:65" s="2" customFormat="1" ht="24.2" customHeight="1">
      <c r="A652" s="35"/>
      <c r="B652" s="36"/>
      <c r="C652" s="246" t="s">
        <v>953</v>
      </c>
      <c r="D652" s="246" t="s">
        <v>224</v>
      </c>
      <c r="E652" s="247" t="s">
        <v>954</v>
      </c>
      <c r="F652" s="248" t="s">
        <v>955</v>
      </c>
      <c r="G652" s="249" t="s">
        <v>339</v>
      </c>
      <c r="H652" s="250">
        <v>401.94</v>
      </c>
      <c r="I652" s="251"/>
      <c r="J652" s="252">
        <f>ROUND(I652*H652,2)</f>
        <v>0</v>
      </c>
      <c r="K652" s="253"/>
      <c r="L652" s="254"/>
      <c r="M652" s="255" t="s">
        <v>1</v>
      </c>
      <c r="N652" s="256" t="s">
        <v>42</v>
      </c>
      <c r="O652" s="72"/>
      <c r="P652" s="198">
        <f>O652*H652</f>
        <v>0</v>
      </c>
      <c r="Q652" s="198">
        <v>5.0000000000000001E-4</v>
      </c>
      <c r="R652" s="198">
        <f>Q652*H652</f>
        <v>0.20097000000000001</v>
      </c>
      <c r="S652" s="198">
        <v>0</v>
      </c>
      <c r="T652" s="199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200" t="s">
        <v>322</v>
      </c>
      <c r="AT652" s="200" t="s">
        <v>224</v>
      </c>
      <c r="AU652" s="200" t="s">
        <v>87</v>
      </c>
      <c r="AY652" s="18" t="s">
        <v>135</v>
      </c>
      <c r="BE652" s="201">
        <f>IF(N652="základní",J652,0)</f>
        <v>0</v>
      </c>
      <c r="BF652" s="201">
        <f>IF(N652="snížená",J652,0)</f>
        <v>0</v>
      </c>
      <c r="BG652" s="201">
        <f>IF(N652="zákl. přenesená",J652,0)</f>
        <v>0</v>
      </c>
      <c r="BH652" s="201">
        <f>IF(N652="sníž. přenesená",J652,0)</f>
        <v>0</v>
      </c>
      <c r="BI652" s="201">
        <f>IF(N652="nulová",J652,0)</f>
        <v>0</v>
      </c>
      <c r="BJ652" s="18" t="s">
        <v>85</v>
      </c>
      <c r="BK652" s="201">
        <f>ROUND(I652*H652,2)</f>
        <v>0</v>
      </c>
      <c r="BL652" s="18" t="s">
        <v>229</v>
      </c>
      <c r="BM652" s="200" t="s">
        <v>956</v>
      </c>
    </row>
    <row r="653" spans="1:65" s="14" customFormat="1">
      <c r="B653" s="213"/>
      <c r="C653" s="214"/>
      <c r="D653" s="204" t="s">
        <v>143</v>
      </c>
      <c r="E653" s="215" t="s">
        <v>1</v>
      </c>
      <c r="F653" s="216" t="s">
        <v>957</v>
      </c>
      <c r="G653" s="214"/>
      <c r="H653" s="217">
        <v>365.4</v>
      </c>
      <c r="I653" s="218"/>
      <c r="J653" s="214"/>
      <c r="K653" s="214"/>
      <c r="L653" s="219"/>
      <c r="M653" s="220"/>
      <c r="N653" s="221"/>
      <c r="O653" s="221"/>
      <c r="P653" s="221"/>
      <c r="Q653" s="221"/>
      <c r="R653" s="221"/>
      <c r="S653" s="221"/>
      <c r="T653" s="222"/>
      <c r="AT653" s="223" t="s">
        <v>143</v>
      </c>
      <c r="AU653" s="223" t="s">
        <v>87</v>
      </c>
      <c r="AV653" s="14" t="s">
        <v>87</v>
      </c>
      <c r="AW653" s="14" t="s">
        <v>32</v>
      </c>
      <c r="AX653" s="14" t="s">
        <v>85</v>
      </c>
      <c r="AY653" s="223" t="s">
        <v>135</v>
      </c>
    </row>
    <row r="654" spans="1:65" s="14" customFormat="1">
      <c r="B654" s="213"/>
      <c r="C654" s="214"/>
      <c r="D654" s="204" t="s">
        <v>143</v>
      </c>
      <c r="E654" s="214"/>
      <c r="F654" s="216" t="s">
        <v>958</v>
      </c>
      <c r="G654" s="214"/>
      <c r="H654" s="217">
        <v>401.94</v>
      </c>
      <c r="I654" s="218"/>
      <c r="J654" s="214"/>
      <c r="K654" s="214"/>
      <c r="L654" s="219"/>
      <c r="M654" s="220"/>
      <c r="N654" s="221"/>
      <c r="O654" s="221"/>
      <c r="P654" s="221"/>
      <c r="Q654" s="221"/>
      <c r="R654" s="221"/>
      <c r="S654" s="221"/>
      <c r="T654" s="222"/>
      <c r="AT654" s="223" t="s">
        <v>143</v>
      </c>
      <c r="AU654" s="223" t="s">
        <v>87</v>
      </c>
      <c r="AV654" s="14" t="s">
        <v>87</v>
      </c>
      <c r="AW654" s="14" t="s">
        <v>4</v>
      </c>
      <c r="AX654" s="14" t="s">
        <v>85</v>
      </c>
      <c r="AY654" s="223" t="s">
        <v>135</v>
      </c>
    </row>
    <row r="655" spans="1:65" s="2" customFormat="1" ht="24.2" customHeight="1">
      <c r="A655" s="35"/>
      <c r="B655" s="36"/>
      <c r="C655" s="188" t="s">
        <v>959</v>
      </c>
      <c r="D655" s="188" t="s">
        <v>137</v>
      </c>
      <c r="E655" s="189" t="s">
        <v>960</v>
      </c>
      <c r="F655" s="190" t="s">
        <v>961</v>
      </c>
      <c r="G655" s="191" t="s">
        <v>140</v>
      </c>
      <c r="H655" s="192">
        <v>5.8</v>
      </c>
      <c r="I655" s="193"/>
      <c r="J655" s="194">
        <f>ROUND(I655*H655,2)</f>
        <v>0</v>
      </c>
      <c r="K655" s="195"/>
      <c r="L655" s="40"/>
      <c r="M655" s="196" t="s">
        <v>1</v>
      </c>
      <c r="N655" s="197" t="s">
        <v>42</v>
      </c>
      <c r="O655" s="72"/>
      <c r="P655" s="198">
        <f>O655*H655</f>
        <v>0</v>
      </c>
      <c r="Q655" s="198">
        <v>0</v>
      </c>
      <c r="R655" s="198">
        <f>Q655*H655</f>
        <v>0</v>
      </c>
      <c r="S655" s="198">
        <v>0</v>
      </c>
      <c r="T655" s="199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200" t="s">
        <v>229</v>
      </c>
      <c r="AT655" s="200" t="s">
        <v>137</v>
      </c>
      <c r="AU655" s="200" t="s">
        <v>87</v>
      </c>
      <c r="AY655" s="18" t="s">
        <v>135</v>
      </c>
      <c r="BE655" s="201">
        <f>IF(N655="základní",J655,0)</f>
        <v>0</v>
      </c>
      <c r="BF655" s="201">
        <f>IF(N655="snížená",J655,0)</f>
        <v>0</v>
      </c>
      <c r="BG655" s="201">
        <f>IF(N655="zákl. přenesená",J655,0)</f>
        <v>0</v>
      </c>
      <c r="BH655" s="201">
        <f>IF(N655="sníž. přenesená",J655,0)</f>
        <v>0</v>
      </c>
      <c r="BI655" s="201">
        <f>IF(N655="nulová",J655,0)</f>
        <v>0</v>
      </c>
      <c r="BJ655" s="18" t="s">
        <v>85</v>
      </c>
      <c r="BK655" s="201">
        <f>ROUND(I655*H655,2)</f>
        <v>0</v>
      </c>
      <c r="BL655" s="18" t="s">
        <v>229</v>
      </c>
      <c r="BM655" s="200" t="s">
        <v>962</v>
      </c>
    </row>
    <row r="656" spans="1:65" s="2" customFormat="1" ht="37.9" customHeight="1">
      <c r="A656" s="35"/>
      <c r="B656" s="36"/>
      <c r="C656" s="188" t="s">
        <v>963</v>
      </c>
      <c r="D656" s="188" t="s">
        <v>137</v>
      </c>
      <c r="E656" s="189" t="s">
        <v>964</v>
      </c>
      <c r="F656" s="190" t="s">
        <v>965</v>
      </c>
      <c r="G656" s="191" t="s">
        <v>140</v>
      </c>
      <c r="H656" s="192">
        <v>5.8</v>
      </c>
      <c r="I656" s="193"/>
      <c r="J656" s="194">
        <f>ROUND(I656*H656,2)</f>
        <v>0</v>
      </c>
      <c r="K656" s="195"/>
      <c r="L656" s="40"/>
      <c r="M656" s="196" t="s">
        <v>1</v>
      </c>
      <c r="N656" s="197" t="s">
        <v>42</v>
      </c>
      <c r="O656" s="72"/>
      <c r="P656" s="198">
        <f>O656*H656</f>
        <v>0</v>
      </c>
      <c r="Q656" s="198">
        <v>0</v>
      </c>
      <c r="R656" s="198">
        <f>Q656*H656</f>
        <v>0</v>
      </c>
      <c r="S656" s="198">
        <v>0</v>
      </c>
      <c r="T656" s="199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200" t="s">
        <v>229</v>
      </c>
      <c r="AT656" s="200" t="s">
        <v>137</v>
      </c>
      <c r="AU656" s="200" t="s">
        <v>87</v>
      </c>
      <c r="AY656" s="18" t="s">
        <v>135</v>
      </c>
      <c r="BE656" s="201">
        <f>IF(N656="základní",J656,0)</f>
        <v>0</v>
      </c>
      <c r="BF656" s="201">
        <f>IF(N656="snížená",J656,0)</f>
        <v>0</v>
      </c>
      <c r="BG656" s="201">
        <f>IF(N656="zákl. přenesená",J656,0)</f>
        <v>0</v>
      </c>
      <c r="BH656" s="201">
        <f>IF(N656="sníž. přenesená",J656,0)</f>
        <v>0</v>
      </c>
      <c r="BI656" s="201">
        <f>IF(N656="nulová",J656,0)</f>
        <v>0</v>
      </c>
      <c r="BJ656" s="18" t="s">
        <v>85</v>
      </c>
      <c r="BK656" s="201">
        <f>ROUND(I656*H656,2)</f>
        <v>0</v>
      </c>
      <c r="BL656" s="18" t="s">
        <v>229</v>
      </c>
      <c r="BM656" s="200" t="s">
        <v>966</v>
      </c>
    </row>
    <row r="657" spans="1:65" s="2" customFormat="1" ht="24.2" customHeight="1">
      <c r="A657" s="35"/>
      <c r="B657" s="36"/>
      <c r="C657" s="188" t="s">
        <v>967</v>
      </c>
      <c r="D657" s="188" t="s">
        <v>137</v>
      </c>
      <c r="E657" s="189" t="s">
        <v>968</v>
      </c>
      <c r="F657" s="190" t="s">
        <v>969</v>
      </c>
      <c r="G657" s="191" t="s">
        <v>206</v>
      </c>
      <c r="H657" s="192">
        <v>0.32</v>
      </c>
      <c r="I657" s="193"/>
      <c r="J657" s="194">
        <f>ROUND(I657*H657,2)</f>
        <v>0</v>
      </c>
      <c r="K657" s="195"/>
      <c r="L657" s="40"/>
      <c r="M657" s="196" t="s">
        <v>1</v>
      </c>
      <c r="N657" s="197" t="s">
        <v>42</v>
      </c>
      <c r="O657" s="72"/>
      <c r="P657" s="198">
        <f>O657*H657</f>
        <v>0</v>
      </c>
      <c r="Q657" s="198">
        <v>0</v>
      </c>
      <c r="R657" s="198">
        <f>Q657*H657</f>
        <v>0</v>
      </c>
      <c r="S657" s="198">
        <v>0</v>
      </c>
      <c r="T657" s="199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00" t="s">
        <v>229</v>
      </c>
      <c r="AT657" s="200" t="s">
        <v>137</v>
      </c>
      <c r="AU657" s="200" t="s">
        <v>87</v>
      </c>
      <c r="AY657" s="18" t="s">
        <v>135</v>
      </c>
      <c r="BE657" s="201">
        <f>IF(N657="základní",J657,0)</f>
        <v>0</v>
      </c>
      <c r="BF657" s="201">
        <f>IF(N657="snížená",J657,0)</f>
        <v>0</v>
      </c>
      <c r="BG657" s="201">
        <f>IF(N657="zákl. přenesená",J657,0)</f>
        <v>0</v>
      </c>
      <c r="BH657" s="201">
        <f>IF(N657="sníž. přenesená",J657,0)</f>
        <v>0</v>
      </c>
      <c r="BI657" s="201">
        <f>IF(N657="nulová",J657,0)</f>
        <v>0</v>
      </c>
      <c r="BJ657" s="18" t="s">
        <v>85</v>
      </c>
      <c r="BK657" s="201">
        <f>ROUND(I657*H657,2)</f>
        <v>0</v>
      </c>
      <c r="BL657" s="18" t="s">
        <v>229</v>
      </c>
      <c r="BM657" s="200" t="s">
        <v>970</v>
      </c>
    </row>
    <row r="658" spans="1:65" s="12" customFormat="1" ht="22.9" customHeight="1">
      <c r="B658" s="172"/>
      <c r="C658" s="173"/>
      <c r="D658" s="174" t="s">
        <v>76</v>
      </c>
      <c r="E658" s="186" t="s">
        <v>971</v>
      </c>
      <c r="F658" s="186" t="s">
        <v>972</v>
      </c>
      <c r="G658" s="173"/>
      <c r="H658" s="173"/>
      <c r="I658" s="176"/>
      <c r="J658" s="187">
        <f>BK658</f>
        <v>0</v>
      </c>
      <c r="K658" s="173"/>
      <c r="L658" s="178"/>
      <c r="M658" s="179"/>
      <c r="N658" s="180"/>
      <c r="O658" s="180"/>
      <c r="P658" s="181">
        <f>SUM(P659:P665)</f>
        <v>0</v>
      </c>
      <c r="Q658" s="180"/>
      <c r="R658" s="181">
        <f>SUM(R659:R665)</f>
        <v>1.72E-2</v>
      </c>
      <c r="S658" s="180"/>
      <c r="T658" s="182">
        <f>SUM(T659:T665)</f>
        <v>0</v>
      </c>
      <c r="AR658" s="183" t="s">
        <v>87</v>
      </c>
      <c r="AT658" s="184" t="s">
        <v>76</v>
      </c>
      <c r="AU658" s="184" t="s">
        <v>85</v>
      </c>
      <c r="AY658" s="183" t="s">
        <v>135</v>
      </c>
      <c r="BK658" s="185">
        <f>SUM(BK659:BK665)</f>
        <v>0</v>
      </c>
    </row>
    <row r="659" spans="1:65" s="2" customFormat="1" ht="21.75" customHeight="1">
      <c r="A659" s="35"/>
      <c r="B659" s="36"/>
      <c r="C659" s="188" t="s">
        <v>973</v>
      </c>
      <c r="D659" s="188" t="s">
        <v>137</v>
      </c>
      <c r="E659" s="189" t="s">
        <v>974</v>
      </c>
      <c r="F659" s="190" t="s">
        <v>975</v>
      </c>
      <c r="G659" s="191" t="s">
        <v>140</v>
      </c>
      <c r="H659" s="192">
        <v>20</v>
      </c>
      <c r="I659" s="193"/>
      <c r="J659" s="194">
        <f>ROUND(I659*H659,2)</f>
        <v>0</v>
      </c>
      <c r="K659" s="195"/>
      <c r="L659" s="40"/>
      <c r="M659" s="196" t="s">
        <v>1</v>
      </c>
      <c r="N659" s="197" t="s">
        <v>42</v>
      </c>
      <c r="O659" s="72"/>
      <c r="P659" s="198">
        <f>O659*H659</f>
        <v>0</v>
      </c>
      <c r="Q659" s="198">
        <v>0</v>
      </c>
      <c r="R659" s="198">
        <f>Q659*H659</f>
        <v>0</v>
      </c>
      <c r="S659" s="198">
        <v>0</v>
      </c>
      <c r="T659" s="199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00" t="s">
        <v>229</v>
      </c>
      <c r="AT659" s="200" t="s">
        <v>137</v>
      </c>
      <c r="AU659" s="200" t="s">
        <v>87</v>
      </c>
      <c r="AY659" s="18" t="s">
        <v>135</v>
      </c>
      <c r="BE659" s="201">
        <f>IF(N659="základní",J659,0)</f>
        <v>0</v>
      </c>
      <c r="BF659" s="201">
        <f>IF(N659="snížená",J659,0)</f>
        <v>0</v>
      </c>
      <c r="BG659" s="201">
        <f>IF(N659="zákl. přenesená",J659,0)</f>
        <v>0</v>
      </c>
      <c r="BH659" s="201">
        <f>IF(N659="sníž. přenesená",J659,0)</f>
        <v>0</v>
      </c>
      <c r="BI659" s="201">
        <f>IF(N659="nulová",J659,0)</f>
        <v>0</v>
      </c>
      <c r="BJ659" s="18" t="s">
        <v>85</v>
      </c>
      <c r="BK659" s="201">
        <f>ROUND(I659*H659,2)</f>
        <v>0</v>
      </c>
      <c r="BL659" s="18" t="s">
        <v>229</v>
      </c>
      <c r="BM659" s="200" t="s">
        <v>976</v>
      </c>
    </row>
    <row r="660" spans="1:65" s="2" customFormat="1" ht="24.2" customHeight="1">
      <c r="A660" s="35"/>
      <c r="B660" s="36"/>
      <c r="C660" s="188" t="s">
        <v>977</v>
      </c>
      <c r="D660" s="188" t="s">
        <v>137</v>
      </c>
      <c r="E660" s="189" t="s">
        <v>978</v>
      </c>
      <c r="F660" s="190" t="s">
        <v>979</v>
      </c>
      <c r="G660" s="191" t="s">
        <v>140</v>
      </c>
      <c r="H660" s="192">
        <v>20</v>
      </c>
      <c r="I660" s="193"/>
      <c r="J660" s="194">
        <f>ROUND(I660*H660,2)</f>
        <v>0</v>
      </c>
      <c r="K660" s="195"/>
      <c r="L660" s="40"/>
      <c r="M660" s="196" t="s">
        <v>1</v>
      </c>
      <c r="N660" s="197" t="s">
        <v>42</v>
      </c>
      <c r="O660" s="72"/>
      <c r="P660" s="198">
        <f>O660*H660</f>
        <v>0</v>
      </c>
      <c r="Q660" s="198">
        <v>1.3999999999999999E-4</v>
      </c>
      <c r="R660" s="198">
        <f>Q660*H660</f>
        <v>2.7999999999999995E-3</v>
      </c>
      <c r="S660" s="198">
        <v>0</v>
      </c>
      <c r="T660" s="199">
        <f>S660*H660</f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200" t="s">
        <v>229</v>
      </c>
      <c r="AT660" s="200" t="s">
        <v>137</v>
      </c>
      <c r="AU660" s="200" t="s">
        <v>87</v>
      </c>
      <c r="AY660" s="18" t="s">
        <v>135</v>
      </c>
      <c r="BE660" s="201">
        <f>IF(N660="základní",J660,0)</f>
        <v>0</v>
      </c>
      <c r="BF660" s="201">
        <f>IF(N660="snížená",J660,0)</f>
        <v>0</v>
      </c>
      <c r="BG660" s="201">
        <f>IF(N660="zákl. přenesená",J660,0)</f>
        <v>0</v>
      </c>
      <c r="BH660" s="201">
        <f>IF(N660="sníž. přenesená",J660,0)</f>
        <v>0</v>
      </c>
      <c r="BI660" s="201">
        <f>IF(N660="nulová",J660,0)</f>
        <v>0</v>
      </c>
      <c r="BJ660" s="18" t="s">
        <v>85</v>
      </c>
      <c r="BK660" s="201">
        <f>ROUND(I660*H660,2)</f>
        <v>0</v>
      </c>
      <c r="BL660" s="18" t="s">
        <v>229</v>
      </c>
      <c r="BM660" s="200" t="s">
        <v>980</v>
      </c>
    </row>
    <row r="661" spans="1:65" s="13" customFormat="1">
      <c r="B661" s="202"/>
      <c r="C661" s="203"/>
      <c r="D661" s="204" t="s">
        <v>143</v>
      </c>
      <c r="E661" s="205" t="s">
        <v>1</v>
      </c>
      <c r="F661" s="206" t="s">
        <v>144</v>
      </c>
      <c r="G661" s="203"/>
      <c r="H661" s="205" t="s">
        <v>1</v>
      </c>
      <c r="I661" s="207"/>
      <c r="J661" s="203"/>
      <c r="K661" s="203"/>
      <c r="L661" s="208"/>
      <c r="M661" s="209"/>
      <c r="N661" s="210"/>
      <c r="O661" s="210"/>
      <c r="P661" s="210"/>
      <c r="Q661" s="210"/>
      <c r="R661" s="210"/>
      <c r="S661" s="210"/>
      <c r="T661" s="211"/>
      <c r="AT661" s="212" t="s">
        <v>143</v>
      </c>
      <c r="AU661" s="212" t="s">
        <v>87</v>
      </c>
      <c r="AV661" s="13" t="s">
        <v>85</v>
      </c>
      <c r="AW661" s="13" t="s">
        <v>32</v>
      </c>
      <c r="AX661" s="13" t="s">
        <v>77</v>
      </c>
      <c r="AY661" s="212" t="s">
        <v>135</v>
      </c>
    </row>
    <row r="662" spans="1:65" s="14" customFormat="1">
      <c r="B662" s="213"/>
      <c r="C662" s="214"/>
      <c r="D662" s="204" t="s">
        <v>143</v>
      </c>
      <c r="E662" s="215" t="s">
        <v>1</v>
      </c>
      <c r="F662" s="216" t="s">
        <v>981</v>
      </c>
      <c r="G662" s="214"/>
      <c r="H662" s="217">
        <v>20</v>
      </c>
      <c r="I662" s="218"/>
      <c r="J662" s="214"/>
      <c r="K662" s="214"/>
      <c r="L662" s="219"/>
      <c r="M662" s="220"/>
      <c r="N662" s="221"/>
      <c r="O662" s="221"/>
      <c r="P662" s="221"/>
      <c r="Q662" s="221"/>
      <c r="R662" s="221"/>
      <c r="S662" s="221"/>
      <c r="T662" s="222"/>
      <c r="AT662" s="223" t="s">
        <v>143</v>
      </c>
      <c r="AU662" s="223" t="s">
        <v>87</v>
      </c>
      <c r="AV662" s="14" t="s">
        <v>87</v>
      </c>
      <c r="AW662" s="14" t="s">
        <v>32</v>
      </c>
      <c r="AX662" s="14" t="s">
        <v>85</v>
      </c>
      <c r="AY662" s="223" t="s">
        <v>135</v>
      </c>
    </row>
    <row r="663" spans="1:65" s="2" customFormat="1" ht="24.2" customHeight="1">
      <c r="A663" s="35"/>
      <c r="B663" s="36"/>
      <c r="C663" s="188" t="s">
        <v>982</v>
      </c>
      <c r="D663" s="188" t="s">
        <v>137</v>
      </c>
      <c r="E663" s="189" t="s">
        <v>983</v>
      </c>
      <c r="F663" s="190" t="s">
        <v>984</v>
      </c>
      <c r="G663" s="191" t="s">
        <v>140</v>
      </c>
      <c r="H663" s="192">
        <v>20</v>
      </c>
      <c r="I663" s="193"/>
      <c r="J663" s="194">
        <f>ROUND(I663*H663,2)</f>
        <v>0</v>
      </c>
      <c r="K663" s="195"/>
      <c r="L663" s="40"/>
      <c r="M663" s="196" t="s">
        <v>1</v>
      </c>
      <c r="N663" s="197" t="s">
        <v>42</v>
      </c>
      <c r="O663" s="72"/>
      <c r="P663" s="198">
        <f>O663*H663</f>
        <v>0</v>
      </c>
      <c r="Q663" s="198">
        <v>7.2000000000000005E-4</v>
      </c>
      <c r="R663" s="198">
        <f>Q663*H663</f>
        <v>1.4400000000000001E-2</v>
      </c>
      <c r="S663" s="198">
        <v>0</v>
      </c>
      <c r="T663" s="199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00" t="s">
        <v>229</v>
      </c>
      <c r="AT663" s="200" t="s">
        <v>137</v>
      </c>
      <c r="AU663" s="200" t="s">
        <v>87</v>
      </c>
      <c r="AY663" s="18" t="s">
        <v>135</v>
      </c>
      <c r="BE663" s="201">
        <f>IF(N663="základní",J663,0)</f>
        <v>0</v>
      </c>
      <c r="BF663" s="201">
        <f>IF(N663="snížená",J663,0)</f>
        <v>0</v>
      </c>
      <c r="BG663" s="201">
        <f>IF(N663="zákl. přenesená",J663,0)</f>
        <v>0</v>
      </c>
      <c r="BH663" s="201">
        <f>IF(N663="sníž. přenesená",J663,0)</f>
        <v>0</v>
      </c>
      <c r="BI663" s="201">
        <f>IF(N663="nulová",J663,0)</f>
        <v>0</v>
      </c>
      <c r="BJ663" s="18" t="s">
        <v>85</v>
      </c>
      <c r="BK663" s="201">
        <f>ROUND(I663*H663,2)</f>
        <v>0</v>
      </c>
      <c r="BL663" s="18" t="s">
        <v>229</v>
      </c>
      <c r="BM663" s="200" t="s">
        <v>985</v>
      </c>
    </row>
    <row r="664" spans="1:65" s="13" customFormat="1">
      <c r="B664" s="202"/>
      <c r="C664" s="203"/>
      <c r="D664" s="204" t="s">
        <v>143</v>
      </c>
      <c r="E664" s="205" t="s">
        <v>1</v>
      </c>
      <c r="F664" s="206" t="s">
        <v>144</v>
      </c>
      <c r="G664" s="203"/>
      <c r="H664" s="205" t="s">
        <v>1</v>
      </c>
      <c r="I664" s="207"/>
      <c r="J664" s="203"/>
      <c r="K664" s="203"/>
      <c r="L664" s="208"/>
      <c r="M664" s="209"/>
      <c r="N664" s="210"/>
      <c r="O664" s="210"/>
      <c r="P664" s="210"/>
      <c r="Q664" s="210"/>
      <c r="R664" s="210"/>
      <c r="S664" s="210"/>
      <c r="T664" s="211"/>
      <c r="AT664" s="212" t="s">
        <v>143</v>
      </c>
      <c r="AU664" s="212" t="s">
        <v>87</v>
      </c>
      <c r="AV664" s="13" t="s">
        <v>85</v>
      </c>
      <c r="AW664" s="13" t="s">
        <v>32</v>
      </c>
      <c r="AX664" s="13" t="s">
        <v>77</v>
      </c>
      <c r="AY664" s="212" t="s">
        <v>135</v>
      </c>
    </row>
    <row r="665" spans="1:65" s="14" customFormat="1">
      <c r="B665" s="213"/>
      <c r="C665" s="214"/>
      <c r="D665" s="204" t="s">
        <v>143</v>
      </c>
      <c r="E665" s="215" t="s">
        <v>1</v>
      </c>
      <c r="F665" s="216" t="s">
        <v>981</v>
      </c>
      <c r="G665" s="214"/>
      <c r="H665" s="217">
        <v>20</v>
      </c>
      <c r="I665" s="218"/>
      <c r="J665" s="214"/>
      <c r="K665" s="214"/>
      <c r="L665" s="219"/>
      <c r="M665" s="220"/>
      <c r="N665" s="221"/>
      <c r="O665" s="221"/>
      <c r="P665" s="221"/>
      <c r="Q665" s="221"/>
      <c r="R665" s="221"/>
      <c r="S665" s="221"/>
      <c r="T665" s="222"/>
      <c r="AT665" s="223" t="s">
        <v>143</v>
      </c>
      <c r="AU665" s="223" t="s">
        <v>87</v>
      </c>
      <c r="AV665" s="14" t="s">
        <v>87</v>
      </c>
      <c r="AW665" s="14" t="s">
        <v>32</v>
      </c>
      <c r="AX665" s="14" t="s">
        <v>85</v>
      </c>
      <c r="AY665" s="223" t="s">
        <v>135</v>
      </c>
    </row>
    <row r="666" spans="1:65" s="12" customFormat="1" ht="22.9" customHeight="1">
      <c r="B666" s="172"/>
      <c r="C666" s="173"/>
      <c r="D666" s="174" t="s">
        <v>76</v>
      </c>
      <c r="E666" s="186" t="s">
        <v>986</v>
      </c>
      <c r="F666" s="186" t="s">
        <v>987</v>
      </c>
      <c r="G666" s="173"/>
      <c r="H666" s="173"/>
      <c r="I666" s="176"/>
      <c r="J666" s="187">
        <f>BK666</f>
        <v>0</v>
      </c>
      <c r="K666" s="173"/>
      <c r="L666" s="178"/>
      <c r="M666" s="179"/>
      <c r="N666" s="180"/>
      <c r="O666" s="180"/>
      <c r="P666" s="181">
        <f>SUM(P667:P696)</f>
        <v>0</v>
      </c>
      <c r="Q666" s="180"/>
      <c r="R666" s="181">
        <f>SUM(R667:R696)</f>
        <v>0.66228599999999993</v>
      </c>
      <c r="S666" s="180"/>
      <c r="T666" s="182">
        <f>SUM(T667:T696)</f>
        <v>0</v>
      </c>
      <c r="AR666" s="183" t="s">
        <v>87</v>
      </c>
      <c r="AT666" s="184" t="s">
        <v>76</v>
      </c>
      <c r="AU666" s="184" t="s">
        <v>85</v>
      </c>
      <c r="AY666" s="183" t="s">
        <v>135</v>
      </c>
      <c r="BK666" s="185">
        <f>SUM(BK667:BK696)</f>
        <v>0</v>
      </c>
    </row>
    <row r="667" spans="1:65" s="2" customFormat="1" ht="24.2" customHeight="1">
      <c r="A667" s="35"/>
      <c r="B667" s="36"/>
      <c r="C667" s="188" t="s">
        <v>988</v>
      </c>
      <c r="D667" s="188" t="s">
        <v>137</v>
      </c>
      <c r="E667" s="189" t="s">
        <v>989</v>
      </c>
      <c r="F667" s="190" t="s">
        <v>990</v>
      </c>
      <c r="G667" s="191" t="s">
        <v>140</v>
      </c>
      <c r="H667" s="192">
        <v>649.29999999999995</v>
      </c>
      <c r="I667" s="193"/>
      <c r="J667" s="194">
        <f>ROUND(I667*H667,2)</f>
        <v>0</v>
      </c>
      <c r="K667" s="195"/>
      <c r="L667" s="40"/>
      <c r="M667" s="196" t="s">
        <v>1</v>
      </c>
      <c r="N667" s="197" t="s">
        <v>42</v>
      </c>
      <c r="O667" s="72"/>
      <c r="P667" s="198">
        <f>O667*H667</f>
        <v>0</v>
      </c>
      <c r="Q667" s="198">
        <v>7.3999999999999999E-4</v>
      </c>
      <c r="R667" s="198">
        <f>Q667*H667</f>
        <v>0.48048199999999996</v>
      </c>
      <c r="S667" s="198">
        <v>0</v>
      </c>
      <c r="T667" s="199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200" t="s">
        <v>229</v>
      </c>
      <c r="AT667" s="200" t="s">
        <v>137</v>
      </c>
      <c r="AU667" s="200" t="s">
        <v>87</v>
      </c>
      <c r="AY667" s="18" t="s">
        <v>135</v>
      </c>
      <c r="BE667" s="201">
        <f>IF(N667="základní",J667,0)</f>
        <v>0</v>
      </c>
      <c r="BF667" s="201">
        <f>IF(N667="snížená",J667,0)</f>
        <v>0</v>
      </c>
      <c r="BG667" s="201">
        <f>IF(N667="zákl. přenesená",J667,0)</f>
        <v>0</v>
      </c>
      <c r="BH667" s="201">
        <f>IF(N667="sníž. přenesená",J667,0)</f>
        <v>0</v>
      </c>
      <c r="BI667" s="201">
        <f>IF(N667="nulová",J667,0)</f>
        <v>0</v>
      </c>
      <c r="BJ667" s="18" t="s">
        <v>85</v>
      </c>
      <c r="BK667" s="201">
        <f>ROUND(I667*H667,2)</f>
        <v>0</v>
      </c>
      <c r="BL667" s="18" t="s">
        <v>229</v>
      </c>
      <c r="BM667" s="200" t="s">
        <v>991</v>
      </c>
    </row>
    <row r="668" spans="1:65" s="13" customFormat="1">
      <c r="B668" s="202"/>
      <c r="C668" s="203"/>
      <c r="D668" s="204" t="s">
        <v>143</v>
      </c>
      <c r="E668" s="205" t="s">
        <v>1</v>
      </c>
      <c r="F668" s="206" t="s">
        <v>144</v>
      </c>
      <c r="G668" s="203"/>
      <c r="H668" s="205" t="s">
        <v>1</v>
      </c>
      <c r="I668" s="207"/>
      <c r="J668" s="203"/>
      <c r="K668" s="203"/>
      <c r="L668" s="208"/>
      <c r="M668" s="209"/>
      <c r="N668" s="210"/>
      <c r="O668" s="210"/>
      <c r="P668" s="210"/>
      <c r="Q668" s="210"/>
      <c r="R668" s="210"/>
      <c r="S668" s="210"/>
      <c r="T668" s="211"/>
      <c r="AT668" s="212" t="s">
        <v>143</v>
      </c>
      <c r="AU668" s="212" t="s">
        <v>87</v>
      </c>
      <c r="AV668" s="13" t="s">
        <v>85</v>
      </c>
      <c r="AW668" s="13" t="s">
        <v>32</v>
      </c>
      <c r="AX668" s="13" t="s">
        <v>77</v>
      </c>
      <c r="AY668" s="212" t="s">
        <v>135</v>
      </c>
    </row>
    <row r="669" spans="1:65" s="13" customFormat="1">
      <c r="B669" s="202"/>
      <c r="C669" s="203"/>
      <c r="D669" s="204" t="s">
        <v>143</v>
      </c>
      <c r="E669" s="205" t="s">
        <v>1</v>
      </c>
      <c r="F669" s="206" t="s">
        <v>260</v>
      </c>
      <c r="G669" s="203"/>
      <c r="H669" s="205" t="s">
        <v>1</v>
      </c>
      <c r="I669" s="207"/>
      <c r="J669" s="203"/>
      <c r="K669" s="203"/>
      <c r="L669" s="208"/>
      <c r="M669" s="209"/>
      <c r="N669" s="210"/>
      <c r="O669" s="210"/>
      <c r="P669" s="210"/>
      <c r="Q669" s="210"/>
      <c r="R669" s="210"/>
      <c r="S669" s="210"/>
      <c r="T669" s="211"/>
      <c r="AT669" s="212" t="s">
        <v>143</v>
      </c>
      <c r="AU669" s="212" t="s">
        <v>87</v>
      </c>
      <c r="AV669" s="13" t="s">
        <v>85</v>
      </c>
      <c r="AW669" s="13" t="s">
        <v>32</v>
      </c>
      <c r="AX669" s="13" t="s">
        <v>77</v>
      </c>
      <c r="AY669" s="212" t="s">
        <v>135</v>
      </c>
    </row>
    <row r="670" spans="1:65" s="13" customFormat="1">
      <c r="B670" s="202"/>
      <c r="C670" s="203"/>
      <c r="D670" s="204" t="s">
        <v>143</v>
      </c>
      <c r="E670" s="205" t="s">
        <v>1</v>
      </c>
      <c r="F670" s="206" t="s">
        <v>992</v>
      </c>
      <c r="G670" s="203"/>
      <c r="H670" s="205" t="s">
        <v>1</v>
      </c>
      <c r="I670" s="207"/>
      <c r="J670" s="203"/>
      <c r="K670" s="203"/>
      <c r="L670" s="208"/>
      <c r="M670" s="209"/>
      <c r="N670" s="210"/>
      <c r="O670" s="210"/>
      <c r="P670" s="210"/>
      <c r="Q670" s="210"/>
      <c r="R670" s="210"/>
      <c r="S670" s="210"/>
      <c r="T670" s="211"/>
      <c r="AT670" s="212" t="s">
        <v>143</v>
      </c>
      <c r="AU670" s="212" t="s">
        <v>87</v>
      </c>
      <c r="AV670" s="13" t="s">
        <v>85</v>
      </c>
      <c r="AW670" s="13" t="s">
        <v>32</v>
      </c>
      <c r="AX670" s="13" t="s">
        <v>77</v>
      </c>
      <c r="AY670" s="212" t="s">
        <v>135</v>
      </c>
    </row>
    <row r="671" spans="1:65" s="13" customFormat="1">
      <c r="B671" s="202"/>
      <c r="C671" s="203"/>
      <c r="D671" s="204" t="s">
        <v>143</v>
      </c>
      <c r="E671" s="205" t="s">
        <v>1</v>
      </c>
      <c r="F671" s="206" t="s">
        <v>993</v>
      </c>
      <c r="G671" s="203"/>
      <c r="H671" s="205" t="s">
        <v>1</v>
      </c>
      <c r="I671" s="207"/>
      <c r="J671" s="203"/>
      <c r="K671" s="203"/>
      <c r="L671" s="208"/>
      <c r="M671" s="209"/>
      <c r="N671" s="210"/>
      <c r="O671" s="210"/>
      <c r="P671" s="210"/>
      <c r="Q671" s="210"/>
      <c r="R671" s="210"/>
      <c r="S671" s="210"/>
      <c r="T671" s="211"/>
      <c r="AT671" s="212" t="s">
        <v>143</v>
      </c>
      <c r="AU671" s="212" t="s">
        <v>87</v>
      </c>
      <c r="AV671" s="13" t="s">
        <v>85</v>
      </c>
      <c r="AW671" s="13" t="s">
        <v>32</v>
      </c>
      <c r="AX671" s="13" t="s">
        <v>77</v>
      </c>
      <c r="AY671" s="212" t="s">
        <v>135</v>
      </c>
    </row>
    <row r="672" spans="1:65" s="14" customFormat="1" ht="22.5">
      <c r="B672" s="213"/>
      <c r="C672" s="214"/>
      <c r="D672" s="204" t="s">
        <v>143</v>
      </c>
      <c r="E672" s="215" t="s">
        <v>1</v>
      </c>
      <c r="F672" s="216" t="s">
        <v>994</v>
      </c>
      <c r="G672" s="214"/>
      <c r="H672" s="217">
        <v>13.654999999999999</v>
      </c>
      <c r="I672" s="218"/>
      <c r="J672" s="214"/>
      <c r="K672" s="214"/>
      <c r="L672" s="219"/>
      <c r="M672" s="220"/>
      <c r="N672" s="221"/>
      <c r="O672" s="221"/>
      <c r="P672" s="221"/>
      <c r="Q672" s="221"/>
      <c r="R672" s="221"/>
      <c r="S672" s="221"/>
      <c r="T672" s="222"/>
      <c r="AT672" s="223" t="s">
        <v>143</v>
      </c>
      <c r="AU672" s="223" t="s">
        <v>87</v>
      </c>
      <c r="AV672" s="14" t="s">
        <v>87</v>
      </c>
      <c r="AW672" s="14" t="s">
        <v>32</v>
      </c>
      <c r="AX672" s="14" t="s">
        <v>77</v>
      </c>
      <c r="AY672" s="223" t="s">
        <v>135</v>
      </c>
    </row>
    <row r="673" spans="2:51" s="14" customFormat="1" ht="22.5">
      <c r="B673" s="213"/>
      <c r="C673" s="214"/>
      <c r="D673" s="204" t="s">
        <v>143</v>
      </c>
      <c r="E673" s="215" t="s">
        <v>1</v>
      </c>
      <c r="F673" s="216" t="s">
        <v>995</v>
      </c>
      <c r="G673" s="214"/>
      <c r="H673" s="217">
        <v>13.69</v>
      </c>
      <c r="I673" s="218"/>
      <c r="J673" s="214"/>
      <c r="K673" s="214"/>
      <c r="L673" s="219"/>
      <c r="M673" s="220"/>
      <c r="N673" s="221"/>
      <c r="O673" s="221"/>
      <c r="P673" s="221"/>
      <c r="Q673" s="221"/>
      <c r="R673" s="221"/>
      <c r="S673" s="221"/>
      <c r="T673" s="222"/>
      <c r="AT673" s="223" t="s">
        <v>143</v>
      </c>
      <c r="AU673" s="223" t="s">
        <v>87</v>
      </c>
      <c r="AV673" s="14" t="s">
        <v>87</v>
      </c>
      <c r="AW673" s="14" t="s">
        <v>32</v>
      </c>
      <c r="AX673" s="14" t="s">
        <v>77</v>
      </c>
      <c r="AY673" s="223" t="s">
        <v>135</v>
      </c>
    </row>
    <row r="674" spans="2:51" s="13" customFormat="1">
      <c r="B674" s="202"/>
      <c r="C674" s="203"/>
      <c r="D674" s="204" t="s">
        <v>143</v>
      </c>
      <c r="E674" s="205" t="s">
        <v>1</v>
      </c>
      <c r="F674" s="206" t="s">
        <v>996</v>
      </c>
      <c r="G674" s="203"/>
      <c r="H674" s="205" t="s">
        <v>1</v>
      </c>
      <c r="I674" s="207"/>
      <c r="J674" s="203"/>
      <c r="K674" s="203"/>
      <c r="L674" s="208"/>
      <c r="M674" s="209"/>
      <c r="N674" s="210"/>
      <c r="O674" s="210"/>
      <c r="P674" s="210"/>
      <c r="Q674" s="210"/>
      <c r="R674" s="210"/>
      <c r="S674" s="210"/>
      <c r="T674" s="211"/>
      <c r="AT674" s="212" t="s">
        <v>143</v>
      </c>
      <c r="AU674" s="212" t="s">
        <v>87</v>
      </c>
      <c r="AV674" s="13" t="s">
        <v>85</v>
      </c>
      <c r="AW674" s="13" t="s">
        <v>32</v>
      </c>
      <c r="AX674" s="13" t="s">
        <v>77</v>
      </c>
      <c r="AY674" s="212" t="s">
        <v>135</v>
      </c>
    </row>
    <row r="675" spans="2:51" s="14" customFormat="1" ht="22.5">
      <c r="B675" s="213"/>
      <c r="C675" s="214"/>
      <c r="D675" s="204" t="s">
        <v>143</v>
      </c>
      <c r="E675" s="215" t="s">
        <v>1</v>
      </c>
      <c r="F675" s="216" t="s">
        <v>997</v>
      </c>
      <c r="G675" s="214"/>
      <c r="H675" s="217">
        <v>60.076999999999998</v>
      </c>
      <c r="I675" s="218"/>
      <c r="J675" s="214"/>
      <c r="K675" s="214"/>
      <c r="L675" s="219"/>
      <c r="M675" s="220"/>
      <c r="N675" s="221"/>
      <c r="O675" s="221"/>
      <c r="P675" s="221"/>
      <c r="Q675" s="221"/>
      <c r="R675" s="221"/>
      <c r="S675" s="221"/>
      <c r="T675" s="222"/>
      <c r="AT675" s="223" t="s">
        <v>143</v>
      </c>
      <c r="AU675" s="223" t="s">
        <v>87</v>
      </c>
      <c r="AV675" s="14" t="s">
        <v>87</v>
      </c>
      <c r="AW675" s="14" t="s">
        <v>32</v>
      </c>
      <c r="AX675" s="14" t="s">
        <v>77</v>
      </c>
      <c r="AY675" s="223" t="s">
        <v>135</v>
      </c>
    </row>
    <row r="676" spans="2:51" s="13" customFormat="1">
      <c r="B676" s="202"/>
      <c r="C676" s="203"/>
      <c r="D676" s="204" t="s">
        <v>143</v>
      </c>
      <c r="E676" s="205" t="s">
        <v>1</v>
      </c>
      <c r="F676" s="206" t="s">
        <v>998</v>
      </c>
      <c r="G676" s="203"/>
      <c r="H676" s="205" t="s">
        <v>1</v>
      </c>
      <c r="I676" s="207"/>
      <c r="J676" s="203"/>
      <c r="K676" s="203"/>
      <c r="L676" s="208"/>
      <c r="M676" s="209"/>
      <c r="N676" s="210"/>
      <c r="O676" s="210"/>
      <c r="P676" s="210"/>
      <c r="Q676" s="210"/>
      <c r="R676" s="210"/>
      <c r="S676" s="210"/>
      <c r="T676" s="211"/>
      <c r="AT676" s="212" t="s">
        <v>143</v>
      </c>
      <c r="AU676" s="212" t="s">
        <v>87</v>
      </c>
      <c r="AV676" s="13" t="s">
        <v>85</v>
      </c>
      <c r="AW676" s="13" t="s">
        <v>32</v>
      </c>
      <c r="AX676" s="13" t="s">
        <v>77</v>
      </c>
      <c r="AY676" s="212" t="s">
        <v>135</v>
      </c>
    </row>
    <row r="677" spans="2:51" s="14" customFormat="1" ht="22.5">
      <c r="B677" s="213"/>
      <c r="C677" s="214"/>
      <c r="D677" s="204" t="s">
        <v>143</v>
      </c>
      <c r="E677" s="215" t="s">
        <v>1</v>
      </c>
      <c r="F677" s="216" t="s">
        <v>999</v>
      </c>
      <c r="G677" s="214"/>
      <c r="H677" s="217">
        <v>100.712</v>
      </c>
      <c r="I677" s="218"/>
      <c r="J677" s="214"/>
      <c r="K677" s="214"/>
      <c r="L677" s="219"/>
      <c r="M677" s="220"/>
      <c r="N677" s="221"/>
      <c r="O677" s="221"/>
      <c r="P677" s="221"/>
      <c r="Q677" s="221"/>
      <c r="R677" s="221"/>
      <c r="S677" s="221"/>
      <c r="T677" s="222"/>
      <c r="AT677" s="223" t="s">
        <v>143</v>
      </c>
      <c r="AU677" s="223" t="s">
        <v>87</v>
      </c>
      <c r="AV677" s="14" t="s">
        <v>87</v>
      </c>
      <c r="AW677" s="14" t="s">
        <v>32</v>
      </c>
      <c r="AX677" s="14" t="s">
        <v>77</v>
      </c>
      <c r="AY677" s="223" t="s">
        <v>135</v>
      </c>
    </row>
    <row r="678" spans="2:51" s="13" customFormat="1">
      <c r="B678" s="202"/>
      <c r="C678" s="203"/>
      <c r="D678" s="204" t="s">
        <v>143</v>
      </c>
      <c r="E678" s="205" t="s">
        <v>1</v>
      </c>
      <c r="F678" s="206" t="s">
        <v>1000</v>
      </c>
      <c r="G678" s="203"/>
      <c r="H678" s="205" t="s">
        <v>1</v>
      </c>
      <c r="I678" s="207"/>
      <c r="J678" s="203"/>
      <c r="K678" s="203"/>
      <c r="L678" s="208"/>
      <c r="M678" s="209"/>
      <c r="N678" s="210"/>
      <c r="O678" s="210"/>
      <c r="P678" s="210"/>
      <c r="Q678" s="210"/>
      <c r="R678" s="210"/>
      <c r="S678" s="210"/>
      <c r="T678" s="211"/>
      <c r="AT678" s="212" t="s">
        <v>143</v>
      </c>
      <c r="AU678" s="212" t="s">
        <v>87</v>
      </c>
      <c r="AV678" s="13" t="s">
        <v>85</v>
      </c>
      <c r="AW678" s="13" t="s">
        <v>32</v>
      </c>
      <c r="AX678" s="13" t="s">
        <v>77</v>
      </c>
      <c r="AY678" s="212" t="s">
        <v>135</v>
      </c>
    </row>
    <row r="679" spans="2:51" s="14" customFormat="1" ht="22.5">
      <c r="B679" s="213"/>
      <c r="C679" s="214"/>
      <c r="D679" s="204" t="s">
        <v>143</v>
      </c>
      <c r="E679" s="215" t="s">
        <v>1</v>
      </c>
      <c r="F679" s="216" t="s">
        <v>1001</v>
      </c>
      <c r="G679" s="214"/>
      <c r="H679" s="217">
        <v>79.736000000000004</v>
      </c>
      <c r="I679" s="218"/>
      <c r="J679" s="214"/>
      <c r="K679" s="214"/>
      <c r="L679" s="219"/>
      <c r="M679" s="220"/>
      <c r="N679" s="221"/>
      <c r="O679" s="221"/>
      <c r="P679" s="221"/>
      <c r="Q679" s="221"/>
      <c r="R679" s="221"/>
      <c r="S679" s="221"/>
      <c r="T679" s="222"/>
      <c r="AT679" s="223" t="s">
        <v>143</v>
      </c>
      <c r="AU679" s="223" t="s">
        <v>87</v>
      </c>
      <c r="AV679" s="14" t="s">
        <v>87</v>
      </c>
      <c r="AW679" s="14" t="s">
        <v>32</v>
      </c>
      <c r="AX679" s="14" t="s">
        <v>77</v>
      </c>
      <c r="AY679" s="223" t="s">
        <v>135</v>
      </c>
    </row>
    <row r="680" spans="2:51" s="14" customFormat="1">
      <c r="B680" s="213"/>
      <c r="C680" s="214"/>
      <c r="D680" s="204" t="s">
        <v>143</v>
      </c>
      <c r="E680" s="215" t="s">
        <v>1</v>
      </c>
      <c r="F680" s="216" t="s">
        <v>1002</v>
      </c>
      <c r="G680" s="214"/>
      <c r="H680" s="217">
        <v>-2.04</v>
      </c>
      <c r="I680" s="218"/>
      <c r="J680" s="214"/>
      <c r="K680" s="214"/>
      <c r="L680" s="219"/>
      <c r="M680" s="220"/>
      <c r="N680" s="221"/>
      <c r="O680" s="221"/>
      <c r="P680" s="221"/>
      <c r="Q680" s="221"/>
      <c r="R680" s="221"/>
      <c r="S680" s="221"/>
      <c r="T680" s="222"/>
      <c r="AT680" s="223" t="s">
        <v>143</v>
      </c>
      <c r="AU680" s="223" t="s">
        <v>87</v>
      </c>
      <c r="AV680" s="14" t="s">
        <v>87</v>
      </c>
      <c r="AW680" s="14" t="s">
        <v>32</v>
      </c>
      <c r="AX680" s="14" t="s">
        <v>77</v>
      </c>
      <c r="AY680" s="223" t="s">
        <v>135</v>
      </c>
    </row>
    <row r="681" spans="2:51" s="13" customFormat="1">
      <c r="B681" s="202"/>
      <c r="C681" s="203"/>
      <c r="D681" s="204" t="s">
        <v>143</v>
      </c>
      <c r="E681" s="205" t="s">
        <v>1</v>
      </c>
      <c r="F681" s="206" t="s">
        <v>1003</v>
      </c>
      <c r="G681" s="203"/>
      <c r="H681" s="205" t="s">
        <v>1</v>
      </c>
      <c r="I681" s="207"/>
      <c r="J681" s="203"/>
      <c r="K681" s="203"/>
      <c r="L681" s="208"/>
      <c r="M681" s="209"/>
      <c r="N681" s="210"/>
      <c r="O681" s="210"/>
      <c r="P681" s="210"/>
      <c r="Q681" s="210"/>
      <c r="R681" s="210"/>
      <c r="S681" s="210"/>
      <c r="T681" s="211"/>
      <c r="AT681" s="212" t="s">
        <v>143</v>
      </c>
      <c r="AU681" s="212" t="s">
        <v>87</v>
      </c>
      <c r="AV681" s="13" t="s">
        <v>85</v>
      </c>
      <c r="AW681" s="13" t="s">
        <v>32</v>
      </c>
      <c r="AX681" s="13" t="s">
        <v>77</v>
      </c>
      <c r="AY681" s="212" t="s">
        <v>135</v>
      </c>
    </row>
    <row r="682" spans="2:51" s="14" customFormat="1" ht="22.5">
      <c r="B682" s="213"/>
      <c r="C682" s="214"/>
      <c r="D682" s="204" t="s">
        <v>143</v>
      </c>
      <c r="E682" s="215" t="s">
        <v>1</v>
      </c>
      <c r="F682" s="216" t="s">
        <v>1004</v>
      </c>
      <c r="G682" s="214"/>
      <c r="H682" s="217">
        <v>124.925</v>
      </c>
      <c r="I682" s="218"/>
      <c r="J682" s="214"/>
      <c r="K682" s="214"/>
      <c r="L682" s="219"/>
      <c r="M682" s="220"/>
      <c r="N682" s="221"/>
      <c r="O682" s="221"/>
      <c r="P682" s="221"/>
      <c r="Q682" s="221"/>
      <c r="R682" s="221"/>
      <c r="S682" s="221"/>
      <c r="T682" s="222"/>
      <c r="AT682" s="223" t="s">
        <v>143</v>
      </c>
      <c r="AU682" s="223" t="s">
        <v>87</v>
      </c>
      <c r="AV682" s="14" t="s">
        <v>87</v>
      </c>
      <c r="AW682" s="14" t="s">
        <v>32</v>
      </c>
      <c r="AX682" s="14" t="s">
        <v>77</v>
      </c>
      <c r="AY682" s="223" t="s">
        <v>135</v>
      </c>
    </row>
    <row r="683" spans="2:51" s="14" customFormat="1" ht="22.5">
      <c r="B683" s="213"/>
      <c r="C683" s="214"/>
      <c r="D683" s="204" t="s">
        <v>143</v>
      </c>
      <c r="E683" s="215" t="s">
        <v>1</v>
      </c>
      <c r="F683" s="216" t="s">
        <v>1005</v>
      </c>
      <c r="G683" s="214"/>
      <c r="H683" s="217">
        <v>-16.274999999999999</v>
      </c>
      <c r="I683" s="218"/>
      <c r="J683" s="214"/>
      <c r="K683" s="214"/>
      <c r="L683" s="219"/>
      <c r="M683" s="220"/>
      <c r="N683" s="221"/>
      <c r="O683" s="221"/>
      <c r="P683" s="221"/>
      <c r="Q683" s="221"/>
      <c r="R683" s="221"/>
      <c r="S683" s="221"/>
      <c r="T683" s="222"/>
      <c r="AT683" s="223" t="s">
        <v>143</v>
      </c>
      <c r="AU683" s="223" t="s">
        <v>87</v>
      </c>
      <c r="AV683" s="14" t="s">
        <v>87</v>
      </c>
      <c r="AW683" s="14" t="s">
        <v>32</v>
      </c>
      <c r="AX683" s="14" t="s">
        <v>77</v>
      </c>
      <c r="AY683" s="223" t="s">
        <v>135</v>
      </c>
    </row>
    <row r="684" spans="2:51" s="13" customFormat="1">
      <c r="B684" s="202"/>
      <c r="C684" s="203"/>
      <c r="D684" s="204" t="s">
        <v>143</v>
      </c>
      <c r="E684" s="205" t="s">
        <v>1</v>
      </c>
      <c r="F684" s="206" t="s">
        <v>1006</v>
      </c>
      <c r="G684" s="203"/>
      <c r="H684" s="205" t="s">
        <v>1</v>
      </c>
      <c r="I684" s="207"/>
      <c r="J684" s="203"/>
      <c r="K684" s="203"/>
      <c r="L684" s="208"/>
      <c r="M684" s="209"/>
      <c r="N684" s="210"/>
      <c r="O684" s="210"/>
      <c r="P684" s="210"/>
      <c r="Q684" s="210"/>
      <c r="R684" s="210"/>
      <c r="S684" s="210"/>
      <c r="T684" s="211"/>
      <c r="AT684" s="212" t="s">
        <v>143</v>
      </c>
      <c r="AU684" s="212" t="s">
        <v>87</v>
      </c>
      <c r="AV684" s="13" t="s">
        <v>85</v>
      </c>
      <c r="AW684" s="13" t="s">
        <v>32</v>
      </c>
      <c r="AX684" s="13" t="s">
        <v>77</v>
      </c>
      <c r="AY684" s="212" t="s">
        <v>135</v>
      </c>
    </row>
    <row r="685" spans="2:51" s="14" customFormat="1">
      <c r="B685" s="213"/>
      <c r="C685" s="214"/>
      <c r="D685" s="204" t="s">
        <v>143</v>
      </c>
      <c r="E685" s="215" t="s">
        <v>1</v>
      </c>
      <c r="F685" s="216" t="s">
        <v>1007</v>
      </c>
      <c r="G685" s="214"/>
      <c r="H685" s="217">
        <v>64.447000000000003</v>
      </c>
      <c r="I685" s="218"/>
      <c r="J685" s="214"/>
      <c r="K685" s="214"/>
      <c r="L685" s="219"/>
      <c r="M685" s="220"/>
      <c r="N685" s="221"/>
      <c r="O685" s="221"/>
      <c r="P685" s="221"/>
      <c r="Q685" s="221"/>
      <c r="R685" s="221"/>
      <c r="S685" s="221"/>
      <c r="T685" s="222"/>
      <c r="AT685" s="223" t="s">
        <v>143</v>
      </c>
      <c r="AU685" s="223" t="s">
        <v>87</v>
      </c>
      <c r="AV685" s="14" t="s">
        <v>87</v>
      </c>
      <c r="AW685" s="14" t="s">
        <v>32</v>
      </c>
      <c r="AX685" s="14" t="s">
        <v>77</v>
      </c>
      <c r="AY685" s="223" t="s">
        <v>135</v>
      </c>
    </row>
    <row r="686" spans="2:51" s="14" customFormat="1">
      <c r="B686" s="213"/>
      <c r="C686" s="214"/>
      <c r="D686" s="204" t="s">
        <v>143</v>
      </c>
      <c r="E686" s="215" t="s">
        <v>1</v>
      </c>
      <c r="F686" s="216" t="s">
        <v>1008</v>
      </c>
      <c r="G686" s="214"/>
      <c r="H686" s="217">
        <v>-0.105</v>
      </c>
      <c r="I686" s="218"/>
      <c r="J686" s="214"/>
      <c r="K686" s="214"/>
      <c r="L686" s="219"/>
      <c r="M686" s="220"/>
      <c r="N686" s="221"/>
      <c r="O686" s="221"/>
      <c r="P686" s="221"/>
      <c r="Q686" s="221"/>
      <c r="R686" s="221"/>
      <c r="S686" s="221"/>
      <c r="T686" s="222"/>
      <c r="AT686" s="223" t="s">
        <v>143</v>
      </c>
      <c r="AU686" s="223" t="s">
        <v>87</v>
      </c>
      <c r="AV686" s="14" t="s">
        <v>87</v>
      </c>
      <c r="AW686" s="14" t="s">
        <v>32</v>
      </c>
      <c r="AX686" s="14" t="s">
        <v>77</v>
      </c>
      <c r="AY686" s="223" t="s">
        <v>135</v>
      </c>
    </row>
    <row r="687" spans="2:51" s="14" customFormat="1">
      <c r="B687" s="213"/>
      <c r="C687" s="214"/>
      <c r="D687" s="204" t="s">
        <v>143</v>
      </c>
      <c r="E687" s="215" t="s">
        <v>1</v>
      </c>
      <c r="F687" s="216" t="s">
        <v>1009</v>
      </c>
      <c r="G687" s="214"/>
      <c r="H687" s="217">
        <v>-34.378999999999998</v>
      </c>
      <c r="I687" s="218"/>
      <c r="J687" s="214"/>
      <c r="K687" s="214"/>
      <c r="L687" s="219"/>
      <c r="M687" s="220"/>
      <c r="N687" s="221"/>
      <c r="O687" s="221"/>
      <c r="P687" s="221"/>
      <c r="Q687" s="221"/>
      <c r="R687" s="221"/>
      <c r="S687" s="221"/>
      <c r="T687" s="222"/>
      <c r="AT687" s="223" t="s">
        <v>143</v>
      </c>
      <c r="AU687" s="223" t="s">
        <v>87</v>
      </c>
      <c r="AV687" s="14" t="s">
        <v>87</v>
      </c>
      <c r="AW687" s="14" t="s">
        <v>32</v>
      </c>
      <c r="AX687" s="14" t="s">
        <v>77</v>
      </c>
      <c r="AY687" s="223" t="s">
        <v>135</v>
      </c>
    </row>
    <row r="688" spans="2:51" s="13" customFormat="1">
      <c r="B688" s="202"/>
      <c r="C688" s="203"/>
      <c r="D688" s="204" t="s">
        <v>143</v>
      </c>
      <c r="E688" s="205" t="s">
        <v>1</v>
      </c>
      <c r="F688" s="206" t="s">
        <v>1010</v>
      </c>
      <c r="G688" s="203"/>
      <c r="H688" s="205" t="s">
        <v>1</v>
      </c>
      <c r="I688" s="207"/>
      <c r="J688" s="203"/>
      <c r="K688" s="203"/>
      <c r="L688" s="208"/>
      <c r="M688" s="209"/>
      <c r="N688" s="210"/>
      <c r="O688" s="210"/>
      <c r="P688" s="210"/>
      <c r="Q688" s="210"/>
      <c r="R688" s="210"/>
      <c r="S688" s="210"/>
      <c r="T688" s="211"/>
      <c r="AT688" s="212" t="s">
        <v>143</v>
      </c>
      <c r="AU688" s="212" t="s">
        <v>87</v>
      </c>
      <c r="AV688" s="13" t="s">
        <v>85</v>
      </c>
      <c r="AW688" s="13" t="s">
        <v>32</v>
      </c>
      <c r="AX688" s="13" t="s">
        <v>77</v>
      </c>
      <c r="AY688" s="212" t="s">
        <v>135</v>
      </c>
    </row>
    <row r="689" spans="1:65" s="14" customFormat="1" ht="22.5">
      <c r="B689" s="213"/>
      <c r="C689" s="214"/>
      <c r="D689" s="204" t="s">
        <v>143</v>
      </c>
      <c r="E689" s="215" t="s">
        <v>1</v>
      </c>
      <c r="F689" s="216" t="s">
        <v>1011</v>
      </c>
      <c r="G689" s="214"/>
      <c r="H689" s="217">
        <v>38.557000000000002</v>
      </c>
      <c r="I689" s="218"/>
      <c r="J689" s="214"/>
      <c r="K689" s="214"/>
      <c r="L689" s="219"/>
      <c r="M689" s="220"/>
      <c r="N689" s="221"/>
      <c r="O689" s="221"/>
      <c r="P689" s="221"/>
      <c r="Q689" s="221"/>
      <c r="R689" s="221"/>
      <c r="S689" s="221"/>
      <c r="T689" s="222"/>
      <c r="AT689" s="223" t="s">
        <v>143</v>
      </c>
      <c r="AU689" s="223" t="s">
        <v>87</v>
      </c>
      <c r="AV689" s="14" t="s">
        <v>87</v>
      </c>
      <c r="AW689" s="14" t="s">
        <v>32</v>
      </c>
      <c r="AX689" s="14" t="s">
        <v>77</v>
      </c>
      <c r="AY689" s="223" t="s">
        <v>135</v>
      </c>
    </row>
    <row r="690" spans="1:65" s="15" customFormat="1">
      <c r="B690" s="224"/>
      <c r="C690" s="225"/>
      <c r="D690" s="204" t="s">
        <v>143</v>
      </c>
      <c r="E690" s="226" t="s">
        <v>1</v>
      </c>
      <c r="F690" s="227" t="s">
        <v>164</v>
      </c>
      <c r="G690" s="225"/>
      <c r="H690" s="228">
        <v>443</v>
      </c>
      <c r="I690" s="229"/>
      <c r="J690" s="225"/>
      <c r="K690" s="225"/>
      <c r="L690" s="230"/>
      <c r="M690" s="231"/>
      <c r="N690" s="232"/>
      <c r="O690" s="232"/>
      <c r="P690" s="232"/>
      <c r="Q690" s="232"/>
      <c r="R690" s="232"/>
      <c r="S690" s="232"/>
      <c r="T690" s="233"/>
      <c r="AT690" s="234" t="s">
        <v>143</v>
      </c>
      <c r="AU690" s="234" t="s">
        <v>87</v>
      </c>
      <c r="AV690" s="15" t="s">
        <v>150</v>
      </c>
      <c r="AW690" s="15" t="s">
        <v>32</v>
      </c>
      <c r="AX690" s="15" t="s">
        <v>77</v>
      </c>
      <c r="AY690" s="234" t="s">
        <v>135</v>
      </c>
    </row>
    <row r="691" spans="1:65" s="13" customFormat="1">
      <c r="B691" s="202"/>
      <c r="C691" s="203"/>
      <c r="D691" s="204" t="s">
        <v>143</v>
      </c>
      <c r="E691" s="205" t="s">
        <v>1</v>
      </c>
      <c r="F691" s="206" t="s">
        <v>1012</v>
      </c>
      <c r="G691" s="203"/>
      <c r="H691" s="205" t="s">
        <v>1</v>
      </c>
      <c r="I691" s="207"/>
      <c r="J691" s="203"/>
      <c r="K691" s="203"/>
      <c r="L691" s="208"/>
      <c r="M691" s="209"/>
      <c r="N691" s="210"/>
      <c r="O691" s="210"/>
      <c r="P691" s="210"/>
      <c r="Q691" s="210"/>
      <c r="R691" s="210"/>
      <c r="S691" s="210"/>
      <c r="T691" s="211"/>
      <c r="AT691" s="212" t="s">
        <v>143</v>
      </c>
      <c r="AU691" s="212" t="s">
        <v>87</v>
      </c>
      <c r="AV691" s="13" t="s">
        <v>85</v>
      </c>
      <c r="AW691" s="13" t="s">
        <v>32</v>
      </c>
      <c r="AX691" s="13" t="s">
        <v>77</v>
      </c>
      <c r="AY691" s="212" t="s">
        <v>135</v>
      </c>
    </row>
    <row r="692" spans="1:65" s="13" customFormat="1">
      <c r="B692" s="202"/>
      <c r="C692" s="203"/>
      <c r="D692" s="204" t="s">
        <v>143</v>
      </c>
      <c r="E692" s="205" t="s">
        <v>1</v>
      </c>
      <c r="F692" s="206" t="s">
        <v>1013</v>
      </c>
      <c r="G692" s="203"/>
      <c r="H692" s="205" t="s">
        <v>1</v>
      </c>
      <c r="I692" s="207"/>
      <c r="J692" s="203"/>
      <c r="K692" s="203"/>
      <c r="L692" s="208"/>
      <c r="M692" s="209"/>
      <c r="N692" s="210"/>
      <c r="O692" s="210"/>
      <c r="P692" s="210"/>
      <c r="Q692" s="210"/>
      <c r="R692" s="210"/>
      <c r="S692" s="210"/>
      <c r="T692" s="211"/>
      <c r="AT692" s="212" t="s">
        <v>143</v>
      </c>
      <c r="AU692" s="212" t="s">
        <v>87</v>
      </c>
      <c r="AV692" s="13" t="s">
        <v>85</v>
      </c>
      <c r="AW692" s="13" t="s">
        <v>32</v>
      </c>
      <c r="AX692" s="13" t="s">
        <v>77</v>
      </c>
      <c r="AY692" s="212" t="s">
        <v>135</v>
      </c>
    </row>
    <row r="693" spans="1:65" s="14" customFormat="1">
      <c r="B693" s="213"/>
      <c r="C693" s="214"/>
      <c r="D693" s="204" t="s">
        <v>143</v>
      </c>
      <c r="E693" s="215" t="s">
        <v>1</v>
      </c>
      <c r="F693" s="216" t="s">
        <v>1014</v>
      </c>
      <c r="G693" s="214"/>
      <c r="H693" s="217">
        <v>206.3</v>
      </c>
      <c r="I693" s="218"/>
      <c r="J693" s="214"/>
      <c r="K693" s="214"/>
      <c r="L693" s="219"/>
      <c r="M693" s="220"/>
      <c r="N693" s="221"/>
      <c r="O693" s="221"/>
      <c r="P693" s="221"/>
      <c r="Q693" s="221"/>
      <c r="R693" s="221"/>
      <c r="S693" s="221"/>
      <c r="T693" s="222"/>
      <c r="AT693" s="223" t="s">
        <v>143</v>
      </c>
      <c r="AU693" s="223" t="s">
        <v>87</v>
      </c>
      <c r="AV693" s="14" t="s">
        <v>87</v>
      </c>
      <c r="AW693" s="14" t="s">
        <v>32</v>
      </c>
      <c r="AX693" s="14" t="s">
        <v>77</v>
      </c>
      <c r="AY693" s="223" t="s">
        <v>135</v>
      </c>
    </row>
    <row r="694" spans="1:65" s="15" customFormat="1">
      <c r="B694" s="224"/>
      <c r="C694" s="225"/>
      <c r="D694" s="204" t="s">
        <v>143</v>
      </c>
      <c r="E694" s="226" t="s">
        <v>1</v>
      </c>
      <c r="F694" s="227" t="s">
        <v>164</v>
      </c>
      <c r="G694" s="225"/>
      <c r="H694" s="228">
        <v>206.3</v>
      </c>
      <c r="I694" s="229"/>
      <c r="J694" s="225"/>
      <c r="K694" s="225"/>
      <c r="L694" s="230"/>
      <c r="M694" s="231"/>
      <c r="N694" s="232"/>
      <c r="O694" s="232"/>
      <c r="P694" s="232"/>
      <c r="Q694" s="232"/>
      <c r="R694" s="232"/>
      <c r="S694" s="232"/>
      <c r="T694" s="233"/>
      <c r="AT694" s="234" t="s">
        <v>143</v>
      </c>
      <c r="AU694" s="234" t="s">
        <v>87</v>
      </c>
      <c r="AV694" s="15" t="s">
        <v>150</v>
      </c>
      <c r="AW694" s="15" t="s">
        <v>32</v>
      </c>
      <c r="AX694" s="15" t="s">
        <v>77</v>
      </c>
      <c r="AY694" s="234" t="s">
        <v>135</v>
      </c>
    </row>
    <row r="695" spans="1:65" s="16" customFormat="1">
      <c r="B695" s="235"/>
      <c r="C695" s="236"/>
      <c r="D695" s="204" t="s">
        <v>143</v>
      </c>
      <c r="E695" s="237" t="s">
        <v>1</v>
      </c>
      <c r="F695" s="238" t="s">
        <v>177</v>
      </c>
      <c r="G695" s="236"/>
      <c r="H695" s="239">
        <v>649.29999999999995</v>
      </c>
      <c r="I695" s="240"/>
      <c r="J695" s="236"/>
      <c r="K695" s="236"/>
      <c r="L695" s="241"/>
      <c r="M695" s="242"/>
      <c r="N695" s="243"/>
      <c r="O695" s="243"/>
      <c r="P695" s="243"/>
      <c r="Q695" s="243"/>
      <c r="R695" s="243"/>
      <c r="S695" s="243"/>
      <c r="T695" s="244"/>
      <c r="AT695" s="245" t="s">
        <v>143</v>
      </c>
      <c r="AU695" s="245" t="s">
        <v>87</v>
      </c>
      <c r="AV695" s="16" t="s">
        <v>141</v>
      </c>
      <c r="AW695" s="16" t="s">
        <v>32</v>
      </c>
      <c r="AX695" s="16" t="s">
        <v>85</v>
      </c>
      <c r="AY695" s="245" t="s">
        <v>135</v>
      </c>
    </row>
    <row r="696" spans="1:65" s="2" customFormat="1" ht="24.2" customHeight="1">
      <c r="A696" s="35"/>
      <c r="B696" s="36"/>
      <c r="C696" s="188" t="s">
        <v>1015</v>
      </c>
      <c r="D696" s="188" t="s">
        <v>137</v>
      </c>
      <c r="E696" s="189" t="s">
        <v>1016</v>
      </c>
      <c r="F696" s="190" t="s">
        <v>1017</v>
      </c>
      <c r="G696" s="191" t="s">
        <v>140</v>
      </c>
      <c r="H696" s="192">
        <v>649.29999999999995</v>
      </c>
      <c r="I696" s="193"/>
      <c r="J696" s="194">
        <f>ROUND(I696*H696,2)</f>
        <v>0</v>
      </c>
      <c r="K696" s="195"/>
      <c r="L696" s="40"/>
      <c r="M696" s="261" t="s">
        <v>1</v>
      </c>
      <c r="N696" s="262" t="s">
        <v>42</v>
      </c>
      <c r="O696" s="263"/>
      <c r="P696" s="264">
        <f>O696*H696</f>
        <v>0</v>
      </c>
      <c r="Q696" s="264">
        <v>2.7999999999999998E-4</v>
      </c>
      <c r="R696" s="264">
        <f>Q696*H696</f>
        <v>0.18180399999999997</v>
      </c>
      <c r="S696" s="264">
        <v>0</v>
      </c>
      <c r="T696" s="265">
        <f>S696*H696</f>
        <v>0</v>
      </c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R696" s="200" t="s">
        <v>229</v>
      </c>
      <c r="AT696" s="200" t="s">
        <v>137</v>
      </c>
      <c r="AU696" s="200" t="s">
        <v>87</v>
      </c>
      <c r="AY696" s="18" t="s">
        <v>135</v>
      </c>
      <c r="BE696" s="201">
        <f>IF(N696="základní",J696,0)</f>
        <v>0</v>
      </c>
      <c r="BF696" s="201">
        <f>IF(N696="snížená",J696,0)</f>
        <v>0</v>
      </c>
      <c r="BG696" s="201">
        <f>IF(N696="zákl. přenesená",J696,0)</f>
        <v>0</v>
      </c>
      <c r="BH696" s="201">
        <f>IF(N696="sníž. přenesená",J696,0)</f>
        <v>0</v>
      </c>
      <c r="BI696" s="201">
        <f>IF(N696="nulová",J696,0)</f>
        <v>0</v>
      </c>
      <c r="BJ696" s="18" t="s">
        <v>85</v>
      </c>
      <c r="BK696" s="201">
        <f>ROUND(I696*H696,2)</f>
        <v>0</v>
      </c>
      <c r="BL696" s="18" t="s">
        <v>229</v>
      </c>
      <c r="BM696" s="200" t="s">
        <v>1018</v>
      </c>
    </row>
    <row r="697" spans="1:65" s="2" customFormat="1" ht="6.95" customHeight="1">
      <c r="A697" s="35"/>
      <c r="B697" s="55"/>
      <c r="C697" s="56"/>
      <c r="D697" s="56"/>
      <c r="E697" s="56"/>
      <c r="F697" s="56"/>
      <c r="G697" s="56"/>
      <c r="H697" s="56"/>
      <c r="I697" s="56"/>
      <c r="J697" s="56"/>
      <c r="K697" s="56"/>
      <c r="L697" s="40"/>
      <c r="M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</row>
  </sheetData>
  <sheetProtection algorithmName="SHA-512" hashValue="inVgyx2ns/gtUCWUlRroeLKrlahJ/YcjP5hikzHSVnW0pR2w+xmyNqw93/BqhsWjUAw6I4V9XE0vhapeiKnjpw==" saltValue="WIHzsyDaOGr+T5gbCxQ8zGj4VFDabH3H8JNYqO+iHHndUYm3HP1cFqzOCUaN5dU9ov29hxrwbYcybbCxW6o2NQ==" spinCount="100000" sheet="1" objects="1" scenarios="1" formatColumns="0" formatRows="0" autoFilter="0"/>
  <autoFilter ref="C136:K696" xr:uid="{00000000-0009-0000-0000-000001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87</v>
      </c>
    </row>
    <row r="4" spans="1:46" s="1" customFormat="1" ht="24.95" customHeight="1">
      <c r="B4" s="21"/>
      <c r="D4" s="111" t="s">
        <v>91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22" t="str">
        <f>'Rekapitulace stavby'!K6</f>
        <v>PD - Areál trolejbusy Ostrava - Sanace objektu gumárny II</v>
      </c>
      <c r="F7" s="323"/>
      <c r="G7" s="323"/>
      <c r="H7" s="323"/>
      <c r="L7" s="21"/>
    </row>
    <row r="8" spans="1:46" s="2" customFormat="1" ht="12" customHeight="1">
      <c r="A8" s="35"/>
      <c r="B8" s="40"/>
      <c r="C8" s="35"/>
      <c r="D8" s="113" t="s">
        <v>92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4" t="s">
        <v>1019</v>
      </c>
      <c r="F9" s="325"/>
      <c r="G9" s="325"/>
      <c r="H9" s="32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1020</v>
      </c>
      <c r="G12" s="35"/>
      <c r="H12" s="35"/>
      <c r="I12" s="113" t="s">
        <v>22</v>
      </c>
      <c r="J12" s="115" t="str">
        <f>'Rekapitulace stavby'!AN8</f>
        <v>25. 3. 2022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6" t="str">
        <f>'Rekapitulace stavby'!E14</f>
        <v>Vyplň údaj</v>
      </c>
      <c r="F18" s="327"/>
      <c r="G18" s="327"/>
      <c r="H18" s="327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27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33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34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28" t="s">
        <v>1</v>
      </c>
      <c r="F27" s="328"/>
      <c r="G27" s="328"/>
      <c r="H27" s="328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ROUND((SUM(BE120:BE129)),  2)</f>
        <v>0</v>
      </c>
      <c r="G33" s="35"/>
      <c r="H33" s="35"/>
      <c r="I33" s="125">
        <v>0.21</v>
      </c>
      <c r="J33" s="124">
        <f>ROUND(((SUM(BE120:BE129))*I33),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ROUND((SUM(BF120:BF129)),  2)</f>
        <v>0</v>
      </c>
      <c r="G34" s="35"/>
      <c r="H34" s="35"/>
      <c r="I34" s="125">
        <v>0.15</v>
      </c>
      <c r="J34" s="124">
        <f>ROUND(((SUM(BF120:BF129))*I34),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ROUND((SUM(BG120:BG129)),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ROUND((SUM(BH120:BH129)),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ROUND((SUM(BI120:BI129)),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PD - Areál trolejbusy Ostrava - Sanace objektu gumárny II</v>
      </c>
      <c r="F85" s="321"/>
      <c r="G85" s="321"/>
      <c r="H85" s="32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9" t="str">
        <f>E9</f>
        <v>VON - Vedlejší a ostatní rozpočtové náklady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25. 3. 2022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DP Ostrava a.s.</v>
      </c>
      <c r="G91" s="37"/>
      <c r="H91" s="37"/>
      <c r="I91" s="30" t="s">
        <v>30</v>
      </c>
      <c r="J91" s="33" t="str">
        <f>E21</f>
        <v>PROJEKT 2010,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M. Morská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95</v>
      </c>
      <c r="D94" s="145"/>
      <c r="E94" s="145"/>
      <c r="F94" s="145"/>
      <c r="G94" s="145"/>
      <c r="H94" s="145"/>
      <c r="I94" s="145"/>
      <c r="J94" s="146" t="s">
        <v>96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97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98</v>
      </c>
    </row>
    <row r="97" spans="1:31" s="9" customFormat="1" ht="24.95" customHeight="1">
      <c r="B97" s="148"/>
      <c r="C97" s="149"/>
      <c r="D97" s="150" t="s">
        <v>1021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1022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1023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1024</v>
      </c>
      <c r="E100" s="157"/>
      <c r="F100" s="157"/>
      <c r="G100" s="157"/>
      <c r="H100" s="157"/>
      <c r="I100" s="157"/>
      <c r="J100" s="158">
        <f>J128</f>
        <v>0</v>
      </c>
      <c r="K100" s="155"/>
      <c r="L100" s="159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120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0" t="str">
        <f>E7</f>
        <v>PD - Areál trolejbusy Ostrava - Sanace objektu gumárny II</v>
      </c>
      <c r="F110" s="321"/>
      <c r="G110" s="321"/>
      <c r="H110" s="321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92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89" t="str">
        <f>E9</f>
        <v>VON - Vedlejší a ostatní rozpočtové náklady</v>
      </c>
      <c r="F112" s="319"/>
      <c r="G112" s="319"/>
      <c r="H112" s="319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 xml:space="preserve"> </v>
      </c>
      <c r="G114" s="37"/>
      <c r="H114" s="37"/>
      <c r="I114" s="30" t="s">
        <v>22</v>
      </c>
      <c r="J114" s="67" t="str">
        <f>IF(J12="","",J12)</f>
        <v>25. 3. 2022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24</v>
      </c>
      <c r="D116" s="37"/>
      <c r="E116" s="37"/>
      <c r="F116" s="28" t="str">
        <f>E15</f>
        <v>DP Ostrava a.s.</v>
      </c>
      <c r="G116" s="37"/>
      <c r="H116" s="37"/>
      <c r="I116" s="30" t="s">
        <v>30</v>
      </c>
      <c r="J116" s="33" t="str">
        <f>E21</f>
        <v>PROJEKT 2010,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28</v>
      </c>
      <c r="D117" s="37"/>
      <c r="E117" s="37"/>
      <c r="F117" s="28" t="str">
        <f>IF(E18="","",E18)</f>
        <v>Vyplň údaj</v>
      </c>
      <c r="G117" s="37"/>
      <c r="H117" s="37"/>
      <c r="I117" s="30" t="s">
        <v>33</v>
      </c>
      <c r="J117" s="33" t="str">
        <f>E24</f>
        <v>M. Morská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0"/>
      <c r="B119" s="161"/>
      <c r="C119" s="162" t="s">
        <v>121</v>
      </c>
      <c r="D119" s="163" t="s">
        <v>62</v>
      </c>
      <c r="E119" s="163" t="s">
        <v>58</v>
      </c>
      <c r="F119" s="163" t="s">
        <v>59</v>
      </c>
      <c r="G119" s="163" t="s">
        <v>122</v>
      </c>
      <c r="H119" s="163" t="s">
        <v>123</v>
      </c>
      <c r="I119" s="163" t="s">
        <v>124</v>
      </c>
      <c r="J119" s="164" t="s">
        <v>96</v>
      </c>
      <c r="K119" s="165" t="s">
        <v>125</v>
      </c>
      <c r="L119" s="166"/>
      <c r="M119" s="76" t="s">
        <v>1</v>
      </c>
      <c r="N119" s="77" t="s">
        <v>41</v>
      </c>
      <c r="O119" s="77" t="s">
        <v>126</v>
      </c>
      <c r="P119" s="77" t="s">
        <v>127</v>
      </c>
      <c r="Q119" s="77" t="s">
        <v>128</v>
      </c>
      <c r="R119" s="77" t="s">
        <v>129</v>
      </c>
      <c r="S119" s="77" t="s">
        <v>130</v>
      </c>
      <c r="T119" s="78" t="s">
        <v>131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5"/>
      <c r="B120" s="36"/>
      <c r="C120" s="83" t="s">
        <v>132</v>
      </c>
      <c r="D120" s="37"/>
      <c r="E120" s="37"/>
      <c r="F120" s="37"/>
      <c r="G120" s="37"/>
      <c r="H120" s="37"/>
      <c r="I120" s="37"/>
      <c r="J120" s="167">
        <f>BK120</f>
        <v>0</v>
      </c>
      <c r="K120" s="37"/>
      <c r="L120" s="40"/>
      <c r="M120" s="79"/>
      <c r="N120" s="168"/>
      <c r="O120" s="80"/>
      <c r="P120" s="169">
        <f>P121</f>
        <v>0</v>
      </c>
      <c r="Q120" s="80"/>
      <c r="R120" s="169">
        <f>R121</f>
        <v>0</v>
      </c>
      <c r="S120" s="80"/>
      <c r="T120" s="170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76</v>
      </c>
      <c r="AU120" s="18" t="s">
        <v>98</v>
      </c>
      <c r="BK120" s="171">
        <f>BK121</f>
        <v>0</v>
      </c>
    </row>
    <row r="121" spans="1:65" s="12" customFormat="1" ht="25.9" customHeight="1">
      <c r="B121" s="172"/>
      <c r="C121" s="173"/>
      <c r="D121" s="174" t="s">
        <v>76</v>
      </c>
      <c r="E121" s="175" t="s">
        <v>1025</v>
      </c>
      <c r="F121" s="175" t="s">
        <v>1026</v>
      </c>
      <c r="G121" s="173"/>
      <c r="H121" s="173"/>
      <c r="I121" s="176"/>
      <c r="J121" s="177">
        <f>BK121</f>
        <v>0</v>
      </c>
      <c r="K121" s="173"/>
      <c r="L121" s="178"/>
      <c r="M121" s="179"/>
      <c r="N121" s="180"/>
      <c r="O121" s="180"/>
      <c r="P121" s="181">
        <f>P122+P125+P128</f>
        <v>0</v>
      </c>
      <c r="Q121" s="180"/>
      <c r="R121" s="181">
        <f>R122+R125+R128</f>
        <v>0</v>
      </c>
      <c r="S121" s="180"/>
      <c r="T121" s="182">
        <f>T122+T125+T128</f>
        <v>0</v>
      </c>
      <c r="AR121" s="183" t="s">
        <v>166</v>
      </c>
      <c r="AT121" s="184" t="s">
        <v>76</v>
      </c>
      <c r="AU121" s="184" t="s">
        <v>77</v>
      </c>
      <c r="AY121" s="183" t="s">
        <v>135</v>
      </c>
      <c r="BK121" s="185">
        <f>BK122+BK125+BK128</f>
        <v>0</v>
      </c>
    </row>
    <row r="122" spans="1:65" s="12" customFormat="1" ht="22.9" customHeight="1">
      <c r="B122" s="172"/>
      <c r="C122" s="173"/>
      <c r="D122" s="174" t="s">
        <v>76</v>
      </c>
      <c r="E122" s="186" t="s">
        <v>1027</v>
      </c>
      <c r="F122" s="186" t="s">
        <v>1028</v>
      </c>
      <c r="G122" s="173"/>
      <c r="H122" s="173"/>
      <c r="I122" s="176"/>
      <c r="J122" s="187">
        <f>BK122</f>
        <v>0</v>
      </c>
      <c r="K122" s="173"/>
      <c r="L122" s="178"/>
      <c r="M122" s="179"/>
      <c r="N122" s="180"/>
      <c r="O122" s="180"/>
      <c r="P122" s="181">
        <f>SUM(P123:P124)</f>
        <v>0</v>
      </c>
      <c r="Q122" s="180"/>
      <c r="R122" s="181">
        <f>SUM(R123:R124)</f>
        <v>0</v>
      </c>
      <c r="S122" s="180"/>
      <c r="T122" s="182">
        <f>SUM(T123:T124)</f>
        <v>0</v>
      </c>
      <c r="AR122" s="183" t="s">
        <v>166</v>
      </c>
      <c r="AT122" s="184" t="s">
        <v>76</v>
      </c>
      <c r="AU122" s="184" t="s">
        <v>85</v>
      </c>
      <c r="AY122" s="183" t="s">
        <v>135</v>
      </c>
      <c r="BK122" s="185">
        <f>SUM(BK123:BK124)</f>
        <v>0</v>
      </c>
    </row>
    <row r="123" spans="1:65" s="2" customFormat="1" ht="24.2" customHeight="1">
      <c r="A123" s="35"/>
      <c r="B123" s="36"/>
      <c r="C123" s="188" t="s">
        <v>85</v>
      </c>
      <c r="D123" s="188" t="s">
        <v>137</v>
      </c>
      <c r="E123" s="189" t="s">
        <v>1029</v>
      </c>
      <c r="F123" s="190" t="s">
        <v>1030</v>
      </c>
      <c r="G123" s="191" t="s">
        <v>1031</v>
      </c>
      <c r="H123" s="192">
        <v>1</v>
      </c>
      <c r="I123" s="193"/>
      <c r="J123" s="194">
        <f>ROUND(I123*H123,2)</f>
        <v>0</v>
      </c>
      <c r="K123" s="195"/>
      <c r="L123" s="40"/>
      <c r="M123" s="196" t="s">
        <v>1</v>
      </c>
      <c r="N123" s="197" t="s">
        <v>42</v>
      </c>
      <c r="O123" s="72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1032</v>
      </c>
      <c r="AT123" s="200" t="s">
        <v>137</v>
      </c>
      <c r="AU123" s="200" t="s">
        <v>87</v>
      </c>
      <c r="AY123" s="18" t="s">
        <v>135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8" t="s">
        <v>85</v>
      </c>
      <c r="BK123" s="201">
        <f>ROUND(I123*H123,2)</f>
        <v>0</v>
      </c>
      <c r="BL123" s="18" t="s">
        <v>1032</v>
      </c>
      <c r="BM123" s="200" t="s">
        <v>1033</v>
      </c>
    </row>
    <row r="124" spans="1:65" s="2" customFormat="1" ht="16.5" customHeight="1">
      <c r="A124" s="35"/>
      <c r="B124" s="36"/>
      <c r="C124" s="188" t="s">
        <v>87</v>
      </c>
      <c r="D124" s="188" t="s">
        <v>137</v>
      </c>
      <c r="E124" s="189" t="s">
        <v>1034</v>
      </c>
      <c r="F124" s="190" t="s">
        <v>1035</v>
      </c>
      <c r="G124" s="191" t="s">
        <v>1031</v>
      </c>
      <c r="H124" s="192">
        <v>1</v>
      </c>
      <c r="I124" s="193"/>
      <c r="J124" s="194">
        <f>ROUND(I124*H124,2)</f>
        <v>0</v>
      </c>
      <c r="K124" s="195"/>
      <c r="L124" s="40"/>
      <c r="M124" s="196" t="s">
        <v>1</v>
      </c>
      <c r="N124" s="197" t="s">
        <v>42</v>
      </c>
      <c r="O124" s="72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1032</v>
      </c>
      <c r="AT124" s="200" t="s">
        <v>137</v>
      </c>
      <c r="AU124" s="200" t="s">
        <v>87</v>
      </c>
      <c r="AY124" s="18" t="s">
        <v>135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8" t="s">
        <v>85</v>
      </c>
      <c r="BK124" s="201">
        <f>ROUND(I124*H124,2)</f>
        <v>0</v>
      </c>
      <c r="BL124" s="18" t="s">
        <v>1032</v>
      </c>
      <c r="BM124" s="200" t="s">
        <v>1036</v>
      </c>
    </row>
    <row r="125" spans="1:65" s="12" customFormat="1" ht="22.9" customHeight="1">
      <c r="B125" s="172"/>
      <c r="C125" s="173"/>
      <c r="D125" s="174" t="s">
        <v>76</v>
      </c>
      <c r="E125" s="186" t="s">
        <v>1037</v>
      </c>
      <c r="F125" s="186" t="s">
        <v>1038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SUM(P126:P127)</f>
        <v>0</v>
      </c>
      <c r="Q125" s="180"/>
      <c r="R125" s="181">
        <f>SUM(R126:R127)</f>
        <v>0</v>
      </c>
      <c r="S125" s="180"/>
      <c r="T125" s="182">
        <f>SUM(T126:T127)</f>
        <v>0</v>
      </c>
      <c r="AR125" s="183" t="s">
        <v>166</v>
      </c>
      <c r="AT125" s="184" t="s">
        <v>76</v>
      </c>
      <c r="AU125" s="184" t="s">
        <v>85</v>
      </c>
      <c r="AY125" s="183" t="s">
        <v>135</v>
      </c>
      <c r="BK125" s="185">
        <f>SUM(BK126:BK127)</f>
        <v>0</v>
      </c>
    </row>
    <row r="126" spans="1:65" s="2" customFormat="1" ht="24.2" customHeight="1">
      <c r="A126" s="35"/>
      <c r="B126" s="36"/>
      <c r="C126" s="188" t="s">
        <v>150</v>
      </c>
      <c r="D126" s="188" t="s">
        <v>137</v>
      </c>
      <c r="E126" s="189" t="s">
        <v>1039</v>
      </c>
      <c r="F126" s="190" t="s">
        <v>1040</v>
      </c>
      <c r="G126" s="191" t="s">
        <v>1031</v>
      </c>
      <c r="H126" s="192">
        <v>1</v>
      </c>
      <c r="I126" s="193"/>
      <c r="J126" s="194">
        <f>ROUND(I126*H126,2)</f>
        <v>0</v>
      </c>
      <c r="K126" s="195"/>
      <c r="L126" s="40"/>
      <c r="M126" s="196" t="s">
        <v>1</v>
      </c>
      <c r="N126" s="197" t="s">
        <v>42</v>
      </c>
      <c r="O126" s="72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1032</v>
      </c>
      <c r="AT126" s="200" t="s">
        <v>137</v>
      </c>
      <c r="AU126" s="200" t="s">
        <v>87</v>
      </c>
      <c r="AY126" s="18" t="s">
        <v>135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8" t="s">
        <v>85</v>
      </c>
      <c r="BK126" s="201">
        <f>ROUND(I126*H126,2)</f>
        <v>0</v>
      </c>
      <c r="BL126" s="18" t="s">
        <v>1032</v>
      </c>
      <c r="BM126" s="200" t="s">
        <v>1041</v>
      </c>
    </row>
    <row r="127" spans="1:65" s="2" customFormat="1" ht="24.2" customHeight="1">
      <c r="A127" s="35"/>
      <c r="B127" s="36"/>
      <c r="C127" s="188" t="s">
        <v>141</v>
      </c>
      <c r="D127" s="188" t="s">
        <v>137</v>
      </c>
      <c r="E127" s="189" t="s">
        <v>1042</v>
      </c>
      <c r="F127" s="190" t="s">
        <v>1043</v>
      </c>
      <c r="G127" s="191" t="s">
        <v>1031</v>
      </c>
      <c r="H127" s="192">
        <v>1</v>
      </c>
      <c r="I127" s="193"/>
      <c r="J127" s="194">
        <f>ROUND(I127*H127,2)</f>
        <v>0</v>
      </c>
      <c r="K127" s="195"/>
      <c r="L127" s="40"/>
      <c r="M127" s="196" t="s">
        <v>1</v>
      </c>
      <c r="N127" s="197" t="s">
        <v>42</v>
      </c>
      <c r="O127" s="72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1032</v>
      </c>
      <c r="AT127" s="200" t="s">
        <v>137</v>
      </c>
      <c r="AU127" s="200" t="s">
        <v>87</v>
      </c>
      <c r="AY127" s="18" t="s">
        <v>135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85</v>
      </c>
      <c r="BK127" s="201">
        <f>ROUND(I127*H127,2)</f>
        <v>0</v>
      </c>
      <c r="BL127" s="18" t="s">
        <v>1032</v>
      </c>
      <c r="BM127" s="200" t="s">
        <v>1044</v>
      </c>
    </row>
    <row r="128" spans="1:65" s="12" customFormat="1" ht="22.9" customHeight="1">
      <c r="B128" s="172"/>
      <c r="C128" s="173"/>
      <c r="D128" s="174" t="s">
        <v>76</v>
      </c>
      <c r="E128" s="186" t="s">
        <v>1045</v>
      </c>
      <c r="F128" s="186" t="s">
        <v>1046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P129</f>
        <v>0</v>
      </c>
      <c r="Q128" s="180"/>
      <c r="R128" s="181">
        <f>R129</f>
        <v>0</v>
      </c>
      <c r="S128" s="180"/>
      <c r="T128" s="182">
        <f>T129</f>
        <v>0</v>
      </c>
      <c r="AR128" s="183" t="s">
        <v>166</v>
      </c>
      <c r="AT128" s="184" t="s">
        <v>76</v>
      </c>
      <c r="AU128" s="184" t="s">
        <v>85</v>
      </c>
      <c r="AY128" s="183" t="s">
        <v>135</v>
      </c>
      <c r="BK128" s="185">
        <f>BK129</f>
        <v>0</v>
      </c>
    </row>
    <row r="129" spans="1:65" s="2" customFormat="1" ht="16.5" customHeight="1">
      <c r="A129" s="35"/>
      <c r="B129" s="36"/>
      <c r="C129" s="188" t="s">
        <v>166</v>
      </c>
      <c r="D129" s="188" t="s">
        <v>137</v>
      </c>
      <c r="E129" s="189" t="s">
        <v>1047</v>
      </c>
      <c r="F129" s="190" t="s">
        <v>1048</v>
      </c>
      <c r="G129" s="191" t="s">
        <v>1031</v>
      </c>
      <c r="H129" s="192">
        <v>1</v>
      </c>
      <c r="I129" s="193"/>
      <c r="J129" s="194">
        <f>ROUND(I129*H129,2)</f>
        <v>0</v>
      </c>
      <c r="K129" s="195"/>
      <c r="L129" s="40"/>
      <c r="M129" s="261" t="s">
        <v>1</v>
      </c>
      <c r="N129" s="262" t="s">
        <v>42</v>
      </c>
      <c r="O129" s="263"/>
      <c r="P129" s="264">
        <f>O129*H129</f>
        <v>0</v>
      </c>
      <c r="Q129" s="264">
        <v>0</v>
      </c>
      <c r="R129" s="264">
        <f>Q129*H129</f>
        <v>0</v>
      </c>
      <c r="S129" s="264">
        <v>0</v>
      </c>
      <c r="T129" s="26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1032</v>
      </c>
      <c r="AT129" s="200" t="s">
        <v>137</v>
      </c>
      <c r="AU129" s="200" t="s">
        <v>87</v>
      </c>
      <c r="AY129" s="18" t="s">
        <v>135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85</v>
      </c>
      <c r="BK129" s="201">
        <f>ROUND(I129*H129,2)</f>
        <v>0</v>
      </c>
      <c r="BL129" s="18" t="s">
        <v>1032</v>
      </c>
      <c r="BM129" s="200" t="s">
        <v>1049</v>
      </c>
    </row>
    <row r="130" spans="1:65" s="2" customFormat="1" ht="6.95" customHeight="1">
      <c r="A130" s="35"/>
      <c r="B130" s="55"/>
      <c r="C130" s="56"/>
      <c r="D130" s="56"/>
      <c r="E130" s="56"/>
      <c r="F130" s="56"/>
      <c r="G130" s="56"/>
      <c r="H130" s="56"/>
      <c r="I130" s="56"/>
      <c r="J130" s="56"/>
      <c r="K130" s="56"/>
      <c r="L130" s="40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algorithmName="SHA-512" hashValue="NvMWO9XMU29ll3lFZT/DCdQ1qABSIYFIPuG4qqKm7WRaGXvj/Gs/qX4DDqsSkavt/fHkcG5/nXlfuLeknLLiKA==" saltValue="p1G+i9ZHRV8438WDc6miQ5u7rCzkmq0CE8ofBBvB3GlEm1Tn5pGoKTTKCoAw8eUYgcUb7si2zxFGu6KMNmLmxg==" spinCount="100000" sheet="1" objects="1" scenarios="1" formatColumns="0" formatRows="0" autoFilter="0"/>
  <autoFilter ref="C119:K129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Titulní stránka</vt:lpstr>
      <vt:lpstr>Rekapitulace stavby</vt:lpstr>
      <vt:lpstr>SO 01 - Gumárna</vt:lpstr>
      <vt:lpstr>VON - Vedlejší a ostatní ...</vt:lpstr>
      <vt:lpstr>'Rekapitulace stavby'!Názvy_tisku</vt:lpstr>
      <vt:lpstr>'SO 01 - Gumárna'!Názvy_tisku</vt:lpstr>
      <vt:lpstr>'VON - Vedlejší a ostatní ...'!Názvy_tisku</vt:lpstr>
      <vt:lpstr>'Rekapitulace stavby'!Oblast_tisku</vt:lpstr>
      <vt:lpstr>'SO 01 - Gumárna'!Oblast_tisku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Morská</dc:creator>
  <cp:lastModifiedBy>Miroslava Morska</cp:lastModifiedBy>
  <cp:lastPrinted>2022-04-06T12:16:08Z</cp:lastPrinted>
  <dcterms:created xsi:type="dcterms:W3CDTF">2022-04-06T11:40:23Z</dcterms:created>
  <dcterms:modified xsi:type="dcterms:W3CDTF">2022-04-06T12:17:13Z</dcterms:modified>
</cp:coreProperties>
</file>