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ckova.anna\Desktop\Frézování 2022\Petr Drábek\"/>
    </mc:Choice>
  </mc:AlternateContent>
  <xr:revisionPtr revIDLastSave="0" documentId="13_ncr:1_{733277EE-2B98-4086-A2B1-4D81654ACDAB}" xr6:coauthVersionLast="47" xr6:coauthVersionMax="47" xr10:uidLastSave="{00000000-0000-0000-0000-000000000000}"/>
  <bookViews>
    <workbookView xWindow="-120" yWindow="-120" windowWidth="29040" windowHeight="15840" tabRatio="749" activeTab="1" xr2:uid="{00000000-000D-0000-FFFF-FFFF00000000}"/>
  </bookViews>
  <sheets>
    <sheet name="Rekapitulace" sheetId="5" r:id="rId1"/>
    <sheet name="MK Brněnské nám" sheetId="19" r:id="rId2"/>
    <sheet name="MK Horní Valy" sheetId="20" r:id="rId3"/>
    <sheet name="Vedlejší rozpočtové náklady" sheetId="21" r:id="rId4"/>
  </sheets>
  <definedNames>
    <definedName name="_xlnm.Print_Area" localSheetId="0">Rekapitulace!$A$1:$B$24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5" l="1"/>
  <c r="A7" i="5"/>
  <c r="L15" i="21"/>
  <c r="L14" i="21"/>
  <c r="L13" i="21"/>
  <c r="L11" i="21"/>
  <c r="L10" i="21"/>
  <c r="L9" i="21"/>
  <c r="L29" i="20"/>
  <c r="L28" i="20"/>
  <c r="L27" i="20"/>
  <c r="L20" i="20"/>
  <c r="L18" i="20"/>
  <c r="L15" i="20"/>
  <c r="L14" i="20"/>
  <c r="L12" i="20"/>
  <c r="L21" i="20" l="1"/>
  <c r="L16" i="21"/>
  <c r="K19" i="21" s="1"/>
  <c r="L22" i="20"/>
  <c r="L9" i="20"/>
  <c r="L10" i="20" s="1"/>
  <c r="F21" i="21" l="1"/>
  <c r="K21" i="21" s="1"/>
  <c r="B8" i="5" a="1"/>
  <c r="B8" i="5" s="1"/>
  <c r="L19" i="20"/>
  <c r="L13" i="20"/>
  <c r="L16" i="20" s="1"/>
  <c r="L26" i="20"/>
  <c r="L24" i="20"/>
  <c r="L25" i="20"/>
  <c r="L23" i="20"/>
  <c r="L30" i="20" l="1"/>
  <c r="K33" i="20" s="1"/>
  <c r="B7" i="5" s="1" a="1"/>
  <c r="B7" i="5" s="1"/>
  <c r="F35" i="20" l="1"/>
  <c r="K35" i="20" s="1"/>
  <c r="L27" i="19" l="1"/>
  <c r="A6" i="5" l="1"/>
  <c r="L15" i="19"/>
  <c r="L29" i="19"/>
  <c r="L21" i="19"/>
  <c r="L14" i="19" l="1"/>
  <c r="L18" i="19"/>
  <c r="L9" i="19"/>
  <c r="L10" i="19" s="1"/>
  <c r="L19" i="19"/>
  <c r="L13" i="19"/>
  <c r="L20" i="19"/>
  <c r="L12" i="19"/>
  <c r="L16" i="19" l="1"/>
  <c r="L22" i="19"/>
  <c r="L23" i="19" l="1"/>
  <c r="L26" i="19"/>
  <c r="L24" i="19"/>
  <c r="L25" i="19" l="1"/>
  <c r="L28" i="19"/>
  <c r="L30" i="19" s="1"/>
  <c r="K33" i="19" s="1"/>
  <c r="F35" i="19" l="1"/>
  <c r="K35" i="19" s="1"/>
  <c r="B6" i="5"/>
  <c r="B10" i="5" s="1"/>
  <c r="B12" i="5" l="1"/>
  <c r="B11" i="5" l="1"/>
  <c r="C8" i="5"/>
  <c r="C7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<sst xmlns="http://schemas.openxmlformats.org/spreadsheetml/2006/main" count="217" uniqueCount="102">
  <si>
    <t>Investor:</t>
  </si>
  <si>
    <t>Položka</t>
  </si>
  <si>
    <t>Text</t>
  </si>
  <si>
    <t>Množství</t>
  </si>
  <si>
    <t>m.j.</t>
  </si>
  <si>
    <t>Cena</t>
  </si>
  <si>
    <t>Celkem</t>
  </si>
  <si>
    <t>Zemní práce</t>
  </si>
  <si>
    <t xml:space="preserve">M2   </t>
  </si>
  <si>
    <t>_4KT0RMYH3</t>
  </si>
  <si>
    <t>Zemní práce Celkem :</t>
  </si>
  <si>
    <t>Komunikace</t>
  </si>
  <si>
    <t>573231111</t>
  </si>
  <si>
    <t xml:space="preserve">Postřik živičný spojovací ze silniční emulze v množství do 0,7 kg/m2                                </t>
  </si>
  <si>
    <t>_4KT0RS7IF</t>
  </si>
  <si>
    <t>_4KT0RSQVV</t>
  </si>
  <si>
    <t>_4KU0RQ67H</t>
  </si>
  <si>
    <t>Komunikace Celkem :</t>
  </si>
  <si>
    <t>Ostatní konstrukce a práce</t>
  </si>
  <si>
    <t>Ostatní konstrukce a práce Celkem :</t>
  </si>
  <si>
    <t xml:space="preserve">Vyplnění spár živičnou zálivkou                                                                     </t>
  </si>
  <si>
    <t xml:space="preserve">M    </t>
  </si>
  <si>
    <t>_4KT0RW5HX</t>
  </si>
  <si>
    <t>_4KT0S8R5Q</t>
  </si>
  <si>
    <t>_4KT0RVQMB</t>
  </si>
  <si>
    <t>_4KT0RVFOW</t>
  </si>
  <si>
    <t>_4KT0ROSAA</t>
  </si>
  <si>
    <t>997211511</t>
  </si>
  <si>
    <t xml:space="preserve">Vodorovná doprava suti po suchu na vzdálenost do 1 km                                               </t>
  </si>
  <si>
    <t xml:space="preserve">T    </t>
  </si>
  <si>
    <t>_4KT0RPZ32</t>
  </si>
  <si>
    <t>997211519</t>
  </si>
  <si>
    <t xml:space="preserve">Příplatek ZKD 1 km u vodorovné dopravy suti                                                         </t>
  </si>
  <si>
    <t>_4KT0RQPX1</t>
  </si>
  <si>
    <t>997221845</t>
  </si>
  <si>
    <t>_4KU0SWURH</t>
  </si>
  <si>
    <t>998225111</t>
  </si>
  <si>
    <t xml:space="preserve">Přesun hmot pro pozemní komunikace s krytem z kamene, monolitickým betonovým nebo živičným          </t>
  </si>
  <si>
    <t>_4KT0RR0TJ</t>
  </si>
  <si>
    <t>STAVBA CELKEM</t>
  </si>
  <si>
    <t>Sazba DPH</t>
  </si>
  <si>
    <t>DPH celkem</t>
  </si>
  <si>
    <t xml:space="preserve">Asfaltový beton vrstva obrusná ACO 11 (ABS) tř. I tl 50 mm š přes 3 m z nemodifikovaného asfaltu    </t>
  </si>
  <si>
    <t xml:space="preserve">577144121     </t>
  </si>
  <si>
    <t>Celková cena bez DPH:</t>
  </si>
  <si>
    <t>Celková cena s DPH:</t>
  </si>
  <si>
    <t>VRN</t>
  </si>
  <si>
    <t>Přechodné dopravní značení</t>
  </si>
  <si>
    <t>kpl</t>
  </si>
  <si>
    <t xml:space="preserve">Zarovnání styčné plochy podkladu nebo krytu z betonu tl do 150 mm                                   </t>
  </si>
  <si>
    <t>919731112</t>
  </si>
  <si>
    <t xml:space="preserve">Řezání stávajícího živičného krytu hl do 100 mm                                             </t>
  </si>
  <si>
    <t>919735112</t>
  </si>
  <si>
    <t xml:space="preserve">Čištění vozovek metením podkladu nebo krytu betonového nebo živičného             </t>
  </si>
  <si>
    <t>938909331</t>
  </si>
  <si>
    <t>Poplatek za uložení odpadu z asfaltových povrchů na skládce</t>
  </si>
  <si>
    <t>Město Hodonín</t>
  </si>
  <si>
    <t>Rekapitulace stavebních objektů</t>
  </si>
  <si>
    <t>Název objektu</t>
  </si>
  <si>
    <t>DPH 21%:</t>
  </si>
  <si>
    <t>Cena celkem bez DPH:</t>
  </si>
  <si>
    <t>Cena celkem vč. DPH 21%:</t>
  </si>
  <si>
    <t>Cena za objekt bez DPH v Kč</t>
  </si>
  <si>
    <t xml:space="preserve">113154364     </t>
  </si>
  <si>
    <t xml:space="preserve">Frézování živičného krytu tl 80 mm pruh š 2 m pl do 10000 m2 s překážkami v trase           </t>
  </si>
  <si>
    <t>58920</t>
  </si>
  <si>
    <t xml:space="preserve">Řezání spár pro vytvoření komůrky š 15 mm hl 30 mm pro těsnící zálivku v živičném krytu                                   </t>
  </si>
  <si>
    <t xml:space="preserve">919112223 </t>
  </si>
  <si>
    <t xml:space="preserve">919721221 </t>
  </si>
  <si>
    <t xml:space="preserve">Geomříž pro vyztužení asfaltového povrchu                                                          </t>
  </si>
  <si>
    <t>D+M</t>
  </si>
  <si>
    <t>m</t>
  </si>
  <si>
    <t xml:space="preserve">Asfaltový beton vrstva ložní ACL 16 (ABH) tl 50 mm š do 3 m z nemodifikovaného asfaltu                 </t>
  </si>
  <si>
    <t>577145112</t>
  </si>
  <si>
    <t>„Hodonín – opravy asfaltových vrstev MK 2022“</t>
  </si>
  <si>
    <t>;</t>
  </si>
  <si>
    <t xml:space="preserve">Uliční dešťová vpusť - včetně napojení na kanalizaci </t>
  </si>
  <si>
    <t>Hodonín, rekonstrukce asfaltových vrstev MK Brněnské náměstí</t>
  </si>
  <si>
    <t>Osazení silničního obrubníku do lože z betonu C12/15 vč. vytrhnutí starého, provedení lože a zapravení</t>
  </si>
  <si>
    <t xml:space="preserve">Hodonín, rekonstrukce asfaltových vrstev MK Horní Valy (Měšťanská - Milíčova)                  </t>
  </si>
  <si>
    <t>577123121</t>
  </si>
  <si>
    <t xml:space="preserve">Vyrovnání povrchu dosavadních krytů asfaltovým betonem ACO (AB) tl do 30 mm                      </t>
  </si>
  <si>
    <t>997221875</t>
  </si>
  <si>
    <t>MTŽ</t>
  </si>
  <si>
    <t>Výšková úprava UV a poklopů</t>
  </si>
  <si>
    <t>ks</t>
  </si>
  <si>
    <t>Kompletní UV vč. napojení do kanalizace</t>
  </si>
  <si>
    <t>Vedlejší náklady</t>
  </si>
  <si>
    <t>Zařízení staveniště</t>
  </si>
  <si>
    <t>soubor</t>
  </si>
  <si>
    <t>_4KT0T7PTR</t>
  </si>
  <si>
    <t>Koordinanční činnost</t>
  </si>
  <si>
    <t>_4KT0T859B</t>
  </si>
  <si>
    <t>Zajištění BOZP na staveništi</t>
  </si>
  <si>
    <t>_4KT0SC7RX</t>
  </si>
  <si>
    <t>Ostatní náklady</t>
  </si>
  <si>
    <t>Průzkumné práce</t>
  </si>
  <si>
    <t>_4KT0S2V0U</t>
  </si>
  <si>
    <t>Zajištění zkoušek</t>
  </si>
  <si>
    <t>Zeměměřičské práce při výstavbě - nivelace</t>
  </si>
  <si>
    <t>VN a ON Celkem :</t>
  </si>
  <si>
    <t>Vedlejší rozpočtové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</si>
</sst>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right"/>
    </xf>
    <xf numFmtId="0" fontId="13" fillId="0" borderId="3" xfId="0" applyFont="1" applyBorder="1"/>
    <xf numFmtId="164" fontId="13" fillId="0" borderId="3" xfId="0" applyNumberFormat="1" applyFont="1" applyBorder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3" fillId="3" borderId="0" xfId="0" applyFont="1" applyFill="1" applyAlignment="1">
      <alignment horizont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4" fontId="3" fillId="3" borderId="0" xfId="0" applyNumberFormat="1" applyFont="1" applyFill="1"/>
    <xf numFmtId="0" fontId="6" fillId="4" borderId="0" xfId="0" applyFont="1" applyFill="1"/>
    <xf numFmtId="4" fontId="2" fillId="0" borderId="0" xfId="0" applyNumberFormat="1" applyFont="1" applyFill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3" fillId="0" borderId="3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0" fontId="6" fillId="4" borderId="0" xfId="0" applyFont="1" applyFill="1" applyAlignment="1"/>
    <xf numFmtId="0" fontId="1" fillId="4" borderId="0" xfId="0" applyFont="1" applyFill="1" applyAlignment="1"/>
    <xf numFmtId="4" fontId="6" fillId="4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64" fontId="6" fillId="4" borderId="0" xfId="0" applyNumberFormat="1" applyFont="1" applyFill="1" applyAlignment="1">
      <alignment horizontal="right"/>
    </xf>
    <xf numFmtId="164" fontId="1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2" fillId="3" borderId="0" xfId="0" applyFont="1" applyFill="1" applyAlignment="1"/>
    <xf numFmtId="0" fontId="0" fillId="3" borderId="0" xfId="0" applyFill="1" applyAlignment="1"/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0" xfId="0" applyFont="1"/>
    <xf numFmtId="0" fontId="0" fillId="0" borderId="0" xfId="0"/>
    <xf numFmtId="0" fontId="2" fillId="3" borderId="0" xfId="0" applyFont="1" applyFill="1"/>
    <xf numFmtId="0" fontId="0" fillId="3" borderId="0" xfId="0" applyFill="1"/>
    <xf numFmtId="0" fontId="6" fillId="4" borderId="0" xfId="0" applyFont="1" applyFill="1"/>
    <xf numFmtId="0" fontId="1" fillId="4" borderId="0" xfId="0" applyFont="1" applyFill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0" borderId="2" xfId="0" applyFont="1" applyBorder="1"/>
    <xf numFmtId="0" fontId="0" fillId="0" borderId="2" xfId="0" applyBorder="1"/>
    <xf numFmtId="4" fontId="2" fillId="0" borderId="0" xfId="0" applyNumberFormat="1" applyFo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394608</xdr:colOff>
      <xdr:row>37</xdr:row>
      <xdr:rowOff>31024</xdr:rowOff>
    </xdr:from>
    <xdr:to>
      <xdr:col>10</xdr:col>
      <xdr:colOff>763906</xdr:colOff>
      <xdr:row>67</xdr:row>
      <xdr:rowOff>35349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7B748B4-987E-4B57-B9C5-E8435AE68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6" b="33732"/>
        <a:stretch/>
      </xdr:blipFill>
      <xdr:spPr>
        <a:xfrm>
          <a:off x="775608" y="6303917"/>
          <a:ext cx="7553869" cy="5311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248479</xdr:colOff>
      <xdr:row>36</xdr:row>
      <xdr:rowOff>36940</xdr:rowOff>
    </xdr:from>
    <xdr:to>
      <xdr:col>10</xdr:col>
      <xdr:colOff>212201</xdr:colOff>
      <xdr:row>65</xdr:row>
      <xdr:rowOff>92477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97BD04F-917C-4B23-8D71-FAA77F15F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994" y="6571090"/>
          <a:ext cx="6412147" cy="530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92.85546875" customWidth="1"/>
    <col min="2" max="2" width="33" customWidth="1"/>
  </cols>
  <sheetData>
    <row r="1" spans="1:3" ht="23.25" x14ac:dyDescent="0.35">
      <c r="A1" s="2" t="s">
        <v>74</v>
      </c>
    </row>
    <row r="2" spans="1:3" ht="23.25" x14ac:dyDescent="0.35">
      <c r="A2" s="2" t="s">
        <v>57</v>
      </c>
    </row>
    <row r="4" spans="1:3" ht="18.75" x14ac:dyDescent="0.3">
      <c r="A4" s="1" t="s">
        <v>58</v>
      </c>
      <c r="B4" s="3" t="s">
        <v>62</v>
      </c>
    </row>
    <row r="5" spans="1:3" ht="18.75" x14ac:dyDescent="0.3">
      <c r="A5" s="1"/>
      <c r="B5" s="3"/>
    </row>
    <row r="6" spans="1:3" s="6" customFormat="1" ht="18.75" x14ac:dyDescent="0.3">
      <c r="A6" s="19" t="str">
        <f>'MK Brněnské nám'!A1</f>
        <v>Hodonín, rekonstrukce asfaltových vrstev MK Brněnské náměstí</v>
      </c>
      <c r="B6" s="5">
        <f>'MK Brněnské nám'!K33</f>
        <v>0</v>
      </c>
      <c r="C6" s="21"/>
    </row>
    <row r="7" spans="1:3" ht="19.899999999999999" customHeight="1" x14ac:dyDescent="0.3">
      <c r="A7" s="19" t="str">
        <f>'MK Horní Valy'!A1</f>
        <v xml:space="preserve">Hodonín, rekonstrukce asfaltových vrstev MK Horní Valy (Měšťanská - Milíčova)                  </v>
      </c>
      <c r="B7" s="5" cm="1">
        <f t="array" ref="B7:C7">'MK Horní Valy'!K33:L33</f>
        <v>0</v>
      </c>
      <c r="C7">
        <v>0</v>
      </c>
    </row>
    <row r="8" spans="1:3" s="21" customFormat="1" ht="19.899999999999999" customHeight="1" x14ac:dyDescent="0.3">
      <c r="A8" s="19" t="str">
        <f>'Vedlejší rozpočtové náklady'!A1</f>
        <v>Vedlejší rozpočtové náklady</v>
      </c>
      <c r="B8" s="5" cm="1">
        <f t="array" ref="B8:C8">'Vedlejší rozpočtové náklady'!K19:L19</f>
        <v>0</v>
      </c>
      <c r="C8" s="21">
        <v>0</v>
      </c>
    </row>
    <row r="9" spans="1:3" ht="18.75" x14ac:dyDescent="0.3">
      <c r="A9" s="1"/>
      <c r="B9" s="1"/>
    </row>
    <row r="10" spans="1:3" ht="18.75" x14ac:dyDescent="0.3">
      <c r="A10" s="4" t="s">
        <v>60</v>
      </c>
      <c r="B10" s="5">
        <f>SUM(B6:B8)</f>
        <v>0</v>
      </c>
    </row>
    <row r="11" spans="1:3" ht="18.75" x14ac:dyDescent="0.3">
      <c r="A11" s="4" t="s">
        <v>59</v>
      </c>
      <c r="B11" s="5">
        <f>B10*0.21</f>
        <v>0</v>
      </c>
    </row>
    <row r="12" spans="1:3" ht="18.75" x14ac:dyDescent="0.3">
      <c r="A12" s="4" t="s">
        <v>61</v>
      </c>
      <c r="B12" s="5">
        <f>B10*1.21</f>
        <v>0</v>
      </c>
    </row>
  </sheetData>
  <sheetProtection algorithmName="SHA-512" hashValue="ydMzxqlnSRmuxxp7jGnZ97QrxZLKT0iB42QyNYuzISOmmPK2/5rTYWZ7ibmY9DhPGt3jhVNnDzdJqluFEvYF8w==" saltValue="gdrUid+CoYR+Tee5E95sGQ==" spinCount="100000" sheet="1" objects="1" scenarios="1"/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6D9C-0D82-41C1-AE63-E61892A9906A}">
  <dimension ref="A1:M39"/>
  <sheetViews>
    <sheetView tabSelected="1" view="pageBreakPreview" topLeftCell="A7" zoomScale="130" zoomScaleNormal="100" zoomScaleSheetLayoutView="130" workbookViewId="0">
      <selection activeCell="J20" sqref="J20"/>
    </sheetView>
  </sheetViews>
  <sheetFormatPr defaultColWidth="9.140625" defaultRowHeight="15" x14ac:dyDescent="0.25"/>
  <cols>
    <col min="1" max="1" width="5.5703125" style="7" customWidth="1"/>
    <col min="2" max="2" width="10.140625" style="7" customWidth="1"/>
    <col min="3" max="4" width="9.7109375" style="7" customWidth="1"/>
    <col min="5" max="7" width="9.140625" style="7"/>
    <col min="8" max="8" width="29.7109375" style="7" customWidth="1"/>
    <col min="9" max="9" width="11.7109375" style="7" customWidth="1"/>
    <col min="10" max="10" width="6.28515625" style="7" customWidth="1"/>
    <col min="11" max="11" width="12.7109375" style="7" customWidth="1"/>
    <col min="12" max="12" width="13.7109375" style="7" customWidth="1"/>
    <col min="13" max="13" width="16.7109375" style="6" hidden="1" customWidth="1"/>
    <col min="14" max="16384" width="9.140625" style="6"/>
  </cols>
  <sheetData>
    <row r="1" spans="1:13" ht="15" customHeight="1" x14ac:dyDescent="0.25">
      <c r="A1" s="49" t="s">
        <v>77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15" customHeight="1" x14ac:dyDescent="0.25">
      <c r="A2" s="51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1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ht="15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</row>
    <row r="5" spans="1:13" x14ac:dyDescent="0.25">
      <c r="A5" s="7" t="s">
        <v>0</v>
      </c>
      <c r="B5" s="6"/>
      <c r="C5" s="7" t="s">
        <v>56</v>
      </c>
      <c r="D5" s="6"/>
      <c r="E5" s="6"/>
      <c r="F5" s="6"/>
      <c r="G5" s="6"/>
      <c r="H5" s="6"/>
      <c r="I5" s="6"/>
      <c r="J5" s="6"/>
      <c r="K5" s="6"/>
      <c r="L5" s="6"/>
    </row>
    <row r="6" spans="1:13" ht="15.75" thickBo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15.75" thickBot="1" x14ac:dyDescent="0.3">
      <c r="A7" s="52" t="s">
        <v>1</v>
      </c>
      <c r="B7" s="53"/>
      <c r="C7" s="54" t="s">
        <v>2</v>
      </c>
      <c r="D7" s="55"/>
      <c r="E7" s="55"/>
      <c r="F7" s="55"/>
      <c r="G7" s="55"/>
      <c r="H7" s="55"/>
      <c r="I7" s="9" t="s">
        <v>3</v>
      </c>
      <c r="J7" s="18" t="s">
        <v>4</v>
      </c>
      <c r="K7" s="9" t="s">
        <v>5</v>
      </c>
      <c r="L7" s="9" t="s">
        <v>6</v>
      </c>
    </row>
    <row r="8" spans="1:13" x14ac:dyDescent="0.25">
      <c r="A8" s="10">
        <v>1</v>
      </c>
      <c r="B8" s="56" t="s">
        <v>7</v>
      </c>
      <c r="C8" s="57"/>
      <c r="D8" s="57"/>
      <c r="E8" s="57"/>
      <c r="F8" s="57"/>
      <c r="G8" s="58"/>
      <c r="H8" s="59"/>
      <c r="I8" s="59"/>
      <c r="J8" s="59"/>
      <c r="K8" s="59"/>
      <c r="L8" s="59"/>
    </row>
    <row r="9" spans="1:13" x14ac:dyDescent="0.25">
      <c r="A9" s="8">
        <v>1</v>
      </c>
      <c r="B9" s="11" t="s">
        <v>63</v>
      </c>
      <c r="C9" s="45" t="s">
        <v>64</v>
      </c>
      <c r="D9" s="46"/>
      <c r="E9" s="46"/>
      <c r="F9" s="46"/>
      <c r="G9" s="46"/>
      <c r="H9" s="46"/>
      <c r="I9" s="16">
        <v>1849</v>
      </c>
      <c r="J9" s="17" t="s">
        <v>8</v>
      </c>
      <c r="K9" s="71"/>
      <c r="L9" s="13">
        <f>ROUND(I9*K9,2)</f>
        <v>0</v>
      </c>
      <c r="M9" s="6" t="s">
        <v>9</v>
      </c>
    </row>
    <row r="10" spans="1:13" x14ac:dyDescent="0.25">
      <c r="A10" s="27"/>
      <c r="B10" s="28"/>
      <c r="C10" s="28"/>
      <c r="D10" s="28"/>
      <c r="E10" s="28"/>
      <c r="F10" s="28"/>
      <c r="G10" s="39" t="s">
        <v>10</v>
      </c>
      <c r="H10" s="40"/>
      <c r="I10" s="40"/>
      <c r="J10" s="40"/>
      <c r="K10" s="40"/>
      <c r="L10" s="14">
        <f>SUM(L9:M9)</f>
        <v>0</v>
      </c>
    </row>
    <row r="11" spans="1:13" x14ac:dyDescent="0.25">
      <c r="A11" s="10">
        <v>5</v>
      </c>
      <c r="B11" s="47" t="s">
        <v>11</v>
      </c>
      <c r="C11" s="48"/>
      <c r="D11" s="48"/>
      <c r="E11" s="48"/>
      <c r="F11" s="48"/>
      <c r="G11" s="27"/>
      <c r="H11" s="28"/>
      <c r="I11" s="28"/>
      <c r="J11" s="28"/>
      <c r="K11" s="28"/>
      <c r="L11" s="28"/>
    </row>
    <row r="12" spans="1:13" x14ac:dyDescent="0.25">
      <c r="A12" s="8">
        <v>2</v>
      </c>
      <c r="B12" s="11" t="s">
        <v>12</v>
      </c>
      <c r="C12" s="45" t="s">
        <v>13</v>
      </c>
      <c r="D12" s="46"/>
      <c r="E12" s="46"/>
      <c r="F12" s="46"/>
      <c r="G12" s="46"/>
      <c r="H12" s="46"/>
      <c r="I12" s="16">
        <v>3698</v>
      </c>
      <c r="J12" s="17" t="s">
        <v>8</v>
      </c>
      <c r="K12" s="71"/>
      <c r="L12" s="13">
        <f>ROUND(I12*K12,2)</f>
        <v>0</v>
      </c>
      <c r="M12" s="6" t="s">
        <v>14</v>
      </c>
    </row>
    <row r="13" spans="1:13" x14ac:dyDescent="0.25">
      <c r="A13" s="8">
        <v>3</v>
      </c>
      <c r="B13" s="11" t="s">
        <v>43</v>
      </c>
      <c r="C13" s="45" t="s">
        <v>42</v>
      </c>
      <c r="D13" s="46"/>
      <c r="E13" s="46"/>
      <c r="F13" s="46"/>
      <c r="G13" s="46"/>
      <c r="H13" s="46"/>
      <c r="I13" s="16">
        <v>1849</v>
      </c>
      <c r="J13" s="17" t="s">
        <v>8</v>
      </c>
      <c r="K13" s="71"/>
      <c r="L13" s="13">
        <f t="shared" ref="L13:L15" si="0">ROUND(I13*K13,2)</f>
        <v>0</v>
      </c>
      <c r="M13" s="6" t="s">
        <v>15</v>
      </c>
    </row>
    <row r="14" spans="1:13" x14ac:dyDescent="0.25">
      <c r="A14" s="8">
        <v>4</v>
      </c>
      <c r="B14" s="11" t="s">
        <v>73</v>
      </c>
      <c r="C14" s="45" t="s">
        <v>72</v>
      </c>
      <c r="D14" s="46"/>
      <c r="E14" s="46"/>
      <c r="F14" s="46"/>
      <c r="G14" s="46"/>
      <c r="H14" s="46"/>
      <c r="I14" s="16">
        <v>1849</v>
      </c>
      <c r="J14" s="17" t="s">
        <v>8</v>
      </c>
      <c r="K14" s="71"/>
      <c r="L14" s="13">
        <f t="shared" si="0"/>
        <v>0</v>
      </c>
      <c r="M14" s="6" t="s">
        <v>16</v>
      </c>
    </row>
    <row r="15" spans="1:13" x14ac:dyDescent="0.25">
      <c r="A15" s="8">
        <v>5</v>
      </c>
      <c r="B15" s="11" t="s">
        <v>65</v>
      </c>
      <c r="C15" s="45" t="s">
        <v>20</v>
      </c>
      <c r="D15" s="46"/>
      <c r="E15" s="46"/>
      <c r="F15" s="46"/>
      <c r="G15" s="46"/>
      <c r="H15" s="46"/>
      <c r="I15" s="16">
        <v>332</v>
      </c>
      <c r="J15" s="17" t="s">
        <v>21</v>
      </c>
      <c r="K15" s="71"/>
      <c r="L15" s="13">
        <f t="shared" si="0"/>
        <v>0</v>
      </c>
      <c r="M15" s="6" t="s">
        <v>22</v>
      </c>
    </row>
    <row r="16" spans="1:13" x14ac:dyDescent="0.25">
      <c r="A16" s="27"/>
      <c r="B16" s="28"/>
      <c r="C16" s="28"/>
      <c r="D16" s="28"/>
      <c r="E16" s="28"/>
      <c r="F16" s="28"/>
      <c r="G16" s="39" t="s">
        <v>17</v>
      </c>
      <c r="H16" s="40"/>
      <c r="I16" s="40"/>
      <c r="J16" s="40"/>
      <c r="K16" s="40"/>
      <c r="L16" s="14">
        <f>SUM(L12:L15)</f>
        <v>0</v>
      </c>
    </row>
    <row r="17" spans="1:13" x14ac:dyDescent="0.25">
      <c r="A17" s="10">
        <v>9</v>
      </c>
      <c r="B17" s="47" t="s">
        <v>18</v>
      </c>
      <c r="C17" s="48"/>
      <c r="D17" s="48"/>
      <c r="E17" s="48"/>
      <c r="F17" s="48"/>
      <c r="G17" s="27"/>
      <c r="H17" s="28"/>
      <c r="I17" s="28"/>
      <c r="J17" s="28"/>
      <c r="K17" s="28"/>
      <c r="L17" s="28"/>
    </row>
    <row r="18" spans="1:13" x14ac:dyDescent="0.25">
      <c r="A18" s="8">
        <v>6</v>
      </c>
      <c r="B18" s="11" t="s">
        <v>67</v>
      </c>
      <c r="C18" s="45" t="s">
        <v>66</v>
      </c>
      <c r="D18" s="46"/>
      <c r="E18" s="46"/>
      <c r="F18" s="46"/>
      <c r="G18" s="46"/>
      <c r="H18" s="46"/>
      <c r="I18" s="12">
        <v>332</v>
      </c>
      <c r="J18" s="17" t="s">
        <v>21</v>
      </c>
      <c r="K18" s="71"/>
      <c r="L18" s="13">
        <f t="shared" ref="L18:L26" si="1">ROUND(I18*K18,2)</f>
        <v>0</v>
      </c>
      <c r="M18" s="6" t="s">
        <v>24</v>
      </c>
    </row>
    <row r="19" spans="1:13" x14ac:dyDescent="0.25">
      <c r="A19" s="8">
        <v>7</v>
      </c>
      <c r="B19" s="11" t="s">
        <v>68</v>
      </c>
      <c r="C19" s="45" t="s">
        <v>69</v>
      </c>
      <c r="D19" s="46"/>
      <c r="E19" s="46"/>
      <c r="F19" s="46"/>
      <c r="G19" s="46"/>
      <c r="H19" s="46"/>
      <c r="I19" s="12">
        <v>1849</v>
      </c>
      <c r="J19" s="17" t="s">
        <v>8</v>
      </c>
      <c r="K19" s="71"/>
      <c r="L19" s="13">
        <f t="shared" si="1"/>
        <v>0</v>
      </c>
      <c r="M19" s="6" t="s">
        <v>23</v>
      </c>
    </row>
    <row r="20" spans="1:13" x14ac:dyDescent="0.25">
      <c r="A20" s="8">
        <v>8</v>
      </c>
      <c r="B20" s="11" t="s">
        <v>50</v>
      </c>
      <c r="C20" s="45" t="s">
        <v>49</v>
      </c>
      <c r="D20" s="46"/>
      <c r="E20" s="46"/>
      <c r="F20" s="46"/>
      <c r="G20" s="46"/>
      <c r="H20" s="46"/>
      <c r="I20" s="16">
        <v>332</v>
      </c>
      <c r="J20" s="17" t="s">
        <v>21</v>
      </c>
      <c r="K20" s="71"/>
      <c r="L20" s="13">
        <f t="shared" si="1"/>
        <v>0</v>
      </c>
      <c r="M20" s="6" t="s">
        <v>24</v>
      </c>
    </row>
    <row r="21" spans="1:13" x14ac:dyDescent="0.25">
      <c r="A21" s="8">
        <v>9</v>
      </c>
      <c r="B21" s="11" t="s">
        <v>52</v>
      </c>
      <c r="C21" s="45" t="s">
        <v>51</v>
      </c>
      <c r="D21" s="46"/>
      <c r="E21" s="46"/>
      <c r="F21" s="46"/>
      <c r="G21" s="46"/>
      <c r="H21" s="46"/>
      <c r="I21" s="16">
        <v>332</v>
      </c>
      <c r="J21" s="17" t="s">
        <v>21</v>
      </c>
      <c r="K21" s="71"/>
      <c r="L21" s="13">
        <f t="shared" si="1"/>
        <v>0</v>
      </c>
      <c r="M21" s="6" t="s">
        <v>25</v>
      </c>
    </row>
    <row r="22" spans="1:13" x14ac:dyDescent="0.25">
      <c r="A22" s="8">
        <v>10</v>
      </c>
      <c r="B22" s="11" t="s">
        <v>54</v>
      </c>
      <c r="C22" s="45" t="s">
        <v>53</v>
      </c>
      <c r="D22" s="46"/>
      <c r="E22" s="46"/>
      <c r="F22" s="46"/>
      <c r="G22" s="46"/>
      <c r="H22" s="46"/>
      <c r="I22" s="16">
        <v>1849</v>
      </c>
      <c r="J22" s="17" t="s">
        <v>8</v>
      </c>
      <c r="K22" s="71"/>
      <c r="L22" s="13">
        <f t="shared" si="1"/>
        <v>0</v>
      </c>
      <c r="M22" s="6" t="s">
        <v>26</v>
      </c>
    </row>
    <row r="23" spans="1:13" x14ac:dyDescent="0.25">
      <c r="A23" s="8">
        <v>11</v>
      </c>
      <c r="B23" s="11" t="s">
        <v>27</v>
      </c>
      <c r="C23" s="45" t="s">
        <v>28</v>
      </c>
      <c r="D23" s="46"/>
      <c r="E23" s="46"/>
      <c r="F23" s="46"/>
      <c r="G23" s="46"/>
      <c r="H23" s="46"/>
      <c r="I23" s="16">
        <v>473.86399999999998</v>
      </c>
      <c r="J23" s="17" t="s">
        <v>29</v>
      </c>
      <c r="K23" s="71"/>
      <c r="L23" s="13">
        <f t="shared" si="1"/>
        <v>0</v>
      </c>
      <c r="M23" s="6" t="s">
        <v>30</v>
      </c>
    </row>
    <row r="24" spans="1:13" x14ac:dyDescent="0.25">
      <c r="A24" s="8">
        <v>12</v>
      </c>
      <c r="B24" s="11" t="s">
        <v>31</v>
      </c>
      <c r="C24" s="45" t="s">
        <v>32</v>
      </c>
      <c r="D24" s="46"/>
      <c r="E24" s="46"/>
      <c r="F24" s="46"/>
      <c r="G24" s="46"/>
      <c r="H24" s="46"/>
      <c r="I24" s="16">
        <v>1421.5919999999999</v>
      </c>
      <c r="J24" s="17" t="s">
        <v>29</v>
      </c>
      <c r="K24" s="71"/>
      <c r="L24" s="13">
        <f t="shared" si="1"/>
        <v>0</v>
      </c>
      <c r="M24" s="6" t="s">
        <v>33</v>
      </c>
    </row>
    <row r="25" spans="1:13" x14ac:dyDescent="0.25">
      <c r="A25" s="8">
        <v>13</v>
      </c>
      <c r="B25" s="11" t="s">
        <v>34</v>
      </c>
      <c r="C25" s="45" t="s">
        <v>55</v>
      </c>
      <c r="D25" s="46"/>
      <c r="E25" s="46"/>
      <c r="F25" s="46"/>
      <c r="G25" s="46"/>
      <c r="H25" s="46"/>
      <c r="I25" s="16">
        <v>473.86399999999998</v>
      </c>
      <c r="J25" s="17" t="s">
        <v>29</v>
      </c>
      <c r="K25" s="71"/>
      <c r="L25" s="13">
        <f t="shared" si="1"/>
        <v>0</v>
      </c>
      <c r="M25" s="6" t="s">
        <v>35</v>
      </c>
    </row>
    <row r="26" spans="1:13" x14ac:dyDescent="0.25">
      <c r="A26" s="8">
        <v>14</v>
      </c>
      <c r="B26" s="11" t="s">
        <v>36</v>
      </c>
      <c r="C26" s="45" t="s">
        <v>37</v>
      </c>
      <c r="D26" s="46"/>
      <c r="E26" s="46"/>
      <c r="F26" s="46"/>
      <c r="G26" s="46"/>
      <c r="H26" s="46"/>
      <c r="I26" s="16">
        <v>473.86399999999998</v>
      </c>
      <c r="J26" s="17" t="s">
        <v>29</v>
      </c>
      <c r="K26" s="71"/>
      <c r="L26" s="13">
        <f t="shared" si="1"/>
        <v>0</v>
      </c>
      <c r="M26" s="6" t="s">
        <v>38</v>
      </c>
    </row>
    <row r="27" spans="1:13" s="21" customFormat="1" x14ac:dyDescent="0.25">
      <c r="A27" s="8">
        <v>15</v>
      </c>
      <c r="B27" s="11" t="s">
        <v>70</v>
      </c>
      <c r="C27" s="45" t="s">
        <v>78</v>
      </c>
      <c r="D27" s="46"/>
      <c r="E27" s="46"/>
      <c r="F27" s="46"/>
      <c r="G27" s="46"/>
      <c r="H27" s="46"/>
      <c r="I27" s="16">
        <v>150</v>
      </c>
      <c r="J27" s="20" t="s">
        <v>71</v>
      </c>
      <c r="K27" s="71"/>
      <c r="L27" s="13">
        <f t="shared" ref="L27" si="2">ROUND(I27*K27,2)</f>
        <v>0</v>
      </c>
      <c r="M27" s="21" t="s">
        <v>38</v>
      </c>
    </row>
    <row r="28" spans="1:13" s="21" customFormat="1" x14ac:dyDescent="0.25">
      <c r="A28" s="8">
        <v>16</v>
      </c>
      <c r="B28" s="11" t="s">
        <v>70</v>
      </c>
      <c r="C28" s="45" t="s">
        <v>76</v>
      </c>
      <c r="D28" s="46"/>
      <c r="E28" s="46"/>
      <c r="F28" s="46"/>
      <c r="G28" s="46"/>
      <c r="H28" s="46"/>
      <c r="I28" s="16">
        <v>6</v>
      </c>
      <c r="J28" s="20" t="s">
        <v>48</v>
      </c>
      <c r="K28" s="71"/>
      <c r="L28" s="13">
        <f t="shared" ref="L28" si="3">ROUND(I28*K28,2)</f>
        <v>0</v>
      </c>
      <c r="M28" s="21" t="s">
        <v>38</v>
      </c>
    </row>
    <row r="29" spans="1:13" x14ac:dyDescent="0.25">
      <c r="A29" s="8">
        <v>17</v>
      </c>
      <c r="B29" s="11" t="s">
        <v>46</v>
      </c>
      <c r="C29" s="45" t="s">
        <v>47</v>
      </c>
      <c r="D29" s="46"/>
      <c r="E29" s="46"/>
      <c r="F29" s="46"/>
      <c r="G29" s="46"/>
      <c r="H29" s="46"/>
      <c r="I29" s="16">
        <v>1</v>
      </c>
      <c r="J29" s="17" t="s">
        <v>48</v>
      </c>
      <c r="K29" s="71"/>
      <c r="L29" s="13">
        <f>ROUND(I29*K29,2)</f>
        <v>0</v>
      </c>
      <c r="M29" s="6" t="s">
        <v>38</v>
      </c>
    </row>
    <row r="30" spans="1:13" x14ac:dyDescent="0.25">
      <c r="A30" s="27"/>
      <c r="B30" s="28"/>
      <c r="C30" s="28"/>
      <c r="D30" s="28"/>
      <c r="E30" s="28"/>
      <c r="F30" s="28"/>
      <c r="G30" s="39" t="s">
        <v>19</v>
      </c>
      <c r="H30" s="40"/>
      <c r="I30" s="40"/>
      <c r="J30" s="40"/>
      <c r="K30" s="40"/>
      <c r="L30" s="14">
        <f>SUM(L18:M29)</f>
        <v>0</v>
      </c>
    </row>
    <row r="31" spans="1:13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x14ac:dyDescent="0.25">
      <c r="A33" s="41" t="s">
        <v>39</v>
      </c>
      <c r="B33" s="42"/>
      <c r="C33" s="42"/>
      <c r="D33" s="44" t="s">
        <v>40</v>
      </c>
      <c r="E33" s="32"/>
      <c r="F33" s="44" t="s">
        <v>41</v>
      </c>
      <c r="G33" s="32"/>
      <c r="H33" s="35" t="s">
        <v>44</v>
      </c>
      <c r="I33" s="36"/>
      <c r="J33" s="15"/>
      <c r="K33" s="33">
        <f>L30+L16+L10</f>
        <v>0</v>
      </c>
      <c r="L33" s="34"/>
    </row>
    <row r="34" spans="1:12" x14ac:dyDescent="0.25">
      <c r="A34" s="43"/>
      <c r="B34" s="43"/>
      <c r="C34" s="43"/>
      <c r="D34" s="29"/>
      <c r="E34" s="30"/>
      <c r="F34" s="29"/>
      <c r="G34" s="30"/>
      <c r="H34" s="29"/>
      <c r="I34" s="30"/>
      <c r="J34" s="30"/>
      <c r="K34" s="30"/>
      <c r="L34" s="30"/>
    </row>
    <row r="35" spans="1:12" x14ac:dyDescent="0.25">
      <c r="A35" s="43"/>
      <c r="B35" s="43"/>
      <c r="C35" s="43"/>
      <c r="D35" s="31">
        <v>21</v>
      </c>
      <c r="E35" s="32"/>
      <c r="F35" s="33">
        <f>ROUNDUP(K33*0.21,2)</f>
        <v>0</v>
      </c>
      <c r="G35" s="34"/>
      <c r="H35" s="35" t="s">
        <v>45</v>
      </c>
      <c r="I35" s="36"/>
      <c r="J35" s="15"/>
      <c r="K35" s="33">
        <f>K33+F35+F34</f>
        <v>0</v>
      </c>
      <c r="L35" s="34"/>
    </row>
    <row r="36" spans="1:12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2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x14ac:dyDescent="0.25">
      <c r="A38" s="25"/>
      <c r="B38" s="26"/>
      <c r="C38" s="25"/>
      <c r="D38" s="26"/>
      <c r="E38" s="26"/>
      <c r="F38" s="27"/>
      <c r="G38" s="28"/>
      <c r="H38" s="28"/>
      <c r="I38" s="28"/>
      <c r="J38" s="28"/>
      <c r="K38" s="28"/>
      <c r="L38" s="28"/>
    </row>
    <row r="39" spans="1:12" x14ac:dyDescent="0.25">
      <c r="A39" s="25"/>
      <c r="B39" s="26"/>
      <c r="C39" s="25"/>
      <c r="D39" s="26"/>
      <c r="E39" s="26"/>
      <c r="F39" s="27"/>
      <c r="G39" s="28"/>
      <c r="H39" s="28"/>
      <c r="I39" s="28"/>
      <c r="J39" s="28"/>
      <c r="K39" s="28"/>
      <c r="L39" s="28"/>
    </row>
  </sheetData>
  <sheetProtection algorithmName="SHA-512" hashValue="wp4R3OEicIA+E2TPhidUDmw6y/wVFMl3GEQAxEC6uKQ87Yytc3fq3v50husedQBxTISfm2KNgDD3hDRRJkYgwQ==" saltValue="mgrsclYdOApmfaJZ39qWmQ==" spinCount="100000" sheet="1" objects="1" scenarios="1"/>
  <mergeCells count="54"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C14:H14"/>
    <mergeCell ref="C15:H15"/>
    <mergeCell ref="A16:F16"/>
    <mergeCell ref="G16:K16"/>
    <mergeCell ref="B17:F17"/>
    <mergeCell ref="G17:L17"/>
    <mergeCell ref="C29:H29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A30:F30"/>
    <mergeCell ref="G30:K30"/>
    <mergeCell ref="A31:L31"/>
    <mergeCell ref="A32:L32"/>
    <mergeCell ref="A33:C35"/>
    <mergeCell ref="D33:E33"/>
    <mergeCell ref="F33:G33"/>
    <mergeCell ref="H33:I33"/>
    <mergeCell ref="K33:L33"/>
    <mergeCell ref="D34:E34"/>
    <mergeCell ref="A39:B39"/>
    <mergeCell ref="C39:E39"/>
    <mergeCell ref="F39:L39"/>
    <mergeCell ref="F34:G34"/>
    <mergeCell ref="H34:L34"/>
    <mergeCell ref="D35:E35"/>
    <mergeCell ref="F35:G35"/>
    <mergeCell ref="H35:I35"/>
    <mergeCell ref="K35:L35"/>
    <mergeCell ref="A36:L36"/>
    <mergeCell ref="A37:L37"/>
    <mergeCell ref="A38:B38"/>
    <mergeCell ref="C38:E38"/>
    <mergeCell ref="F38:L38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1AB3-6E4E-4D2C-BA12-DB1E3EC47987}">
  <dimension ref="A1:M39"/>
  <sheetViews>
    <sheetView view="pageBreakPreview" zoomScale="115" zoomScaleNormal="100" zoomScaleSheetLayoutView="115" workbookViewId="0">
      <selection activeCell="K20" sqref="K20"/>
    </sheetView>
  </sheetViews>
  <sheetFormatPr defaultColWidth="8.85546875" defaultRowHeight="15" x14ac:dyDescent="0.25"/>
  <cols>
    <col min="1" max="1" width="5.5703125" style="7" customWidth="1"/>
    <col min="2" max="2" width="10.140625" style="7" customWidth="1"/>
    <col min="3" max="4" width="9.7109375" style="7" customWidth="1"/>
    <col min="5" max="7" width="8.85546875" style="7"/>
    <col min="8" max="8" width="29.7109375" style="7" customWidth="1"/>
    <col min="9" max="9" width="11.7109375" style="7" customWidth="1"/>
    <col min="10" max="10" width="6.28515625" style="7" customWidth="1"/>
    <col min="11" max="11" width="12.7109375" style="7" customWidth="1"/>
    <col min="12" max="12" width="13.7109375" style="7" customWidth="1"/>
    <col min="13" max="13" width="16.7109375" style="21" hidden="1" customWidth="1"/>
    <col min="14" max="16384" width="8.85546875" style="21"/>
  </cols>
  <sheetData>
    <row r="1" spans="1:13" x14ac:dyDescent="0.25">
      <c r="A1" s="66" t="s">
        <v>79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x14ac:dyDescent="0.25">
      <c r="A2" s="6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3" x14ac:dyDescent="0.25">
      <c r="A5" s="7" t="s">
        <v>0</v>
      </c>
      <c r="C5" s="7" t="s">
        <v>56</v>
      </c>
    </row>
    <row r="6" spans="1:13" ht="15.75" thickBot="1" x14ac:dyDescent="0.3"/>
    <row r="7" spans="1:13" ht="15.75" thickBot="1" x14ac:dyDescent="0.3">
      <c r="A7" s="52" t="s">
        <v>1</v>
      </c>
      <c r="B7" s="53"/>
      <c r="C7" s="54" t="s">
        <v>2</v>
      </c>
      <c r="D7" s="55"/>
      <c r="E7" s="55"/>
      <c r="F7" s="55"/>
      <c r="G7" s="55"/>
      <c r="H7" s="55"/>
      <c r="I7" s="9" t="s">
        <v>3</v>
      </c>
      <c r="J7" s="24" t="s">
        <v>4</v>
      </c>
      <c r="K7" s="9" t="s">
        <v>5</v>
      </c>
      <c r="L7" s="9" t="s">
        <v>6</v>
      </c>
    </row>
    <row r="8" spans="1:13" x14ac:dyDescent="0.25">
      <c r="A8" s="10">
        <v>1</v>
      </c>
      <c r="B8" s="56" t="s">
        <v>7</v>
      </c>
      <c r="C8" s="57"/>
      <c r="D8" s="57"/>
      <c r="E8" s="57"/>
      <c r="F8" s="57"/>
      <c r="G8" s="69"/>
      <c r="H8" s="70"/>
      <c r="I8" s="70"/>
      <c r="J8" s="70"/>
      <c r="K8" s="70"/>
      <c r="L8" s="70"/>
    </row>
    <row r="9" spans="1:13" x14ac:dyDescent="0.25">
      <c r="A9" s="8">
        <v>1</v>
      </c>
      <c r="B9" s="11" t="s">
        <v>63</v>
      </c>
      <c r="C9" s="45" t="s">
        <v>64</v>
      </c>
      <c r="D9" s="46"/>
      <c r="E9" s="46"/>
      <c r="F9" s="46"/>
      <c r="G9" s="46"/>
      <c r="H9" s="46"/>
      <c r="I9" s="12">
        <v>1351</v>
      </c>
      <c r="J9" s="22" t="s">
        <v>8</v>
      </c>
      <c r="K9" s="71"/>
      <c r="L9" s="13">
        <f>ROUND(I9*K9,2)</f>
        <v>0</v>
      </c>
      <c r="M9" s="21" t="s">
        <v>9</v>
      </c>
    </row>
    <row r="10" spans="1:13" x14ac:dyDescent="0.25">
      <c r="A10" s="60"/>
      <c r="B10" s="61"/>
      <c r="C10" s="61"/>
      <c r="D10" s="61"/>
      <c r="E10" s="61"/>
      <c r="F10" s="61"/>
      <c r="G10" s="39" t="s">
        <v>10</v>
      </c>
      <c r="H10" s="40"/>
      <c r="I10" s="40"/>
      <c r="J10" s="40"/>
      <c r="K10" s="40"/>
      <c r="L10" s="14">
        <f>SUM(L9:M9)</f>
        <v>0</v>
      </c>
    </row>
    <row r="11" spans="1:13" x14ac:dyDescent="0.25">
      <c r="A11" s="10">
        <v>5</v>
      </c>
      <c r="B11" s="47" t="s">
        <v>11</v>
      </c>
      <c r="C11" s="48"/>
      <c r="D11" s="48"/>
      <c r="E11" s="48"/>
      <c r="F11" s="48"/>
      <c r="G11" s="60"/>
      <c r="H11" s="61"/>
      <c r="I11" s="61"/>
      <c r="J11" s="61"/>
      <c r="K11" s="61"/>
      <c r="L11" s="61"/>
    </row>
    <row r="12" spans="1:13" x14ac:dyDescent="0.25">
      <c r="A12" s="8">
        <v>2</v>
      </c>
      <c r="B12" s="11" t="s">
        <v>12</v>
      </c>
      <c r="C12" s="45" t="s">
        <v>13</v>
      </c>
      <c r="D12" s="46"/>
      <c r="E12" s="46"/>
      <c r="F12" s="46"/>
      <c r="G12" s="46"/>
      <c r="H12" s="46"/>
      <c r="I12" s="12">
        <v>2702</v>
      </c>
      <c r="J12" s="22" t="s">
        <v>8</v>
      </c>
      <c r="K12" s="71"/>
      <c r="L12" s="13">
        <f>ROUND(I12*K12,2)</f>
        <v>0</v>
      </c>
      <c r="M12" s="21" t="s">
        <v>14</v>
      </c>
    </row>
    <row r="13" spans="1:13" x14ac:dyDescent="0.25">
      <c r="A13" s="8">
        <v>3</v>
      </c>
      <c r="B13" s="11" t="s">
        <v>43</v>
      </c>
      <c r="C13" s="45" t="s">
        <v>42</v>
      </c>
      <c r="D13" s="46"/>
      <c r="E13" s="46"/>
      <c r="F13" s="46"/>
      <c r="G13" s="46"/>
      <c r="H13" s="46"/>
      <c r="I13" s="12">
        <v>1351</v>
      </c>
      <c r="J13" s="22" t="s">
        <v>8</v>
      </c>
      <c r="K13" s="71"/>
      <c r="L13" s="13">
        <f t="shared" ref="L13:L15" si="0">ROUND(I13*K13,2)</f>
        <v>0</v>
      </c>
      <c r="M13" s="21" t="s">
        <v>15</v>
      </c>
    </row>
    <row r="14" spans="1:13" x14ac:dyDescent="0.25">
      <c r="A14" s="8">
        <v>4</v>
      </c>
      <c r="B14" s="11" t="s">
        <v>80</v>
      </c>
      <c r="C14" s="45" t="s">
        <v>81</v>
      </c>
      <c r="D14" s="46"/>
      <c r="E14" s="46"/>
      <c r="F14" s="46"/>
      <c r="G14" s="46"/>
      <c r="H14" s="46"/>
      <c r="I14" s="12">
        <v>1351</v>
      </c>
      <c r="J14" s="22" t="s">
        <v>8</v>
      </c>
      <c r="K14" s="71"/>
      <c r="L14" s="13">
        <f t="shared" si="0"/>
        <v>0</v>
      </c>
      <c r="M14" s="21" t="s">
        <v>16</v>
      </c>
    </row>
    <row r="15" spans="1:13" x14ac:dyDescent="0.25">
      <c r="A15" s="8" t="s">
        <v>75</v>
      </c>
      <c r="B15" s="11" t="s">
        <v>65</v>
      </c>
      <c r="C15" s="45" t="s">
        <v>20</v>
      </c>
      <c r="D15" s="46"/>
      <c r="E15" s="46"/>
      <c r="F15" s="46"/>
      <c r="G15" s="46"/>
      <c r="H15" s="46"/>
      <c r="I15" s="12">
        <v>163</v>
      </c>
      <c r="J15" s="22" t="s">
        <v>21</v>
      </c>
      <c r="K15" s="71"/>
      <c r="L15" s="13">
        <f t="shared" si="0"/>
        <v>0</v>
      </c>
      <c r="M15" s="21" t="s">
        <v>22</v>
      </c>
    </row>
    <row r="16" spans="1:13" x14ac:dyDescent="0.25">
      <c r="A16" s="60"/>
      <c r="B16" s="61"/>
      <c r="C16" s="61"/>
      <c r="D16" s="61"/>
      <c r="E16" s="61"/>
      <c r="F16" s="61"/>
      <c r="G16" s="39" t="s">
        <v>17</v>
      </c>
      <c r="H16" s="40"/>
      <c r="I16" s="40"/>
      <c r="J16" s="40"/>
      <c r="K16" s="40"/>
      <c r="L16" s="14">
        <f>SUM(L12:L15)</f>
        <v>0</v>
      </c>
    </row>
    <row r="17" spans="1:13" x14ac:dyDescent="0.25">
      <c r="A17" s="10">
        <v>9</v>
      </c>
      <c r="B17" s="47" t="s">
        <v>18</v>
      </c>
      <c r="C17" s="48"/>
      <c r="D17" s="48"/>
      <c r="E17" s="48"/>
      <c r="F17" s="48"/>
      <c r="G17" s="60"/>
      <c r="H17" s="61"/>
      <c r="I17" s="61"/>
      <c r="J17" s="61"/>
      <c r="K17" s="61"/>
      <c r="L17" s="61"/>
    </row>
    <row r="18" spans="1:13" x14ac:dyDescent="0.25">
      <c r="A18" s="8">
        <v>6</v>
      </c>
      <c r="B18" s="11" t="s">
        <v>67</v>
      </c>
      <c r="C18" s="45" t="s">
        <v>66</v>
      </c>
      <c r="D18" s="46"/>
      <c r="E18" s="46"/>
      <c r="F18" s="46"/>
      <c r="G18" s="46"/>
      <c r="H18" s="46"/>
      <c r="I18" s="12">
        <v>163</v>
      </c>
      <c r="J18" s="22" t="s">
        <v>21</v>
      </c>
      <c r="K18" s="71"/>
      <c r="L18" s="13">
        <f t="shared" ref="L18:L27" si="1">ROUND(I18*K18,2)</f>
        <v>0</v>
      </c>
      <c r="M18" s="21" t="s">
        <v>24</v>
      </c>
    </row>
    <row r="19" spans="1:13" x14ac:dyDescent="0.25">
      <c r="A19" s="8">
        <v>7</v>
      </c>
      <c r="B19" s="11" t="s">
        <v>68</v>
      </c>
      <c r="C19" s="45" t="s">
        <v>69</v>
      </c>
      <c r="D19" s="46"/>
      <c r="E19" s="46"/>
      <c r="F19" s="46"/>
      <c r="G19" s="46"/>
      <c r="H19" s="46"/>
      <c r="I19" s="12">
        <v>1351</v>
      </c>
      <c r="J19" s="22" t="s">
        <v>8</v>
      </c>
      <c r="K19" s="71"/>
      <c r="L19" s="13">
        <f t="shared" si="1"/>
        <v>0</v>
      </c>
      <c r="M19" s="21" t="s">
        <v>23</v>
      </c>
    </row>
    <row r="20" spans="1:13" x14ac:dyDescent="0.25">
      <c r="A20" s="8">
        <v>8</v>
      </c>
      <c r="B20" s="11" t="s">
        <v>50</v>
      </c>
      <c r="C20" s="45" t="s">
        <v>49</v>
      </c>
      <c r="D20" s="46"/>
      <c r="E20" s="46"/>
      <c r="F20" s="46"/>
      <c r="G20" s="46"/>
      <c r="H20" s="46"/>
      <c r="I20" s="12">
        <v>163</v>
      </c>
      <c r="J20" s="22" t="s">
        <v>21</v>
      </c>
      <c r="K20" s="71"/>
      <c r="L20" s="13">
        <f t="shared" si="1"/>
        <v>0</v>
      </c>
      <c r="M20" s="21" t="s">
        <v>24</v>
      </c>
    </row>
    <row r="21" spans="1:13" x14ac:dyDescent="0.25">
      <c r="A21" s="8">
        <v>9</v>
      </c>
      <c r="B21" s="11" t="s">
        <v>52</v>
      </c>
      <c r="C21" s="45" t="s">
        <v>51</v>
      </c>
      <c r="D21" s="46"/>
      <c r="E21" s="46"/>
      <c r="F21" s="46"/>
      <c r="G21" s="46"/>
      <c r="H21" s="46"/>
      <c r="I21" s="12">
        <v>163</v>
      </c>
      <c r="J21" s="22" t="s">
        <v>21</v>
      </c>
      <c r="K21" s="71"/>
      <c r="L21" s="13">
        <f t="shared" si="1"/>
        <v>0</v>
      </c>
      <c r="M21" s="21" t="s">
        <v>25</v>
      </c>
    </row>
    <row r="22" spans="1:13" x14ac:dyDescent="0.25">
      <c r="A22" s="8">
        <v>10</v>
      </c>
      <c r="B22" s="11" t="s">
        <v>54</v>
      </c>
      <c r="C22" s="45" t="s">
        <v>53</v>
      </c>
      <c r="D22" s="46"/>
      <c r="E22" s="46"/>
      <c r="F22" s="46"/>
      <c r="G22" s="46"/>
      <c r="H22" s="46"/>
      <c r="I22" s="12">
        <v>1351</v>
      </c>
      <c r="J22" s="22" t="s">
        <v>8</v>
      </c>
      <c r="K22" s="71"/>
      <c r="L22" s="13">
        <f t="shared" si="1"/>
        <v>0</v>
      </c>
      <c r="M22" s="21" t="s">
        <v>26</v>
      </c>
    </row>
    <row r="23" spans="1:13" x14ac:dyDescent="0.25">
      <c r="A23" s="8">
        <v>11</v>
      </c>
      <c r="B23" s="11" t="s">
        <v>27</v>
      </c>
      <c r="C23" s="45" t="s">
        <v>28</v>
      </c>
      <c r="D23" s="46"/>
      <c r="E23" s="46"/>
      <c r="F23" s="46"/>
      <c r="G23" s="46"/>
      <c r="H23" s="46"/>
      <c r="I23" s="12">
        <v>255.06879999999998</v>
      </c>
      <c r="J23" s="22" t="s">
        <v>29</v>
      </c>
      <c r="K23" s="71"/>
      <c r="L23" s="13">
        <f t="shared" si="1"/>
        <v>0</v>
      </c>
      <c r="M23" s="21" t="s">
        <v>30</v>
      </c>
    </row>
    <row r="24" spans="1:13" x14ac:dyDescent="0.25">
      <c r="A24" s="8">
        <v>12</v>
      </c>
      <c r="B24" s="11" t="s">
        <v>31</v>
      </c>
      <c r="C24" s="45" t="s">
        <v>32</v>
      </c>
      <c r="D24" s="46"/>
      <c r="E24" s="46"/>
      <c r="F24" s="46"/>
      <c r="G24" s="46"/>
      <c r="H24" s="46"/>
      <c r="I24" s="12">
        <v>765.20639999999992</v>
      </c>
      <c r="J24" s="22" t="s">
        <v>29</v>
      </c>
      <c r="K24" s="71"/>
      <c r="L24" s="13">
        <f t="shared" si="1"/>
        <v>0</v>
      </c>
      <c r="M24" s="21" t="s">
        <v>33</v>
      </c>
    </row>
    <row r="25" spans="1:13" x14ac:dyDescent="0.25">
      <c r="A25" s="8">
        <v>13</v>
      </c>
      <c r="B25" s="11" t="s">
        <v>82</v>
      </c>
      <c r="C25" s="45" t="s">
        <v>55</v>
      </c>
      <c r="D25" s="46"/>
      <c r="E25" s="46"/>
      <c r="F25" s="46"/>
      <c r="G25" s="46"/>
      <c r="H25" s="46"/>
      <c r="I25" s="12">
        <v>255.06879999999998</v>
      </c>
      <c r="J25" s="22" t="s">
        <v>29</v>
      </c>
      <c r="K25" s="71"/>
      <c r="L25" s="13">
        <f t="shared" si="1"/>
        <v>0</v>
      </c>
      <c r="M25" s="21" t="s">
        <v>35</v>
      </c>
    </row>
    <row r="26" spans="1:13" x14ac:dyDescent="0.25">
      <c r="A26" s="8">
        <v>14</v>
      </c>
      <c r="B26" s="11" t="s">
        <v>36</v>
      </c>
      <c r="C26" s="45" t="s">
        <v>37</v>
      </c>
      <c r="D26" s="46"/>
      <c r="E26" s="46"/>
      <c r="F26" s="46"/>
      <c r="G26" s="46"/>
      <c r="H26" s="46"/>
      <c r="I26" s="12">
        <v>255.06879999999998</v>
      </c>
      <c r="J26" s="22" t="s">
        <v>29</v>
      </c>
      <c r="K26" s="71"/>
      <c r="L26" s="13">
        <f t="shared" si="1"/>
        <v>0</v>
      </c>
      <c r="M26" s="21" t="s">
        <v>38</v>
      </c>
    </row>
    <row r="27" spans="1:13" x14ac:dyDescent="0.25">
      <c r="A27" s="8">
        <v>15</v>
      </c>
      <c r="B27" s="11" t="s">
        <v>83</v>
      </c>
      <c r="C27" s="22" t="s">
        <v>84</v>
      </c>
      <c r="D27" s="23"/>
      <c r="E27" s="23"/>
      <c r="F27" s="23"/>
      <c r="G27" s="23"/>
      <c r="H27" s="23"/>
      <c r="I27" s="12">
        <v>15</v>
      </c>
      <c r="J27" s="22" t="s">
        <v>85</v>
      </c>
      <c r="K27" s="71"/>
      <c r="L27" s="13">
        <f t="shared" si="1"/>
        <v>0</v>
      </c>
    </row>
    <row r="28" spans="1:13" x14ac:dyDescent="0.25">
      <c r="A28" s="8">
        <v>16</v>
      </c>
      <c r="B28" s="11" t="s">
        <v>83</v>
      </c>
      <c r="C28" s="45" t="s">
        <v>86</v>
      </c>
      <c r="D28" s="46"/>
      <c r="E28" s="46"/>
      <c r="F28" s="46"/>
      <c r="G28" s="46"/>
      <c r="H28" s="46"/>
      <c r="I28" s="12">
        <v>2</v>
      </c>
      <c r="J28" s="22" t="s">
        <v>48</v>
      </c>
      <c r="K28" s="71"/>
      <c r="L28" s="13">
        <f>ROUND(I28*K28,2)</f>
        <v>0</v>
      </c>
      <c r="M28" s="21" t="s">
        <v>38</v>
      </c>
    </row>
    <row r="29" spans="1:13" x14ac:dyDescent="0.25">
      <c r="A29" s="8">
        <v>17</v>
      </c>
      <c r="B29" s="11" t="s">
        <v>46</v>
      </c>
      <c r="C29" s="45" t="s">
        <v>47</v>
      </c>
      <c r="D29" s="46"/>
      <c r="E29" s="46"/>
      <c r="F29" s="46"/>
      <c r="G29" s="46"/>
      <c r="H29" s="46"/>
      <c r="I29" s="12">
        <v>1</v>
      </c>
      <c r="J29" s="22" t="s">
        <v>48</v>
      </c>
      <c r="K29" s="71"/>
      <c r="L29" s="13">
        <f>ROUND(I29*K29,2)</f>
        <v>0</v>
      </c>
      <c r="M29" s="21" t="s">
        <v>38</v>
      </c>
    </row>
    <row r="30" spans="1:13" x14ac:dyDescent="0.25">
      <c r="A30" s="60"/>
      <c r="B30" s="61"/>
      <c r="C30" s="61"/>
      <c r="D30" s="61"/>
      <c r="E30" s="61"/>
      <c r="F30" s="61"/>
      <c r="G30" s="39" t="s">
        <v>19</v>
      </c>
      <c r="H30" s="40"/>
      <c r="I30" s="40"/>
      <c r="J30" s="40"/>
      <c r="K30" s="40"/>
      <c r="L30" s="14">
        <f>SUM(L18:M29)</f>
        <v>0</v>
      </c>
    </row>
    <row r="31" spans="1:13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3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x14ac:dyDescent="0.25">
      <c r="A33" s="41" t="s">
        <v>39</v>
      </c>
      <c r="B33" s="42"/>
      <c r="C33" s="42"/>
      <c r="D33" s="44" t="s">
        <v>40</v>
      </c>
      <c r="E33" s="32"/>
      <c r="F33" s="44" t="s">
        <v>41</v>
      </c>
      <c r="G33" s="32"/>
      <c r="H33" s="35" t="s">
        <v>44</v>
      </c>
      <c r="I33" s="36"/>
      <c r="J33" s="15"/>
      <c r="K33" s="33">
        <f>L30+L16+L10</f>
        <v>0</v>
      </c>
      <c r="L33" s="34"/>
    </row>
    <row r="34" spans="1:12" x14ac:dyDescent="0.25">
      <c r="A34" s="43"/>
      <c r="B34" s="43"/>
      <c r="C34" s="43"/>
      <c r="D34" s="64"/>
      <c r="E34" s="65"/>
      <c r="F34" s="64"/>
      <c r="G34" s="65"/>
      <c r="H34" s="64"/>
      <c r="I34" s="65"/>
      <c r="J34" s="65"/>
      <c r="K34" s="65"/>
      <c r="L34" s="65"/>
    </row>
    <row r="35" spans="1:12" x14ac:dyDescent="0.25">
      <c r="A35" s="43"/>
      <c r="B35" s="43"/>
      <c r="C35" s="43"/>
      <c r="D35" s="31">
        <v>21</v>
      </c>
      <c r="E35" s="32"/>
      <c r="F35" s="33">
        <f>ROUNDUP(K33*0.21,2)</f>
        <v>0</v>
      </c>
      <c r="G35" s="34"/>
      <c r="H35" s="35" t="s">
        <v>45</v>
      </c>
      <c r="I35" s="36"/>
      <c r="J35" s="15"/>
      <c r="K35" s="33">
        <f>K33+F35+F34</f>
        <v>0</v>
      </c>
      <c r="L35" s="34"/>
    </row>
    <row r="36" spans="1:12" x14ac:dyDescent="0.2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x14ac:dyDescent="0.25">
      <c r="A38" s="25"/>
      <c r="B38" s="26"/>
      <c r="C38" s="25"/>
      <c r="D38" s="26"/>
      <c r="E38" s="26"/>
      <c r="F38" s="60"/>
      <c r="G38" s="61"/>
      <c r="H38" s="61"/>
      <c r="I38" s="61"/>
      <c r="J38" s="61"/>
      <c r="K38" s="61"/>
      <c r="L38" s="61"/>
    </row>
    <row r="39" spans="1:12" x14ac:dyDescent="0.25">
      <c r="A39" s="25"/>
      <c r="B39" s="26"/>
      <c r="C39" s="25"/>
      <c r="D39" s="26"/>
      <c r="E39" s="26"/>
      <c r="F39" s="60"/>
      <c r="G39" s="61"/>
      <c r="H39" s="61"/>
      <c r="I39" s="61"/>
      <c r="J39" s="61"/>
      <c r="K39" s="61"/>
      <c r="L39" s="61"/>
    </row>
  </sheetData>
  <sheetProtection algorithmName="SHA-512" hashValue="BtKdCiSvD+dRYM2I2xviDNOhWULNPDrM3hLBwvG2ZvA37CKZSoS1CYGp5+4FSZivDA30E55XeRjOMeiUEsTSSw==" saltValue="NmwkJv0sjS2JPuJd07h/Xw==" spinCount="100000" sheet="1" objects="1" scenarios="1"/>
  <mergeCells count="53">
    <mergeCell ref="C13:H13"/>
    <mergeCell ref="A1:L4"/>
    <mergeCell ref="A7:B7"/>
    <mergeCell ref="C7:H7"/>
    <mergeCell ref="B8:F8"/>
    <mergeCell ref="G8:L8"/>
    <mergeCell ref="C9:H9"/>
    <mergeCell ref="A10:F10"/>
    <mergeCell ref="G10:K10"/>
    <mergeCell ref="B11:F11"/>
    <mergeCell ref="G11:L11"/>
    <mergeCell ref="C12:H12"/>
    <mergeCell ref="C14:H14"/>
    <mergeCell ref="C15:H15"/>
    <mergeCell ref="A16:F16"/>
    <mergeCell ref="G16:K16"/>
    <mergeCell ref="B17:F17"/>
    <mergeCell ref="G17:L17"/>
    <mergeCell ref="A30:F30"/>
    <mergeCell ref="G30:K30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C28:H28"/>
    <mergeCell ref="C29:H29"/>
    <mergeCell ref="A37:L37"/>
    <mergeCell ref="A31:L31"/>
    <mergeCell ref="A32:L32"/>
    <mergeCell ref="A33:C35"/>
    <mergeCell ref="D33:E33"/>
    <mergeCell ref="F33:G33"/>
    <mergeCell ref="H33:I33"/>
    <mergeCell ref="K33:L33"/>
    <mergeCell ref="D34:E34"/>
    <mergeCell ref="F34:G34"/>
    <mergeCell ref="H34:L34"/>
    <mergeCell ref="D35:E35"/>
    <mergeCell ref="F35:G35"/>
    <mergeCell ref="H35:I35"/>
    <mergeCell ref="K35:L35"/>
    <mergeCell ref="A36:L36"/>
    <mergeCell ref="A38:B38"/>
    <mergeCell ref="C38:E38"/>
    <mergeCell ref="F38:L38"/>
    <mergeCell ref="A39:B39"/>
    <mergeCell ref="C39:E39"/>
    <mergeCell ref="F39:L39"/>
  </mergeCells>
  <pageMargins left="0.19685039375000002" right="0.19685039375000002" top="0.78740157499999996" bottom="0.78740157499999996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3D2A-D97D-4A23-9333-7EE2568F3CDA}">
  <dimension ref="A1:M25"/>
  <sheetViews>
    <sheetView view="pageBreakPreview" zoomScale="115" zoomScaleNormal="100" zoomScaleSheetLayoutView="115" workbookViewId="0">
      <selection activeCell="K19" sqref="K19:L19"/>
    </sheetView>
  </sheetViews>
  <sheetFormatPr defaultColWidth="8.85546875" defaultRowHeight="15" x14ac:dyDescent="0.25"/>
  <cols>
    <col min="1" max="1" width="5.5703125" style="7" customWidth="1"/>
    <col min="2" max="2" width="10.140625" style="7" customWidth="1"/>
    <col min="3" max="4" width="9.7109375" style="7" customWidth="1"/>
    <col min="5" max="7" width="8.85546875" style="7"/>
    <col min="8" max="8" width="29.7109375" style="7" customWidth="1"/>
    <col min="9" max="9" width="11.7109375" style="7" customWidth="1"/>
    <col min="10" max="10" width="6.28515625" style="7" customWidth="1"/>
    <col min="11" max="11" width="12.7109375" style="7" customWidth="1"/>
    <col min="12" max="12" width="13.7109375" style="7" customWidth="1"/>
    <col min="13" max="13" width="16.7109375" style="21" hidden="1" customWidth="1"/>
    <col min="14" max="16384" width="8.85546875" style="21"/>
  </cols>
  <sheetData>
    <row r="1" spans="1:13" x14ac:dyDescent="0.25">
      <c r="A1" s="66" t="s">
        <v>101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x14ac:dyDescent="0.25">
      <c r="A2" s="6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3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3" x14ac:dyDescent="0.25">
      <c r="A5" s="7" t="s">
        <v>0</v>
      </c>
      <c r="C5" s="7" t="s">
        <v>56</v>
      </c>
    </row>
    <row r="6" spans="1:13" ht="15.75" thickBot="1" x14ac:dyDescent="0.3"/>
    <row r="7" spans="1:13" ht="15.75" thickBot="1" x14ac:dyDescent="0.3">
      <c r="A7" s="52" t="s">
        <v>1</v>
      </c>
      <c r="B7" s="53"/>
      <c r="C7" s="54" t="s">
        <v>2</v>
      </c>
      <c r="D7" s="55"/>
      <c r="E7" s="55"/>
      <c r="F7" s="55"/>
      <c r="G7" s="55"/>
      <c r="H7" s="55"/>
      <c r="I7" s="9" t="s">
        <v>3</v>
      </c>
      <c r="J7" s="24" t="s">
        <v>4</v>
      </c>
      <c r="K7" s="9" t="s">
        <v>5</v>
      </c>
      <c r="L7" s="9" t="s">
        <v>6</v>
      </c>
    </row>
    <row r="8" spans="1:13" x14ac:dyDescent="0.25">
      <c r="A8" s="10"/>
      <c r="B8" s="47" t="s">
        <v>87</v>
      </c>
      <c r="C8" s="48"/>
      <c r="D8" s="48"/>
      <c r="E8" s="48"/>
      <c r="F8" s="48"/>
      <c r="G8" s="60"/>
      <c r="H8" s="61"/>
      <c r="I8" s="61"/>
      <c r="J8" s="61"/>
      <c r="K8" s="61"/>
      <c r="L8" s="61"/>
    </row>
    <row r="9" spans="1:13" x14ac:dyDescent="0.25">
      <c r="A9" s="8">
        <v>1</v>
      </c>
      <c r="B9" s="11"/>
      <c r="C9" s="45" t="s">
        <v>88</v>
      </c>
      <c r="D9" s="46"/>
      <c r="E9" s="46"/>
      <c r="F9" s="46"/>
      <c r="G9" s="46"/>
      <c r="H9" s="46"/>
      <c r="I9" s="12">
        <v>1</v>
      </c>
      <c r="J9" s="22" t="s">
        <v>89</v>
      </c>
      <c r="K9" s="71"/>
      <c r="L9" s="13">
        <f t="shared" ref="L9:L15" si="0">ROUND(I9*K9,2)</f>
        <v>0</v>
      </c>
      <c r="M9" s="21" t="s">
        <v>90</v>
      </c>
    </row>
    <row r="10" spans="1:13" x14ac:dyDescent="0.25">
      <c r="A10" s="8">
        <v>2</v>
      </c>
      <c r="B10" s="11"/>
      <c r="C10" s="45" t="s">
        <v>91</v>
      </c>
      <c r="D10" s="46"/>
      <c r="E10" s="46"/>
      <c r="F10" s="46"/>
      <c r="G10" s="46"/>
      <c r="H10" s="46"/>
      <c r="I10" s="12">
        <v>1</v>
      </c>
      <c r="J10" s="22" t="s">
        <v>89</v>
      </c>
      <c r="K10" s="71"/>
      <c r="L10" s="13">
        <f t="shared" si="0"/>
        <v>0</v>
      </c>
      <c r="M10" s="21" t="s">
        <v>92</v>
      </c>
    </row>
    <row r="11" spans="1:13" x14ac:dyDescent="0.25">
      <c r="A11" s="8">
        <v>3</v>
      </c>
      <c r="B11" s="11"/>
      <c r="C11" s="45" t="s">
        <v>93</v>
      </c>
      <c r="D11" s="46"/>
      <c r="E11" s="46"/>
      <c r="F11" s="46"/>
      <c r="G11" s="46"/>
      <c r="H11" s="46"/>
      <c r="I11" s="12">
        <v>1</v>
      </c>
      <c r="J11" s="22" t="s">
        <v>89</v>
      </c>
      <c r="K11" s="71"/>
      <c r="L11" s="13">
        <f t="shared" si="0"/>
        <v>0</v>
      </c>
      <c r="M11" s="21" t="s">
        <v>94</v>
      </c>
    </row>
    <row r="12" spans="1:13" x14ac:dyDescent="0.25">
      <c r="A12" s="10"/>
      <c r="B12" s="47" t="s">
        <v>95</v>
      </c>
      <c r="C12" s="48"/>
      <c r="D12" s="48"/>
      <c r="E12" s="48"/>
      <c r="F12" s="48"/>
      <c r="G12" s="60"/>
      <c r="H12" s="61"/>
      <c r="I12" s="61"/>
      <c r="J12" s="61"/>
      <c r="K12" s="61"/>
      <c r="L12" s="61"/>
    </row>
    <row r="13" spans="1:13" x14ac:dyDescent="0.25">
      <c r="A13" s="8">
        <v>4</v>
      </c>
      <c r="B13" s="11"/>
      <c r="C13" s="45" t="s">
        <v>96</v>
      </c>
      <c r="D13" s="46"/>
      <c r="E13" s="46"/>
      <c r="F13" s="46"/>
      <c r="G13" s="46"/>
      <c r="H13" s="46"/>
      <c r="I13" s="12">
        <v>1</v>
      </c>
      <c r="J13" s="22" t="s">
        <v>89</v>
      </c>
      <c r="K13" s="71"/>
      <c r="L13" s="13">
        <f t="shared" si="0"/>
        <v>0</v>
      </c>
      <c r="M13" s="21" t="s">
        <v>97</v>
      </c>
    </row>
    <row r="14" spans="1:13" x14ac:dyDescent="0.25">
      <c r="A14" s="8">
        <v>5</v>
      </c>
      <c r="B14" s="11"/>
      <c r="C14" s="45" t="s">
        <v>98</v>
      </c>
      <c r="D14" s="46"/>
      <c r="E14" s="46"/>
      <c r="F14" s="46"/>
      <c r="G14" s="46"/>
      <c r="H14" s="46"/>
      <c r="I14" s="12">
        <v>1</v>
      </c>
      <c r="J14" s="22" t="s">
        <v>89</v>
      </c>
      <c r="K14" s="71"/>
      <c r="L14" s="13">
        <f t="shared" si="0"/>
        <v>0</v>
      </c>
      <c r="M14" s="21" t="s">
        <v>23</v>
      </c>
    </row>
    <row r="15" spans="1:13" x14ac:dyDescent="0.25">
      <c r="A15" s="8">
        <v>6</v>
      </c>
      <c r="B15" s="11"/>
      <c r="C15" s="45" t="s">
        <v>99</v>
      </c>
      <c r="D15" s="46"/>
      <c r="E15" s="46"/>
      <c r="F15" s="46"/>
      <c r="G15" s="46"/>
      <c r="H15" s="46"/>
      <c r="I15" s="12">
        <v>1</v>
      </c>
      <c r="J15" s="22" t="s">
        <v>89</v>
      </c>
      <c r="K15" s="71"/>
      <c r="L15" s="13">
        <f t="shared" si="0"/>
        <v>0</v>
      </c>
    </row>
    <row r="16" spans="1:13" x14ac:dyDescent="0.25">
      <c r="A16" s="60"/>
      <c r="B16" s="61"/>
      <c r="C16" s="61"/>
      <c r="D16" s="61"/>
      <c r="E16" s="61"/>
      <c r="F16" s="61"/>
      <c r="G16" s="39" t="s">
        <v>100</v>
      </c>
      <c r="H16" s="40"/>
      <c r="I16" s="40"/>
      <c r="J16" s="40"/>
      <c r="K16" s="40"/>
      <c r="L16" s="14">
        <f>SUM(L9:M15)</f>
        <v>0</v>
      </c>
    </row>
    <row r="17" spans="1:12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</row>
    <row r="18" spans="1:12" x14ac:dyDescent="0.25">
      <c r="A18" s="6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</row>
    <row r="19" spans="1:12" x14ac:dyDescent="0.25">
      <c r="A19" s="41" t="s">
        <v>39</v>
      </c>
      <c r="B19" s="42"/>
      <c r="C19" s="42"/>
      <c r="D19" s="44" t="s">
        <v>40</v>
      </c>
      <c r="E19" s="32"/>
      <c r="F19" s="44" t="s">
        <v>41</v>
      </c>
      <c r="G19" s="32"/>
      <c r="H19" s="35" t="s">
        <v>44</v>
      </c>
      <c r="I19" s="36"/>
      <c r="J19" s="15"/>
      <c r="K19" s="33">
        <f>L16</f>
        <v>0</v>
      </c>
      <c r="L19" s="34"/>
    </row>
    <row r="20" spans="1:12" x14ac:dyDescent="0.25">
      <c r="A20" s="43"/>
      <c r="B20" s="43"/>
      <c r="C20" s="43"/>
      <c r="D20" s="64"/>
      <c r="E20" s="65"/>
      <c r="F20" s="64"/>
      <c r="G20" s="65"/>
      <c r="H20" s="64"/>
      <c r="I20" s="65"/>
      <c r="J20" s="65"/>
      <c r="K20" s="65"/>
      <c r="L20" s="65"/>
    </row>
    <row r="21" spans="1:12" x14ac:dyDescent="0.25">
      <c r="A21" s="43"/>
      <c r="B21" s="43"/>
      <c r="C21" s="43"/>
      <c r="D21" s="31">
        <v>21</v>
      </c>
      <c r="E21" s="32"/>
      <c r="F21" s="33">
        <f>ROUNDUP(K19*0.21,2)</f>
        <v>0</v>
      </c>
      <c r="G21" s="34"/>
      <c r="H21" s="35" t="s">
        <v>45</v>
      </c>
      <c r="I21" s="36"/>
      <c r="J21" s="15"/>
      <c r="K21" s="33">
        <f>K19+F21+F20</f>
        <v>0</v>
      </c>
      <c r="L21" s="34"/>
    </row>
    <row r="22" spans="1:12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</row>
    <row r="23" spans="1:12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x14ac:dyDescent="0.25">
      <c r="A24" s="25"/>
      <c r="B24" s="26"/>
      <c r="C24" s="25"/>
      <c r="D24" s="26"/>
      <c r="E24" s="26"/>
      <c r="F24" s="60"/>
      <c r="G24" s="61"/>
      <c r="H24" s="61"/>
      <c r="I24" s="61"/>
      <c r="J24" s="61"/>
      <c r="K24" s="61"/>
      <c r="L24" s="61"/>
    </row>
    <row r="25" spans="1:12" x14ac:dyDescent="0.25">
      <c r="A25" s="25"/>
      <c r="B25" s="26"/>
      <c r="C25" s="25"/>
      <c r="D25" s="26"/>
      <c r="E25" s="26"/>
      <c r="F25" s="60"/>
      <c r="G25" s="61"/>
      <c r="H25" s="61"/>
      <c r="I25" s="61"/>
      <c r="J25" s="61"/>
      <c r="K25" s="61"/>
      <c r="L25" s="61"/>
    </row>
  </sheetData>
  <sheetProtection algorithmName="SHA-512" hashValue="duN1Snhtj13DPV4I4mHgJCWMUAUX6hwk9jgMuD3mpCyBl8ALPhMLhZn18Itz/foRUIozeS/YPQbIbGtMspcxwQ==" saltValue="a18Yyk/7IT68a9sRLmtJQA==" spinCount="100000" sheet="1" objects="1" scenarios="1"/>
  <protectedRanges>
    <protectedRange algorithmName="SHA-512" hashValue="telrSILqwnMZiZyoDJtsBoclL90WQwIs5LuhGG0jxc2FOCZaz5xjUtz6Y+V8IFrDJ55luK4QyhWbmPordOFGqQ==" saltValue="5myo/gF7xMliD8gjtNfX4g==" spinCount="100000" sqref="K9:K11 K13:K15" name="Oblast1"/>
  </protectedRanges>
  <mergeCells count="37">
    <mergeCell ref="C14:H14"/>
    <mergeCell ref="A1:L4"/>
    <mergeCell ref="A7:B7"/>
    <mergeCell ref="C7:H7"/>
    <mergeCell ref="B8:F8"/>
    <mergeCell ref="G8:L8"/>
    <mergeCell ref="C9:H9"/>
    <mergeCell ref="C10:H10"/>
    <mergeCell ref="C11:H11"/>
    <mergeCell ref="B12:F12"/>
    <mergeCell ref="G12:L12"/>
    <mergeCell ref="C13:H13"/>
    <mergeCell ref="C15:H15"/>
    <mergeCell ref="A16:F16"/>
    <mergeCell ref="G16:K16"/>
    <mergeCell ref="A17:L17"/>
    <mergeCell ref="A18:L18"/>
    <mergeCell ref="A25:B25"/>
    <mergeCell ref="C25:E25"/>
    <mergeCell ref="F25:L25"/>
    <mergeCell ref="D20:E20"/>
    <mergeCell ref="F20:G20"/>
    <mergeCell ref="H20:L20"/>
    <mergeCell ref="D21:E21"/>
    <mergeCell ref="F21:G21"/>
    <mergeCell ref="H21:I21"/>
    <mergeCell ref="K21:L21"/>
    <mergeCell ref="A19:C21"/>
    <mergeCell ref="D19:E19"/>
    <mergeCell ref="F19:G19"/>
    <mergeCell ref="H19:I19"/>
    <mergeCell ref="K19:L19"/>
    <mergeCell ref="A22:L22"/>
    <mergeCell ref="A23:L23"/>
    <mergeCell ref="A24:B24"/>
    <mergeCell ref="C24:E24"/>
    <mergeCell ref="F24:L24"/>
  </mergeCells>
  <pageMargins left="0.19685039375000002" right="0.19685039375000002" top="0.78740157499999996" bottom="0.78740157499999996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Rekapitulace</vt:lpstr>
      <vt:lpstr>MK Brněnské nám</vt:lpstr>
      <vt:lpstr>MK Horní Valy</vt:lpstr>
      <vt:lpstr>Vedlejší rozpočtové náklady</vt:lpstr>
      <vt:lpstr>Rekapitulace!Oblast_tisku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Janečková</cp:lastModifiedBy>
  <cp:lastPrinted>2022-07-12T08:58:57Z</cp:lastPrinted>
  <dcterms:created xsi:type="dcterms:W3CDTF">2016-03-02T12:32:43Z</dcterms:created>
  <dcterms:modified xsi:type="dcterms:W3CDTF">2022-08-29T14:41:36Z</dcterms:modified>
</cp:coreProperties>
</file>