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1.01 - Výměna technologi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'D1.01 - Výměna technologi...'!$C$100:$K$461</definedName>
    <definedName name="_xlnm.Print_Area" localSheetId="1">'D1.01 - Výměna technologi...'!$C$4:$J$39,'D1.01 - Výměna technologi...'!$C$45:$J$82,'D1.01 - Výměna technologi...'!$C$88:$K$461</definedName>
    <definedName name="_xlnm.Print_Titles" localSheetId="1">'D1.01 - Výměna technologi...'!$100:$100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460"/>
  <c r="BH460"/>
  <c r="BG460"/>
  <c r="BF460"/>
  <c r="T460"/>
  <c r="R460"/>
  <c r="P460"/>
  <c r="BI459"/>
  <c r="BH459"/>
  <c r="BG459"/>
  <c r="BF459"/>
  <c r="T459"/>
  <c r="R459"/>
  <c r="P459"/>
  <c r="BI457"/>
  <c r="BH457"/>
  <c r="BG457"/>
  <c r="BF457"/>
  <c r="T457"/>
  <c r="R457"/>
  <c r="P457"/>
  <c r="BI454"/>
  <c r="BH454"/>
  <c r="BG454"/>
  <c r="BF454"/>
  <c r="T454"/>
  <c r="T453"/>
  <c r="R454"/>
  <c r="R453"/>
  <c r="P454"/>
  <c r="P453"/>
  <c r="BI451"/>
  <c r="BH451"/>
  <c r="BG451"/>
  <c r="BF451"/>
  <c r="T451"/>
  <c r="R451"/>
  <c r="P451"/>
  <c r="BI449"/>
  <c r="BH449"/>
  <c r="BG449"/>
  <c r="BF449"/>
  <c r="T449"/>
  <c r="R449"/>
  <c r="P449"/>
  <c r="BI446"/>
  <c r="BH446"/>
  <c r="BG446"/>
  <c r="BF446"/>
  <c r="T446"/>
  <c r="R446"/>
  <c r="P446"/>
  <c r="BI445"/>
  <c r="BH445"/>
  <c r="BG445"/>
  <c r="BF445"/>
  <c r="T445"/>
  <c r="R445"/>
  <c r="P445"/>
  <c r="BI444"/>
  <c r="BH444"/>
  <c r="BG444"/>
  <c r="BF444"/>
  <c r="T444"/>
  <c r="R444"/>
  <c r="P444"/>
  <c r="BI441"/>
  <c r="BH441"/>
  <c r="BG441"/>
  <c r="BF441"/>
  <c r="T441"/>
  <c r="R441"/>
  <c r="P441"/>
  <c r="BI436"/>
  <c r="BH436"/>
  <c r="BG436"/>
  <c r="BF436"/>
  <c r="T436"/>
  <c r="R436"/>
  <c r="P436"/>
  <c r="BI433"/>
  <c r="BH433"/>
  <c r="BG433"/>
  <c r="BF433"/>
  <c r="T433"/>
  <c r="R433"/>
  <c r="P433"/>
  <c r="BI431"/>
  <c r="BH431"/>
  <c r="BG431"/>
  <c r="BF431"/>
  <c r="T431"/>
  <c r="R431"/>
  <c r="P431"/>
  <c r="BI429"/>
  <c r="BH429"/>
  <c r="BG429"/>
  <c r="BF429"/>
  <c r="T429"/>
  <c r="R429"/>
  <c r="P429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2"/>
  <c r="BH412"/>
  <c r="BG412"/>
  <c r="BF412"/>
  <c r="T412"/>
  <c r="R412"/>
  <c r="P412"/>
  <c r="BI410"/>
  <c r="BH410"/>
  <c r="BG410"/>
  <c r="BF410"/>
  <c r="T410"/>
  <c r="R410"/>
  <c r="P410"/>
  <c r="BI406"/>
  <c r="BH406"/>
  <c r="BG406"/>
  <c r="BF406"/>
  <c r="T406"/>
  <c r="R406"/>
  <c r="P406"/>
  <c r="BI402"/>
  <c r="BH402"/>
  <c r="BG402"/>
  <c r="BF402"/>
  <c r="T402"/>
  <c r="R402"/>
  <c r="P402"/>
  <c r="BI400"/>
  <c r="BH400"/>
  <c r="BG400"/>
  <c r="BF400"/>
  <c r="T400"/>
  <c r="R400"/>
  <c r="P400"/>
  <c r="BI393"/>
  <c r="BH393"/>
  <c r="BG393"/>
  <c r="BF393"/>
  <c r="T393"/>
  <c r="R393"/>
  <c r="P393"/>
  <c r="BI389"/>
  <c r="BH389"/>
  <c r="BG389"/>
  <c r="BF389"/>
  <c r="T389"/>
  <c r="R389"/>
  <c r="P389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5"/>
  <c r="BH375"/>
  <c r="BG375"/>
  <c r="BF375"/>
  <c r="T375"/>
  <c r="R375"/>
  <c r="P375"/>
  <c r="BI367"/>
  <c r="BH367"/>
  <c r="BG367"/>
  <c r="BF367"/>
  <c r="T367"/>
  <c r="R367"/>
  <c r="P367"/>
  <c r="BI358"/>
  <c r="BH358"/>
  <c r="BG358"/>
  <c r="BF358"/>
  <c r="T358"/>
  <c r="R358"/>
  <c r="P358"/>
  <c r="BI354"/>
  <c r="BH354"/>
  <c r="BG354"/>
  <c r="BF354"/>
  <c r="T354"/>
  <c r="R354"/>
  <c r="P354"/>
  <c r="BI350"/>
  <c r="BH350"/>
  <c r="BG350"/>
  <c r="BF350"/>
  <c r="T350"/>
  <c r="R350"/>
  <c r="P350"/>
  <c r="BI346"/>
  <c r="BH346"/>
  <c r="BG346"/>
  <c r="BF346"/>
  <c r="T346"/>
  <c r="R346"/>
  <c r="P346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6"/>
  <c r="BH326"/>
  <c r="BG326"/>
  <c r="BF326"/>
  <c r="T326"/>
  <c r="R326"/>
  <c r="P326"/>
  <c r="BI321"/>
  <c r="BH321"/>
  <c r="BG321"/>
  <c r="BF321"/>
  <c r="T321"/>
  <c r="R321"/>
  <c r="P321"/>
  <c r="BI314"/>
  <c r="BH314"/>
  <c r="BG314"/>
  <c r="BF314"/>
  <c r="T314"/>
  <c r="R314"/>
  <c r="P314"/>
  <c r="BI310"/>
  <c r="BH310"/>
  <c r="BG310"/>
  <c r="BF310"/>
  <c r="T310"/>
  <c r="R310"/>
  <c r="P310"/>
  <c r="BI305"/>
  <c r="BH305"/>
  <c r="BG305"/>
  <c r="BF305"/>
  <c r="T305"/>
  <c r="R305"/>
  <c r="P305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5"/>
  <c r="BH285"/>
  <c r="BG285"/>
  <c r="BF285"/>
  <c r="T285"/>
  <c r="R285"/>
  <c r="P285"/>
  <c r="BI282"/>
  <c r="BH282"/>
  <c r="BG282"/>
  <c r="BF282"/>
  <c r="T282"/>
  <c r="R282"/>
  <c r="P282"/>
  <c r="BI280"/>
  <c r="BH280"/>
  <c r="BG280"/>
  <c r="BF280"/>
  <c r="T280"/>
  <c r="R280"/>
  <c r="P280"/>
  <c r="BI275"/>
  <c r="BH275"/>
  <c r="BG275"/>
  <c r="BF275"/>
  <c r="T275"/>
  <c r="R275"/>
  <c r="P275"/>
  <c r="BI266"/>
  <c r="BH266"/>
  <c r="BG266"/>
  <c r="BF266"/>
  <c r="T266"/>
  <c r="R266"/>
  <c r="P266"/>
  <c r="BI260"/>
  <c r="BH260"/>
  <c r="BG260"/>
  <c r="BF260"/>
  <c r="T260"/>
  <c r="R260"/>
  <c r="P260"/>
  <c r="BI257"/>
  <c r="BH257"/>
  <c r="BG257"/>
  <c r="BF257"/>
  <c r="T257"/>
  <c r="R257"/>
  <c r="P257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1"/>
  <c r="BH211"/>
  <c r="BG211"/>
  <c r="BF211"/>
  <c r="T211"/>
  <c r="R211"/>
  <c r="P211"/>
  <c r="BI201"/>
  <c r="BH201"/>
  <c r="BG201"/>
  <c r="BF201"/>
  <c r="T201"/>
  <c r="R201"/>
  <c r="P201"/>
  <c r="BI193"/>
  <c r="BH193"/>
  <c r="BG193"/>
  <c r="BF193"/>
  <c r="T193"/>
  <c r="R193"/>
  <c r="P193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4"/>
  <c r="BH174"/>
  <c r="BG174"/>
  <c r="BF174"/>
  <c r="T174"/>
  <c r="R174"/>
  <c r="P174"/>
  <c r="BI171"/>
  <c r="BH171"/>
  <c r="BG171"/>
  <c r="BF171"/>
  <c r="T171"/>
  <c r="R171"/>
  <c r="P171"/>
  <c r="BI160"/>
  <c r="BH160"/>
  <c r="BG160"/>
  <c r="BF160"/>
  <c r="T160"/>
  <c r="R160"/>
  <c r="P160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T144"/>
  <c r="R145"/>
  <c r="R144"/>
  <c r="P145"/>
  <c r="P144"/>
  <c r="BI141"/>
  <c r="BH141"/>
  <c r="BG141"/>
  <c r="BF141"/>
  <c r="T141"/>
  <c r="R141"/>
  <c r="P141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J98"/>
  <c r="J97"/>
  <c r="F97"/>
  <c r="F95"/>
  <c r="E93"/>
  <c r="J55"/>
  <c r="J54"/>
  <c r="F54"/>
  <c r="F52"/>
  <c r="E50"/>
  <c r="J18"/>
  <c r="E18"/>
  <c r="F98"/>
  <c r="J17"/>
  <c r="J12"/>
  <c r="J52"/>
  <c r="E7"/>
  <c r="E48"/>
  <c i="1" r="L50"/>
  <c r="AM50"/>
  <c r="AM49"/>
  <c r="L49"/>
  <c r="AM47"/>
  <c r="L47"/>
  <c r="L45"/>
  <c r="L44"/>
  <c i="2" r="BK420"/>
  <c r="J232"/>
  <c r="J120"/>
  <c r="J375"/>
  <c r="J201"/>
  <c r="BK171"/>
  <c r="J132"/>
  <c r="J282"/>
  <c r="BK314"/>
  <c r="J321"/>
  <c r="BK244"/>
  <c r="BK123"/>
  <c r="BK423"/>
  <c r="J34"/>
  <c r="J441"/>
  <c r="J178"/>
  <c r="BK149"/>
  <c r="J171"/>
  <c r="J234"/>
  <c r="BK233"/>
  <c r="BK235"/>
  <c r="BK132"/>
  <c r="J218"/>
  <c r="BK389"/>
  <c r="J412"/>
  <c r="J230"/>
  <c r="J340"/>
  <c r="BK454"/>
  <c r="J240"/>
  <c r="J116"/>
  <c r="J410"/>
  <c r="J235"/>
  <c r="J449"/>
  <c r="J389"/>
  <c r="BK375"/>
  <c r="J381"/>
  <c r="J266"/>
  <c r="BK193"/>
  <c r="BK153"/>
  <c r="BK377"/>
  <c r="BK257"/>
  <c r="BK260"/>
  <c r="J350"/>
  <c r="BK248"/>
  <c r="BK282"/>
  <c r="BK385"/>
  <c r="BK393"/>
  <c r="BK300"/>
  <c r="J280"/>
  <c r="BK444"/>
  <c r="J233"/>
  <c r="J181"/>
  <c r="BK285"/>
  <c r="J174"/>
  <c r="J385"/>
  <c r="BK406"/>
  <c r="J346"/>
  <c r="BK184"/>
  <c r="BK116"/>
  <c r="J433"/>
  <c r="J446"/>
  <c r="J300"/>
  <c r="J457"/>
  <c r="J420"/>
  <c r="BK139"/>
  <c r="BK426"/>
  <c r="BK120"/>
  <c r="BK126"/>
  <c r="BK174"/>
  <c r="J130"/>
  <c r="F37"/>
  <c r="J237"/>
  <c r="J436"/>
  <c r="BK230"/>
  <c r="J377"/>
  <c r="J426"/>
  <c r="J314"/>
  <c r="BK433"/>
  <c r="BK402"/>
  <c r="BK290"/>
  <c r="J400"/>
  <c r="J310"/>
  <c r="BK109"/>
  <c r="BK346"/>
  <c r="BK234"/>
  <c r="BK431"/>
  <c r="BK178"/>
  <c r="J221"/>
  <c r="BK237"/>
  <c r="BK160"/>
  <c r="BK321"/>
  <c r="J431"/>
  <c r="BK295"/>
  <c r="J406"/>
  <c r="J193"/>
  <c r="BK340"/>
  <c r="J429"/>
  <c r="BK226"/>
  <c r="BK350"/>
  <c r="BK445"/>
  <c r="J354"/>
  <c r="J145"/>
  <c r="F35"/>
  <c r="BK236"/>
  <c r="J226"/>
  <c r="J149"/>
  <c r="BK238"/>
  <c r="BK145"/>
  <c r="BK412"/>
  <c r="J252"/>
  <c r="BK114"/>
  <c r="J244"/>
  <c r="BK310"/>
  <c r="J326"/>
  <c r="J393"/>
  <c r="J402"/>
  <c r="BK187"/>
  <c r="J109"/>
  <c r="J135"/>
  <c r="BK266"/>
  <c r="BK441"/>
  <c r="BK211"/>
  <c r="J216"/>
  <c r="BK429"/>
  <c r="BK201"/>
  <c r="BK275"/>
  <c r="BK181"/>
  <c r="J333"/>
  <c r="BK459"/>
  <c r="BK400"/>
  <c r="J236"/>
  <c r="BK367"/>
  <c r="J295"/>
  <c r="J445"/>
  <c r="BK104"/>
  <c r="J126"/>
  <c r="J187"/>
  <c r="BK326"/>
  <c r="J228"/>
  <c r="J260"/>
  <c r="BK218"/>
  <c r="BK337"/>
  <c r="BK280"/>
  <c r="BK358"/>
  <c r="J290"/>
  <c r="BK446"/>
  <c r="J256"/>
  <c r="J337"/>
  <c r="BK457"/>
  <c r="J104"/>
  <c r="BK135"/>
  <c r="BK252"/>
  <c r="BK451"/>
  <c r="BK333"/>
  <c r="F36"/>
  <c r="J139"/>
  <c r="BK449"/>
  <c r="BK232"/>
  <c r="J367"/>
  <c r="J451"/>
  <c r="J454"/>
  <c r="BK436"/>
  <c r="J444"/>
  <c r="BK381"/>
  <c r="J238"/>
  <c i="1" r="AS54"/>
  <c i="2" r="BK305"/>
  <c r="BK410"/>
  <c r="J123"/>
  <c r="F34"/>
  <c r="BK354"/>
  <c r="J423"/>
  <c r="J358"/>
  <c r="J114"/>
  <c r="BK240"/>
  <c r="BK256"/>
  <c r="BK221"/>
  <c r="BK460"/>
  <c r="BK216"/>
  <c r="J459"/>
  <c r="J160"/>
  <c r="J211"/>
  <c r="BK141"/>
  <c r="J460"/>
  <c r="J153"/>
  <c r="J184"/>
  <c r="J248"/>
  <c r="J141"/>
  <c r="J257"/>
  <c r="BK228"/>
  <c r="J285"/>
  <c r="J275"/>
  <c r="J305"/>
  <c r="BK130"/>
  <c l="1" r="R103"/>
  <c r="T129"/>
  <c r="R220"/>
  <c r="BK148"/>
  <c r="J148"/>
  <c r="J67"/>
  <c r="R186"/>
  <c r="P259"/>
  <c r="T119"/>
  <c r="BK186"/>
  <c r="J186"/>
  <c r="J69"/>
  <c r="BK339"/>
  <c r="J339"/>
  <c r="J73"/>
  <c r="BK129"/>
  <c r="J129"/>
  <c r="J63"/>
  <c r="R148"/>
  <c r="T173"/>
  <c r="BK259"/>
  <c r="J259"/>
  <c r="J71"/>
  <c r="R259"/>
  <c r="P419"/>
  <c r="R435"/>
  <c r="P129"/>
  <c r="P148"/>
  <c r="P220"/>
  <c r="T284"/>
  <c r="BK425"/>
  <c r="J425"/>
  <c r="J75"/>
  <c r="P448"/>
  <c r="BK119"/>
  <c r="J119"/>
  <c r="J62"/>
  <c r="T186"/>
  <c r="R284"/>
  <c r="T419"/>
  <c r="BK448"/>
  <c r="R119"/>
  <c r="T138"/>
  <c r="R173"/>
  <c r="R339"/>
  <c r="P435"/>
  <c r="BK456"/>
  <c r="J456"/>
  <c r="J81"/>
  <c r="BK103"/>
  <c r="BK138"/>
  <c r="J138"/>
  <c r="J64"/>
  <c r="T148"/>
  <c r="T339"/>
  <c r="P425"/>
  <c r="T443"/>
  <c r="T103"/>
  <c r="T102"/>
  <c r="R138"/>
  <c r="P173"/>
  <c r="T220"/>
  <c r="T259"/>
  <c r="BK419"/>
  <c r="J419"/>
  <c r="J74"/>
  <c r="T425"/>
  <c r="P443"/>
  <c r="R448"/>
  <c r="P456"/>
  <c r="R129"/>
  <c r="BK220"/>
  <c r="J220"/>
  <c r="J70"/>
  <c r="P284"/>
  <c r="R425"/>
  <c r="BK443"/>
  <c r="J443"/>
  <c r="J77"/>
  <c r="P103"/>
  <c r="P138"/>
  <c r="BK173"/>
  <c r="J173"/>
  <c r="J68"/>
  <c r="P339"/>
  <c r="BK435"/>
  <c r="J435"/>
  <c r="J76"/>
  <c r="R443"/>
  <c r="T456"/>
  <c r="P119"/>
  <c r="P186"/>
  <c r="BK284"/>
  <c r="J284"/>
  <c r="J72"/>
  <c r="R419"/>
  <c r="T435"/>
  <c r="T448"/>
  <c r="T447"/>
  <c r="R456"/>
  <c r="BK144"/>
  <c r="J144"/>
  <c r="J65"/>
  <c r="BK453"/>
  <c r="J453"/>
  <c r="J80"/>
  <c i="1" r="AW55"/>
  <c i="2" r="BE104"/>
  <c r="BE126"/>
  <c r="BE130"/>
  <c r="BE181"/>
  <c r="BE184"/>
  <c r="BE218"/>
  <c r="BE238"/>
  <c r="BE240"/>
  <c r="BE260"/>
  <c r="BE266"/>
  <c r="BE295"/>
  <c r="BE358"/>
  <c r="BE393"/>
  <c i="1" r="BA55"/>
  <c i="2" r="F55"/>
  <c r="J95"/>
  <c r="BE109"/>
  <c r="BE120"/>
  <c r="BE132"/>
  <c r="BE139"/>
  <c r="BE153"/>
  <c r="BE187"/>
  <c r="BE193"/>
  <c r="BE201"/>
  <c r="BE221"/>
  <c r="BE230"/>
  <c r="BE234"/>
  <c r="BE237"/>
  <c r="BE275"/>
  <c r="BE280"/>
  <c r="BE305"/>
  <c r="BE310"/>
  <c r="BE326"/>
  <c r="BE381"/>
  <c r="BE400"/>
  <c r="BE406"/>
  <c r="BE410"/>
  <c r="BE420"/>
  <c r="BE423"/>
  <c r="BE426"/>
  <c r="BE433"/>
  <c r="BE444"/>
  <c r="BE446"/>
  <c r="BE449"/>
  <c r="BE451"/>
  <c r="BE454"/>
  <c r="BE457"/>
  <c r="BE459"/>
  <c i="1" r="BB55"/>
  <c r="BC55"/>
  <c i="2" r="E91"/>
  <c r="BE116"/>
  <c r="BE123"/>
  <c r="BE141"/>
  <c r="BE174"/>
  <c r="BE211"/>
  <c r="BE226"/>
  <c r="BE228"/>
  <c r="BE235"/>
  <c r="BE252"/>
  <c r="BE285"/>
  <c r="BE445"/>
  <c r="BE114"/>
  <c r="BE135"/>
  <c r="BE145"/>
  <c r="BE171"/>
  <c r="BE178"/>
  <c r="BE216"/>
  <c r="BE233"/>
  <c r="BE248"/>
  <c r="BE300"/>
  <c r="BE314"/>
  <c r="BE337"/>
  <c r="BE340"/>
  <c r="BE350"/>
  <c r="BE367"/>
  <c r="BE375"/>
  <c r="BE377"/>
  <c r="BE385"/>
  <c r="BE389"/>
  <c r="BE402"/>
  <c r="BE412"/>
  <c r="BE431"/>
  <c r="BE436"/>
  <c r="BE441"/>
  <c r="BE460"/>
  <c r="BE149"/>
  <c r="BE160"/>
  <c r="BE232"/>
  <c r="BE236"/>
  <c r="BE244"/>
  <c r="BE256"/>
  <c r="BE257"/>
  <c r="BE282"/>
  <c r="BE290"/>
  <c r="BE321"/>
  <c r="BE333"/>
  <c r="BE346"/>
  <c r="BE354"/>
  <c r="BE429"/>
  <c i="1" r="BD55"/>
  <c r="BC54"/>
  <c r="W32"/>
  <c r="BB54"/>
  <c r="W31"/>
  <c r="BA54"/>
  <c r="AW54"/>
  <c r="AK30"/>
  <c r="BD54"/>
  <c r="W33"/>
  <c i="2" l="1" r="T147"/>
  <c r="BK102"/>
  <c r="J102"/>
  <c r="J60"/>
  <c r="T101"/>
  <c r="P447"/>
  <c r="P102"/>
  <c r="BK447"/>
  <c r="J447"/>
  <c r="J78"/>
  <c r="P147"/>
  <c r="R447"/>
  <c r="R147"/>
  <c r="R102"/>
  <c r="R101"/>
  <c r="J103"/>
  <c r="J61"/>
  <c r="J448"/>
  <c r="J79"/>
  <c r="BK147"/>
  <c r="J147"/>
  <c r="J66"/>
  <c i="1" r="W30"/>
  <c r="AX54"/>
  <c i="2" r="J33"/>
  <c i="1" r="AV55"/>
  <c r="AT55"/>
  <c r="AY54"/>
  <c i="2" r="F33"/>
  <c i="1" r="AZ55"/>
  <c r="AZ54"/>
  <c r="W29"/>
  <c i="2" l="1" r="P101"/>
  <c i="1" r="AU55"/>
  <c i="2" r="BK101"/>
  <c r="J101"/>
  <c r="J59"/>
  <c i="1" r="AU54"/>
  <c r="AV54"/>
  <c r="AK29"/>
  <c i="2" l="1" r="J30"/>
  <c i="1" r="AG55"/>
  <c r="AG54"/>
  <c r="AK26"/>
  <c r="AT54"/>
  <c i="2" l="1" r="J39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<sst xmlns="http://schemas.openxmlformats.org/spreadsheetml/2006/main">
  <si>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</si>
  <si>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</si>
  <si>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</si>
  <si>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</si>
  <si>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</si>
  <si>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{d87a8c86-ddc4-4f64-8306-53b85459708d}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</si>
  <si>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</si>
  <si>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</si>
  <si>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</si>
  <si>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</si>
  <si>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</si>
  <si>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</si>
  <si>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</si>
  <si>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</si>
  <si>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2126-DPSJ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</si>
  <si>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</si>
  <si>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</si>
  <si>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Výměna technologií pro ohřev TUV - poliklinika a dětské</t>
  </si>
  <si>
    <t>KSO:</t>
  </si>
  <si>
    <t>801 11 2</t>
  </si>
  <si>
    <t>CC-CZ:</t>
  </si>
  <si>
    <t>1264</t>
  </si>
  <si>
    <t>Místo:</t>
  </si>
  <si>
    <t>Nemocnice s poliklinikou Česká Lípa, a.s.</t>
  </si>
  <si>
    <t>Datum:</t>
  </si>
  <si>
    <t>14. 9. 2022</t>
  </si>
  <si>
    <t>CZ-CPV:</t>
  </si>
  <si>
    <t>45000000-7</t>
  </si>
  <si>
    <t>CZ-CPA:</t>
  </si>
  <si>
    <t>41.00.28</t>
  </si>
  <si>
    <t>Zadavatel:</t>
  </si>
  <si>
    <t>IČ:</t>
  </si>
  <si>
    <t>27283518</t>
  </si>
  <si>
    <t xml:space="preserve">Nemocnice s poliklinikou Česká Lípa, a.s. </t>
  </si>
  <si>
    <t>DIČ:</t>
  </si>
  <si>
    <t>CZ27283518</t>
  </si>
  <si>
    <t>Uchazeč:</t>
  </si>
  <si>
    <t>Vyplň údaj</t>
  </si>
  <si>
    <t>Projektant:</t>
  </si>
  <si>
    <t>25410482</t>
  </si>
  <si>
    <t xml:space="preserve">STORING spol. s r.o. </t>
  </si>
  <si>
    <t>CZ25410482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</si>
  <si>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</si>
  <si>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</si>
  <si>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</si>
  <si>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</si>
  <si>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</si>
  <si>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</si>
  <si>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</si>
  <si>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</si>
  <si>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</si>
  <si>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</si>
  <si>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</si>
  <si>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</si>
  <si>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</si>
  <si>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</si>
  <si>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</si>
  <si>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</si>
  <si>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</si>
  <si>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</si>
  <si>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</si>
  <si>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</si>
  <si>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</si>
  <si>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</si>
  <si>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</si>
  <si>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</si>
  <si>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</si>
  <si>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</si>
  <si>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</si>
  <si>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</si>
  <si>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</si>
  <si>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</si>
  <si>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</si>
  <si>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</si>
  <si>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</si>
  <si>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</si>
  <si>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</si>
  <si>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</si>
  <si>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</si>
  <si>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/>
  </si>
  <si>
    <t>D</t>
  </si>
  <si>
    <t>0</t>
  </si>
  <si>
    <t>###NOIMPORT###</t>
  </si>
  <si>
    <t>IMPORT</t>
  </si>
  <si>
    <t>{00000000-0000-0000-0000-000000000000}</t>
  </si>
  <si>
    <t>/</t>
  </si>
  <si>
    <t>D1.01</t>
  </si>
  <si>
    <t>Výměna technologií pro ohřev TUV</t>
  </si>
  <si>
    <t>STA</t>
  </si>
  <si>
    <t>1</t>
  </si>
  <si>
    <t>{cac286ae-81b8-4872-bbb1-b0452cdc3389}</t>
  </si>
  <si>
    <t>2</t>
  </si>
  <si>
    <t>KRYCÍ LIST SOUPISU PRACÍ</t>
  </si>
  <si>
    <t>Objekt:</t>
  </si>
  <si>
    <t>D1.01 - Výměna technologií pro ohřev TUV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</si>
  <si>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</si>
  <si>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</si>
  <si>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</si>
  <si>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</si>
  <si>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</si>
  <si>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</si>
  <si>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</si>
  <si>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</si>
  <si>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</si>
  <si>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</si>
  <si>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</si>
  <si>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</si>
  <si>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</si>
  <si>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</si>
  <si>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</si>
  <si>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</si>
  <si>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</si>
  <si>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741 - Elektroinstalace - silnoproud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</si>
  <si>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</si>
  <si>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</si>
  <si>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</si>
  <si>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OST - Profese - ostatní</t>
  </si>
  <si>
    <t>VRN - VRN</t>
  </si>
  <si>
    <t xml:space="preserve">    0.10001 - Průzkumné, geodetické a projektové práce</t>
  </si>
  <si>
    <t xml:space="preserve">    0.30001 - Zařízení staveniště</t>
  </si>
  <si>
    <t xml:space="preserve">    0.90001 -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</si>
  <si>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</si>
  <si>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</si>
  <si>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</si>
  <si>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</si>
  <si>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</si>
  <si>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</si>
  <si>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</si>
  <si>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</si>
  <si>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</si>
  <si>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</si>
  <si>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</si>
  <si>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</si>
  <si>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</si>
  <si>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</si>
  <si>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</si>
  <si>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</si>
  <si>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</si>
  <si>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68</t>
  </si>
  <si>
    <t>K</t>
  </si>
  <si>
    <t>273321311</t>
  </si>
  <si>
    <t>Základy z betonu železového (bez výztuže) desky z betonu bez zvláštních nároků na prostředí tř. C 16/20</t>
  </si>
  <si>
    <t>m3</t>
  </si>
  <si>
    <t>CS ÚRS 2022 02</t>
  </si>
  <si>
    <t>4</t>
  </si>
  <si>
    <t>-827189903</t>
  </si>
  <si>
    <t>Online PSC</t>
  </si>
  <si>
    <t>https://podminky.urs.cz/item/CS_URS_2022_02/273321311</t>
  </si>
  <si>
    <t>VV</t>
  </si>
  <si>
    <t>"sokl zásobníky" 3,70*4,40*0,15</t>
  </si>
  <si>
    <t>"rozvaděč" 0,60*1,20*0,15</t>
  </si>
  <si>
    <t>Součet</t>
  </si>
  <si>
    <t>65</t>
  </si>
  <si>
    <t>273351121</t>
  </si>
  <si>
    <t>Bednění základů desek zřízení</t>
  </si>
  <si>
    <t>m2</t>
  </si>
  <si>
    <t>-1846619050</t>
  </si>
  <si>
    <t>https://podminky.urs.cz/item/CS_URS_2022_02/273351121</t>
  </si>
  <si>
    <t>"sokl zásobníky" 0,15*(4,40+3,70)*2</t>
  </si>
  <si>
    <t>"rozvaděč" (0,60*2+1,20)*0,15</t>
  </si>
  <si>
    <t>66</t>
  </si>
  <si>
    <t>273351122</t>
  </si>
  <si>
    <t>Bednění základů desek odstranění</t>
  </si>
  <si>
    <t>-1239932951</t>
  </si>
  <si>
    <t>https://podminky.urs.cz/item/CS_URS_2022_02/273351122</t>
  </si>
  <si>
    <t>67</t>
  </si>
  <si>
    <t>273362021</t>
  </si>
  <si>
    <t>Výztuž základů desek ze svařovaných sítí z drátů typu KARI</t>
  </si>
  <si>
    <t>t</t>
  </si>
  <si>
    <t>881046779</t>
  </si>
  <si>
    <t>https://podminky.urs.cz/item/CS_URS_2022_02/273362021</t>
  </si>
  <si>
    <t>"sokl - 80 kg/m3 betonu" 2,550*80/1000</t>
  </si>
  <si>
    <t>6</t>
  </si>
  <si>
    <t>Úpravy povrchů, podlahy a osazování výplní</t>
  </si>
  <si>
    <t>63</t>
  </si>
  <si>
    <t>611325401</t>
  </si>
  <si>
    <t>Oprava vápenocementové omítky stropu hrubé, tloušťky do 20 mm, v rozsahu opravované plochy do 10%</t>
  </si>
  <si>
    <t>-1163495128</t>
  </si>
  <si>
    <t>https://podminky.urs.cz/item/CS_URS_2022_02/611325401</t>
  </si>
  <si>
    <t>"vymezená plocha" 73</t>
  </si>
  <si>
    <t>64</t>
  </si>
  <si>
    <t>612325402</t>
  </si>
  <si>
    <t>Oprava vápenocementové omítky vnitřních ploch hrubé, tloušťky do 20 mm stěn, v rozsahu opravované plochy přes 10 do 30%</t>
  </si>
  <si>
    <t>-2020175496</t>
  </si>
  <si>
    <t>https://podminky.urs.cz/item/CS_URS_2022_02/612325402</t>
  </si>
  <si>
    <t>"stěny" (12,0+17,0+0,5*2*1,0+12)*3,84</t>
  </si>
  <si>
    <t>69</t>
  </si>
  <si>
    <t>632451411</t>
  </si>
  <si>
    <t>Doplnění cementového potěru na mazaninách a betonových podkladech (s dodáním hmot), hlazeného dřevěným nebo ocelovým hladítkem, plochy jednotlivě do 1 m2 a tl. do 10 mm</t>
  </si>
  <si>
    <t>-1048507822</t>
  </si>
  <si>
    <t>https://podminky.urs.cz/item/CS_URS_2022_02/632451411</t>
  </si>
  <si>
    <t>"vymez plocha" 73</t>
  </si>
  <si>
    <t>9</t>
  </si>
  <si>
    <t>Ostatní konstrukce a práce, bourání</t>
  </si>
  <si>
    <t>76</t>
  </si>
  <si>
    <t>952905241</t>
  </si>
  <si>
    <t>Čištění objektů - dokončující úklid budov občanské výstavby</t>
  </si>
  <si>
    <t>-88806553</t>
  </si>
  <si>
    <t>https://podminky.urs.cz/item/CS_URS_2022_02/952905241</t>
  </si>
  <si>
    <t>61</t>
  </si>
  <si>
    <t>961044111</t>
  </si>
  <si>
    <t>Bourání základů z betonu prostého - sokly</t>
  </si>
  <si>
    <t>694899173</t>
  </si>
  <si>
    <t>https://podminky.urs.cz/item/CS_URS_2022_02/961044111</t>
  </si>
  <si>
    <t>"sokly stáv zásobníků" 0,40*1,20*0,150*2*3</t>
  </si>
  <si>
    <t>62</t>
  </si>
  <si>
    <t>965043431</t>
  </si>
  <si>
    <t xml:space="preserve">Bourání mazanin betonových s potěrem </t>
  </si>
  <si>
    <t>552321485</t>
  </si>
  <si>
    <t>https://podminky.urs.cz/item/CS_URS_2022_02/965043431</t>
  </si>
  <si>
    <t>"odvodnění nového soklu" 3,0*0,25*0,30</t>
  </si>
  <si>
    <t>997</t>
  </si>
  <si>
    <t>Přesun sutě</t>
  </si>
  <si>
    <t>85</t>
  </si>
  <si>
    <t>997013501</t>
  </si>
  <si>
    <t>Odvoz suti a vybouraných hmot na skládku nebo meziskládku se složením, na vzdálenost do 1 km</t>
  </si>
  <si>
    <t>-1092355790</t>
  </si>
  <si>
    <t>https://podminky.urs.cz/item/CS_URS_2022_02/997013501</t>
  </si>
  <si>
    <t>86</t>
  </si>
  <si>
    <t>997013509</t>
  </si>
  <si>
    <t>Odvoz suti a vybouraných hmot na skládku nebo meziskládku se složením, na vzdálenost Příplatek k ceně za každý další i započatý 1 km přes 1 km</t>
  </si>
  <si>
    <t>1285019776</t>
  </si>
  <si>
    <t>https://podminky.urs.cz/item/CS_URS_2022_02/997013509</t>
  </si>
  <si>
    <t>5,712*10 'Přepočtené koeficientem množství</t>
  </si>
  <si>
    <t>998</t>
  </si>
  <si>
    <t>Přesun hmot</t>
  </si>
  <si>
    <t>77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</si>
  <si>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</si>
  <si>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</si>
  <si>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-567669850</t>
  </si>
  <si>
    <t>https://podminky.urs.cz/item/CS_URS_2022_02/998011001</t>
  </si>
  <si>
    <t>PSV</t>
  </si>
  <si>
    <t>Práce a dodávky PSV</t>
  </si>
  <si>
    <t>713</t>
  </si>
  <si>
    <t>Izolace tepelné</t>
  </si>
  <si>
    <t>56</t>
  </si>
  <si>
    <t>713411121</t>
  </si>
  <si>
    <t>Montáž izolace tepelné potrubí a ohybů VYT pásy nebo rohožemi s povrchovou úpravou hliníkovou fólií ; kompletní dodávka a montáž</t>
  </si>
  <si>
    <t>16</t>
  </si>
  <si>
    <t>-1949819602</t>
  </si>
  <si>
    <t>https://podminky.urs.cz/item/CS_URS_2022_02/713411121</t>
  </si>
  <si>
    <t xml:space="preserve">"VYT"  (158+73)*0,35</t>
  </si>
  <si>
    <t>54</t>
  </si>
  <si>
    <t>713463132</t>
  </si>
  <si>
    <t>Montáž izolace tepelné potrubí a ohybů ZTI tvarovkami přilepenými v příčných a podélných spojích izolace potrubí jednovrstvá, tloušťky izolace přes 25 do 50 mm; kompletní dodávkaa montáž</t>
  </si>
  <si>
    <t>m</t>
  </si>
  <si>
    <t>147069491</t>
  </si>
  <si>
    <t>https://podminky.urs.cz/item/CS_URS_2022_02/713463132</t>
  </si>
  <si>
    <t>Poliklinika</t>
  </si>
  <si>
    <t>"SV" 48+28</t>
  </si>
  <si>
    <t>Dětské</t>
  </si>
  <si>
    <t>55</t>
  </si>
  <si>
    <t>713463133</t>
  </si>
  <si>
    <t>Montáž izolace tepelné potrubí a ohybů ZTI tvarovkami přilepenými v příčných a podélných spojích izolace potrubí jednovrstvá, tloušťky izolace přes 50 do 100 mm</t>
  </si>
  <si>
    <t>1769040392</t>
  </si>
  <si>
    <t>https://podminky.urs.cz/item/CS_URS_2022_02/713463133</t>
  </si>
  <si>
    <t>"TV" 48+28</t>
  </si>
  <si>
    <t>"propoje" 12</t>
  </si>
  <si>
    <t>"CIR" 48+28</t>
  </si>
  <si>
    <t>78</t>
  </si>
  <si>
    <t>998713101</t>
  </si>
  <si>
    <t>Přesun hmot pro izolace tepelné stanovený z hmotnosti přesunovaného materiálu vodorovná dopravní vzdálenost do 50 m v objektech výšky do 6 m</t>
  </si>
  <si>
    <t>393402067</t>
  </si>
  <si>
    <t>https://podminky.urs.cz/item/CS_URS_2022_02/998713101</t>
  </si>
  <si>
    <t>721</t>
  </si>
  <si>
    <t>Zdravotechnika - vnitřní kanalizace</t>
  </si>
  <si>
    <t>57</t>
  </si>
  <si>
    <t>721173402</t>
  </si>
  <si>
    <t>Potrubí z trub PVC SN4 svodné (ležaté) DN 125</t>
  </si>
  <si>
    <t>418078310</t>
  </si>
  <si>
    <t>https://podminky.urs.cz/item/CS_URS_2022_02/721173402</t>
  </si>
  <si>
    <t>"připojení gula" 3,0</t>
  </si>
  <si>
    <t>59</t>
  </si>
  <si>
    <t>721194109</t>
  </si>
  <si>
    <t>Vyměření přípojek na potrubí vyvedení a upevnění odpadních výpustek DN 110</t>
  </si>
  <si>
    <t>kus</t>
  </si>
  <si>
    <t>2068172760</t>
  </si>
  <si>
    <t>https://podminky.urs.cz/item/CS_URS_2022_02/721194109</t>
  </si>
  <si>
    <t>"připojení gula" 1</t>
  </si>
  <si>
    <t>60</t>
  </si>
  <si>
    <t>721290111</t>
  </si>
  <si>
    <t>Zkouška těsnosti kanalizace v objektech vodou do DN 125</t>
  </si>
  <si>
    <t>-1061973270</t>
  </si>
  <si>
    <t>https://podminky.urs.cz/item/CS_URS_2022_02/721290111</t>
  </si>
  <si>
    <t>"kanalizace" 3,0</t>
  </si>
  <si>
    <t>79</t>
  </si>
  <si>
    <t>998721101</t>
  </si>
  <si>
    <t>Přesun hmot pro vnitřní kanalizace stanovený z hmotnosti přesunovaného materiálu vodorovná dopravní vzdálenost do 50 m v objektech výšky do 6 m</t>
  </si>
  <si>
    <t>-1516137713</t>
  </si>
  <si>
    <t>https://podminky.urs.cz/item/CS_URS_2022_02/998721101</t>
  </si>
  <si>
    <t>722</t>
  </si>
  <si>
    <t>Zdravotechnika - vnitřní vodovod</t>
  </si>
  <si>
    <t>51</t>
  </si>
  <si>
    <t>722130805</t>
  </si>
  <si>
    <t>Demontáž potrubí z ocelových trubek pozinkovaných bez rpozdílu profilu včetně příslušenství a likvidace materiálu</t>
  </si>
  <si>
    <t>-1122204539</t>
  </si>
  <si>
    <t>https://podminky.urs.cz/item/CS_URS_2022_02/722130805</t>
  </si>
  <si>
    <t>"SV" 48</t>
  </si>
  <si>
    <t>"TV" 48</t>
  </si>
  <si>
    <t>"Cirk" 48</t>
  </si>
  <si>
    <t>53</t>
  </si>
  <si>
    <t>722174024</t>
  </si>
  <si>
    <t>Potrubí z plastových trubek z polypropylenu PPR svařovaných polyfúzně D 32 x 5,4; kompletní dodávka a montáž včetně závěsů, kotvení, kompenzací</t>
  </si>
  <si>
    <t>1329208338</t>
  </si>
  <si>
    <t>https://podminky.urs.cz/item/CS_URS_2022_02/722174024</t>
  </si>
  <si>
    <t>52</t>
  </si>
  <si>
    <t>722174027</t>
  </si>
  <si>
    <t>Potrubí z plastových trubek z polypropylenu PPR svařovaných polyfúzně PN 20 (SDR 6) D 63 x 10,5; kompletní dodávka a montáž včetně závěsů, kotvení, kompenzací</t>
  </si>
  <si>
    <t>1363371844</t>
  </si>
  <si>
    <t>https://podminky.urs.cz/item/CS_URS_2022_02/722174027</t>
  </si>
  <si>
    <t>38</t>
  </si>
  <si>
    <t>722263215</t>
  </si>
  <si>
    <t>Vodoměr domovní studená voda 420 030 L260 G6/4", Qn 6,0 m3/hod (např Sensus); kompletní dodávka a montáž</t>
  </si>
  <si>
    <t>1332080022</t>
  </si>
  <si>
    <t>https://podminky.urs.cz/item/CS_URS_2022_02/722263215</t>
  </si>
  <si>
    <t>"poliklinika" 1</t>
  </si>
  <si>
    <t>"dětské" 1</t>
  </si>
  <si>
    <t>87</t>
  </si>
  <si>
    <t>722290215</t>
  </si>
  <si>
    <t xml:space="preserve">Zkoušky, proplach a desinfekce vodovodního potrubí zkoušky těsnosti vodovodního potrubí </t>
  </si>
  <si>
    <t>1780372627</t>
  </si>
  <si>
    <t>https://podminky.urs.cz/item/CS_URS_2022_02/722290215</t>
  </si>
  <si>
    <t>80</t>
  </si>
  <si>
    <t>998722101</t>
  </si>
  <si>
    <t>Přesun hmot pro vnitřní vodovod stanovený z hmotnosti přesunovaného materiálu vodorovná dopravní vzdálenost do 50 m v objektech výšky do 6 m</t>
  </si>
  <si>
    <t>185466824</t>
  </si>
  <si>
    <t>https://podminky.urs.cz/item/CS_URS_2022_02/998722101</t>
  </si>
  <si>
    <t>732</t>
  </si>
  <si>
    <t>Ústřední vytápění - strojovny</t>
  </si>
  <si>
    <t>24</t>
  </si>
  <si>
    <t>732110812</t>
  </si>
  <si>
    <t xml:space="preserve">Demontáž těles rozdělovačů a sběračů </t>
  </si>
  <si>
    <t>2023361896</t>
  </si>
  <si>
    <t>https://podminky.urs.cz/item/CS_URS_2022_02/732110812</t>
  </si>
  <si>
    <t>"hlavní rozdělovač" 1,50</t>
  </si>
  <si>
    <t>"sběrač" 1,20</t>
  </si>
  <si>
    <t>27</t>
  </si>
  <si>
    <t>732111144</t>
  </si>
  <si>
    <t>Sběrač vratné vody; dodávka a montáž</t>
  </si>
  <si>
    <t>-804880320</t>
  </si>
  <si>
    <t>https://podminky.urs.cz/item/CS_URS_2022_02/732111144</t>
  </si>
  <si>
    <t>26</t>
  </si>
  <si>
    <t>732112242</t>
  </si>
  <si>
    <t>Rozdělovač topné vody; dodávka a montáž</t>
  </si>
  <si>
    <t>-1870245540</t>
  </si>
  <si>
    <t>https://podminky.urs.cz/item/CS_URS_2022_02/732112242</t>
  </si>
  <si>
    <t>28</t>
  </si>
  <si>
    <t>732199100</t>
  </si>
  <si>
    <t xml:space="preserve">Montáž štítků orientačních a bezpečnostních </t>
  </si>
  <si>
    <t>soubor</t>
  </si>
  <si>
    <t>-803874725</t>
  </si>
  <si>
    <t>https://podminky.urs.cz/item/CS_URS_2022_02/732199100</t>
  </si>
  <si>
    <t>29</t>
  </si>
  <si>
    <t>732211125.01</t>
  </si>
  <si>
    <t>Nerezový zásobník teplé vody (např. ACV, HRs), objem 1000 l hranatý; kompletní dodávka a montáž</t>
  </si>
  <si>
    <t>-379010275</t>
  </si>
  <si>
    <t>30</t>
  </si>
  <si>
    <t>732211125.02</t>
  </si>
  <si>
    <t>Tepelná izolace nerezového zásobníku 1000l; kompletní dodávka a montáž</t>
  </si>
  <si>
    <t>746892878</t>
  </si>
  <si>
    <t>31</t>
  </si>
  <si>
    <t>732211125.03</t>
  </si>
  <si>
    <t xml:space="preserve">Přeprava a osazení zásobníku TUV 1000l vč stěhovací a pomocné techniky, kompletní dodávka a montáž </t>
  </si>
  <si>
    <t>-1835405267</t>
  </si>
  <si>
    <t>32</t>
  </si>
  <si>
    <t>732211125.11</t>
  </si>
  <si>
    <t>Nerezový zásobník teplé vody (např. ACV, HRs), objem 800 l hranatý; kompletní dodávka a montáž</t>
  </si>
  <si>
    <t>719192410</t>
  </si>
  <si>
    <t>33</t>
  </si>
  <si>
    <t>732211125.12</t>
  </si>
  <si>
    <t>Tepelná izolace nerezového zásobníku 800l; kompletní dodávka a montáž</t>
  </si>
  <si>
    <t>1712718606</t>
  </si>
  <si>
    <t>34</t>
  </si>
  <si>
    <t>732211125.13</t>
  </si>
  <si>
    <t xml:space="preserve">Přeprava a osazení zásobníku TUV 800l vč stěhovací a pomocné techniky, kompletní dodávka a montáž </t>
  </si>
  <si>
    <t>-2000513473</t>
  </si>
  <si>
    <t>23</t>
  </si>
  <si>
    <t>732214824</t>
  </si>
  <si>
    <t>Vypuštění systému ohřevu TUV</t>
  </si>
  <si>
    <t>kpl</t>
  </si>
  <si>
    <t>-1134086013</t>
  </si>
  <si>
    <t>https://podminky.urs.cz/item/CS_URS_2022_02/732214824</t>
  </si>
  <si>
    <t>22</t>
  </si>
  <si>
    <t>732213824</t>
  </si>
  <si>
    <t>Demontáž ohříváků zásobníkových, rozřezání demontovaných ohříváků včetně vypuštění, demontáže příslušenství , transportu a likvidace</t>
  </si>
  <si>
    <t>-160156727</t>
  </si>
  <si>
    <t>https://podminky.urs.cz/item/CS_URS_2022_02/732213824</t>
  </si>
  <si>
    <t>"stáv ohříváky á 6300 l" 3</t>
  </si>
  <si>
    <t>35</t>
  </si>
  <si>
    <t>732331634.01</t>
  </si>
  <si>
    <t>Nádoby expanzní TV33l, 10 bar (např. Reflex Refix DD33/10) s připojovací armaturou; kompletní dodávka a montáž</t>
  </si>
  <si>
    <t>1908958452</t>
  </si>
  <si>
    <t>"poliklinika" 3</t>
  </si>
  <si>
    <t>"dětské" 2</t>
  </si>
  <si>
    <t>36</t>
  </si>
  <si>
    <t>732421424.01</t>
  </si>
  <si>
    <t>Čerpadlo cirkulační závitové 30/0,5-12, 180 mm, elektroinicky řízená, 1x 230V, PN10 (např Wiilo Yonos MAXO-Z30/0,5-12); kompletní dodávka a montáž</t>
  </si>
  <si>
    <t>-46255348</t>
  </si>
  <si>
    <t>37</t>
  </si>
  <si>
    <t>732421424.02</t>
  </si>
  <si>
    <t>Čerpadlo oběhové 40/0,5-4, 220 mm, elektronicky řízené, 1x 230V, PN6/10 (např Wiilo Yonos MAXO-Z40/0,5-4); kompletní dodávka a montáž</t>
  </si>
  <si>
    <t>-1552659889</t>
  </si>
  <si>
    <t>100</t>
  </si>
  <si>
    <t>732.001</t>
  </si>
  <si>
    <t>Topná zkouška, seřízení regulačních amratur a tlakových poměrů, zaregulování a hydraulické vyvážení soustavy</t>
  </si>
  <si>
    <t>hod</t>
  </si>
  <si>
    <t>914853257</t>
  </si>
  <si>
    <t>81</t>
  </si>
  <si>
    <t>998732101</t>
  </si>
  <si>
    <t>Přesun hmot pro strojovny stanovený z hmotnosti přesunovaného materiálu vodorovná dopravní vzdálenost do 50 m v objektech výšky do 6 m</t>
  </si>
  <si>
    <t>-1901179866</t>
  </si>
  <si>
    <t>https://podminky.urs.cz/item/CS_URS_2022_02/998732101</t>
  </si>
  <si>
    <t>733</t>
  </si>
  <si>
    <t>Ústřední vytápění - rozvodné potrubí</t>
  </si>
  <si>
    <t>25</t>
  </si>
  <si>
    <t>733120826</t>
  </si>
  <si>
    <t>Demontáž potrubí z trubek ocelových hladkých včetně příslušenství</t>
  </si>
  <si>
    <t>2116628433</t>
  </si>
  <si>
    <t>https://podminky.urs.cz/item/CS_URS_2022_02/733120826</t>
  </si>
  <si>
    <t>"topná voda" 20+8+20+10+4*3</t>
  </si>
  <si>
    <t>"vratná voda" 20+8+20+10+4*3</t>
  </si>
  <si>
    <t>"připojovací potrubí" 3*10</t>
  </si>
  <si>
    <t>50</t>
  </si>
  <si>
    <t>733121117</t>
  </si>
  <si>
    <t>Potrubí z trubek ocelových hladkých spojovaných svařováním černých bezešvých DN 50; kompletní dodávka a montáž včetně závěsů, kotvení, kompenzací</t>
  </si>
  <si>
    <t>1944287461</t>
  </si>
  <si>
    <t>https://podminky.urs.cz/item/CS_URS_2022_02/733121117</t>
  </si>
  <si>
    <t>poliklinika</t>
  </si>
  <si>
    <t>"topná" 35</t>
  </si>
  <si>
    <t>"vratná" 48+25</t>
  </si>
  <si>
    <t>"topná" 25</t>
  </si>
  <si>
    <t>"vratná" 25</t>
  </si>
  <si>
    <t>49</t>
  </si>
  <si>
    <t>733121126</t>
  </si>
  <si>
    <t>Potrubí z trubek ocelových hladkých spojovaných svařováním černých bezešvých DN 80; kompletní dodávka a montáž včetně závěsů, kotvení, kompenzací</t>
  </si>
  <si>
    <t>-34741064</t>
  </si>
  <si>
    <t>https://podminky.urs.cz/item/CS_URS_2022_02/733121126</t>
  </si>
  <si>
    <t>"poliklinika topná" 48</t>
  </si>
  <si>
    <t>"dětské" 25</t>
  </si>
  <si>
    <t>89</t>
  </si>
  <si>
    <t>733391104</t>
  </si>
  <si>
    <t>Zkoušky těsnosti potrubí</t>
  </si>
  <si>
    <t>1399732068</t>
  </si>
  <si>
    <t>https://podminky.urs.cz/item/CS_URS_2022_02/733391104</t>
  </si>
  <si>
    <t>82</t>
  </si>
  <si>
    <t>998733101</t>
  </si>
  <si>
    <t>Přesun hmot pro rozvody potrubí stanovený z hmotnosti přesunovaného materiálu vodorovná dopravní vzdálenost do 50 m v objektech výšky do 6 m</t>
  </si>
  <si>
    <t>-421350426</t>
  </si>
  <si>
    <t>https://podminky.urs.cz/item/CS_URS_2022_02/998733101</t>
  </si>
  <si>
    <t>734</t>
  </si>
  <si>
    <t>Ústřední vytápění - armatury</t>
  </si>
  <si>
    <t>46</t>
  </si>
  <si>
    <t>734163446</t>
  </si>
  <si>
    <t>Filtry kruhový FKK50</t>
  </si>
  <si>
    <t>-1225659567</t>
  </si>
  <si>
    <t>https://podminky.urs.cz/item/CS_URS_2022_02/734163446</t>
  </si>
  <si>
    <t>45</t>
  </si>
  <si>
    <t>734169414</t>
  </si>
  <si>
    <t>Filtr přírubový F80; kompletní dodávka a montáž</t>
  </si>
  <si>
    <t>549185715</t>
  </si>
  <si>
    <t>https://podminky.urs.cz/item/CS_URS_2022_02/734169414</t>
  </si>
  <si>
    <t>48</t>
  </si>
  <si>
    <t>734191617</t>
  </si>
  <si>
    <t>Ostatní přírubové armatury, ventily a redukce; kompletní dodávka a montáž</t>
  </si>
  <si>
    <t>327618307</t>
  </si>
  <si>
    <t>https://podminky.urs.cz/item/CS_URS_2022_02/734191617</t>
  </si>
  <si>
    <t>41</t>
  </si>
  <si>
    <t>734192314</t>
  </si>
  <si>
    <t>Klapka zpětná ZK50; kompletní dodávka a montáž</t>
  </si>
  <si>
    <t>-1514345188</t>
  </si>
  <si>
    <t>https://podminky.urs.cz/item/CS_URS_2022_02/734192314</t>
  </si>
  <si>
    <t>44</t>
  </si>
  <si>
    <t>734193216</t>
  </si>
  <si>
    <t>Uzavírací klapka přírubová nerez UK80; kompletní dodávka a montáž</t>
  </si>
  <si>
    <t>-1859696941</t>
  </si>
  <si>
    <t>https://podminky.urs.cz/item/CS_URS_2022_02/734193216</t>
  </si>
  <si>
    <t>"dětské" 3</t>
  </si>
  <si>
    <t>40</t>
  </si>
  <si>
    <t>734251214.01</t>
  </si>
  <si>
    <t>Ventil pojistný závitový pro ohřev 1" x 5/4", 8,0 bar (např. Meibes); kompletní dodávka a montáž</t>
  </si>
  <si>
    <t>-151277551</t>
  </si>
  <si>
    <t>42</t>
  </si>
  <si>
    <t>734291124</t>
  </si>
  <si>
    <t>Vypouštěcí kohout VK15; kompletní dodávka a montáž</t>
  </si>
  <si>
    <t>-1970316014</t>
  </si>
  <si>
    <t>https://podminky.urs.cz/item/CS_URS_2022_02/734291124</t>
  </si>
  <si>
    <t>"poliklinika VYT" 3*2+1+1</t>
  </si>
  <si>
    <t>"poliklinika TUV" 1</t>
  </si>
  <si>
    <t>"dětské VYT" 1*2+1+1</t>
  </si>
  <si>
    <t>"dětské TUV" 1</t>
  </si>
  <si>
    <t>47</t>
  </si>
  <si>
    <t>734292711</t>
  </si>
  <si>
    <t>Kulový kohout KK25; kompletní dodávka a montáž</t>
  </si>
  <si>
    <t>-30157963</t>
  </si>
  <si>
    <t>https://podminky.urs.cz/item/CS_URS_2022_02/734292711</t>
  </si>
  <si>
    <t>"poliklinika TUV" 1*3</t>
  </si>
  <si>
    <t>"dětské" 1*2</t>
  </si>
  <si>
    <t>43</t>
  </si>
  <si>
    <t>734292774</t>
  </si>
  <si>
    <t>Kulový kohout KK50; kompletní dodávka a montáž</t>
  </si>
  <si>
    <t>31714181</t>
  </si>
  <si>
    <t>https://podminky.urs.cz/item/CS_URS_2022_02/734292774</t>
  </si>
  <si>
    <t>"poliklinika výstup" 3</t>
  </si>
  <si>
    <t>"poliklinika TUV" 3*3</t>
  </si>
  <si>
    <t>"dětské výstup" 2</t>
  </si>
  <si>
    <t>"dětské TUV" 3*2</t>
  </si>
  <si>
    <t>39</t>
  </si>
  <si>
    <t>734412111.01</t>
  </si>
  <si>
    <t>Ultrazvukový měřič spotřeby tepla, bateriové napájení Q=0,1-20 m3/hod, G2", 300 mm; komletní dodávka a montáž</t>
  </si>
  <si>
    <t>-590071137</t>
  </si>
  <si>
    <t>83</t>
  </si>
  <si>
    <t>998734101</t>
  </si>
  <si>
    <t>Přesun hmot pro armatury stanovený z hmotnosti přesunovaného materiálu vodorovná dopravní vzdálenost do 50 m v objektech výšky do 6 m</t>
  </si>
  <si>
    <t>108386374</t>
  </si>
  <si>
    <t>https://podminky.urs.cz/item/CS_URS_2022_02/998734101</t>
  </si>
  <si>
    <t>741</t>
  </si>
  <si>
    <t>Elektroinstalace - silnoproud</t>
  </si>
  <si>
    <t>20</t>
  </si>
  <si>
    <t>741120103</t>
  </si>
  <si>
    <t>Dodávka a Montáž vodičů izolovaných měděných bez ukončení uložených v trubkách nebo lištách - běžné rozvody</t>
  </si>
  <si>
    <t>-2040028689</t>
  </si>
  <si>
    <t>https://podminky.urs.cz/item/CS_URS_2022_02/741120103</t>
  </si>
  <si>
    <t>"svítidla" 8*10</t>
  </si>
  <si>
    <t>"spínače" 4*20</t>
  </si>
  <si>
    <t>"zásuvky" 8*30</t>
  </si>
  <si>
    <t>741120205</t>
  </si>
  <si>
    <t>Dodávka a Montáž vodičů izolovaných měděných bez ukončení uložených na roštech s PVC pláštěm, bezhalogenových, ohniodolných (např. CY, CHAH-V) - nový přívod</t>
  </si>
  <si>
    <t>-1792394238</t>
  </si>
  <si>
    <t>https://podminky.urs.cz/item/CS_URS_2022_02/741120205</t>
  </si>
  <si>
    <t>"Přívod vč svislé části" 480</t>
  </si>
  <si>
    <t>10</t>
  </si>
  <si>
    <t>741120301</t>
  </si>
  <si>
    <t>Dodávka a Montáž vodičů izolovaných měděných bez ukončení - uzemnění</t>
  </si>
  <si>
    <t>1128641447</t>
  </si>
  <si>
    <t>https://podminky.urs.cz/item/CS_URS_2022_02/741120301</t>
  </si>
  <si>
    <t>"uzemnění - pospojování" 65</t>
  </si>
  <si>
    <t>7</t>
  </si>
  <si>
    <t>741122232</t>
  </si>
  <si>
    <t>Dodávka a Montáž kabelů měděných bez ukončení uložených volně nebo v liště plných kulatých (např. CYKY) - čerpadla</t>
  </si>
  <si>
    <t>-1802048448</t>
  </si>
  <si>
    <t>https://podminky.urs.cz/item/CS_URS_2022_02/741122232</t>
  </si>
  <si>
    <t>"čerpadla" 10+12+14+18+20</t>
  </si>
  <si>
    <t>741123817</t>
  </si>
  <si>
    <t>Demontáž kabelů měděných uložených pevně plných kulatých</t>
  </si>
  <si>
    <t>5952039</t>
  </si>
  <si>
    <t>https://podminky.urs.cz/item/CS_URS_2022_02/741123817</t>
  </si>
  <si>
    <t>Souhrnně kabely bez rozdílu průřezu</t>
  </si>
  <si>
    <t>"připojení čerpadel" 3*30</t>
  </si>
  <si>
    <t>"uzemnění" 3*20</t>
  </si>
  <si>
    <t>741130008</t>
  </si>
  <si>
    <t>Ukončení vodičů izolovaných s označením a zapojením v rozváděči nebo na přístroji</t>
  </si>
  <si>
    <t>2011180146</t>
  </si>
  <si>
    <t>https://podminky.urs.cz/item/CS_URS_2022_02/741130008</t>
  </si>
  <si>
    <t>"hlavní přívod" 1*2</t>
  </si>
  <si>
    <t>"Čerpadla" 5*2</t>
  </si>
  <si>
    <t>"svítidla" 8*2</t>
  </si>
  <si>
    <t>"spínače" 4*2</t>
  </si>
  <si>
    <t>"zásuvky" 8*2</t>
  </si>
  <si>
    <t>12</t>
  </si>
  <si>
    <t>741210202</t>
  </si>
  <si>
    <t>Dodávka a Montáž rozváděčů skříňových nebo panelových bez zapojení vodičů dělitelných, hmotnosti jednoho pole do 300 kg</t>
  </si>
  <si>
    <t>-958810186</t>
  </si>
  <si>
    <t>https://podminky.urs.cz/item/CS_URS_2022_02/741210202</t>
  </si>
  <si>
    <t>741211817</t>
  </si>
  <si>
    <t>Demontáž rozvodnic kovových, uložených na povrchu</t>
  </si>
  <si>
    <t>-1630702928</t>
  </si>
  <si>
    <t>https://podminky.urs.cz/item/CS_URS_2022_02/741211817</t>
  </si>
  <si>
    <t>"rozvodnice stávající" 1</t>
  </si>
  <si>
    <t>13</t>
  </si>
  <si>
    <t>741310032</t>
  </si>
  <si>
    <t xml:space="preserve">Dodávka a Montáž spínačů a zásuvek nástěnných se zapojením vodičů, pro prostředí venkovní nebo mokré </t>
  </si>
  <si>
    <t>169100405</t>
  </si>
  <si>
    <t>https://podminky.urs.cz/item/CS_URS_2022_02/741310032</t>
  </si>
  <si>
    <t>"spínače" 4</t>
  </si>
  <si>
    <t>"zásuvky" 8</t>
  </si>
  <si>
    <t>741311835</t>
  </si>
  <si>
    <t>Demontáž spínačů bez zachování funkčnosti (do suti) nástěnných, pro prostředí venkovní nebo mokré do 10 A, připojení šroubové</t>
  </si>
  <si>
    <t>1934860745</t>
  </si>
  <si>
    <t>https://podminky.urs.cz/item/CS_URS_2022_02/741311835</t>
  </si>
  <si>
    <t>5</t>
  </si>
  <si>
    <t>741315865</t>
  </si>
  <si>
    <t xml:space="preserve">Demontáž zásuvek bez zachování funkčnosti (do suti) průmyslových nástěnných, pro prostředí venkovní nebo mokré, připojení šroubové </t>
  </si>
  <si>
    <t>718578956</t>
  </si>
  <si>
    <t>https://podminky.urs.cz/item/CS_URS_2022_02/741315865</t>
  </si>
  <si>
    <t>741320106</t>
  </si>
  <si>
    <t>Dodávka a Montáž jističů se zapojením vodičů jednopólových nn ve skříni, se signálním kontaktem</t>
  </si>
  <si>
    <t>-389542049</t>
  </si>
  <si>
    <t>https://podminky.urs.cz/item/CS_URS_2022_02/741320106</t>
  </si>
  <si>
    <t>"Čerpadla" 5</t>
  </si>
  <si>
    <t>"Svítidla" 4</t>
  </si>
  <si>
    <t>"zásuvky" 4</t>
  </si>
  <si>
    <t>"ostatní" 2</t>
  </si>
  <si>
    <t>17</t>
  </si>
  <si>
    <t>741321003</t>
  </si>
  <si>
    <t>Dodávka a Montáž proudových chráničů se zapojením vodičů dvoupólových nn ve skříni</t>
  </si>
  <si>
    <t>2092714284</t>
  </si>
  <si>
    <t>https://podminky.urs.cz/item/CS_URS_2022_02/741321003</t>
  </si>
  <si>
    <t>18</t>
  </si>
  <si>
    <t>741371102</t>
  </si>
  <si>
    <t>Dodávka a Montáž svítidel zářivkových se zapojením vodičů průmyslových stropních přisazených s krytem</t>
  </si>
  <si>
    <t>-1930123223</t>
  </si>
  <si>
    <t>https://podminky.urs.cz/item/CS_URS_2022_02/741371102</t>
  </si>
  <si>
    <t>"svítidla" 8</t>
  </si>
  <si>
    <t>3</t>
  </si>
  <si>
    <t>741371821</t>
  </si>
  <si>
    <t>Demontáž svítidel bez zachování funkčnosti (do suti) interiérových modulového systému zářivkových</t>
  </si>
  <si>
    <t>157643876</t>
  </si>
  <si>
    <t>https://podminky.urs.cz/item/CS_URS_2022_02/741371821</t>
  </si>
  <si>
    <t>90</t>
  </si>
  <si>
    <t>741810002</t>
  </si>
  <si>
    <t xml:space="preserve">Zkoušky a prohlídky elektrických rozvodů a zařízení - celková prohlídka a vyhotovení revizní zprávy </t>
  </si>
  <si>
    <t>1783845160</t>
  </si>
  <si>
    <t>https://podminky.urs.cz/item/CS_URS_2022_02/741810002</t>
  </si>
  <si>
    <t>741910301</t>
  </si>
  <si>
    <t>Montáž roštů a lávek pro volné i pevné uložení kabelů bez podkladových desek a osazení úchytných prvků typových se stojinou, výložníky a odbočkami pozinkovaných nástěnných nebo závěsných jednostranných</t>
  </si>
  <si>
    <t>691196163</t>
  </si>
  <si>
    <t>https://podminky.urs.cz/item/CS_URS_2022_02/741910301</t>
  </si>
  <si>
    <t>"čerpadla" 74/2</t>
  </si>
  <si>
    <t>"svítidla pod stropem" 3+10</t>
  </si>
  <si>
    <t>"zásuvky s využitím předchozích" 30</t>
  </si>
  <si>
    <t>771</t>
  </si>
  <si>
    <t>Podlahy z dlaždic</t>
  </si>
  <si>
    <t>58</t>
  </si>
  <si>
    <t>771591416</t>
  </si>
  <si>
    <t>Liniové odvodnění odvodňovacím žlabem v úrovni podlahy s vertikálním odtokem s rámovým krytem a děrovaným roštem délky 1000 mm; kompletní dodávka a montáž</t>
  </si>
  <si>
    <t>1603652665</t>
  </si>
  <si>
    <t>https://podminky.urs.cz/item/CS_URS_2022_02/771591416</t>
  </si>
  <si>
    <t>"délka 5,0m, ks=&gt;" 5</t>
  </si>
  <si>
    <t>84</t>
  </si>
  <si>
    <t>998771101</t>
  </si>
  <si>
    <t>Přesun hmot pro podlahy z dlaždic stanovený z hmotnosti přesunovaného materiálu vodorovná dopravní vzdálenost do 50 m v objektech výšky do 6 m</t>
  </si>
  <si>
    <t>-1590914439</t>
  </si>
  <si>
    <t>https://podminky.urs.cz/item/CS_URS_2022_02/998771101</t>
  </si>
  <si>
    <t>783</t>
  </si>
  <si>
    <t>Dokončovací práce - nátěry</t>
  </si>
  <si>
    <t>70</t>
  </si>
  <si>
    <t>783901453</t>
  </si>
  <si>
    <t>Příprava podkladu betonových podlah před provedením nátěru vysátím</t>
  </si>
  <si>
    <t>-699825122</t>
  </si>
  <si>
    <t>https://podminky.urs.cz/item/CS_URS_2022_02/783901453</t>
  </si>
  <si>
    <t>72</t>
  </si>
  <si>
    <t>783913151</t>
  </si>
  <si>
    <t>Penetrační nátěr betonových podlah hladkých (z pohledového nebo gletovaného betonu, stěrky apod.) syntetický</t>
  </si>
  <si>
    <t>-2088453072</t>
  </si>
  <si>
    <t>https://podminky.urs.cz/item/CS_URS_2022_02/783913151</t>
  </si>
  <si>
    <t>73</t>
  </si>
  <si>
    <t>783917161</t>
  </si>
  <si>
    <t>Krycí (uzavírací) nátěr betonových podlah dvojnásobný syntetický</t>
  </si>
  <si>
    <t>-335775515</t>
  </si>
  <si>
    <t>https://podminky.urs.cz/item/CS_URS_2022_02/783917161</t>
  </si>
  <si>
    <t>71</t>
  </si>
  <si>
    <t>783932163</t>
  </si>
  <si>
    <t>Vyrovnání podkladu betonových podlah v rozsahu opravované plochy, tloušťky do 3 mm modifikovanou cementovou stěrkou přes 10% do 30%</t>
  </si>
  <si>
    <t>-150468848</t>
  </si>
  <si>
    <t>https://podminky.urs.cz/item/CS_URS_2022_02/783932163</t>
  </si>
  <si>
    <t>784</t>
  </si>
  <si>
    <t>Dokončovací práce - malby a tapety</t>
  </si>
  <si>
    <t>74</t>
  </si>
  <si>
    <t>784111001</t>
  </si>
  <si>
    <t>Oprášení (ometení) podkladu v místnostech výšky do 3,80 m</t>
  </si>
  <si>
    <t>-1058326631</t>
  </si>
  <si>
    <t>https://podminky.urs.cz/item/CS_URS_2022_02/784111001</t>
  </si>
  <si>
    <t>"stropy" 73</t>
  </si>
  <si>
    <t>"stěny" 161,28</t>
  </si>
  <si>
    <t>75</t>
  </si>
  <si>
    <t>784312021</t>
  </si>
  <si>
    <t>Malby vápenné dvojnásobné, bílé v místnostech výšky do 3,80 m</t>
  </si>
  <si>
    <t>-1410224039</t>
  </si>
  <si>
    <t>https://podminky.urs.cz/item/CS_URS_2022_02/784312021</t>
  </si>
  <si>
    <t>OST</t>
  </si>
  <si>
    <t>Profese - ostatní</t>
  </si>
  <si>
    <t>97</t>
  </si>
  <si>
    <t>OST.013</t>
  </si>
  <si>
    <t>Návod k obsluze a údržbě celkové sestavy s popisem hlavních zařízení, jejich ovládacích a regulačních prvků, armatur a podmínek servisu a údržby</t>
  </si>
  <si>
    <t>ks</t>
  </si>
  <si>
    <t>262144</t>
  </si>
  <si>
    <t>684877267</t>
  </si>
  <si>
    <t>98</t>
  </si>
  <si>
    <t>OST.017</t>
  </si>
  <si>
    <t>Popisy a značky na rozvodných potrubích, bezpečnostní a výstražné tabulky u tlakových nádob, zařízeních s teplým povrchem a technických prostor</t>
  </si>
  <si>
    <t>-2028881249</t>
  </si>
  <si>
    <t>99</t>
  </si>
  <si>
    <t>OST.018</t>
  </si>
  <si>
    <t>Zaškolení obsluhy včetně vyhotovení protokolu o zaškolení</t>
  </si>
  <si>
    <t>1698864941</t>
  </si>
  <si>
    <t>VRN</t>
  </si>
  <si>
    <t>0.10001</t>
  </si>
  <si>
    <t>Průzkumné, geodetické a projektové práce</t>
  </si>
  <si>
    <t>91</t>
  </si>
  <si>
    <t>0.10001.003</t>
  </si>
  <si>
    <t>Výrobní a dílenská dokumentace</t>
  </si>
  <si>
    <t>1024</t>
  </si>
  <si>
    <t>-275486564</t>
  </si>
  <si>
    <t>P</t>
  </si>
  <si>
    <t>Poznámka k položce:_x000d_
Kompletní výrobní a dílenská dokumentace v roszahu dle specifikace uvedené v Souhrnné technické zprávě. Odevzdání v digitální i tištěné formě.</t>
  </si>
  <si>
    <t>92</t>
  </si>
  <si>
    <t>0.10001.006</t>
  </si>
  <si>
    <t>Celková kompletace a koordinace dokumentace skutečného provedení (dále jen „DSkP“) ve 4 vyhotoveních (3x tisk + 1x dig. forma - PDF a zdrojový formát)</t>
  </si>
  <si>
    <t>-1762862498</t>
  </si>
  <si>
    <t>Poznámka k položce:_x000d_
Dokumentace skutečného provedení ve skladbě DPS po jednotlivých částech stavby. Zpracování v digitální formě s uvedením rozdílů proti DPS, předání v digitální i tištěné formě dle popisu.</t>
  </si>
  <si>
    <t>0.30001</t>
  </si>
  <si>
    <t>Zařízení staveniště</t>
  </si>
  <si>
    <t>93</t>
  </si>
  <si>
    <t>0.30001.004</t>
  </si>
  <si>
    <t>Vyklizení a provedení celkového úklidu staveniště a likvidace všech zařízení používaných k plnění zakázky.</t>
  </si>
  <si>
    <t>-2015383919</t>
  </si>
  <si>
    <t>Poznámka k položce:_x000d_
Vyklizení staveniště a jeho úklid po dokončení, bude prováděno vždy po dokončení jednotlivých etap.</t>
  </si>
  <si>
    <t>0.90001</t>
  </si>
  <si>
    <t>Ostatní náklady stavby</t>
  </si>
  <si>
    <t>94</t>
  </si>
  <si>
    <t>0.90001.001</t>
  </si>
  <si>
    <t>Průběžná fotodokumentace z průběhu provádění zakázky (digitální forma) v počtu min. 40 ks fotek měsíčně. Soubory fotodokumentace řazené po datech jejich provedení.</t>
  </si>
  <si>
    <t>1038214233</t>
  </si>
  <si>
    <t>Poznámka k položce:_x000d_
Řazení fotodokumentace do adresářů po jednotlivých datech s popisem zachycených stavů stavby.</t>
  </si>
  <si>
    <t>95</t>
  </si>
  <si>
    <t>0.90001.002</t>
  </si>
  <si>
    <t>Provedení všech provozních, tlakových a revizních zkoušek a dalších nutných úředních zkoušek a testů k prokázání kvality a bezpečné provozuschopnosti díla a jeho součástí včetně podrobných záznamů a zpráv o průběhu a výsledcích těchto zkoušek</t>
  </si>
  <si>
    <t>247358383</t>
  </si>
  <si>
    <t>96</t>
  </si>
  <si>
    <t>0.90001.003</t>
  </si>
  <si>
    <t>Předání prohlášení o shodě na všechny použité dodávky, materiály a zařízení a další doklady, související s plněním předmětu zakázky, které jsou nezbytné ke kolaudačnímu řízení a převzetí a předání díla (atesty, revize, certifikáty, o likvidaci odpadů v souladu s platnou legislativou atd.);</t>
  </si>
  <si>
    <t>2133139558</t>
  </si>
  <si>
    <t>Poznámka k položce:_x000d_
Doklady pro kolaudaci stavby, předávané po dokončených etapác, odevzdání v digitální i tištěné formě.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</si>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</sst>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273321311" TargetMode="External" /><Relationship Id="rId2" Type="http://schemas.openxmlformats.org/officeDocument/2006/relationships/hyperlink" Target="https://podminky.urs.cz/item/CS_URS_2022_02/273351121" TargetMode="External" /><Relationship Id="rId3" Type="http://schemas.openxmlformats.org/officeDocument/2006/relationships/hyperlink" Target="https://podminky.urs.cz/item/CS_URS_2022_02/273351122" TargetMode="External" /><Relationship Id="rId4" Type="http://schemas.openxmlformats.org/officeDocument/2006/relationships/hyperlink" Target="https://podminky.urs.cz/item/CS_URS_2022_02/273362021" TargetMode="External" /><Relationship Id="rId5" Type="http://schemas.openxmlformats.org/officeDocument/2006/relationships/hyperlink" Target="https://podminky.urs.cz/item/CS_URS_2022_02/611325401" TargetMode="External" /><Relationship Id="rId6" Type="http://schemas.openxmlformats.org/officeDocument/2006/relationships/hyperlink" Target="https://podminky.urs.cz/item/CS_URS_2022_02/612325402" TargetMode="External" /><Relationship Id="rId7" Type="http://schemas.openxmlformats.org/officeDocument/2006/relationships/hyperlink" Target="https://podminky.urs.cz/item/CS_URS_2022_02/632451411" TargetMode="External" /><Relationship Id="rId8" Type="http://schemas.openxmlformats.org/officeDocument/2006/relationships/hyperlink" Target="https://podminky.urs.cz/item/CS_URS_2022_02/952905241" TargetMode="External" /><Relationship Id="rId9" Type="http://schemas.openxmlformats.org/officeDocument/2006/relationships/hyperlink" Target="https://podminky.urs.cz/item/CS_URS_2022_02/961044111" TargetMode="External" /><Relationship Id="rId10" Type="http://schemas.openxmlformats.org/officeDocument/2006/relationships/hyperlink" Target="https://podminky.urs.cz/item/CS_URS_2022_02/965043431" TargetMode="External" /><Relationship Id="rId11" Type="http://schemas.openxmlformats.org/officeDocument/2006/relationships/hyperlink" Target="https://podminky.urs.cz/item/CS_URS_2022_02/997013501" TargetMode="External" /><Relationship Id="rId12" Type="http://schemas.openxmlformats.org/officeDocument/2006/relationships/hyperlink" Target="https://podminky.urs.cz/item/CS_URS_2022_02/997013509" TargetMode="External" /><Relationship Id="rId13" Type="http://schemas.openxmlformats.org/officeDocument/2006/relationships/hyperlink" Target="https://podminky.urs.cz/item/CS_URS_2022_02/998011001" TargetMode="External" /><Relationship Id="rId14" Type="http://schemas.openxmlformats.org/officeDocument/2006/relationships/hyperlink" Target="https://podminky.urs.cz/item/CS_URS_2022_02/713411121" TargetMode="External" /><Relationship Id="rId15" Type="http://schemas.openxmlformats.org/officeDocument/2006/relationships/hyperlink" Target="https://podminky.urs.cz/item/CS_URS_2022_02/713463132" TargetMode="External" /><Relationship Id="rId16" Type="http://schemas.openxmlformats.org/officeDocument/2006/relationships/hyperlink" Target="https://podminky.urs.cz/item/CS_URS_2022_02/713463133" TargetMode="External" /><Relationship Id="rId17" Type="http://schemas.openxmlformats.org/officeDocument/2006/relationships/hyperlink" Target="https://podminky.urs.cz/item/CS_URS_2022_02/998713101" TargetMode="External" /><Relationship Id="rId18" Type="http://schemas.openxmlformats.org/officeDocument/2006/relationships/hyperlink" Target="https://podminky.urs.cz/item/CS_URS_2022_02/721173402" TargetMode="External" /><Relationship Id="rId19" Type="http://schemas.openxmlformats.org/officeDocument/2006/relationships/hyperlink" Target="https://podminky.urs.cz/item/CS_URS_2022_02/721194109" TargetMode="External" /><Relationship Id="rId20" Type="http://schemas.openxmlformats.org/officeDocument/2006/relationships/hyperlink" Target="https://podminky.urs.cz/item/CS_URS_2022_02/721290111" TargetMode="External" /><Relationship Id="rId21" Type="http://schemas.openxmlformats.org/officeDocument/2006/relationships/hyperlink" Target="https://podminky.urs.cz/item/CS_URS_2022_02/998721101" TargetMode="External" /><Relationship Id="rId22" Type="http://schemas.openxmlformats.org/officeDocument/2006/relationships/hyperlink" Target="https://podminky.urs.cz/item/CS_URS_2022_02/722130805" TargetMode="External" /><Relationship Id="rId23" Type="http://schemas.openxmlformats.org/officeDocument/2006/relationships/hyperlink" Target="https://podminky.urs.cz/item/CS_URS_2022_02/722174024" TargetMode="External" /><Relationship Id="rId24" Type="http://schemas.openxmlformats.org/officeDocument/2006/relationships/hyperlink" Target="https://podminky.urs.cz/item/CS_URS_2022_02/722174027" TargetMode="External" /><Relationship Id="rId25" Type="http://schemas.openxmlformats.org/officeDocument/2006/relationships/hyperlink" Target="https://podminky.urs.cz/item/CS_URS_2022_02/722263215" TargetMode="External" /><Relationship Id="rId26" Type="http://schemas.openxmlformats.org/officeDocument/2006/relationships/hyperlink" Target="https://podminky.urs.cz/item/CS_URS_2022_02/722290215" TargetMode="External" /><Relationship Id="rId27" Type="http://schemas.openxmlformats.org/officeDocument/2006/relationships/hyperlink" Target="https://podminky.urs.cz/item/CS_URS_2022_02/998722101" TargetMode="External" /><Relationship Id="rId28" Type="http://schemas.openxmlformats.org/officeDocument/2006/relationships/hyperlink" Target="https://podminky.urs.cz/item/CS_URS_2022_02/732110812" TargetMode="External" /><Relationship Id="rId29" Type="http://schemas.openxmlformats.org/officeDocument/2006/relationships/hyperlink" Target="https://podminky.urs.cz/item/CS_URS_2022_02/732111144" TargetMode="External" /><Relationship Id="rId30" Type="http://schemas.openxmlformats.org/officeDocument/2006/relationships/hyperlink" Target="https://podminky.urs.cz/item/CS_URS_2022_02/732112242" TargetMode="External" /><Relationship Id="rId31" Type="http://schemas.openxmlformats.org/officeDocument/2006/relationships/hyperlink" Target="https://podminky.urs.cz/item/CS_URS_2022_02/732199100" TargetMode="External" /><Relationship Id="rId32" Type="http://schemas.openxmlformats.org/officeDocument/2006/relationships/hyperlink" Target="https://podminky.urs.cz/item/CS_URS_2022_02/732214824" TargetMode="External" /><Relationship Id="rId33" Type="http://schemas.openxmlformats.org/officeDocument/2006/relationships/hyperlink" Target="https://podminky.urs.cz/item/CS_URS_2022_02/732213824" TargetMode="External" /><Relationship Id="rId34" Type="http://schemas.openxmlformats.org/officeDocument/2006/relationships/hyperlink" Target="https://podminky.urs.cz/item/CS_URS_2022_02/998732101" TargetMode="External" /><Relationship Id="rId35" Type="http://schemas.openxmlformats.org/officeDocument/2006/relationships/hyperlink" Target="https://podminky.urs.cz/item/CS_URS_2022_02/733120826" TargetMode="External" /><Relationship Id="rId36" Type="http://schemas.openxmlformats.org/officeDocument/2006/relationships/hyperlink" Target="https://podminky.urs.cz/item/CS_URS_2022_02/733121117" TargetMode="External" /><Relationship Id="rId37" Type="http://schemas.openxmlformats.org/officeDocument/2006/relationships/hyperlink" Target="https://podminky.urs.cz/item/CS_URS_2022_02/733121126" TargetMode="External" /><Relationship Id="rId38" Type="http://schemas.openxmlformats.org/officeDocument/2006/relationships/hyperlink" Target="https://podminky.urs.cz/item/CS_URS_2022_02/733391104" TargetMode="External" /><Relationship Id="rId39" Type="http://schemas.openxmlformats.org/officeDocument/2006/relationships/hyperlink" Target="https://podminky.urs.cz/item/CS_URS_2022_02/998733101" TargetMode="External" /><Relationship Id="rId40" Type="http://schemas.openxmlformats.org/officeDocument/2006/relationships/hyperlink" Target="https://podminky.urs.cz/item/CS_URS_2022_02/734163446" TargetMode="External" /><Relationship Id="rId41" Type="http://schemas.openxmlformats.org/officeDocument/2006/relationships/hyperlink" Target="https://podminky.urs.cz/item/CS_URS_2022_02/734169414" TargetMode="External" /><Relationship Id="rId42" Type="http://schemas.openxmlformats.org/officeDocument/2006/relationships/hyperlink" Target="https://podminky.urs.cz/item/CS_URS_2022_02/734191617" TargetMode="External" /><Relationship Id="rId43" Type="http://schemas.openxmlformats.org/officeDocument/2006/relationships/hyperlink" Target="https://podminky.urs.cz/item/CS_URS_2022_02/734192314" TargetMode="External" /><Relationship Id="rId44" Type="http://schemas.openxmlformats.org/officeDocument/2006/relationships/hyperlink" Target="https://podminky.urs.cz/item/CS_URS_2022_02/734193216" TargetMode="External" /><Relationship Id="rId45" Type="http://schemas.openxmlformats.org/officeDocument/2006/relationships/hyperlink" Target="https://podminky.urs.cz/item/CS_URS_2022_02/734291124" TargetMode="External" /><Relationship Id="rId46" Type="http://schemas.openxmlformats.org/officeDocument/2006/relationships/hyperlink" Target="https://podminky.urs.cz/item/CS_URS_2022_02/734292711" TargetMode="External" /><Relationship Id="rId47" Type="http://schemas.openxmlformats.org/officeDocument/2006/relationships/hyperlink" Target="https://podminky.urs.cz/item/CS_URS_2022_02/734292774" TargetMode="External" /><Relationship Id="rId48" Type="http://schemas.openxmlformats.org/officeDocument/2006/relationships/hyperlink" Target="https://podminky.urs.cz/item/CS_URS_2022_02/998734101" TargetMode="External" /><Relationship Id="rId49" Type="http://schemas.openxmlformats.org/officeDocument/2006/relationships/hyperlink" Target="https://podminky.urs.cz/item/CS_URS_2022_02/741120103" TargetMode="External" /><Relationship Id="rId50" Type="http://schemas.openxmlformats.org/officeDocument/2006/relationships/hyperlink" Target="https://podminky.urs.cz/item/CS_URS_2022_02/741120205" TargetMode="External" /><Relationship Id="rId51" Type="http://schemas.openxmlformats.org/officeDocument/2006/relationships/hyperlink" Target="https://podminky.urs.cz/item/CS_URS_2022_02/741120301" TargetMode="External" /><Relationship Id="rId52" Type="http://schemas.openxmlformats.org/officeDocument/2006/relationships/hyperlink" Target="https://podminky.urs.cz/item/CS_URS_2022_02/741122232" TargetMode="External" /><Relationship Id="rId53" Type="http://schemas.openxmlformats.org/officeDocument/2006/relationships/hyperlink" Target="https://podminky.urs.cz/item/CS_URS_2022_02/741123817" TargetMode="External" /><Relationship Id="rId54" Type="http://schemas.openxmlformats.org/officeDocument/2006/relationships/hyperlink" Target="https://podminky.urs.cz/item/CS_URS_2022_02/741130008" TargetMode="External" /><Relationship Id="rId55" Type="http://schemas.openxmlformats.org/officeDocument/2006/relationships/hyperlink" Target="https://podminky.urs.cz/item/CS_URS_2022_02/741210202" TargetMode="External" /><Relationship Id="rId56" Type="http://schemas.openxmlformats.org/officeDocument/2006/relationships/hyperlink" Target="https://podminky.urs.cz/item/CS_URS_2022_02/741211817" TargetMode="External" /><Relationship Id="rId57" Type="http://schemas.openxmlformats.org/officeDocument/2006/relationships/hyperlink" Target="https://podminky.urs.cz/item/CS_URS_2022_02/741310032" TargetMode="External" /><Relationship Id="rId58" Type="http://schemas.openxmlformats.org/officeDocument/2006/relationships/hyperlink" Target="https://podminky.urs.cz/item/CS_URS_2022_02/741311835" TargetMode="External" /><Relationship Id="rId59" Type="http://schemas.openxmlformats.org/officeDocument/2006/relationships/hyperlink" Target="https://podminky.urs.cz/item/CS_URS_2022_02/741315865" TargetMode="External" /><Relationship Id="rId60" Type="http://schemas.openxmlformats.org/officeDocument/2006/relationships/hyperlink" Target="https://podminky.urs.cz/item/CS_URS_2022_02/741320106" TargetMode="External" /><Relationship Id="rId61" Type="http://schemas.openxmlformats.org/officeDocument/2006/relationships/hyperlink" Target="https://podminky.urs.cz/item/CS_URS_2022_02/741321003" TargetMode="External" /><Relationship Id="rId62" Type="http://schemas.openxmlformats.org/officeDocument/2006/relationships/hyperlink" Target="https://podminky.urs.cz/item/CS_URS_2022_02/741371102" TargetMode="External" /><Relationship Id="rId63" Type="http://schemas.openxmlformats.org/officeDocument/2006/relationships/hyperlink" Target="https://podminky.urs.cz/item/CS_URS_2022_02/741371821" TargetMode="External" /><Relationship Id="rId64" Type="http://schemas.openxmlformats.org/officeDocument/2006/relationships/hyperlink" Target="https://podminky.urs.cz/item/CS_URS_2022_02/741810002" TargetMode="External" /><Relationship Id="rId65" Type="http://schemas.openxmlformats.org/officeDocument/2006/relationships/hyperlink" Target="https://podminky.urs.cz/item/CS_URS_2022_02/741910301" TargetMode="External" /><Relationship Id="rId66" Type="http://schemas.openxmlformats.org/officeDocument/2006/relationships/hyperlink" Target="https://podminky.urs.cz/item/CS_URS_2022_02/771591416" TargetMode="External" /><Relationship Id="rId67" Type="http://schemas.openxmlformats.org/officeDocument/2006/relationships/hyperlink" Target="https://podminky.urs.cz/item/CS_URS_2022_02/998771101" TargetMode="External" /><Relationship Id="rId68" Type="http://schemas.openxmlformats.org/officeDocument/2006/relationships/hyperlink" Target="https://podminky.urs.cz/item/CS_URS_2022_02/783901453" TargetMode="External" /><Relationship Id="rId69" Type="http://schemas.openxmlformats.org/officeDocument/2006/relationships/hyperlink" Target="https://podminky.urs.cz/item/CS_URS_2022_02/783913151" TargetMode="External" /><Relationship Id="rId70" Type="http://schemas.openxmlformats.org/officeDocument/2006/relationships/hyperlink" Target="https://podminky.urs.cz/item/CS_URS_2022_02/783917161" TargetMode="External" /><Relationship Id="rId71" Type="http://schemas.openxmlformats.org/officeDocument/2006/relationships/hyperlink" Target="https://podminky.urs.cz/item/CS_URS_2022_02/783932163" TargetMode="External" /><Relationship Id="rId72" Type="http://schemas.openxmlformats.org/officeDocument/2006/relationships/hyperlink" Target="https://podminky.urs.cz/item/CS_URS_2022_02/784111001" TargetMode="External" /><Relationship Id="rId73" Type="http://schemas.openxmlformats.org/officeDocument/2006/relationships/hyperlink" Target="https://podminky.urs.cz/item/CS_URS_2022_02/784312021" TargetMode="External" /><Relationship Id="rId7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35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41</v>
      </c>
      <c r="AO17" s="23"/>
      <c r="AP17" s="23"/>
      <c r="AQ17" s="23"/>
      <c r="AR17" s="21"/>
      <c r="BE17" s="32"/>
      <c r="BS17" s="18" t="s">
        <v>42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39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41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45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46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47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48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49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50</v>
      </c>
      <c r="E29" s="49"/>
      <c r="F29" s="33" t="s">
        <v>51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52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53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54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55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56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57</v>
      </c>
      <c r="U35" s="56"/>
      <c r="V35" s="56"/>
      <c r="W35" s="56"/>
      <c r="X35" s="58" t="s">
        <v>58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59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2126-DPSJ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Výměna technologií pro ohřev TUV - poliklinika a dětské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Nemocnice s poliklinikou Česká Lípa, a.s.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14. 9. 2022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Nemocnice s poliklinikou Česká Lípa, a.s.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 xml:space="preserve">STORING spol. s r.o. </v>
      </c>
      <c r="AN49" s="66"/>
      <c r="AO49" s="66"/>
      <c r="AP49" s="66"/>
      <c r="AQ49" s="42"/>
      <c r="AR49" s="46"/>
      <c r="AS49" s="76" t="s">
        <v>60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43</v>
      </c>
      <c r="AJ50" s="42"/>
      <c r="AK50" s="42"/>
      <c r="AL50" s="42"/>
      <c r="AM50" s="75" t="str">
        <f>IF(E20="","",E20)</f>
        <v xml:space="preserve">STORING spol. s r.o.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61</v>
      </c>
      <c r="D52" s="89"/>
      <c r="E52" s="89"/>
      <c r="F52" s="89"/>
      <c r="G52" s="89"/>
      <c r="H52" s="90"/>
      <c r="I52" s="91" t="s">
        <v>62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63</v>
      </c>
      <c r="AH52" s="89"/>
      <c r="AI52" s="89"/>
      <c r="AJ52" s="89"/>
      <c r="AK52" s="89"/>
      <c r="AL52" s="89"/>
      <c r="AM52" s="89"/>
      <c r="AN52" s="91" t="s">
        <v>64</v>
      </c>
      <c r="AO52" s="89"/>
      <c r="AP52" s="89"/>
      <c r="AQ52" s="93" t="s">
        <v>65</v>
      </c>
      <c r="AR52" s="46"/>
      <c r="AS52" s="94" t="s">
        <v>66</v>
      </c>
      <c r="AT52" s="95" t="s">
        <v>67</v>
      </c>
      <c r="AU52" s="95" t="s">
        <v>68</v>
      </c>
      <c r="AV52" s="95" t="s">
        <v>69</v>
      </c>
      <c r="AW52" s="95" t="s">
        <v>70</v>
      </c>
      <c r="AX52" s="95" t="s">
        <v>71</v>
      </c>
      <c r="AY52" s="95" t="s">
        <v>72</v>
      </c>
      <c r="AZ52" s="95" t="s">
        <v>73</v>
      </c>
      <c r="BA52" s="95" t="s">
        <v>74</v>
      </c>
      <c r="BB52" s="95" t="s">
        <v>75</v>
      </c>
      <c r="BC52" s="95" t="s">
        <v>76</v>
      </c>
      <c r="BD52" s="96" t="s">
        <v>77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78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79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80</v>
      </c>
      <c r="BT54" s="111" t="s">
        <v>81</v>
      </c>
      <c r="BU54" s="112" t="s">
        <v>82</v>
      </c>
      <c r="BV54" s="111" t="s">
        <v>83</v>
      </c>
      <c r="BW54" s="111" t="s">
        <v>5</v>
      </c>
      <c r="BX54" s="111" t="s">
        <v>84</v>
      </c>
      <c r="CL54" s="111" t="s">
        <v>19</v>
      </c>
    </row>
    <row r="55" s="7" customFormat="1" ht="16.5" customHeight="1">
      <c r="A55" s="113" t="s">
        <v>85</v>
      </c>
      <c r="B55" s="114"/>
      <c r="C55" s="115"/>
      <c r="D55" s="116" t="s">
        <v>86</v>
      </c>
      <c r="E55" s="116"/>
      <c r="F55" s="116"/>
      <c r="G55" s="116"/>
      <c r="H55" s="116"/>
      <c r="I55" s="117"/>
      <c r="J55" s="116" t="s">
        <v>87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'D1.01 - Výměna technologi...'!J30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88</v>
      </c>
      <c r="AR55" s="120"/>
      <c r="AS55" s="121">
        <v>0</v>
      </c>
      <c r="AT55" s="122">
        <f>ROUND(SUM(AV55:AW55),2)</f>
        <v>0</v>
      </c>
      <c r="AU55" s="123">
        <f>'D1.01 - Výměna technologi...'!P101</f>
        <v>0</v>
      </c>
      <c r="AV55" s="122">
        <f>'D1.01 - Výměna technologi...'!J33</f>
        <v>0</v>
      </c>
      <c r="AW55" s="122">
        <f>'D1.01 - Výměna technologi...'!J34</f>
        <v>0</v>
      </c>
      <c r="AX55" s="122">
        <f>'D1.01 - Výměna technologi...'!J35</f>
        <v>0</v>
      </c>
      <c r="AY55" s="122">
        <f>'D1.01 - Výměna technologi...'!J36</f>
        <v>0</v>
      </c>
      <c r="AZ55" s="122">
        <f>'D1.01 - Výměna technologi...'!F33</f>
        <v>0</v>
      </c>
      <c r="BA55" s="122">
        <f>'D1.01 - Výměna technologi...'!F34</f>
        <v>0</v>
      </c>
      <c r="BB55" s="122">
        <f>'D1.01 - Výměna technologi...'!F35</f>
        <v>0</v>
      </c>
      <c r="BC55" s="122">
        <f>'D1.01 - Výměna technologi...'!F36</f>
        <v>0</v>
      </c>
      <c r="BD55" s="124">
        <f>'D1.01 - Výměna technologi...'!F37</f>
        <v>0</v>
      </c>
      <c r="BE55" s="7"/>
      <c r="BT55" s="125" t="s">
        <v>89</v>
      </c>
      <c r="BV55" s="125" t="s">
        <v>83</v>
      </c>
      <c r="BW55" s="125" t="s">
        <v>90</v>
      </c>
      <c r="BX55" s="125" t="s">
        <v>5</v>
      </c>
      <c r="CL55" s="125" t="s">
        <v>19</v>
      </c>
      <c r="CM55" s="125" t="s">
        <v>91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yORGJt6CSeA+nJtAj/xpjhvoPBM4TbqrB0fo0ozs1hjbRdkTjLvf1dWgltTBehCQtMV9UMHxKtuepuEGPvQF3w==" hashValue="amOhbRnwO5gYsdDD5GFMaJPN82Sa7q/gvWGd1YqauCuxqsXTpuPehIf0KeVILHcMFrpSl44iEz7Buw5f62fhD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D1.01 - Výměna technolog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1"/>
      <c r="AT3" s="18" t="s">
        <v>91</v>
      </c>
    </row>
    <row r="4" s="1" customFormat="1" ht="24.96" customHeight="1">
      <c r="B4" s="21"/>
      <c r="D4" s="128" t="s">
        <v>92</v>
      </c>
      <c r="L4" s="21"/>
      <c r="M4" s="129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0" t="s">
        <v>16</v>
      </c>
      <c r="L6" s="21"/>
    </row>
    <row r="7" s="1" customFormat="1" ht="16.5" customHeight="1">
      <c r="B7" s="21"/>
      <c r="E7" s="131" t="str">
        <f>'Rekapitulace stavby'!K6</f>
        <v>Výměna technologií pro ohřev TUV - poliklinika a dětské</v>
      </c>
      <c r="F7" s="130"/>
      <c r="G7" s="130"/>
      <c r="H7" s="130"/>
      <c r="L7" s="21"/>
    </row>
    <row r="8" s="2" customFormat="1" ht="12" customHeight="1">
      <c r="A8" s="40"/>
      <c r="B8" s="46"/>
      <c r="C8" s="40"/>
      <c r="D8" s="130" t="s">
        <v>93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94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79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22</v>
      </c>
      <c r="E12" s="40"/>
      <c r="F12" s="134" t="s">
        <v>23</v>
      </c>
      <c r="G12" s="40"/>
      <c r="H12" s="40"/>
      <c r="I12" s="130" t="s">
        <v>24</v>
      </c>
      <c r="J12" s="135" t="str">
        <f>'Rekapitulace stavby'!AN8</f>
        <v>14. 9. 2022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30</v>
      </c>
      <c r="E14" s="40"/>
      <c r="F14" s="40"/>
      <c r="G14" s="40"/>
      <c r="H14" s="40"/>
      <c r="I14" s="130" t="s">
        <v>31</v>
      </c>
      <c r="J14" s="134" t="s">
        <v>32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33</v>
      </c>
      <c r="F15" s="40"/>
      <c r="G15" s="40"/>
      <c r="H15" s="40"/>
      <c r="I15" s="130" t="s">
        <v>34</v>
      </c>
      <c r="J15" s="134" t="s">
        <v>35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36</v>
      </c>
      <c r="E17" s="40"/>
      <c r="F17" s="40"/>
      <c r="G17" s="40"/>
      <c r="H17" s="40"/>
      <c r="I17" s="130" t="s">
        <v>31</v>
      </c>
      <c r="J17" s="34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4"/>
      <c r="G18" s="134"/>
      <c r="H18" s="134"/>
      <c r="I18" s="130" t="s">
        <v>34</v>
      </c>
      <c r="J18" s="34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38</v>
      </c>
      <c r="E20" s="40"/>
      <c r="F20" s="40"/>
      <c r="G20" s="40"/>
      <c r="H20" s="40"/>
      <c r="I20" s="130" t="s">
        <v>31</v>
      </c>
      <c r="J20" s="134" t="s">
        <v>39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40</v>
      </c>
      <c r="F21" s="40"/>
      <c r="G21" s="40"/>
      <c r="H21" s="40"/>
      <c r="I21" s="130" t="s">
        <v>34</v>
      </c>
      <c r="J21" s="134" t="s">
        <v>41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43</v>
      </c>
      <c r="E23" s="40"/>
      <c r="F23" s="40"/>
      <c r="G23" s="40"/>
      <c r="H23" s="40"/>
      <c r="I23" s="130" t="s">
        <v>31</v>
      </c>
      <c r="J23" s="134" t="s">
        <v>39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40</v>
      </c>
      <c r="F24" s="40"/>
      <c r="G24" s="40"/>
      <c r="H24" s="40"/>
      <c r="I24" s="130" t="s">
        <v>34</v>
      </c>
      <c r="J24" s="134" t="s">
        <v>41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44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36"/>
      <c r="B27" s="137"/>
      <c r="C27" s="136"/>
      <c r="D27" s="136"/>
      <c r="E27" s="138" t="s">
        <v>45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46</v>
      </c>
      <c r="E30" s="40"/>
      <c r="F30" s="40"/>
      <c r="G30" s="40"/>
      <c r="H30" s="40"/>
      <c r="I30" s="40"/>
      <c r="J30" s="142">
        <f>ROUND(J101,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48</v>
      </c>
      <c r="G32" s="40"/>
      <c r="H32" s="40"/>
      <c r="I32" s="143" t="s">
        <v>47</v>
      </c>
      <c r="J32" s="143" t="s">
        <v>49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50</v>
      </c>
      <c r="E33" s="130" t="s">
        <v>51</v>
      </c>
      <c r="F33" s="145">
        <f>ROUND((SUM(BE101:BE461)),  2)</f>
        <v>0</v>
      </c>
      <c r="G33" s="40"/>
      <c r="H33" s="40"/>
      <c r="I33" s="146">
        <v>0.20999999999999999</v>
      </c>
      <c r="J33" s="145">
        <f>ROUND(((SUM(BE101:BE461))*I33),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52</v>
      </c>
      <c r="F34" s="145">
        <f>ROUND((SUM(BF101:BF461)),  2)</f>
        <v>0</v>
      </c>
      <c r="G34" s="40"/>
      <c r="H34" s="40"/>
      <c r="I34" s="146">
        <v>0.14999999999999999</v>
      </c>
      <c r="J34" s="145">
        <f>ROUND(((SUM(BF101:BF461))*I34),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53</v>
      </c>
      <c r="F35" s="145">
        <f>ROUND((SUM(BG101:BG461)),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54</v>
      </c>
      <c r="F36" s="145">
        <f>ROUND((SUM(BH101:BH461)),  2)</f>
        <v>0</v>
      </c>
      <c r="G36" s="40"/>
      <c r="H36" s="40"/>
      <c r="I36" s="146">
        <v>0.14999999999999999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55</v>
      </c>
      <c r="F37" s="145">
        <f>ROUND((SUM(BI101:BI461)),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56</v>
      </c>
      <c r="E39" s="149"/>
      <c r="F39" s="149"/>
      <c r="G39" s="150" t="s">
        <v>57</v>
      </c>
      <c r="H39" s="151" t="s">
        <v>58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95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Výměna technologií pro ohřev TUV - poliklinika a dětské</v>
      </c>
      <c r="F48" s="33"/>
      <c r="G48" s="33"/>
      <c r="H48" s="33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93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D1.01 - Výměna technologií pro ohřev TUV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Nemocnice s poliklinikou Česká Lípa, a.s.</v>
      </c>
      <c r="G52" s="42"/>
      <c r="H52" s="42"/>
      <c r="I52" s="33" t="s">
        <v>24</v>
      </c>
      <c r="J52" s="74" t="str">
        <f>IF(J12="","",J12)</f>
        <v>14. 9. 2022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Nemocnice s poliklinikou Česká Lípa, a.s. </v>
      </c>
      <c r="G54" s="42"/>
      <c r="H54" s="42"/>
      <c r="I54" s="33" t="s">
        <v>38</v>
      </c>
      <c r="J54" s="38" t="str">
        <f>E21</f>
        <v xml:space="preserve">STORING spol. s r.o. 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STORING spol. s r.o. 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96</v>
      </c>
      <c r="D57" s="160"/>
      <c r="E57" s="160"/>
      <c r="F57" s="160"/>
      <c r="G57" s="160"/>
      <c r="H57" s="160"/>
      <c r="I57" s="160"/>
      <c r="J57" s="161" t="s">
        <v>97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78</v>
      </c>
      <c r="D59" s="42"/>
      <c r="E59" s="42"/>
      <c r="F59" s="42"/>
      <c r="G59" s="42"/>
      <c r="H59" s="42"/>
      <c r="I59" s="42"/>
      <c r="J59" s="104">
        <f>J101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98</v>
      </c>
    </row>
    <row r="60" s="9" customFormat="1" ht="24.96" customHeight="1">
      <c r="A60" s="9"/>
      <c r="B60" s="163"/>
      <c r="C60" s="164"/>
      <c r="D60" s="165" t="s">
        <v>99</v>
      </c>
      <c r="E60" s="166"/>
      <c r="F60" s="166"/>
      <c r="G60" s="166"/>
      <c r="H60" s="166"/>
      <c r="I60" s="166"/>
      <c r="J60" s="167">
        <f>J102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100</v>
      </c>
      <c r="E61" s="172"/>
      <c r="F61" s="172"/>
      <c r="G61" s="172"/>
      <c r="H61" s="172"/>
      <c r="I61" s="172"/>
      <c r="J61" s="173">
        <f>J103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101</v>
      </c>
      <c r="E62" s="172"/>
      <c r="F62" s="172"/>
      <c r="G62" s="172"/>
      <c r="H62" s="172"/>
      <c r="I62" s="172"/>
      <c r="J62" s="173">
        <f>J119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102</v>
      </c>
      <c r="E63" s="172"/>
      <c r="F63" s="172"/>
      <c r="G63" s="172"/>
      <c r="H63" s="172"/>
      <c r="I63" s="172"/>
      <c r="J63" s="173">
        <f>J129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103</v>
      </c>
      <c r="E64" s="172"/>
      <c r="F64" s="172"/>
      <c r="G64" s="172"/>
      <c r="H64" s="172"/>
      <c r="I64" s="172"/>
      <c r="J64" s="173">
        <f>J138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104</v>
      </c>
      <c r="E65" s="172"/>
      <c r="F65" s="172"/>
      <c r="G65" s="172"/>
      <c r="H65" s="172"/>
      <c r="I65" s="172"/>
      <c r="J65" s="173">
        <f>J144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3"/>
      <c r="C66" s="164"/>
      <c r="D66" s="165" t="s">
        <v>105</v>
      </c>
      <c r="E66" s="166"/>
      <c r="F66" s="166"/>
      <c r="G66" s="166"/>
      <c r="H66" s="166"/>
      <c r="I66" s="166"/>
      <c r="J66" s="167">
        <f>J147</f>
        <v>0</v>
      </c>
      <c r="K66" s="164"/>
      <c r="L66" s="16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9"/>
      <c r="C67" s="170"/>
      <c r="D67" s="171" t="s">
        <v>106</v>
      </c>
      <c r="E67" s="172"/>
      <c r="F67" s="172"/>
      <c r="G67" s="172"/>
      <c r="H67" s="172"/>
      <c r="I67" s="172"/>
      <c r="J67" s="173">
        <f>J148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9"/>
      <c r="C68" s="170"/>
      <c r="D68" s="171" t="s">
        <v>107</v>
      </c>
      <c r="E68" s="172"/>
      <c r="F68" s="172"/>
      <c r="G68" s="172"/>
      <c r="H68" s="172"/>
      <c r="I68" s="172"/>
      <c r="J68" s="173">
        <f>J173</f>
        <v>0</v>
      </c>
      <c r="K68" s="170"/>
      <c r="L68" s="17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9"/>
      <c r="C69" s="170"/>
      <c r="D69" s="171" t="s">
        <v>108</v>
      </c>
      <c r="E69" s="172"/>
      <c r="F69" s="172"/>
      <c r="G69" s="172"/>
      <c r="H69" s="172"/>
      <c r="I69" s="172"/>
      <c r="J69" s="173">
        <f>J186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9"/>
      <c r="C70" s="170"/>
      <c r="D70" s="171" t="s">
        <v>109</v>
      </c>
      <c r="E70" s="172"/>
      <c r="F70" s="172"/>
      <c r="G70" s="172"/>
      <c r="H70" s="172"/>
      <c r="I70" s="172"/>
      <c r="J70" s="173">
        <f>J220</f>
        <v>0</v>
      </c>
      <c r="K70" s="170"/>
      <c r="L70" s="17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9"/>
      <c r="C71" s="170"/>
      <c r="D71" s="171" t="s">
        <v>110</v>
      </c>
      <c r="E71" s="172"/>
      <c r="F71" s="172"/>
      <c r="G71" s="172"/>
      <c r="H71" s="172"/>
      <c r="I71" s="172"/>
      <c r="J71" s="173">
        <f>J259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111</v>
      </c>
      <c r="E72" s="172"/>
      <c r="F72" s="172"/>
      <c r="G72" s="172"/>
      <c r="H72" s="172"/>
      <c r="I72" s="172"/>
      <c r="J72" s="173">
        <f>J284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9"/>
      <c r="C73" s="170"/>
      <c r="D73" s="171" t="s">
        <v>112</v>
      </c>
      <c r="E73" s="172"/>
      <c r="F73" s="172"/>
      <c r="G73" s="172"/>
      <c r="H73" s="172"/>
      <c r="I73" s="172"/>
      <c r="J73" s="173">
        <f>J339</f>
        <v>0</v>
      </c>
      <c r="K73" s="170"/>
      <c r="L73" s="17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9"/>
      <c r="C74" s="170"/>
      <c r="D74" s="171" t="s">
        <v>113</v>
      </c>
      <c r="E74" s="172"/>
      <c r="F74" s="172"/>
      <c r="G74" s="172"/>
      <c r="H74" s="172"/>
      <c r="I74" s="172"/>
      <c r="J74" s="173">
        <f>J419</f>
        <v>0</v>
      </c>
      <c r="K74" s="170"/>
      <c r="L74" s="17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9"/>
      <c r="C75" s="170"/>
      <c r="D75" s="171" t="s">
        <v>114</v>
      </c>
      <c r="E75" s="172"/>
      <c r="F75" s="172"/>
      <c r="G75" s="172"/>
      <c r="H75" s="172"/>
      <c r="I75" s="172"/>
      <c r="J75" s="173">
        <f>J425</f>
        <v>0</v>
      </c>
      <c r="K75" s="170"/>
      <c r="L75" s="17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9"/>
      <c r="C76" s="170"/>
      <c r="D76" s="171" t="s">
        <v>115</v>
      </c>
      <c r="E76" s="172"/>
      <c r="F76" s="172"/>
      <c r="G76" s="172"/>
      <c r="H76" s="172"/>
      <c r="I76" s="172"/>
      <c r="J76" s="173">
        <f>J435</f>
        <v>0</v>
      </c>
      <c r="K76" s="170"/>
      <c r="L76" s="17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63"/>
      <c r="C77" s="164"/>
      <c r="D77" s="165" t="s">
        <v>116</v>
      </c>
      <c r="E77" s="166"/>
      <c r="F77" s="166"/>
      <c r="G77" s="166"/>
      <c r="H77" s="166"/>
      <c r="I77" s="166"/>
      <c r="J77" s="167">
        <f>J443</f>
        <v>0</v>
      </c>
      <c r="K77" s="164"/>
      <c r="L77" s="168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9" customFormat="1" ht="24.96" customHeight="1">
      <c r="A78" s="9"/>
      <c r="B78" s="163"/>
      <c r="C78" s="164"/>
      <c r="D78" s="165" t="s">
        <v>117</v>
      </c>
      <c r="E78" s="166"/>
      <c r="F78" s="166"/>
      <c r="G78" s="166"/>
      <c r="H78" s="166"/>
      <c r="I78" s="166"/>
      <c r="J78" s="167">
        <f>J447</f>
        <v>0</v>
      </c>
      <c r="K78" s="164"/>
      <c r="L78" s="168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69"/>
      <c r="C79" s="170"/>
      <c r="D79" s="171" t="s">
        <v>118</v>
      </c>
      <c r="E79" s="172"/>
      <c r="F79" s="172"/>
      <c r="G79" s="172"/>
      <c r="H79" s="172"/>
      <c r="I79" s="172"/>
      <c r="J79" s="173">
        <f>J448</f>
        <v>0</v>
      </c>
      <c r="K79" s="170"/>
      <c r="L79" s="17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9"/>
      <c r="C80" s="170"/>
      <c r="D80" s="171" t="s">
        <v>119</v>
      </c>
      <c r="E80" s="172"/>
      <c r="F80" s="172"/>
      <c r="G80" s="172"/>
      <c r="H80" s="172"/>
      <c r="I80" s="172"/>
      <c r="J80" s="173">
        <f>J453</f>
        <v>0</v>
      </c>
      <c r="K80" s="170"/>
      <c r="L80" s="174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9"/>
      <c r="C81" s="170"/>
      <c r="D81" s="171" t="s">
        <v>120</v>
      </c>
      <c r="E81" s="172"/>
      <c r="F81" s="172"/>
      <c r="G81" s="172"/>
      <c r="H81" s="172"/>
      <c r="I81" s="172"/>
      <c r="J81" s="173">
        <f>J456</f>
        <v>0</v>
      </c>
      <c r="K81" s="170"/>
      <c r="L81" s="174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2" customFormat="1" ht="21.84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13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7" s="2" customFormat="1" ht="6.96" customHeight="1">
      <c r="A87" s="40"/>
      <c r="B87" s="63"/>
      <c r="C87" s="64"/>
      <c r="D87" s="64"/>
      <c r="E87" s="64"/>
      <c r="F87" s="64"/>
      <c r="G87" s="64"/>
      <c r="H87" s="64"/>
      <c r="I87" s="64"/>
      <c r="J87" s="64"/>
      <c r="K87" s="64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4.96" customHeight="1">
      <c r="A88" s="40"/>
      <c r="B88" s="41"/>
      <c r="C88" s="24" t="s">
        <v>121</v>
      </c>
      <c r="D88" s="42"/>
      <c r="E88" s="42"/>
      <c r="F88" s="42"/>
      <c r="G88" s="42"/>
      <c r="H88" s="42"/>
      <c r="I88" s="42"/>
      <c r="J88" s="42"/>
      <c r="K88" s="42"/>
      <c r="L88" s="132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2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</v>
      </c>
      <c r="D90" s="42"/>
      <c r="E90" s="42"/>
      <c r="F90" s="42"/>
      <c r="G90" s="42"/>
      <c r="H90" s="42"/>
      <c r="I90" s="42"/>
      <c r="J90" s="42"/>
      <c r="K90" s="42"/>
      <c r="L90" s="132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158" t="str">
        <f>E7</f>
        <v>Výměna technologií pro ohřev TUV - poliklinika a dětské</v>
      </c>
      <c r="F91" s="33"/>
      <c r="G91" s="33"/>
      <c r="H91" s="33"/>
      <c r="I91" s="42"/>
      <c r="J91" s="42"/>
      <c r="K91" s="42"/>
      <c r="L91" s="132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3" t="s">
        <v>93</v>
      </c>
      <c r="D92" s="42"/>
      <c r="E92" s="42"/>
      <c r="F92" s="42"/>
      <c r="G92" s="42"/>
      <c r="H92" s="42"/>
      <c r="I92" s="42"/>
      <c r="J92" s="42"/>
      <c r="K92" s="42"/>
      <c r="L92" s="132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6.5" customHeight="1">
      <c r="A93" s="40"/>
      <c r="B93" s="41"/>
      <c r="C93" s="42"/>
      <c r="D93" s="42"/>
      <c r="E93" s="71" t="str">
        <f>E9</f>
        <v>D1.01 - Výměna technologií pro ohřev TUV</v>
      </c>
      <c r="F93" s="42"/>
      <c r="G93" s="42"/>
      <c r="H93" s="42"/>
      <c r="I93" s="42"/>
      <c r="J93" s="42"/>
      <c r="K93" s="42"/>
      <c r="L93" s="132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2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3" t="s">
        <v>22</v>
      </c>
      <c r="D95" s="42"/>
      <c r="E95" s="42"/>
      <c r="F95" s="28" t="str">
        <f>F12</f>
        <v>Nemocnice s poliklinikou Česká Lípa, a.s.</v>
      </c>
      <c r="G95" s="42"/>
      <c r="H95" s="42"/>
      <c r="I95" s="33" t="s">
        <v>24</v>
      </c>
      <c r="J95" s="74" t="str">
        <f>IF(J12="","",J12)</f>
        <v>14. 9. 2022</v>
      </c>
      <c r="K95" s="42"/>
      <c r="L95" s="132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32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30</v>
      </c>
      <c r="D97" s="42"/>
      <c r="E97" s="42"/>
      <c r="F97" s="28" t="str">
        <f>E15</f>
        <v xml:space="preserve">Nemocnice s poliklinikou Česká Lípa, a.s. </v>
      </c>
      <c r="G97" s="42"/>
      <c r="H97" s="42"/>
      <c r="I97" s="33" t="s">
        <v>38</v>
      </c>
      <c r="J97" s="38" t="str">
        <f>E21</f>
        <v xml:space="preserve">STORING spol. s r.o. </v>
      </c>
      <c r="K97" s="42"/>
      <c r="L97" s="132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3" t="s">
        <v>36</v>
      </c>
      <c r="D98" s="42"/>
      <c r="E98" s="42"/>
      <c r="F98" s="28" t="str">
        <f>IF(E18="","",E18)</f>
        <v>Vyplň údaj</v>
      </c>
      <c r="G98" s="42"/>
      <c r="H98" s="42"/>
      <c r="I98" s="33" t="s">
        <v>43</v>
      </c>
      <c r="J98" s="38" t="str">
        <f>E24</f>
        <v xml:space="preserve">STORING spol. s r.o. </v>
      </c>
      <c r="K98" s="42"/>
      <c r="L98" s="132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0.32" customHeight="1">
      <c r="A99" s="40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132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11" customFormat="1" ht="29.28" customHeight="1">
      <c r="A100" s="175"/>
      <c r="B100" s="176"/>
      <c r="C100" s="177" t="s">
        <v>122</v>
      </c>
      <c r="D100" s="178" t="s">
        <v>65</v>
      </c>
      <c r="E100" s="178" t="s">
        <v>61</v>
      </c>
      <c r="F100" s="178" t="s">
        <v>62</v>
      </c>
      <c r="G100" s="178" t="s">
        <v>123</v>
      </c>
      <c r="H100" s="178" t="s">
        <v>124</v>
      </c>
      <c r="I100" s="178" t="s">
        <v>125</v>
      </c>
      <c r="J100" s="178" t="s">
        <v>97</v>
      </c>
      <c r="K100" s="179" t="s">
        <v>126</v>
      </c>
      <c r="L100" s="180"/>
      <c r="M100" s="94" t="s">
        <v>79</v>
      </c>
      <c r="N100" s="95" t="s">
        <v>50</v>
      </c>
      <c r="O100" s="95" t="s">
        <v>127</v>
      </c>
      <c r="P100" s="95" t="s">
        <v>128</v>
      </c>
      <c r="Q100" s="95" t="s">
        <v>129</v>
      </c>
      <c r="R100" s="95" t="s">
        <v>130</v>
      </c>
      <c r="S100" s="95" t="s">
        <v>131</v>
      </c>
      <c r="T100" s="96" t="s">
        <v>132</v>
      </c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</row>
    <row r="101" s="2" customFormat="1" ht="22.8" customHeight="1">
      <c r="A101" s="40"/>
      <c r="B101" s="41"/>
      <c r="C101" s="101" t="s">
        <v>133</v>
      </c>
      <c r="D101" s="42"/>
      <c r="E101" s="42"/>
      <c r="F101" s="42"/>
      <c r="G101" s="42"/>
      <c r="H101" s="42"/>
      <c r="I101" s="42"/>
      <c r="J101" s="181">
        <f>BK101</f>
        <v>0</v>
      </c>
      <c r="K101" s="42"/>
      <c r="L101" s="46"/>
      <c r="M101" s="97"/>
      <c r="N101" s="182"/>
      <c r="O101" s="98"/>
      <c r="P101" s="183">
        <f>P102+P147+P443+P447</f>
        <v>0</v>
      </c>
      <c r="Q101" s="98"/>
      <c r="R101" s="183">
        <f>R102+R147+R443+R447</f>
        <v>20.56067238</v>
      </c>
      <c r="S101" s="98"/>
      <c r="T101" s="184">
        <f>T102+T147+T443+T447</f>
        <v>5.7123460000000001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80</v>
      </c>
      <c r="AU101" s="18" t="s">
        <v>98</v>
      </c>
      <c r="BK101" s="185">
        <f>BK102+BK147+BK443+BK447</f>
        <v>0</v>
      </c>
    </row>
    <row r="102" s="12" customFormat="1" ht="25.92" customHeight="1">
      <c r="A102" s="12"/>
      <c r="B102" s="186"/>
      <c r="C102" s="187"/>
      <c r="D102" s="188" t="s">
        <v>80</v>
      </c>
      <c r="E102" s="189" t="s">
        <v>134</v>
      </c>
      <c r="F102" s="189" t="s">
        <v>135</v>
      </c>
      <c r="G102" s="187"/>
      <c r="H102" s="187"/>
      <c r="I102" s="190"/>
      <c r="J102" s="191">
        <f>BK102</f>
        <v>0</v>
      </c>
      <c r="K102" s="187"/>
      <c r="L102" s="192"/>
      <c r="M102" s="193"/>
      <c r="N102" s="194"/>
      <c r="O102" s="194"/>
      <c r="P102" s="195">
        <f>P103+P119+P129+P138+P144</f>
        <v>0</v>
      </c>
      <c r="Q102" s="194"/>
      <c r="R102" s="195">
        <f>R103+R119+R129+R138+R144</f>
        <v>10.933613380000001</v>
      </c>
      <c r="S102" s="194"/>
      <c r="T102" s="196">
        <f>T103+T119+T129+T138+T144</f>
        <v>1.359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7" t="s">
        <v>89</v>
      </c>
      <c r="AT102" s="198" t="s">
        <v>80</v>
      </c>
      <c r="AU102" s="198" t="s">
        <v>81</v>
      </c>
      <c r="AY102" s="197" t="s">
        <v>136</v>
      </c>
      <c r="BK102" s="199">
        <f>BK103+BK119+BK129+BK138+BK144</f>
        <v>0</v>
      </c>
    </row>
    <row r="103" s="12" customFormat="1" ht="22.8" customHeight="1">
      <c r="A103" s="12"/>
      <c r="B103" s="186"/>
      <c r="C103" s="187"/>
      <c r="D103" s="188" t="s">
        <v>80</v>
      </c>
      <c r="E103" s="200" t="s">
        <v>91</v>
      </c>
      <c r="F103" s="200" t="s">
        <v>137</v>
      </c>
      <c r="G103" s="187"/>
      <c r="H103" s="187"/>
      <c r="I103" s="190"/>
      <c r="J103" s="201">
        <f>BK103</f>
        <v>0</v>
      </c>
      <c r="K103" s="187"/>
      <c r="L103" s="192"/>
      <c r="M103" s="193"/>
      <c r="N103" s="194"/>
      <c r="O103" s="194"/>
      <c r="P103" s="195">
        <f>SUM(P104:P118)</f>
        <v>0</v>
      </c>
      <c r="Q103" s="194"/>
      <c r="R103" s="195">
        <f>SUM(R104:R118)</f>
        <v>6.0912973800000003</v>
      </c>
      <c r="S103" s="194"/>
      <c r="T103" s="196">
        <f>SUM(T104:T118)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7" t="s">
        <v>89</v>
      </c>
      <c r="AT103" s="198" t="s">
        <v>80</v>
      </c>
      <c r="AU103" s="198" t="s">
        <v>89</v>
      </c>
      <c r="AY103" s="197" t="s">
        <v>136</v>
      </c>
      <c r="BK103" s="199">
        <f>SUM(BK104:BK118)</f>
        <v>0</v>
      </c>
    </row>
    <row r="104" s="2" customFormat="1" ht="33" customHeight="1">
      <c r="A104" s="40"/>
      <c r="B104" s="41"/>
      <c r="C104" s="202" t="s">
        <v>138</v>
      </c>
      <c r="D104" s="202" t="s">
        <v>139</v>
      </c>
      <c r="E104" s="203" t="s">
        <v>140</v>
      </c>
      <c r="F104" s="204" t="s">
        <v>141</v>
      </c>
      <c r="G104" s="205" t="s">
        <v>142</v>
      </c>
      <c r="H104" s="206">
        <v>2.5499999999999998</v>
      </c>
      <c r="I104" s="207"/>
      <c r="J104" s="208">
        <f>ROUND(I104*H104,2)</f>
        <v>0</v>
      </c>
      <c r="K104" s="204" t="s">
        <v>143</v>
      </c>
      <c r="L104" s="46"/>
      <c r="M104" s="209" t="s">
        <v>79</v>
      </c>
      <c r="N104" s="210" t="s">
        <v>51</v>
      </c>
      <c r="O104" s="86"/>
      <c r="P104" s="211">
        <f>O104*H104</f>
        <v>0</v>
      </c>
      <c r="Q104" s="211">
        <v>2.3010199999999998</v>
      </c>
      <c r="R104" s="211">
        <f>Q104*H104</f>
        <v>5.8676009999999996</v>
      </c>
      <c r="S104" s="211">
        <v>0</v>
      </c>
      <c r="T104" s="212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3" t="s">
        <v>144</v>
      </c>
      <c r="AT104" s="213" t="s">
        <v>139</v>
      </c>
      <c r="AU104" s="213" t="s">
        <v>91</v>
      </c>
      <c r="AY104" s="18" t="s">
        <v>136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8" t="s">
        <v>89</v>
      </c>
      <c r="BK104" s="214">
        <f>ROUND(I104*H104,2)</f>
        <v>0</v>
      </c>
      <c r="BL104" s="18" t="s">
        <v>144</v>
      </c>
      <c r="BM104" s="213" t="s">
        <v>145</v>
      </c>
    </row>
    <row r="105" s="2" customFormat="1">
      <c r="A105" s="40"/>
      <c r="B105" s="41"/>
      <c r="C105" s="42"/>
      <c r="D105" s="215" t="s">
        <v>146</v>
      </c>
      <c r="E105" s="42"/>
      <c r="F105" s="216" t="s">
        <v>147</v>
      </c>
      <c r="G105" s="42"/>
      <c r="H105" s="42"/>
      <c r="I105" s="217"/>
      <c r="J105" s="42"/>
      <c r="K105" s="42"/>
      <c r="L105" s="46"/>
      <c r="M105" s="218"/>
      <c r="N105" s="219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146</v>
      </c>
      <c r="AU105" s="18" t="s">
        <v>91</v>
      </c>
    </row>
    <row r="106" s="13" customFormat="1">
      <c r="A106" s="13"/>
      <c r="B106" s="220"/>
      <c r="C106" s="221"/>
      <c r="D106" s="222" t="s">
        <v>148</v>
      </c>
      <c r="E106" s="223" t="s">
        <v>79</v>
      </c>
      <c r="F106" s="224" t="s">
        <v>149</v>
      </c>
      <c r="G106" s="221"/>
      <c r="H106" s="225">
        <v>2.4420000000000002</v>
      </c>
      <c r="I106" s="226"/>
      <c r="J106" s="221"/>
      <c r="K106" s="221"/>
      <c r="L106" s="227"/>
      <c r="M106" s="228"/>
      <c r="N106" s="229"/>
      <c r="O106" s="229"/>
      <c r="P106" s="229"/>
      <c r="Q106" s="229"/>
      <c r="R106" s="229"/>
      <c r="S106" s="229"/>
      <c r="T106" s="23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1" t="s">
        <v>148</v>
      </c>
      <c r="AU106" s="231" t="s">
        <v>91</v>
      </c>
      <c r="AV106" s="13" t="s">
        <v>91</v>
      </c>
      <c r="AW106" s="13" t="s">
        <v>42</v>
      </c>
      <c r="AX106" s="13" t="s">
        <v>81</v>
      </c>
      <c r="AY106" s="231" t="s">
        <v>136</v>
      </c>
    </row>
    <row r="107" s="13" customFormat="1">
      <c r="A107" s="13"/>
      <c r="B107" s="220"/>
      <c r="C107" s="221"/>
      <c r="D107" s="222" t="s">
        <v>148</v>
      </c>
      <c r="E107" s="223" t="s">
        <v>79</v>
      </c>
      <c r="F107" s="224" t="s">
        <v>150</v>
      </c>
      <c r="G107" s="221"/>
      <c r="H107" s="225">
        <v>0.108</v>
      </c>
      <c r="I107" s="226"/>
      <c r="J107" s="221"/>
      <c r="K107" s="221"/>
      <c r="L107" s="227"/>
      <c r="M107" s="228"/>
      <c r="N107" s="229"/>
      <c r="O107" s="229"/>
      <c r="P107" s="229"/>
      <c r="Q107" s="229"/>
      <c r="R107" s="229"/>
      <c r="S107" s="229"/>
      <c r="T107" s="23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1" t="s">
        <v>148</v>
      </c>
      <c r="AU107" s="231" t="s">
        <v>91</v>
      </c>
      <c r="AV107" s="13" t="s">
        <v>91</v>
      </c>
      <c r="AW107" s="13" t="s">
        <v>42</v>
      </c>
      <c r="AX107" s="13" t="s">
        <v>81</v>
      </c>
      <c r="AY107" s="231" t="s">
        <v>136</v>
      </c>
    </row>
    <row r="108" s="14" customFormat="1">
      <c r="A108" s="14"/>
      <c r="B108" s="232"/>
      <c r="C108" s="233"/>
      <c r="D108" s="222" t="s">
        <v>148</v>
      </c>
      <c r="E108" s="234" t="s">
        <v>79</v>
      </c>
      <c r="F108" s="235" t="s">
        <v>151</v>
      </c>
      <c r="G108" s="233"/>
      <c r="H108" s="236">
        <v>2.5499999999999998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2" t="s">
        <v>148</v>
      </c>
      <c r="AU108" s="242" t="s">
        <v>91</v>
      </c>
      <c r="AV108" s="14" t="s">
        <v>144</v>
      </c>
      <c r="AW108" s="14" t="s">
        <v>42</v>
      </c>
      <c r="AX108" s="14" t="s">
        <v>89</v>
      </c>
      <c r="AY108" s="242" t="s">
        <v>136</v>
      </c>
    </row>
    <row r="109" s="2" customFormat="1" ht="16.5" customHeight="1">
      <c r="A109" s="40"/>
      <c r="B109" s="41"/>
      <c r="C109" s="202" t="s">
        <v>152</v>
      </c>
      <c r="D109" s="202" t="s">
        <v>139</v>
      </c>
      <c r="E109" s="203" t="s">
        <v>153</v>
      </c>
      <c r="F109" s="204" t="s">
        <v>154</v>
      </c>
      <c r="G109" s="205" t="s">
        <v>155</v>
      </c>
      <c r="H109" s="206">
        <v>2.79</v>
      </c>
      <c r="I109" s="207"/>
      <c r="J109" s="208">
        <f>ROUND(I109*H109,2)</f>
        <v>0</v>
      </c>
      <c r="K109" s="204" t="s">
        <v>143</v>
      </c>
      <c r="L109" s="46"/>
      <c r="M109" s="209" t="s">
        <v>79</v>
      </c>
      <c r="N109" s="210" t="s">
        <v>51</v>
      </c>
      <c r="O109" s="86"/>
      <c r="P109" s="211">
        <f>O109*H109</f>
        <v>0</v>
      </c>
      <c r="Q109" s="211">
        <v>0.00247</v>
      </c>
      <c r="R109" s="211">
        <f>Q109*H109</f>
        <v>0.0068913000000000004</v>
      </c>
      <c r="S109" s="211">
        <v>0</v>
      </c>
      <c r="T109" s="212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144</v>
      </c>
      <c r="AT109" s="213" t="s">
        <v>139</v>
      </c>
      <c r="AU109" s="213" t="s">
        <v>91</v>
      </c>
      <c r="AY109" s="18" t="s">
        <v>136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8" t="s">
        <v>89</v>
      </c>
      <c r="BK109" s="214">
        <f>ROUND(I109*H109,2)</f>
        <v>0</v>
      </c>
      <c r="BL109" s="18" t="s">
        <v>144</v>
      </c>
      <c r="BM109" s="213" t="s">
        <v>156</v>
      </c>
    </row>
    <row r="110" s="2" customFormat="1">
      <c r="A110" s="40"/>
      <c r="B110" s="41"/>
      <c r="C110" s="42"/>
      <c r="D110" s="215" t="s">
        <v>146</v>
      </c>
      <c r="E110" s="42"/>
      <c r="F110" s="216" t="s">
        <v>157</v>
      </c>
      <c r="G110" s="42"/>
      <c r="H110" s="42"/>
      <c r="I110" s="217"/>
      <c r="J110" s="42"/>
      <c r="K110" s="42"/>
      <c r="L110" s="46"/>
      <c r="M110" s="218"/>
      <c r="N110" s="219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146</v>
      </c>
      <c r="AU110" s="18" t="s">
        <v>91</v>
      </c>
    </row>
    <row r="111" s="13" customFormat="1">
      <c r="A111" s="13"/>
      <c r="B111" s="220"/>
      <c r="C111" s="221"/>
      <c r="D111" s="222" t="s">
        <v>148</v>
      </c>
      <c r="E111" s="223" t="s">
        <v>79</v>
      </c>
      <c r="F111" s="224" t="s">
        <v>158</v>
      </c>
      <c r="G111" s="221"/>
      <c r="H111" s="225">
        <v>2.4300000000000002</v>
      </c>
      <c r="I111" s="226"/>
      <c r="J111" s="221"/>
      <c r="K111" s="221"/>
      <c r="L111" s="227"/>
      <c r="M111" s="228"/>
      <c r="N111" s="229"/>
      <c r="O111" s="229"/>
      <c r="P111" s="229"/>
      <c r="Q111" s="229"/>
      <c r="R111" s="229"/>
      <c r="S111" s="229"/>
      <c r="T111" s="23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1" t="s">
        <v>148</v>
      </c>
      <c r="AU111" s="231" t="s">
        <v>91</v>
      </c>
      <c r="AV111" s="13" t="s">
        <v>91</v>
      </c>
      <c r="AW111" s="13" t="s">
        <v>42</v>
      </c>
      <c r="AX111" s="13" t="s">
        <v>81</v>
      </c>
      <c r="AY111" s="231" t="s">
        <v>136</v>
      </c>
    </row>
    <row r="112" s="13" customFormat="1">
      <c r="A112" s="13"/>
      <c r="B112" s="220"/>
      <c r="C112" s="221"/>
      <c r="D112" s="222" t="s">
        <v>148</v>
      </c>
      <c r="E112" s="223" t="s">
        <v>79</v>
      </c>
      <c r="F112" s="224" t="s">
        <v>159</v>
      </c>
      <c r="G112" s="221"/>
      <c r="H112" s="225">
        <v>0.35999999999999999</v>
      </c>
      <c r="I112" s="226"/>
      <c r="J112" s="221"/>
      <c r="K112" s="221"/>
      <c r="L112" s="227"/>
      <c r="M112" s="228"/>
      <c r="N112" s="229"/>
      <c r="O112" s="229"/>
      <c r="P112" s="229"/>
      <c r="Q112" s="229"/>
      <c r="R112" s="229"/>
      <c r="S112" s="229"/>
      <c r="T112" s="23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1" t="s">
        <v>148</v>
      </c>
      <c r="AU112" s="231" t="s">
        <v>91</v>
      </c>
      <c r="AV112" s="13" t="s">
        <v>91</v>
      </c>
      <c r="AW112" s="13" t="s">
        <v>42</v>
      </c>
      <c r="AX112" s="13" t="s">
        <v>81</v>
      </c>
      <c r="AY112" s="231" t="s">
        <v>136</v>
      </c>
    </row>
    <row r="113" s="14" customFormat="1">
      <c r="A113" s="14"/>
      <c r="B113" s="232"/>
      <c r="C113" s="233"/>
      <c r="D113" s="222" t="s">
        <v>148</v>
      </c>
      <c r="E113" s="234" t="s">
        <v>79</v>
      </c>
      <c r="F113" s="235" t="s">
        <v>151</v>
      </c>
      <c r="G113" s="233"/>
      <c r="H113" s="236">
        <v>2.79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2" t="s">
        <v>148</v>
      </c>
      <c r="AU113" s="242" t="s">
        <v>91</v>
      </c>
      <c r="AV113" s="14" t="s">
        <v>144</v>
      </c>
      <c r="AW113" s="14" t="s">
        <v>42</v>
      </c>
      <c r="AX113" s="14" t="s">
        <v>89</v>
      </c>
      <c r="AY113" s="242" t="s">
        <v>136</v>
      </c>
    </row>
    <row r="114" s="2" customFormat="1" ht="16.5" customHeight="1">
      <c r="A114" s="40"/>
      <c r="B114" s="41"/>
      <c r="C114" s="202" t="s">
        <v>160</v>
      </c>
      <c r="D114" s="202" t="s">
        <v>139</v>
      </c>
      <c r="E114" s="203" t="s">
        <v>161</v>
      </c>
      <c r="F114" s="204" t="s">
        <v>162</v>
      </c>
      <c r="G114" s="205" t="s">
        <v>155</v>
      </c>
      <c r="H114" s="206">
        <v>2.79</v>
      </c>
      <c r="I114" s="207"/>
      <c r="J114" s="208">
        <f>ROUND(I114*H114,2)</f>
        <v>0</v>
      </c>
      <c r="K114" s="204" t="s">
        <v>143</v>
      </c>
      <c r="L114" s="46"/>
      <c r="M114" s="209" t="s">
        <v>79</v>
      </c>
      <c r="N114" s="210" t="s">
        <v>51</v>
      </c>
      <c r="O114" s="86"/>
      <c r="P114" s="211">
        <f>O114*H114</f>
        <v>0</v>
      </c>
      <c r="Q114" s="211">
        <v>0</v>
      </c>
      <c r="R114" s="211">
        <f>Q114*H114</f>
        <v>0</v>
      </c>
      <c r="S114" s="211">
        <v>0</v>
      </c>
      <c r="T114" s="212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3" t="s">
        <v>144</v>
      </c>
      <c r="AT114" s="213" t="s">
        <v>139</v>
      </c>
      <c r="AU114" s="213" t="s">
        <v>91</v>
      </c>
      <c r="AY114" s="18" t="s">
        <v>136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8" t="s">
        <v>89</v>
      </c>
      <c r="BK114" s="214">
        <f>ROUND(I114*H114,2)</f>
        <v>0</v>
      </c>
      <c r="BL114" s="18" t="s">
        <v>144</v>
      </c>
      <c r="BM114" s="213" t="s">
        <v>163</v>
      </c>
    </row>
    <row r="115" s="2" customFormat="1">
      <c r="A115" s="40"/>
      <c r="B115" s="41"/>
      <c r="C115" s="42"/>
      <c r="D115" s="215" t="s">
        <v>146</v>
      </c>
      <c r="E115" s="42"/>
      <c r="F115" s="216" t="s">
        <v>164</v>
      </c>
      <c r="G115" s="42"/>
      <c r="H115" s="42"/>
      <c r="I115" s="217"/>
      <c r="J115" s="42"/>
      <c r="K115" s="42"/>
      <c r="L115" s="46"/>
      <c r="M115" s="218"/>
      <c r="N115" s="219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146</v>
      </c>
      <c r="AU115" s="18" t="s">
        <v>91</v>
      </c>
    </row>
    <row r="116" s="2" customFormat="1" ht="24.15" customHeight="1">
      <c r="A116" s="40"/>
      <c r="B116" s="41"/>
      <c r="C116" s="202" t="s">
        <v>165</v>
      </c>
      <c r="D116" s="202" t="s">
        <v>139</v>
      </c>
      <c r="E116" s="203" t="s">
        <v>166</v>
      </c>
      <c r="F116" s="204" t="s">
        <v>167</v>
      </c>
      <c r="G116" s="205" t="s">
        <v>168</v>
      </c>
      <c r="H116" s="206">
        <v>0.20399999999999999</v>
      </c>
      <c r="I116" s="207"/>
      <c r="J116" s="208">
        <f>ROUND(I116*H116,2)</f>
        <v>0</v>
      </c>
      <c r="K116" s="204" t="s">
        <v>143</v>
      </c>
      <c r="L116" s="46"/>
      <c r="M116" s="209" t="s">
        <v>79</v>
      </c>
      <c r="N116" s="210" t="s">
        <v>51</v>
      </c>
      <c r="O116" s="86"/>
      <c r="P116" s="211">
        <f>O116*H116</f>
        <v>0</v>
      </c>
      <c r="Q116" s="211">
        <v>1.06277</v>
      </c>
      <c r="R116" s="211">
        <f>Q116*H116</f>
        <v>0.21680507999999998</v>
      </c>
      <c r="S116" s="211">
        <v>0</v>
      </c>
      <c r="T116" s="212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3" t="s">
        <v>144</v>
      </c>
      <c r="AT116" s="213" t="s">
        <v>139</v>
      </c>
      <c r="AU116" s="213" t="s">
        <v>91</v>
      </c>
      <c r="AY116" s="18" t="s">
        <v>136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8" t="s">
        <v>89</v>
      </c>
      <c r="BK116" s="214">
        <f>ROUND(I116*H116,2)</f>
        <v>0</v>
      </c>
      <c r="BL116" s="18" t="s">
        <v>144</v>
      </c>
      <c r="BM116" s="213" t="s">
        <v>169</v>
      </c>
    </row>
    <row r="117" s="2" customFormat="1">
      <c r="A117" s="40"/>
      <c r="B117" s="41"/>
      <c r="C117" s="42"/>
      <c r="D117" s="215" t="s">
        <v>146</v>
      </c>
      <c r="E117" s="42"/>
      <c r="F117" s="216" t="s">
        <v>170</v>
      </c>
      <c r="G117" s="42"/>
      <c r="H117" s="42"/>
      <c r="I117" s="217"/>
      <c r="J117" s="42"/>
      <c r="K117" s="42"/>
      <c r="L117" s="46"/>
      <c r="M117" s="218"/>
      <c r="N117" s="219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8" t="s">
        <v>146</v>
      </c>
      <c r="AU117" s="18" t="s">
        <v>91</v>
      </c>
    </row>
    <row r="118" s="13" customFormat="1">
      <c r="A118" s="13"/>
      <c r="B118" s="220"/>
      <c r="C118" s="221"/>
      <c r="D118" s="222" t="s">
        <v>148</v>
      </c>
      <c r="E118" s="223" t="s">
        <v>79</v>
      </c>
      <c r="F118" s="224" t="s">
        <v>171</v>
      </c>
      <c r="G118" s="221"/>
      <c r="H118" s="225">
        <v>0.20399999999999999</v>
      </c>
      <c r="I118" s="226"/>
      <c r="J118" s="221"/>
      <c r="K118" s="221"/>
      <c r="L118" s="227"/>
      <c r="M118" s="228"/>
      <c r="N118" s="229"/>
      <c r="O118" s="229"/>
      <c r="P118" s="229"/>
      <c r="Q118" s="229"/>
      <c r="R118" s="229"/>
      <c r="S118" s="229"/>
      <c r="T118" s="23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1" t="s">
        <v>148</v>
      </c>
      <c r="AU118" s="231" t="s">
        <v>91</v>
      </c>
      <c r="AV118" s="13" t="s">
        <v>91</v>
      </c>
      <c r="AW118" s="13" t="s">
        <v>42</v>
      </c>
      <c r="AX118" s="13" t="s">
        <v>89</v>
      </c>
      <c r="AY118" s="231" t="s">
        <v>136</v>
      </c>
    </row>
    <row r="119" s="12" customFormat="1" ht="22.8" customHeight="1">
      <c r="A119" s="12"/>
      <c r="B119" s="186"/>
      <c r="C119" s="187"/>
      <c r="D119" s="188" t="s">
        <v>80</v>
      </c>
      <c r="E119" s="200" t="s">
        <v>172</v>
      </c>
      <c r="F119" s="200" t="s">
        <v>173</v>
      </c>
      <c r="G119" s="187"/>
      <c r="H119" s="187"/>
      <c r="I119" s="190"/>
      <c r="J119" s="201">
        <f>BK119</f>
        <v>0</v>
      </c>
      <c r="K119" s="187"/>
      <c r="L119" s="192"/>
      <c r="M119" s="193"/>
      <c r="N119" s="194"/>
      <c r="O119" s="194"/>
      <c r="P119" s="195">
        <f>SUM(P120:P128)</f>
        <v>0</v>
      </c>
      <c r="Q119" s="194"/>
      <c r="R119" s="195">
        <f>SUM(R120:R128)</f>
        <v>4.8345159999999998</v>
      </c>
      <c r="S119" s="194"/>
      <c r="T119" s="196">
        <f>SUM(T120:T128)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97" t="s">
        <v>89</v>
      </c>
      <c r="AT119" s="198" t="s">
        <v>80</v>
      </c>
      <c r="AU119" s="198" t="s">
        <v>89</v>
      </c>
      <c r="AY119" s="197" t="s">
        <v>136</v>
      </c>
      <c r="BK119" s="199">
        <f>SUM(BK120:BK128)</f>
        <v>0</v>
      </c>
    </row>
    <row r="120" s="2" customFormat="1" ht="37.8" customHeight="1">
      <c r="A120" s="40"/>
      <c r="B120" s="41"/>
      <c r="C120" s="202" t="s">
        <v>174</v>
      </c>
      <c r="D120" s="202" t="s">
        <v>139</v>
      </c>
      <c r="E120" s="203" t="s">
        <v>175</v>
      </c>
      <c r="F120" s="204" t="s">
        <v>176</v>
      </c>
      <c r="G120" s="205" t="s">
        <v>155</v>
      </c>
      <c r="H120" s="206">
        <v>73</v>
      </c>
      <c r="I120" s="207"/>
      <c r="J120" s="208">
        <f>ROUND(I120*H120,2)</f>
        <v>0</v>
      </c>
      <c r="K120" s="204" t="s">
        <v>143</v>
      </c>
      <c r="L120" s="46"/>
      <c r="M120" s="209" t="s">
        <v>79</v>
      </c>
      <c r="N120" s="210" t="s">
        <v>51</v>
      </c>
      <c r="O120" s="86"/>
      <c r="P120" s="211">
        <f>O120*H120</f>
        <v>0</v>
      </c>
      <c r="Q120" s="211">
        <v>0.0051999999999999998</v>
      </c>
      <c r="R120" s="211">
        <f>Q120*H120</f>
        <v>0.37959999999999999</v>
      </c>
      <c r="S120" s="211">
        <v>0</v>
      </c>
      <c r="T120" s="212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3" t="s">
        <v>144</v>
      </c>
      <c r="AT120" s="213" t="s">
        <v>139</v>
      </c>
      <c r="AU120" s="213" t="s">
        <v>91</v>
      </c>
      <c r="AY120" s="18" t="s">
        <v>136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8" t="s">
        <v>89</v>
      </c>
      <c r="BK120" s="214">
        <f>ROUND(I120*H120,2)</f>
        <v>0</v>
      </c>
      <c r="BL120" s="18" t="s">
        <v>144</v>
      </c>
      <c r="BM120" s="213" t="s">
        <v>177</v>
      </c>
    </row>
    <row r="121" s="2" customFormat="1">
      <c r="A121" s="40"/>
      <c r="B121" s="41"/>
      <c r="C121" s="42"/>
      <c r="D121" s="215" t="s">
        <v>146</v>
      </c>
      <c r="E121" s="42"/>
      <c r="F121" s="216" t="s">
        <v>178</v>
      </c>
      <c r="G121" s="42"/>
      <c r="H121" s="42"/>
      <c r="I121" s="217"/>
      <c r="J121" s="42"/>
      <c r="K121" s="42"/>
      <c r="L121" s="46"/>
      <c r="M121" s="218"/>
      <c r="N121" s="219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146</v>
      </c>
      <c r="AU121" s="18" t="s">
        <v>91</v>
      </c>
    </row>
    <row r="122" s="13" customFormat="1">
      <c r="A122" s="13"/>
      <c r="B122" s="220"/>
      <c r="C122" s="221"/>
      <c r="D122" s="222" t="s">
        <v>148</v>
      </c>
      <c r="E122" s="223" t="s">
        <v>79</v>
      </c>
      <c r="F122" s="224" t="s">
        <v>179</v>
      </c>
      <c r="G122" s="221"/>
      <c r="H122" s="225">
        <v>73</v>
      </c>
      <c r="I122" s="226"/>
      <c r="J122" s="221"/>
      <c r="K122" s="221"/>
      <c r="L122" s="227"/>
      <c r="M122" s="228"/>
      <c r="N122" s="229"/>
      <c r="O122" s="229"/>
      <c r="P122" s="229"/>
      <c r="Q122" s="229"/>
      <c r="R122" s="229"/>
      <c r="S122" s="229"/>
      <c r="T122" s="23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1" t="s">
        <v>148</v>
      </c>
      <c r="AU122" s="231" t="s">
        <v>91</v>
      </c>
      <c r="AV122" s="13" t="s">
        <v>91</v>
      </c>
      <c r="AW122" s="13" t="s">
        <v>42</v>
      </c>
      <c r="AX122" s="13" t="s">
        <v>89</v>
      </c>
      <c r="AY122" s="231" t="s">
        <v>136</v>
      </c>
    </row>
    <row r="123" s="2" customFormat="1" ht="37.8" customHeight="1">
      <c r="A123" s="40"/>
      <c r="B123" s="41"/>
      <c r="C123" s="202" t="s">
        <v>180</v>
      </c>
      <c r="D123" s="202" t="s">
        <v>139</v>
      </c>
      <c r="E123" s="203" t="s">
        <v>181</v>
      </c>
      <c r="F123" s="204" t="s">
        <v>182</v>
      </c>
      <c r="G123" s="205" t="s">
        <v>155</v>
      </c>
      <c r="H123" s="206">
        <v>161.28</v>
      </c>
      <c r="I123" s="207"/>
      <c r="J123" s="208">
        <f>ROUND(I123*H123,2)</f>
        <v>0</v>
      </c>
      <c r="K123" s="204" t="s">
        <v>143</v>
      </c>
      <c r="L123" s="46"/>
      <c r="M123" s="209" t="s">
        <v>79</v>
      </c>
      <c r="N123" s="210" t="s">
        <v>51</v>
      </c>
      <c r="O123" s="86"/>
      <c r="P123" s="211">
        <f>O123*H123</f>
        <v>0</v>
      </c>
      <c r="Q123" s="211">
        <v>0.015699999999999999</v>
      </c>
      <c r="R123" s="211">
        <f>Q123*H123</f>
        <v>2.5320959999999997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144</v>
      </c>
      <c r="AT123" s="213" t="s">
        <v>139</v>
      </c>
      <c r="AU123" s="213" t="s">
        <v>91</v>
      </c>
      <c r="AY123" s="18" t="s">
        <v>136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8" t="s">
        <v>89</v>
      </c>
      <c r="BK123" s="214">
        <f>ROUND(I123*H123,2)</f>
        <v>0</v>
      </c>
      <c r="BL123" s="18" t="s">
        <v>144</v>
      </c>
      <c r="BM123" s="213" t="s">
        <v>183</v>
      </c>
    </row>
    <row r="124" s="2" customFormat="1">
      <c r="A124" s="40"/>
      <c r="B124" s="41"/>
      <c r="C124" s="42"/>
      <c r="D124" s="215" t="s">
        <v>146</v>
      </c>
      <c r="E124" s="42"/>
      <c r="F124" s="216" t="s">
        <v>184</v>
      </c>
      <c r="G124" s="42"/>
      <c r="H124" s="42"/>
      <c r="I124" s="217"/>
      <c r="J124" s="42"/>
      <c r="K124" s="42"/>
      <c r="L124" s="46"/>
      <c r="M124" s="218"/>
      <c r="N124" s="219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146</v>
      </c>
      <c r="AU124" s="18" t="s">
        <v>91</v>
      </c>
    </row>
    <row r="125" s="13" customFormat="1">
      <c r="A125" s="13"/>
      <c r="B125" s="220"/>
      <c r="C125" s="221"/>
      <c r="D125" s="222" t="s">
        <v>148</v>
      </c>
      <c r="E125" s="223" t="s">
        <v>79</v>
      </c>
      <c r="F125" s="224" t="s">
        <v>185</v>
      </c>
      <c r="G125" s="221"/>
      <c r="H125" s="225">
        <v>161.28</v>
      </c>
      <c r="I125" s="226"/>
      <c r="J125" s="221"/>
      <c r="K125" s="221"/>
      <c r="L125" s="227"/>
      <c r="M125" s="228"/>
      <c r="N125" s="229"/>
      <c r="O125" s="229"/>
      <c r="P125" s="229"/>
      <c r="Q125" s="229"/>
      <c r="R125" s="229"/>
      <c r="S125" s="229"/>
      <c r="T125" s="23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1" t="s">
        <v>148</v>
      </c>
      <c r="AU125" s="231" t="s">
        <v>91</v>
      </c>
      <c r="AV125" s="13" t="s">
        <v>91</v>
      </c>
      <c r="AW125" s="13" t="s">
        <v>42</v>
      </c>
      <c r="AX125" s="13" t="s">
        <v>89</v>
      </c>
      <c r="AY125" s="231" t="s">
        <v>136</v>
      </c>
    </row>
    <row r="126" s="2" customFormat="1" ht="49.05" customHeight="1">
      <c r="A126" s="40"/>
      <c r="B126" s="41"/>
      <c r="C126" s="202" t="s">
        <v>186</v>
      </c>
      <c r="D126" s="202" t="s">
        <v>139</v>
      </c>
      <c r="E126" s="203" t="s">
        <v>187</v>
      </c>
      <c r="F126" s="204" t="s">
        <v>188</v>
      </c>
      <c r="G126" s="205" t="s">
        <v>155</v>
      </c>
      <c r="H126" s="206">
        <v>73</v>
      </c>
      <c r="I126" s="207"/>
      <c r="J126" s="208">
        <f>ROUND(I126*H126,2)</f>
        <v>0</v>
      </c>
      <c r="K126" s="204" t="s">
        <v>143</v>
      </c>
      <c r="L126" s="46"/>
      <c r="M126" s="209" t="s">
        <v>79</v>
      </c>
      <c r="N126" s="210" t="s">
        <v>51</v>
      </c>
      <c r="O126" s="86"/>
      <c r="P126" s="211">
        <f>O126*H126</f>
        <v>0</v>
      </c>
      <c r="Q126" s="211">
        <v>0.026339999999999999</v>
      </c>
      <c r="R126" s="211">
        <f>Q126*H126</f>
        <v>1.92282</v>
      </c>
      <c r="S126" s="211">
        <v>0</v>
      </c>
      <c r="T126" s="212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3" t="s">
        <v>144</v>
      </c>
      <c r="AT126" s="213" t="s">
        <v>139</v>
      </c>
      <c r="AU126" s="213" t="s">
        <v>91</v>
      </c>
      <c r="AY126" s="18" t="s">
        <v>136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8" t="s">
        <v>89</v>
      </c>
      <c r="BK126" s="214">
        <f>ROUND(I126*H126,2)</f>
        <v>0</v>
      </c>
      <c r="BL126" s="18" t="s">
        <v>144</v>
      </c>
      <c r="BM126" s="213" t="s">
        <v>189</v>
      </c>
    </row>
    <row r="127" s="2" customFormat="1">
      <c r="A127" s="40"/>
      <c r="B127" s="41"/>
      <c r="C127" s="42"/>
      <c r="D127" s="215" t="s">
        <v>146</v>
      </c>
      <c r="E127" s="42"/>
      <c r="F127" s="216" t="s">
        <v>190</v>
      </c>
      <c r="G127" s="42"/>
      <c r="H127" s="42"/>
      <c r="I127" s="217"/>
      <c r="J127" s="42"/>
      <c r="K127" s="42"/>
      <c r="L127" s="46"/>
      <c r="M127" s="218"/>
      <c r="N127" s="219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146</v>
      </c>
      <c r="AU127" s="18" t="s">
        <v>91</v>
      </c>
    </row>
    <row r="128" s="13" customFormat="1">
      <c r="A128" s="13"/>
      <c r="B128" s="220"/>
      <c r="C128" s="221"/>
      <c r="D128" s="222" t="s">
        <v>148</v>
      </c>
      <c r="E128" s="223" t="s">
        <v>79</v>
      </c>
      <c r="F128" s="224" t="s">
        <v>191</v>
      </c>
      <c r="G128" s="221"/>
      <c r="H128" s="225">
        <v>73</v>
      </c>
      <c r="I128" s="226"/>
      <c r="J128" s="221"/>
      <c r="K128" s="221"/>
      <c r="L128" s="227"/>
      <c r="M128" s="228"/>
      <c r="N128" s="229"/>
      <c r="O128" s="229"/>
      <c r="P128" s="229"/>
      <c r="Q128" s="229"/>
      <c r="R128" s="229"/>
      <c r="S128" s="229"/>
      <c r="T128" s="23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1" t="s">
        <v>148</v>
      </c>
      <c r="AU128" s="231" t="s">
        <v>91</v>
      </c>
      <c r="AV128" s="13" t="s">
        <v>91</v>
      </c>
      <c r="AW128" s="13" t="s">
        <v>42</v>
      </c>
      <c r="AX128" s="13" t="s">
        <v>89</v>
      </c>
      <c r="AY128" s="231" t="s">
        <v>136</v>
      </c>
    </row>
    <row r="129" s="12" customFormat="1" ht="22.8" customHeight="1">
      <c r="A129" s="12"/>
      <c r="B129" s="186"/>
      <c r="C129" s="187"/>
      <c r="D129" s="188" t="s">
        <v>80</v>
      </c>
      <c r="E129" s="200" t="s">
        <v>192</v>
      </c>
      <c r="F129" s="200" t="s">
        <v>193</v>
      </c>
      <c r="G129" s="187"/>
      <c r="H129" s="187"/>
      <c r="I129" s="190"/>
      <c r="J129" s="201">
        <f>BK129</f>
        <v>0</v>
      </c>
      <c r="K129" s="187"/>
      <c r="L129" s="192"/>
      <c r="M129" s="193"/>
      <c r="N129" s="194"/>
      <c r="O129" s="194"/>
      <c r="P129" s="195">
        <f>SUM(P130:P137)</f>
        <v>0</v>
      </c>
      <c r="Q129" s="194"/>
      <c r="R129" s="195">
        <f>SUM(R130:R137)</f>
        <v>0.0078000000000000005</v>
      </c>
      <c r="S129" s="194"/>
      <c r="T129" s="196">
        <f>SUM(T130:T137)</f>
        <v>1.359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97" t="s">
        <v>89</v>
      </c>
      <c r="AT129" s="198" t="s">
        <v>80</v>
      </c>
      <c r="AU129" s="198" t="s">
        <v>89</v>
      </c>
      <c r="AY129" s="197" t="s">
        <v>136</v>
      </c>
      <c r="BK129" s="199">
        <f>SUM(BK130:BK137)</f>
        <v>0</v>
      </c>
    </row>
    <row r="130" s="2" customFormat="1" ht="24.15" customHeight="1">
      <c r="A130" s="40"/>
      <c r="B130" s="41"/>
      <c r="C130" s="202" t="s">
        <v>194</v>
      </c>
      <c r="D130" s="202" t="s">
        <v>139</v>
      </c>
      <c r="E130" s="203" t="s">
        <v>195</v>
      </c>
      <c r="F130" s="204" t="s">
        <v>196</v>
      </c>
      <c r="G130" s="205" t="s">
        <v>155</v>
      </c>
      <c r="H130" s="206">
        <v>156</v>
      </c>
      <c r="I130" s="207"/>
      <c r="J130" s="208">
        <f>ROUND(I130*H130,2)</f>
        <v>0</v>
      </c>
      <c r="K130" s="204" t="s">
        <v>143</v>
      </c>
      <c r="L130" s="46"/>
      <c r="M130" s="209" t="s">
        <v>79</v>
      </c>
      <c r="N130" s="210" t="s">
        <v>51</v>
      </c>
      <c r="O130" s="86"/>
      <c r="P130" s="211">
        <f>O130*H130</f>
        <v>0</v>
      </c>
      <c r="Q130" s="211">
        <v>5.0000000000000002E-05</v>
      </c>
      <c r="R130" s="211">
        <f>Q130*H130</f>
        <v>0.0078000000000000005</v>
      </c>
      <c r="S130" s="211">
        <v>0</v>
      </c>
      <c r="T130" s="212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3" t="s">
        <v>144</v>
      </c>
      <c r="AT130" s="213" t="s">
        <v>139</v>
      </c>
      <c r="AU130" s="213" t="s">
        <v>91</v>
      </c>
      <c r="AY130" s="18" t="s">
        <v>136</v>
      </c>
      <c r="BE130" s="214">
        <f>IF(N130="základní",J130,0)</f>
        <v>0</v>
      </c>
      <c r="BF130" s="214">
        <f>IF(N130="snížená",J130,0)</f>
        <v>0</v>
      </c>
      <c r="BG130" s="214">
        <f>IF(N130="zákl. přenesená",J130,0)</f>
        <v>0</v>
      </c>
      <c r="BH130" s="214">
        <f>IF(N130="sníž. přenesená",J130,0)</f>
        <v>0</v>
      </c>
      <c r="BI130" s="214">
        <f>IF(N130="nulová",J130,0)</f>
        <v>0</v>
      </c>
      <c r="BJ130" s="18" t="s">
        <v>89</v>
      </c>
      <c r="BK130" s="214">
        <f>ROUND(I130*H130,2)</f>
        <v>0</v>
      </c>
      <c r="BL130" s="18" t="s">
        <v>144</v>
      </c>
      <c r="BM130" s="213" t="s">
        <v>197</v>
      </c>
    </row>
    <row r="131" s="2" customFormat="1">
      <c r="A131" s="40"/>
      <c r="B131" s="41"/>
      <c r="C131" s="42"/>
      <c r="D131" s="215" t="s">
        <v>146</v>
      </c>
      <c r="E131" s="42"/>
      <c r="F131" s="216" t="s">
        <v>198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146</v>
      </c>
      <c r="AU131" s="18" t="s">
        <v>91</v>
      </c>
    </row>
    <row r="132" s="2" customFormat="1" ht="16.5" customHeight="1">
      <c r="A132" s="40"/>
      <c r="B132" s="41"/>
      <c r="C132" s="202" t="s">
        <v>199</v>
      </c>
      <c r="D132" s="202" t="s">
        <v>139</v>
      </c>
      <c r="E132" s="203" t="s">
        <v>200</v>
      </c>
      <c r="F132" s="204" t="s">
        <v>201</v>
      </c>
      <c r="G132" s="205" t="s">
        <v>142</v>
      </c>
      <c r="H132" s="206">
        <v>0.432</v>
      </c>
      <c r="I132" s="207"/>
      <c r="J132" s="208">
        <f>ROUND(I132*H132,2)</f>
        <v>0</v>
      </c>
      <c r="K132" s="204" t="s">
        <v>143</v>
      </c>
      <c r="L132" s="46"/>
      <c r="M132" s="209" t="s">
        <v>79</v>
      </c>
      <c r="N132" s="210" t="s">
        <v>51</v>
      </c>
      <c r="O132" s="86"/>
      <c r="P132" s="211">
        <f>O132*H132</f>
        <v>0</v>
      </c>
      <c r="Q132" s="211">
        <v>0</v>
      </c>
      <c r="R132" s="211">
        <f>Q132*H132</f>
        <v>0</v>
      </c>
      <c r="S132" s="211">
        <v>2</v>
      </c>
      <c r="T132" s="212">
        <f>S132*H132</f>
        <v>0.86399999999999999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3" t="s">
        <v>144</v>
      </c>
      <c r="AT132" s="213" t="s">
        <v>139</v>
      </c>
      <c r="AU132" s="213" t="s">
        <v>91</v>
      </c>
      <c r="AY132" s="18" t="s">
        <v>136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8" t="s">
        <v>89</v>
      </c>
      <c r="BK132" s="214">
        <f>ROUND(I132*H132,2)</f>
        <v>0</v>
      </c>
      <c r="BL132" s="18" t="s">
        <v>144</v>
      </c>
      <c r="BM132" s="213" t="s">
        <v>202</v>
      </c>
    </row>
    <row r="133" s="2" customFormat="1">
      <c r="A133" s="40"/>
      <c r="B133" s="41"/>
      <c r="C133" s="42"/>
      <c r="D133" s="215" t="s">
        <v>146</v>
      </c>
      <c r="E133" s="42"/>
      <c r="F133" s="216" t="s">
        <v>203</v>
      </c>
      <c r="G133" s="42"/>
      <c r="H133" s="42"/>
      <c r="I133" s="217"/>
      <c r="J133" s="42"/>
      <c r="K133" s="42"/>
      <c r="L133" s="46"/>
      <c r="M133" s="218"/>
      <c r="N133" s="219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8" t="s">
        <v>146</v>
      </c>
      <c r="AU133" s="18" t="s">
        <v>91</v>
      </c>
    </row>
    <row r="134" s="13" customFormat="1">
      <c r="A134" s="13"/>
      <c r="B134" s="220"/>
      <c r="C134" s="221"/>
      <c r="D134" s="222" t="s">
        <v>148</v>
      </c>
      <c r="E134" s="223" t="s">
        <v>79</v>
      </c>
      <c r="F134" s="224" t="s">
        <v>204</v>
      </c>
      <c r="G134" s="221"/>
      <c r="H134" s="225">
        <v>0.432</v>
      </c>
      <c r="I134" s="226"/>
      <c r="J134" s="221"/>
      <c r="K134" s="221"/>
      <c r="L134" s="227"/>
      <c r="M134" s="228"/>
      <c r="N134" s="229"/>
      <c r="O134" s="229"/>
      <c r="P134" s="229"/>
      <c r="Q134" s="229"/>
      <c r="R134" s="229"/>
      <c r="S134" s="229"/>
      <c r="T134" s="23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1" t="s">
        <v>148</v>
      </c>
      <c r="AU134" s="231" t="s">
        <v>91</v>
      </c>
      <c r="AV134" s="13" t="s">
        <v>91</v>
      </c>
      <c r="AW134" s="13" t="s">
        <v>42</v>
      </c>
      <c r="AX134" s="13" t="s">
        <v>89</v>
      </c>
      <c r="AY134" s="231" t="s">
        <v>136</v>
      </c>
    </row>
    <row r="135" s="2" customFormat="1" ht="16.5" customHeight="1">
      <c r="A135" s="40"/>
      <c r="B135" s="41"/>
      <c r="C135" s="202" t="s">
        <v>205</v>
      </c>
      <c r="D135" s="202" t="s">
        <v>139</v>
      </c>
      <c r="E135" s="203" t="s">
        <v>206</v>
      </c>
      <c r="F135" s="204" t="s">
        <v>207</v>
      </c>
      <c r="G135" s="205" t="s">
        <v>142</v>
      </c>
      <c r="H135" s="206">
        <v>0.22500000000000001</v>
      </c>
      <c r="I135" s="207"/>
      <c r="J135" s="208">
        <f>ROUND(I135*H135,2)</f>
        <v>0</v>
      </c>
      <c r="K135" s="204" t="s">
        <v>143</v>
      </c>
      <c r="L135" s="46"/>
      <c r="M135" s="209" t="s">
        <v>79</v>
      </c>
      <c r="N135" s="210" t="s">
        <v>51</v>
      </c>
      <c r="O135" s="86"/>
      <c r="P135" s="211">
        <f>O135*H135</f>
        <v>0</v>
      </c>
      <c r="Q135" s="211">
        <v>0</v>
      </c>
      <c r="R135" s="211">
        <f>Q135*H135</f>
        <v>0</v>
      </c>
      <c r="S135" s="211">
        <v>2.2000000000000002</v>
      </c>
      <c r="T135" s="212">
        <f>S135*H135</f>
        <v>0.49500000000000005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3" t="s">
        <v>144</v>
      </c>
      <c r="AT135" s="213" t="s">
        <v>139</v>
      </c>
      <c r="AU135" s="213" t="s">
        <v>91</v>
      </c>
      <c r="AY135" s="18" t="s">
        <v>136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8" t="s">
        <v>89</v>
      </c>
      <c r="BK135" s="214">
        <f>ROUND(I135*H135,2)</f>
        <v>0</v>
      </c>
      <c r="BL135" s="18" t="s">
        <v>144</v>
      </c>
      <c r="BM135" s="213" t="s">
        <v>208</v>
      </c>
    </row>
    <row r="136" s="2" customFormat="1">
      <c r="A136" s="40"/>
      <c r="B136" s="41"/>
      <c r="C136" s="42"/>
      <c r="D136" s="215" t="s">
        <v>146</v>
      </c>
      <c r="E136" s="42"/>
      <c r="F136" s="216" t="s">
        <v>209</v>
      </c>
      <c r="G136" s="42"/>
      <c r="H136" s="42"/>
      <c r="I136" s="217"/>
      <c r="J136" s="42"/>
      <c r="K136" s="42"/>
      <c r="L136" s="46"/>
      <c r="M136" s="218"/>
      <c r="N136" s="219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146</v>
      </c>
      <c r="AU136" s="18" t="s">
        <v>91</v>
      </c>
    </row>
    <row r="137" s="13" customFormat="1">
      <c r="A137" s="13"/>
      <c r="B137" s="220"/>
      <c r="C137" s="221"/>
      <c r="D137" s="222" t="s">
        <v>148</v>
      </c>
      <c r="E137" s="223" t="s">
        <v>79</v>
      </c>
      <c r="F137" s="224" t="s">
        <v>210</v>
      </c>
      <c r="G137" s="221"/>
      <c r="H137" s="225">
        <v>0.22500000000000001</v>
      </c>
      <c r="I137" s="226"/>
      <c r="J137" s="221"/>
      <c r="K137" s="221"/>
      <c r="L137" s="227"/>
      <c r="M137" s="228"/>
      <c r="N137" s="229"/>
      <c r="O137" s="229"/>
      <c r="P137" s="229"/>
      <c r="Q137" s="229"/>
      <c r="R137" s="229"/>
      <c r="S137" s="229"/>
      <c r="T137" s="23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1" t="s">
        <v>148</v>
      </c>
      <c r="AU137" s="231" t="s">
        <v>91</v>
      </c>
      <c r="AV137" s="13" t="s">
        <v>91</v>
      </c>
      <c r="AW137" s="13" t="s">
        <v>42</v>
      </c>
      <c r="AX137" s="13" t="s">
        <v>89</v>
      </c>
      <c r="AY137" s="231" t="s">
        <v>136</v>
      </c>
    </row>
    <row r="138" s="12" customFormat="1" ht="22.8" customHeight="1">
      <c r="A138" s="12"/>
      <c r="B138" s="186"/>
      <c r="C138" s="187"/>
      <c r="D138" s="188" t="s">
        <v>80</v>
      </c>
      <c r="E138" s="200" t="s">
        <v>211</v>
      </c>
      <c r="F138" s="200" t="s">
        <v>212</v>
      </c>
      <c r="G138" s="187"/>
      <c r="H138" s="187"/>
      <c r="I138" s="190"/>
      <c r="J138" s="201">
        <f>BK138</f>
        <v>0</v>
      </c>
      <c r="K138" s="187"/>
      <c r="L138" s="192"/>
      <c r="M138" s="193"/>
      <c r="N138" s="194"/>
      <c r="O138" s="194"/>
      <c r="P138" s="195">
        <f>SUM(P139:P143)</f>
        <v>0</v>
      </c>
      <c r="Q138" s="194"/>
      <c r="R138" s="195">
        <f>SUM(R139:R143)</f>
        <v>0</v>
      </c>
      <c r="S138" s="194"/>
      <c r="T138" s="196">
        <f>SUM(T139:T143)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7" t="s">
        <v>89</v>
      </c>
      <c r="AT138" s="198" t="s">
        <v>80</v>
      </c>
      <c r="AU138" s="198" t="s">
        <v>89</v>
      </c>
      <c r="AY138" s="197" t="s">
        <v>136</v>
      </c>
      <c r="BK138" s="199">
        <f>SUM(BK139:BK143)</f>
        <v>0</v>
      </c>
    </row>
    <row r="139" s="2" customFormat="1" ht="33" customHeight="1">
      <c r="A139" s="40"/>
      <c r="B139" s="41"/>
      <c r="C139" s="202" t="s">
        <v>213</v>
      </c>
      <c r="D139" s="202" t="s">
        <v>139</v>
      </c>
      <c r="E139" s="203" t="s">
        <v>214</v>
      </c>
      <c r="F139" s="204" t="s">
        <v>215</v>
      </c>
      <c r="G139" s="205" t="s">
        <v>168</v>
      </c>
      <c r="H139" s="206">
        <v>5.7119999999999997</v>
      </c>
      <c r="I139" s="207"/>
      <c r="J139" s="208">
        <f>ROUND(I139*H139,2)</f>
        <v>0</v>
      </c>
      <c r="K139" s="204" t="s">
        <v>143</v>
      </c>
      <c r="L139" s="46"/>
      <c r="M139" s="209" t="s">
        <v>79</v>
      </c>
      <c r="N139" s="210" t="s">
        <v>51</v>
      </c>
      <c r="O139" s="86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3" t="s">
        <v>144</v>
      </c>
      <c r="AT139" s="213" t="s">
        <v>139</v>
      </c>
      <c r="AU139" s="213" t="s">
        <v>91</v>
      </c>
      <c r="AY139" s="18" t="s">
        <v>136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8" t="s">
        <v>89</v>
      </c>
      <c r="BK139" s="214">
        <f>ROUND(I139*H139,2)</f>
        <v>0</v>
      </c>
      <c r="BL139" s="18" t="s">
        <v>144</v>
      </c>
      <c r="BM139" s="213" t="s">
        <v>216</v>
      </c>
    </row>
    <row r="140" s="2" customFormat="1">
      <c r="A140" s="40"/>
      <c r="B140" s="41"/>
      <c r="C140" s="42"/>
      <c r="D140" s="215" t="s">
        <v>146</v>
      </c>
      <c r="E140" s="42"/>
      <c r="F140" s="216" t="s">
        <v>217</v>
      </c>
      <c r="G140" s="42"/>
      <c r="H140" s="42"/>
      <c r="I140" s="217"/>
      <c r="J140" s="42"/>
      <c r="K140" s="42"/>
      <c r="L140" s="46"/>
      <c r="M140" s="218"/>
      <c r="N140" s="219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146</v>
      </c>
      <c r="AU140" s="18" t="s">
        <v>91</v>
      </c>
    </row>
    <row r="141" s="2" customFormat="1" ht="44.25" customHeight="1">
      <c r="A141" s="40"/>
      <c r="B141" s="41"/>
      <c r="C141" s="202" t="s">
        <v>218</v>
      </c>
      <c r="D141" s="202" t="s">
        <v>139</v>
      </c>
      <c r="E141" s="203" t="s">
        <v>219</v>
      </c>
      <c r="F141" s="204" t="s">
        <v>220</v>
      </c>
      <c r="G141" s="205" t="s">
        <v>168</v>
      </c>
      <c r="H141" s="206">
        <v>57.119999999999997</v>
      </c>
      <c r="I141" s="207"/>
      <c r="J141" s="208">
        <f>ROUND(I141*H141,2)</f>
        <v>0</v>
      </c>
      <c r="K141" s="204" t="s">
        <v>143</v>
      </c>
      <c r="L141" s="46"/>
      <c r="M141" s="209" t="s">
        <v>79</v>
      </c>
      <c r="N141" s="210" t="s">
        <v>51</v>
      </c>
      <c r="O141" s="86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144</v>
      </c>
      <c r="AT141" s="213" t="s">
        <v>139</v>
      </c>
      <c r="AU141" s="213" t="s">
        <v>91</v>
      </c>
      <c r="AY141" s="18" t="s">
        <v>136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8" t="s">
        <v>89</v>
      </c>
      <c r="BK141" s="214">
        <f>ROUND(I141*H141,2)</f>
        <v>0</v>
      </c>
      <c r="BL141" s="18" t="s">
        <v>144</v>
      </c>
      <c r="BM141" s="213" t="s">
        <v>221</v>
      </c>
    </row>
    <row r="142" s="2" customFormat="1">
      <c r="A142" s="40"/>
      <c r="B142" s="41"/>
      <c r="C142" s="42"/>
      <c r="D142" s="215" t="s">
        <v>146</v>
      </c>
      <c r="E142" s="42"/>
      <c r="F142" s="216" t="s">
        <v>222</v>
      </c>
      <c r="G142" s="42"/>
      <c r="H142" s="42"/>
      <c r="I142" s="217"/>
      <c r="J142" s="42"/>
      <c r="K142" s="42"/>
      <c r="L142" s="46"/>
      <c r="M142" s="218"/>
      <c r="N142" s="219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146</v>
      </c>
      <c r="AU142" s="18" t="s">
        <v>91</v>
      </c>
    </row>
    <row r="143" s="13" customFormat="1">
      <c r="A143" s="13"/>
      <c r="B143" s="220"/>
      <c r="C143" s="221"/>
      <c r="D143" s="222" t="s">
        <v>148</v>
      </c>
      <c r="E143" s="221"/>
      <c r="F143" s="224" t="s">
        <v>223</v>
      </c>
      <c r="G143" s="221"/>
      <c r="H143" s="225">
        <v>57.119999999999997</v>
      </c>
      <c r="I143" s="226"/>
      <c r="J143" s="221"/>
      <c r="K143" s="221"/>
      <c r="L143" s="227"/>
      <c r="M143" s="228"/>
      <c r="N143" s="229"/>
      <c r="O143" s="229"/>
      <c r="P143" s="229"/>
      <c r="Q143" s="229"/>
      <c r="R143" s="229"/>
      <c r="S143" s="229"/>
      <c r="T143" s="23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1" t="s">
        <v>148</v>
      </c>
      <c r="AU143" s="231" t="s">
        <v>91</v>
      </c>
      <c r="AV143" s="13" t="s">
        <v>91</v>
      </c>
      <c r="AW143" s="13" t="s">
        <v>4</v>
      </c>
      <c r="AX143" s="13" t="s">
        <v>89</v>
      </c>
      <c r="AY143" s="231" t="s">
        <v>136</v>
      </c>
    </row>
    <row r="144" s="12" customFormat="1" ht="22.8" customHeight="1">
      <c r="A144" s="12"/>
      <c r="B144" s="186"/>
      <c r="C144" s="187"/>
      <c r="D144" s="188" t="s">
        <v>80</v>
      </c>
      <c r="E144" s="200" t="s">
        <v>224</v>
      </c>
      <c r="F144" s="200" t="s">
        <v>225</v>
      </c>
      <c r="G144" s="187"/>
      <c r="H144" s="187"/>
      <c r="I144" s="190"/>
      <c r="J144" s="201">
        <f>BK144</f>
        <v>0</v>
      </c>
      <c r="K144" s="187"/>
      <c r="L144" s="192"/>
      <c r="M144" s="193"/>
      <c r="N144" s="194"/>
      <c r="O144" s="194"/>
      <c r="P144" s="195">
        <f>SUM(P145:P146)</f>
        <v>0</v>
      </c>
      <c r="Q144" s="194"/>
      <c r="R144" s="195">
        <f>SUM(R145:R146)</f>
        <v>0</v>
      </c>
      <c r="S144" s="194"/>
      <c r="T144" s="196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7" t="s">
        <v>89</v>
      </c>
      <c r="AT144" s="198" t="s">
        <v>80</v>
      </c>
      <c r="AU144" s="198" t="s">
        <v>89</v>
      </c>
      <c r="AY144" s="197" t="s">
        <v>136</v>
      </c>
      <c r="BK144" s="199">
        <f>SUM(BK145:BK146)</f>
        <v>0</v>
      </c>
    </row>
    <row r="145" s="2" customFormat="1" ht="55.5" customHeight="1">
      <c r="A145" s="40"/>
      <c r="B145" s="41"/>
      <c r="C145" s="202" t="s">
        <v>226</v>
      </c>
      <c r="D145" s="202" t="s">
        <v>139</v>
      </c>
      <c r="E145" s="203" t="s">
        <v>227</v>
      </c>
      <c r="F145" s="204" t="s">
        <v>228</v>
      </c>
      <c r="G145" s="205" t="s">
        <v>168</v>
      </c>
      <c r="H145" s="206">
        <v>10.933999999999999</v>
      </c>
      <c r="I145" s="207"/>
      <c r="J145" s="208">
        <f>ROUND(I145*H145,2)</f>
        <v>0</v>
      </c>
      <c r="K145" s="204" t="s">
        <v>143</v>
      </c>
      <c r="L145" s="46"/>
      <c r="M145" s="209" t="s">
        <v>79</v>
      </c>
      <c r="N145" s="210" t="s">
        <v>51</v>
      </c>
      <c r="O145" s="86"/>
      <c r="P145" s="211">
        <f>O145*H145</f>
        <v>0</v>
      </c>
      <c r="Q145" s="211">
        <v>0</v>
      </c>
      <c r="R145" s="211">
        <f>Q145*H145</f>
        <v>0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144</v>
      </c>
      <c r="AT145" s="213" t="s">
        <v>139</v>
      </c>
      <c r="AU145" s="213" t="s">
        <v>91</v>
      </c>
      <c r="AY145" s="18" t="s">
        <v>136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8" t="s">
        <v>89</v>
      </c>
      <c r="BK145" s="214">
        <f>ROUND(I145*H145,2)</f>
        <v>0</v>
      </c>
      <c r="BL145" s="18" t="s">
        <v>144</v>
      </c>
      <c r="BM145" s="213" t="s">
        <v>229</v>
      </c>
    </row>
    <row r="146" s="2" customFormat="1">
      <c r="A146" s="40"/>
      <c r="B146" s="41"/>
      <c r="C146" s="42"/>
      <c r="D146" s="215" t="s">
        <v>146</v>
      </c>
      <c r="E146" s="42"/>
      <c r="F146" s="216" t="s">
        <v>230</v>
      </c>
      <c r="G146" s="42"/>
      <c r="H146" s="42"/>
      <c r="I146" s="217"/>
      <c r="J146" s="42"/>
      <c r="K146" s="42"/>
      <c r="L146" s="46"/>
      <c r="M146" s="218"/>
      <c r="N146" s="219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146</v>
      </c>
      <c r="AU146" s="18" t="s">
        <v>91</v>
      </c>
    </row>
    <row r="147" s="12" customFormat="1" ht="25.92" customHeight="1">
      <c r="A147" s="12"/>
      <c r="B147" s="186"/>
      <c r="C147" s="187"/>
      <c r="D147" s="188" t="s">
        <v>80</v>
      </c>
      <c r="E147" s="189" t="s">
        <v>231</v>
      </c>
      <c r="F147" s="189" t="s">
        <v>232</v>
      </c>
      <c r="G147" s="187"/>
      <c r="H147" s="187"/>
      <c r="I147" s="190"/>
      <c r="J147" s="191">
        <f>BK147</f>
        <v>0</v>
      </c>
      <c r="K147" s="187"/>
      <c r="L147" s="192"/>
      <c r="M147" s="193"/>
      <c r="N147" s="194"/>
      <c r="O147" s="194"/>
      <c r="P147" s="195">
        <f>P148+P173+P186+P220+P259+P284+P339+P419+P425+P435</f>
        <v>0</v>
      </c>
      <c r="Q147" s="194"/>
      <c r="R147" s="195">
        <f>R148+R173+R186+R220+R259+R284+R339+R419+R425+R435</f>
        <v>9.6270589999999991</v>
      </c>
      <c r="S147" s="194"/>
      <c r="T147" s="196">
        <f>T148+T173+T186+T220+T259+T284+T339+T419+T425+T435</f>
        <v>4.3533460000000002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97" t="s">
        <v>91</v>
      </c>
      <c r="AT147" s="198" t="s">
        <v>80</v>
      </c>
      <c r="AU147" s="198" t="s">
        <v>81</v>
      </c>
      <c r="AY147" s="197" t="s">
        <v>136</v>
      </c>
      <c r="BK147" s="199">
        <f>BK148+BK173+BK186+BK220+BK259+BK284+BK339+BK419+BK425+BK435</f>
        <v>0</v>
      </c>
    </row>
    <row r="148" s="12" customFormat="1" ht="22.8" customHeight="1">
      <c r="A148" s="12"/>
      <c r="B148" s="186"/>
      <c r="C148" s="187"/>
      <c r="D148" s="188" t="s">
        <v>80</v>
      </c>
      <c r="E148" s="200" t="s">
        <v>233</v>
      </c>
      <c r="F148" s="200" t="s">
        <v>234</v>
      </c>
      <c r="G148" s="187"/>
      <c r="H148" s="187"/>
      <c r="I148" s="190"/>
      <c r="J148" s="201">
        <f>BK148</f>
        <v>0</v>
      </c>
      <c r="K148" s="187"/>
      <c r="L148" s="192"/>
      <c r="M148" s="193"/>
      <c r="N148" s="194"/>
      <c r="O148" s="194"/>
      <c r="P148" s="195">
        <f>SUM(P149:P172)</f>
        <v>0</v>
      </c>
      <c r="Q148" s="194"/>
      <c r="R148" s="195">
        <f>SUM(R149:R172)</f>
        <v>0.109947</v>
      </c>
      <c r="S148" s="194"/>
      <c r="T148" s="196">
        <f>SUM(T149:T172)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7" t="s">
        <v>91</v>
      </c>
      <c r="AT148" s="198" t="s">
        <v>80</v>
      </c>
      <c r="AU148" s="198" t="s">
        <v>89</v>
      </c>
      <c r="AY148" s="197" t="s">
        <v>136</v>
      </c>
      <c r="BK148" s="199">
        <f>SUM(BK149:BK172)</f>
        <v>0</v>
      </c>
    </row>
    <row r="149" s="2" customFormat="1" ht="37.8" customHeight="1">
      <c r="A149" s="40"/>
      <c r="B149" s="41"/>
      <c r="C149" s="202" t="s">
        <v>235</v>
      </c>
      <c r="D149" s="202" t="s">
        <v>139</v>
      </c>
      <c r="E149" s="203" t="s">
        <v>236</v>
      </c>
      <c r="F149" s="204" t="s">
        <v>237</v>
      </c>
      <c r="G149" s="205" t="s">
        <v>155</v>
      </c>
      <c r="H149" s="206">
        <v>80.849999999999994</v>
      </c>
      <c r="I149" s="207"/>
      <c r="J149" s="208">
        <f>ROUND(I149*H149,2)</f>
        <v>0</v>
      </c>
      <c r="K149" s="204" t="s">
        <v>143</v>
      </c>
      <c r="L149" s="46"/>
      <c r="M149" s="209" t="s">
        <v>79</v>
      </c>
      <c r="N149" s="210" t="s">
        <v>51</v>
      </c>
      <c r="O149" s="86"/>
      <c r="P149" s="211">
        <f>O149*H149</f>
        <v>0</v>
      </c>
      <c r="Q149" s="211">
        <v>0.00022000000000000001</v>
      </c>
      <c r="R149" s="211">
        <f>Q149*H149</f>
        <v>0.017787000000000001</v>
      </c>
      <c r="S149" s="211">
        <v>0</v>
      </c>
      <c r="T149" s="212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3" t="s">
        <v>238</v>
      </c>
      <c r="AT149" s="213" t="s">
        <v>139</v>
      </c>
      <c r="AU149" s="213" t="s">
        <v>91</v>
      </c>
      <c r="AY149" s="18" t="s">
        <v>136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8" t="s">
        <v>89</v>
      </c>
      <c r="BK149" s="214">
        <f>ROUND(I149*H149,2)</f>
        <v>0</v>
      </c>
      <c r="BL149" s="18" t="s">
        <v>238</v>
      </c>
      <c r="BM149" s="213" t="s">
        <v>239</v>
      </c>
    </row>
    <row r="150" s="2" customFormat="1">
      <c r="A150" s="40"/>
      <c r="B150" s="41"/>
      <c r="C150" s="42"/>
      <c r="D150" s="215" t="s">
        <v>146</v>
      </c>
      <c r="E150" s="42"/>
      <c r="F150" s="216" t="s">
        <v>240</v>
      </c>
      <c r="G150" s="42"/>
      <c r="H150" s="42"/>
      <c r="I150" s="217"/>
      <c r="J150" s="42"/>
      <c r="K150" s="42"/>
      <c r="L150" s="46"/>
      <c r="M150" s="218"/>
      <c r="N150" s="219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146</v>
      </c>
      <c r="AU150" s="18" t="s">
        <v>91</v>
      </c>
    </row>
    <row r="151" s="13" customFormat="1">
      <c r="A151" s="13"/>
      <c r="B151" s="220"/>
      <c r="C151" s="221"/>
      <c r="D151" s="222" t="s">
        <v>148</v>
      </c>
      <c r="E151" s="223" t="s">
        <v>79</v>
      </c>
      <c r="F151" s="224" t="s">
        <v>241</v>
      </c>
      <c r="G151" s="221"/>
      <c r="H151" s="225">
        <v>80.849999999999994</v>
      </c>
      <c r="I151" s="226"/>
      <c r="J151" s="221"/>
      <c r="K151" s="221"/>
      <c r="L151" s="227"/>
      <c r="M151" s="228"/>
      <c r="N151" s="229"/>
      <c r="O151" s="229"/>
      <c r="P151" s="229"/>
      <c r="Q151" s="229"/>
      <c r="R151" s="229"/>
      <c r="S151" s="229"/>
      <c r="T151" s="23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1" t="s">
        <v>148</v>
      </c>
      <c r="AU151" s="231" t="s">
        <v>91</v>
      </c>
      <c r="AV151" s="13" t="s">
        <v>91</v>
      </c>
      <c r="AW151" s="13" t="s">
        <v>42</v>
      </c>
      <c r="AX151" s="13" t="s">
        <v>81</v>
      </c>
      <c r="AY151" s="231" t="s">
        <v>136</v>
      </c>
    </row>
    <row r="152" s="14" customFormat="1">
      <c r="A152" s="14"/>
      <c r="B152" s="232"/>
      <c r="C152" s="233"/>
      <c r="D152" s="222" t="s">
        <v>148</v>
      </c>
      <c r="E152" s="234" t="s">
        <v>79</v>
      </c>
      <c r="F152" s="235" t="s">
        <v>151</v>
      </c>
      <c r="G152" s="233"/>
      <c r="H152" s="236">
        <v>80.849999999999994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2" t="s">
        <v>148</v>
      </c>
      <c r="AU152" s="242" t="s">
        <v>91</v>
      </c>
      <c r="AV152" s="14" t="s">
        <v>144</v>
      </c>
      <c r="AW152" s="14" t="s">
        <v>42</v>
      </c>
      <c r="AX152" s="14" t="s">
        <v>89</v>
      </c>
      <c r="AY152" s="242" t="s">
        <v>136</v>
      </c>
    </row>
    <row r="153" s="2" customFormat="1" ht="55.5" customHeight="1">
      <c r="A153" s="40"/>
      <c r="B153" s="41"/>
      <c r="C153" s="202" t="s">
        <v>242</v>
      </c>
      <c r="D153" s="202" t="s">
        <v>139</v>
      </c>
      <c r="E153" s="203" t="s">
        <v>243</v>
      </c>
      <c r="F153" s="204" t="s">
        <v>244</v>
      </c>
      <c r="G153" s="205" t="s">
        <v>245</v>
      </c>
      <c r="H153" s="206">
        <v>152</v>
      </c>
      <c r="I153" s="207"/>
      <c r="J153" s="208">
        <f>ROUND(I153*H153,2)</f>
        <v>0</v>
      </c>
      <c r="K153" s="204" t="s">
        <v>143</v>
      </c>
      <c r="L153" s="46"/>
      <c r="M153" s="209" t="s">
        <v>79</v>
      </c>
      <c r="N153" s="210" t="s">
        <v>51</v>
      </c>
      <c r="O153" s="86"/>
      <c r="P153" s="211">
        <f>O153*H153</f>
        <v>0</v>
      </c>
      <c r="Q153" s="211">
        <v>0.00011</v>
      </c>
      <c r="R153" s="211">
        <f>Q153*H153</f>
        <v>0.016720000000000002</v>
      </c>
      <c r="S153" s="211">
        <v>0</v>
      </c>
      <c r="T153" s="212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3" t="s">
        <v>238</v>
      </c>
      <c r="AT153" s="213" t="s">
        <v>139</v>
      </c>
      <c r="AU153" s="213" t="s">
        <v>91</v>
      </c>
      <c r="AY153" s="18" t="s">
        <v>136</v>
      </c>
      <c r="BE153" s="214">
        <f>IF(N153="základní",J153,0)</f>
        <v>0</v>
      </c>
      <c r="BF153" s="214">
        <f>IF(N153="snížená",J153,0)</f>
        <v>0</v>
      </c>
      <c r="BG153" s="214">
        <f>IF(N153="zákl. přenesená",J153,0)</f>
        <v>0</v>
      </c>
      <c r="BH153" s="214">
        <f>IF(N153="sníž. přenesená",J153,0)</f>
        <v>0</v>
      </c>
      <c r="BI153" s="214">
        <f>IF(N153="nulová",J153,0)</f>
        <v>0</v>
      </c>
      <c r="BJ153" s="18" t="s">
        <v>89</v>
      </c>
      <c r="BK153" s="214">
        <f>ROUND(I153*H153,2)</f>
        <v>0</v>
      </c>
      <c r="BL153" s="18" t="s">
        <v>238</v>
      </c>
      <c r="BM153" s="213" t="s">
        <v>246</v>
      </c>
    </row>
    <row r="154" s="2" customFormat="1">
      <c r="A154" s="40"/>
      <c r="B154" s="41"/>
      <c r="C154" s="42"/>
      <c r="D154" s="215" t="s">
        <v>146</v>
      </c>
      <c r="E154" s="42"/>
      <c r="F154" s="216" t="s">
        <v>247</v>
      </c>
      <c r="G154" s="42"/>
      <c r="H154" s="42"/>
      <c r="I154" s="217"/>
      <c r="J154" s="42"/>
      <c r="K154" s="42"/>
      <c r="L154" s="46"/>
      <c r="M154" s="218"/>
      <c r="N154" s="219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146</v>
      </c>
      <c r="AU154" s="18" t="s">
        <v>91</v>
      </c>
    </row>
    <row r="155" s="15" customFormat="1">
      <c r="A155" s="15"/>
      <c r="B155" s="243"/>
      <c r="C155" s="244"/>
      <c r="D155" s="222" t="s">
        <v>148</v>
      </c>
      <c r="E155" s="245" t="s">
        <v>79</v>
      </c>
      <c r="F155" s="246" t="s">
        <v>248</v>
      </c>
      <c r="G155" s="244"/>
      <c r="H155" s="245" t="s">
        <v>79</v>
      </c>
      <c r="I155" s="247"/>
      <c r="J155" s="244"/>
      <c r="K155" s="244"/>
      <c r="L155" s="248"/>
      <c r="M155" s="249"/>
      <c r="N155" s="250"/>
      <c r="O155" s="250"/>
      <c r="P155" s="250"/>
      <c r="Q155" s="250"/>
      <c r="R155" s="250"/>
      <c r="S155" s="250"/>
      <c r="T155" s="25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2" t="s">
        <v>148</v>
      </c>
      <c r="AU155" s="252" t="s">
        <v>91</v>
      </c>
      <c r="AV155" s="15" t="s">
        <v>89</v>
      </c>
      <c r="AW155" s="15" t="s">
        <v>42</v>
      </c>
      <c r="AX155" s="15" t="s">
        <v>81</v>
      </c>
      <c r="AY155" s="252" t="s">
        <v>136</v>
      </c>
    </row>
    <row r="156" s="13" customFormat="1">
      <c r="A156" s="13"/>
      <c r="B156" s="220"/>
      <c r="C156" s="221"/>
      <c r="D156" s="222" t="s">
        <v>148</v>
      </c>
      <c r="E156" s="223" t="s">
        <v>79</v>
      </c>
      <c r="F156" s="224" t="s">
        <v>249</v>
      </c>
      <c r="G156" s="221"/>
      <c r="H156" s="225">
        <v>76</v>
      </c>
      <c r="I156" s="226"/>
      <c r="J156" s="221"/>
      <c r="K156" s="221"/>
      <c r="L156" s="227"/>
      <c r="M156" s="228"/>
      <c r="N156" s="229"/>
      <c r="O156" s="229"/>
      <c r="P156" s="229"/>
      <c r="Q156" s="229"/>
      <c r="R156" s="229"/>
      <c r="S156" s="229"/>
      <c r="T156" s="23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1" t="s">
        <v>148</v>
      </c>
      <c r="AU156" s="231" t="s">
        <v>91</v>
      </c>
      <c r="AV156" s="13" t="s">
        <v>91</v>
      </c>
      <c r="AW156" s="13" t="s">
        <v>42</v>
      </c>
      <c r="AX156" s="13" t="s">
        <v>81</v>
      </c>
      <c r="AY156" s="231" t="s">
        <v>136</v>
      </c>
    </row>
    <row r="157" s="15" customFormat="1">
      <c r="A157" s="15"/>
      <c r="B157" s="243"/>
      <c r="C157" s="244"/>
      <c r="D157" s="222" t="s">
        <v>148</v>
      </c>
      <c r="E157" s="245" t="s">
        <v>79</v>
      </c>
      <c r="F157" s="246" t="s">
        <v>250</v>
      </c>
      <c r="G157" s="244"/>
      <c r="H157" s="245" t="s">
        <v>79</v>
      </c>
      <c r="I157" s="247"/>
      <c r="J157" s="244"/>
      <c r="K157" s="244"/>
      <c r="L157" s="248"/>
      <c r="M157" s="249"/>
      <c r="N157" s="250"/>
      <c r="O157" s="250"/>
      <c r="P157" s="250"/>
      <c r="Q157" s="250"/>
      <c r="R157" s="250"/>
      <c r="S157" s="250"/>
      <c r="T157" s="25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2" t="s">
        <v>148</v>
      </c>
      <c r="AU157" s="252" t="s">
        <v>91</v>
      </c>
      <c r="AV157" s="15" t="s">
        <v>89</v>
      </c>
      <c r="AW157" s="15" t="s">
        <v>42</v>
      </c>
      <c r="AX157" s="15" t="s">
        <v>81</v>
      </c>
      <c r="AY157" s="252" t="s">
        <v>136</v>
      </c>
    </row>
    <row r="158" s="13" customFormat="1">
      <c r="A158" s="13"/>
      <c r="B158" s="220"/>
      <c r="C158" s="221"/>
      <c r="D158" s="222" t="s">
        <v>148</v>
      </c>
      <c r="E158" s="223" t="s">
        <v>79</v>
      </c>
      <c r="F158" s="224" t="s">
        <v>249</v>
      </c>
      <c r="G158" s="221"/>
      <c r="H158" s="225">
        <v>76</v>
      </c>
      <c r="I158" s="226"/>
      <c r="J158" s="221"/>
      <c r="K158" s="221"/>
      <c r="L158" s="227"/>
      <c r="M158" s="228"/>
      <c r="N158" s="229"/>
      <c r="O158" s="229"/>
      <c r="P158" s="229"/>
      <c r="Q158" s="229"/>
      <c r="R158" s="229"/>
      <c r="S158" s="229"/>
      <c r="T158" s="23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1" t="s">
        <v>148</v>
      </c>
      <c r="AU158" s="231" t="s">
        <v>91</v>
      </c>
      <c r="AV158" s="13" t="s">
        <v>91</v>
      </c>
      <c r="AW158" s="13" t="s">
        <v>42</v>
      </c>
      <c r="AX158" s="13" t="s">
        <v>81</v>
      </c>
      <c r="AY158" s="231" t="s">
        <v>136</v>
      </c>
    </row>
    <row r="159" s="14" customFormat="1">
      <c r="A159" s="14"/>
      <c r="B159" s="232"/>
      <c r="C159" s="233"/>
      <c r="D159" s="222" t="s">
        <v>148</v>
      </c>
      <c r="E159" s="234" t="s">
        <v>79</v>
      </c>
      <c r="F159" s="235" t="s">
        <v>151</v>
      </c>
      <c r="G159" s="233"/>
      <c r="H159" s="236">
        <v>152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2" t="s">
        <v>148</v>
      </c>
      <c r="AU159" s="242" t="s">
        <v>91</v>
      </c>
      <c r="AV159" s="14" t="s">
        <v>144</v>
      </c>
      <c r="AW159" s="14" t="s">
        <v>42</v>
      </c>
      <c r="AX159" s="14" t="s">
        <v>89</v>
      </c>
      <c r="AY159" s="242" t="s">
        <v>136</v>
      </c>
    </row>
    <row r="160" s="2" customFormat="1" ht="49.05" customHeight="1">
      <c r="A160" s="40"/>
      <c r="B160" s="41"/>
      <c r="C160" s="202" t="s">
        <v>251</v>
      </c>
      <c r="D160" s="202" t="s">
        <v>139</v>
      </c>
      <c r="E160" s="203" t="s">
        <v>252</v>
      </c>
      <c r="F160" s="204" t="s">
        <v>253</v>
      </c>
      <c r="G160" s="205" t="s">
        <v>245</v>
      </c>
      <c r="H160" s="206">
        <v>328</v>
      </c>
      <c r="I160" s="207"/>
      <c r="J160" s="208">
        <f>ROUND(I160*H160,2)</f>
        <v>0</v>
      </c>
      <c r="K160" s="204" t="s">
        <v>143</v>
      </c>
      <c r="L160" s="46"/>
      <c r="M160" s="209" t="s">
        <v>79</v>
      </c>
      <c r="N160" s="210" t="s">
        <v>51</v>
      </c>
      <c r="O160" s="86"/>
      <c r="P160" s="211">
        <f>O160*H160</f>
        <v>0</v>
      </c>
      <c r="Q160" s="211">
        <v>0.00023000000000000001</v>
      </c>
      <c r="R160" s="211">
        <f>Q160*H160</f>
        <v>0.075440000000000007</v>
      </c>
      <c r="S160" s="211">
        <v>0</v>
      </c>
      <c r="T160" s="212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3" t="s">
        <v>238</v>
      </c>
      <c r="AT160" s="213" t="s">
        <v>139</v>
      </c>
      <c r="AU160" s="213" t="s">
        <v>91</v>
      </c>
      <c r="AY160" s="18" t="s">
        <v>136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8" t="s">
        <v>89</v>
      </c>
      <c r="BK160" s="214">
        <f>ROUND(I160*H160,2)</f>
        <v>0</v>
      </c>
      <c r="BL160" s="18" t="s">
        <v>238</v>
      </c>
      <c r="BM160" s="213" t="s">
        <v>254</v>
      </c>
    </row>
    <row r="161" s="2" customFormat="1">
      <c r="A161" s="40"/>
      <c r="B161" s="41"/>
      <c r="C161" s="42"/>
      <c r="D161" s="215" t="s">
        <v>146</v>
      </c>
      <c r="E161" s="42"/>
      <c r="F161" s="216" t="s">
        <v>255</v>
      </c>
      <c r="G161" s="42"/>
      <c r="H161" s="42"/>
      <c r="I161" s="217"/>
      <c r="J161" s="42"/>
      <c r="K161" s="42"/>
      <c r="L161" s="46"/>
      <c r="M161" s="218"/>
      <c r="N161" s="219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146</v>
      </c>
      <c r="AU161" s="18" t="s">
        <v>91</v>
      </c>
    </row>
    <row r="162" s="15" customFormat="1">
      <c r="A162" s="15"/>
      <c r="B162" s="243"/>
      <c r="C162" s="244"/>
      <c r="D162" s="222" t="s">
        <v>148</v>
      </c>
      <c r="E162" s="245" t="s">
        <v>79</v>
      </c>
      <c r="F162" s="246" t="s">
        <v>248</v>
      </c>
      <c r="G162" s="244"/>
      <c r="H162" s="245" t="s">
        <v>79</v>
      </c>
      <c r="I162" s="247"/>
      <c r="J162" s="244"/>
      <c r="K162" s="244"/>
      <c r="L162" s="248"/>
      <c r="M162" s="249"/>
      <c r="N162" s="250"/>
      <c r="O162" s="250"/>
      <c r="P162" s="250"/>
      <c r="Q162" s="250"/>
      <c r="R162" s="250"/>
      <c r="S162" s="250"/>
      <c r="T162" s="25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2" t="s">
        <v>148</v>
      </c>
      <c r="AU162" s="252" t="s">
        <v>91</v>
      </c>
      <c r="AV162" s="15" t="s">
        <v>89</v>
      </c>
      <c r="AW162" s="15" t="s">
        <v>42</v>
      </c>
      <c r="AX162" s="15" t="s">
        <v>81</v>
      </c>
      <c r="AY162" s="252" t="s">
        <v>136</v>
      </c>
    </row>
    <row r="163" s="13" customFormat="1">
      <c r="A163" s="13"/>
      <c r="B163" s="220"/>
      <c r="C163" s="221"/>
      <c r="D163" s="222" t="s">
        <v>148</v>
      </c>
      <c r="E163" s="223" t="s">
        <v>79</v>
      </c>
      <c r="F163" s="224" t="s">
        <v>256</v>
      </c>
      <c r="G163" s="221"/>
      <c r="H163" s="225">
        <v>76</v>
      </c>
      <c r="I163" s="226"/>
      <c r="J163" s="221"/>
      <c r="K163" s="221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148</v>
      </c>
      <c r="AU163" s="231" t="s">
        <v>91</v>
      </c>
      <c r="AV163" s="13" t="s">
        <v>91</v>
      </c>
      <c r="AW163" s="13" t="s">
        <v>42</v>
      </c>
      <c r="AX163" s="13" t="s">
        <v>81</v>
      </c>
      <c r="AY163" s="231" t="s">
        <v>136</v>
      </c>
    </row>
    <row r="164" s="13" customFormat="1">
      <c r="A164" s="13"/>
      <c r="B164" s="220"/>
      <c r="C164" s="221"/>
      <c r="D164" s="222" t="s">
        <v>148</v>
      </c>
      <c r="E164" s="223" t="s">
        <v>79</v>
      </c>
      <c r="F164" s="224" t="s">
        <v>257</v>
      </c>
      <c r="G164" s="221"/>
      <c r="H164" s="225">
        <v>12</v>
      </c>
      <c r="I164" s="226"/>
      <c r="J164" s="221"/>
      <c r="K164" s="221"/>
      <c r="L164" s="227"/>
      <c r="M164" s="228"/>
      <c r="N164" s="229"/>
      <c r="O164" s="229"/>
      <c r="P164" s="229"/>
      <c r="Q164" s="229"/>
      <c r="R164" s="229"/>
      <c r="S164" s="229"/>
      <c r="T164" s="23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1" t="s">
        <v>148</v>
      </c>
      <c r="AU164" s="231" t="s">
        <v>91</v>
      </c>
      <c r="AV164" s="13" t="s">
        <v>91</v>
      </c>
      <c r="AW164" s="13" t="s">
        <v>42</v>
      </c>
      <c r="AX164" s="13" t="s">
        <v>81</v>
      </c>
      <c r="AY164" s="231" t="s">
        <v>136</v>
      </c>
    </row>
    <row r="165" s="13" customFormat="1">
      <c r="A165" s="13"/>
      <c r="B165" s="220"/>
      <c r="C165" s="221"/>
      <c r="D165" s="222" t="s">
        <v>148</v>
      </c>
      <c r="E165" s="223" t="s">
        <v>79</v>
      </c>
      <c r="F165" s="224" t="s">
        <v>258</v>
      </c>
      <c r="G165" s="221"/>
      <c r="H165" s="225">
        <v>76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148</v>
      </c>
      <c r="AU165" s="231" t="s">
        <v>91</v>
      </c>
      <c r="AV165" s="13" t="s">
        <v>91</v>
      </c>
      <c r="AW165" s="13" t="s">
        <v>42</v>
      </c>
      <c r="AX165" s="13" t="s">
        <v>81</v>
      </c>
      <c r="AY165" s="231" t="s">
        <v>136</v>
      </c>
    </row>
    <row r="166" s="15" customFormat="1">
      <c r="A166" s="15"/>
      <c r="B166" s="243"/>
      <c r="C166" s="244"/>
      <c r="D166" s="222" t="s">
        <v>148</v>
      </c>
      <c r="E166" s="245" t="s">
        <v>79</v>
      </c>
      <c r="F166" s="246" t="s">
        <v>250</v>
      </c>
      <c r="G166" s="244"/>
      <c r="H166" s="245" t="s">
        <v>79</v>
      </c>
      <c r="I166" s="247"/>
      <c r="J166" s="244"/>
      <c r="K166" s="244"/>
      <c r="L166" s="248"/>
      <c r="M166" s="249"/>
      <c r="N166" s="250"/>
      <c r="O166" s="250"/>
      <c r="P166" s="250"/>
      <c r="Q166" s="250"/>
      <c r="R166" s="250"/>
      <c r="S166" s="250"/>
      <c r="T166" s="25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2" t="s">
        <v>148</v>
      </c>
      <c r="AU166" s="252" t="s">
        <v>91</v>
      </c>
      <c r="AV166" s="15" t="s">
        <v>89</v>
      </c>
      <c r="AW166" s="15" t="s">
        <v>42</v>
      </c>
      <c r="AX166" s="15" t="s">
        <v>81</v>
      </c>
      <c r="AY166" s="252" t="s">
        <v>136</v>
      </c>
    </row>
    <row r="167" s="13" customFormat="1">
      <c r="A167" s="13"/>
      <c r="B167" s="220"/>
      <c r="C167" s="221"/>
      <c r="D167" s="222" t="s">
        <v>148</v>
      </c>
      <c r="E167" s="223" t="s">
        <v>79</v>
      </c>
      <c r="F167" s="224" t="s">
        <v>256</v>
      </c>
      <c r="G167" s="221"/>
      <c r="H167" s="225">
        <v>76</v>
      </c>
      <c r="I167" s="226"/>
      <c r="J167" s="221"/>
      <c r="K167" s="221"/>
      <c r="L167" s="227"/>
      <c r="M167" s="228"/>
      <c r="N167" s="229"/>
      <c r="O167" s="229"/>
      <c r="P167" s="229"/>
      <c r="Q167" s="229"/>
      <c r="R167" s="229"/>
      <c r="S167" s="229"/>
      <c r="T167" s="23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1" t="s">
        <v>148</v>
      </c>
      <c r="AU167" s="231" t="s">
        <v>91</v>
      </c>
      <c r="AV167" s="13" t="s">
        <v>91</v>
      </c>
      <c r="AW167" s="13" t="s">
        <v>42</v>
      </c>
      <c r="AX167" s="13" t="s">
        <v>81</v>
      </c>
      <c r="AY167" s="231" t="s">
        <v>136</v>
      </c>
    </row>
    <row r="168" s="13" customFormat="1">
      <c r="A168" s="13"/>
      <c r="B168" s="220"/>
      <c r="C168" s="221"/>
      <c r="D168" s="222" t="s">
        <v>148</v>
      </c>
      <c r="E168" s="223" t="s">
        <v>79</v>
      </c>
      <c r="F168" s="224" t="s">
        <v>258</v>
      </c>
      <c r="G168" s="221"/>
      <c r="H168" s="225">
        <v>76</v>
      </c>
      <c r="I168" s="226"/>
      <c r="J168" s="221"/>
      <c r="K168" s="221"/>
      <c r="L168" s="227"/>
      <c r="M168" s="228"/>
      <c r="N168" s="229"/>
      <c r="O168" s="229"/>
      <c r="P168" s="229"/>
      <c r="Q168" s="229"/>
      <c r="R168" s="229"/>
      <c r="S168" s="229"/>
      <c r="T168" s="23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1" t="s">
        <v>148</v>
      </c>
      <c r="AU168" s="231" t="s">
        <v>91</v>
      </c>
      <c r="AV168" s="13" t="s">
        <v>91</v>
      </c>
      <c r="AW168" s="13" t="s">
        <v>42</v>
      </c>
      <c r="AX168" s="13" t="s">
        <v>81</v>
      </c>
      <c r="AY168" s="231" t="s">
        <v>136</v>
      </c>
    </row>
    <row r="169" s="13" customFormat="1">
      <c r="A169" s="13"/>
      <c r="B169" s="220"/>
      <c r="C169" s="221"/>
      <c r="D169" s="222" t="s">
        <v>148</v>
      </c>
      <c r="E169" s="223" t="s">
        <v>79</v>
      </c>
      <c r="F169" s="224" t="s">
        <v>257</v>
      </c>
      <c r="G169" s="221"/>
      <c r="H169" s="225">
        <v>12</v>
      </c>
      <c r="I169" s="226"/>
      <c r="J169" s="221"/>
      <c r="K169" s="221"/>
      <c r="L169" s="227"/>
      <c r="M169" s="228"/>
      <c r="N169" s="229"/>
      <c r="O169" s="229"/>
      <c r="P169" s="229"/>
      <c r="Q169" s="229"/>
      <c r="R169" s="229"/>
      <c r="S169" s="229"/>
      <c r="T169" s="23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1" t="s">
        <v>148</v>
      </c>
      <c r="AU169" s="231" t="s">
        <v>91</v>
      </c>
      <c r="AV169" s="13" t="s">
        <v>91</v>
      </c>
      <c r="AW169" s="13" t="s">
        <v>42</v>
      </c>
      <c r="AX169" s="13" t="s">
        <v>81</v>
      </c>
      <c r="AY169" s="231" t="s">
        <v>136</v>
      </c>
    </row>
    <row r="170" s="14" customFormat="1">
      <c r="A170" s="14"/>
      <c r="B170" s="232"/>
      <c r="C170" s="233"/>
      <c r="D170" s="222" t="s">
        <v>148</v>
      </c>
      <c r="E170" s="234" t="s">
        <v>79</v>
      </c>
      <c r="F170" s="235" t="s">
        <v>151</v>
      </c>
      <c r="G170" s="233"/>
      <c r="H170" s="236">
        <v>328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2" t="s">
        <v>148</v>
      </c>
      <c r="AU170" s="242" t="s">
        <v>91</v>
      </c>
      <c r="AV170" s="14" t="s">
        <v>144</v>
      </c>
      <c r="AW170" s="14" t="s">
        <v>42</v>
      </c>
      <c r="AX170" s="14" t="s">
        <v>89</v>
      </c>
      <c r="AY170" s="242" t="s">
        <v>136</v>
      </c>
    </row>
    <row r="171" s="2" customFormat="1" ht="44.25" customHeight="1">
      <c r="A171" s="40"/>
      <c r="B171" s="41"/>
      <c r="C171" s="202" t="s">
        <v>259</v>
      </c>
      <c r="D171" s="202" t="s">
        <v>139</v>
      </c>
      <c r="E171" s="203" t="s">
        <v>260</v>
      </c>
      <c r="F171" s="204" t="s">
        <v>261</v>
      </c>
      <c r="G171" s="205" t="s">
        <v>168</v>
      </c>
      <c r="H171" s="206">
        <v>0.11</v>
      </c>
      <c r="I171" s="207"/>
      <c r="J171" s="208">
        <f>ROUND(I171*H171,2)</f>
        <v>0</v>
      </c>
      <c r="K171" s="204" t="s">
        <v>143</v>
      </c>
      <c r="L171" s="46"/>
      <c r="M171" s="209" t="s">
        <v>79</v>
      </c>
      <c r="N171" s="210" t="s">
        <v>51</v>
      </c>
      <c r="O171" s="86"/>
      <c r="P171" s="211">
        <f>O171*H171</f>
        <v>0</v>
      </c>
      <c r="Q171" s="211">
        <v>0</v>
      </c>
      <c r="R171" s="211">
        <f>Q171*H171</f>
        <v>0</v>
      </c>
      <c r="S171" s="211">
        <v>0</v>
      </c>
      <c r="T171" s="212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3" t="s">
        <v>238</v>
      </c>
      <c r="AT171" s="213" t="s">
        <v>139</v>
      </c>
      <c r="AU171" s="213" t="s">
        <v>91</v>
      </c>
      <c r="AY171" s="18" t="s">
        <v>136</v>
      </c>
      <c r="BE171" s="214">
        <f>IF(N171="základní",J171,0)</f>
        <v>0</v>
      </c>
      <c r="BF171" s="214">
        <f>IF(N171="snížená",J171,0)</f>
        <v>0</v>
      </c>
      <c r="BG171" s="214">
        <f>IF(N171="zákl. přenesená",J171,0)</f>
        <v>0</v>
      </c>
      <c r="BH171" s="214">
        <f>IF(N171="sníž. přenesená",J171,0)</f>
        <v>0</v>
      </c>
      <c r="BI171" s="214">
        <f>IF(N171="nulová",J171,0)</f>
        <v>0</v>
      </c>
      <c r="BJ171" s="18" t="s">
        <v>89</v>
      </c>
      <c r="BK171" s="214">
        <f>ROUND(I171*H171,2)</f>
        <v>0</v>
      </c>
      <c r="BL171" s="18" t="s">
        <v>238</v>
      </c>
      <c r="BM171" s="213" t="s">
        <v>262</v>
      </c>
    </row>
    <row r="172" s="2" customFormat="1">
      <c r="A172" s="40"/>
      <c r="B172" s="41"/>
      <c r="C172" s="42"/>
      <c r="D172" s="215" t="s">
        <v>146</v>
      </c>
      <c r="E172" s="42"/>
      <c r="F172" s="216" t="s">
        <v>263</v>
      </c>
      <c r="G172" s="42"/>
      <c r="H172" s="42"/>
      <c r="I172" s="217"/>
      <c r="J172" s="42"/>
      <c r="K172" s="42"/>
      <c r="L172" s="46"/>
      <c r="M172" s="218"/>
      <c r="N172" s="219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8" t="s">
        <v>146</v>
      </c>
      <c r="AU172" s="18" t="s">
        <v>91</v>
      </c>
    </row>
    <row r="173" s="12" customFormat="1" ht="22.8" customHeight="1">
      <c r="A173" s="12"/>
      <c r="B173" s="186"/>
      <c r="C173" s="187"/>
      <c r="D173" s="188" t="s">
        <v>80</v>
      </c>
      <c r="E173" s="200" t="s">
        <v>264</v>
      </c>
      <c r="F173" s="200" t="s">
        <v>265</v>
      </c>
      <c r="G173" s="187"/>
      <c r="H173" s="187"/>
      <c r="I173" s="190"/>
      <c r="J173" s="201">
        <f>BK173</f>
        <v>0</v>
      </c>
      <c r="K173" s="187"/>
      <c r="L173" s="192"/>
      <c r="M173" s="193"/>
      <c r="N173" s="194"/>
      <c r="O173" s="194"/>
      <c r="P173" s="195">
        <f>SUM(P174:P185)</f>
        <v>0</v>
      </c>
      <c r="Q173" s="194"/>
      <c r="R173" s="195">
        <f>SUM(R174:R185)</f>
        <v>0.02232</v>
      </c>
      <c r="S173" s="194"/>
      <c r="T173" s="196">
        <f>SUM(T174:T185)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97" t="s">
        <v>91</v>
      </c>
      <c r="AT173" s="198" t="s">
        <v>80</v>
      </c>
      <c r="AU173" s="198" t="s">
        <v>89</v>
      </c>
      <c r="AY173" s="197" t="s">
        <v>136</v>
      </c>
      <c r="BK173" s="199">
        <f>SUM(BK174:BK185)</f>
        <v>0</v>
      </c>
    </row>
    <row r="174" s="2" customFormat="1" ht="21.75" customHeight="1">
      <c r="A174" s="40"/>
      <c r="B174" s="41"/>
      <c r="C174" s="202" t="s">
        <v>266</v>
      </c>
      <c r="D174" s="202" t="s">
        <v>139</v>
      </c>
      <c r="E174" s="203" t="s">
        <v>267</v>
      </c>
      <c r="F174" s="204" t="s">
        <v>268</v>
      </c>
      <c r="G174" s="205" t="s">
        <v>245</v>
      </c>
      <c r="H174" s="206">
        <v>3</v>
      </c>
      <c r="I174" s="207"/>
      <c r="J174" s="208">
        <f>ROUND(I174*H174,2)</f>
        <v>0</v>
      </c>
      <c r="K174" s="204" t="s">
        <v>143</v>
      </c>
      <c r="L174" s="46"/>
      <c r="M174" s="209" t="s">
        <v>79</v>
      </c>
      <c r="N174" s="210" t="s">
        <v>51</v>
      </c>
      <c r="O174" s="86"/>
      <c r="P174" s="211">
        <f>O174*H174</f>
        <v>0</v>
      </c>
      <c r="Q174" s="211">
        <v>0.0074400000000000004</v>
      </c>
      <c r="R174" s="211">
        <f>Q174*H174</f>
        <v>0.02232</v>
      </c>
      <c r="S174" s="211">
        <v>0</v>
      </c>
      <c r="T174" s="212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3" t="s">
        <v>238</v>
      </c>
      <c r="AT174" s="213" t="s">
        <v>139</v>
      </c>
      <c r="AU174" s="213" t="s">
        <v>91</v>
      </c>
      <c r="AY174" s="18" t="s">
        <v>136</v>
      </c>
      <c r="BE174" s="214">
        <f>IF(N174="základní",J174,0)</f>
        <v>0</v>
      </c>
      <c r="BF174" s="214">
        <f>IF(N174="snížená",J174,0)</f>
        <v>0</v>
      </c>
      <c r="BG174" s="214">
        <f>IF(N174="zákl. přenesená",J174,0)</f>
        <v>0</v>
      </c>
      <c r="BH174" s="214">
        <f>IF(N174="sníž. přenesená",J174,0)</f>
        <v>0</v>
      </c>
      <c r="BI174" s="214">
        <f>IF(N174="nulová",J174,0)</f>
        <v>0</v>
      </c>
      <c r="BJ174" s="18" t="s">
        <v>89</v>
      </c>
      <c r="BK174" s="214">
        <f>ROUND(I174*H174,2)</f>
        <v>0</v>
      </c>
      <c r="BL174" s="18" t="s">
        <v>238</v>
      </c>
      <c r="BM174" s="213" t="s">
        <v>269</v>
      </c>
    </row>
    <row r="175" s="2" customFormat="1">
      <c r="A175" s="40"/>
      <c r="B175" s="41"/>
      <c r="C175" s="42"/>
      <c r="D175" s="215" t="s">
        <v>146</v>
      </c>
      <c r="E175" s="42"/>
      <c r="F175" s="216" t="s">
        <v>270</v>
      </c>
      <c r="G175" s="42"/>
      <c r="H175" s="42"/>
      <c r="I175" s="217"/>
      <c r="J175" s="42"/>
      <c r="K175" s="42"/>
      <c r="L175" s="46"/>
      <c r="M175" s="218"/>
      <c r="N175" s="219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8" t="s">
        <v>146</v>
      </c>
      <c r="AU175" s="18" t="s">
        <v>91</v>
      </c>
    </row>
    <row r="176" s="13" customFormat="1">
      <c r="A176" s="13"/>
      <c r="B176" s="220"/>
      <c r="C176" s="221"/>
      <c r="D176" s="222" t="s">
        <v>148</v>
      </c>
      <c r="E176" s="223" t="s">
        <v>79</v>
      </c>
      <c r="F176" s="224" t="s">
        <v>271</v>
      </c>
      <c r="G176" s="221"/>
      <c r="H176" s="225">
        <v>3</v>
      </c>
      <c r="I176" s="226"/>
      <c r="J176" s="221"/>
      <c r="K176" s="221"/>
      <c r="L176" s="227"/>
      <c r="M176" s="228"/>
      <c r="N176" s="229"/>
      <c r="O176" s="229"/>
      <c r="P176" s="229"/>
      <c r="Q176" s="229"/>
      <c r="R176" s="229"/>
      <c r="S176" s="229"/>
      <c r="T176" s="23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1" t="s">
        <v>148</v>
      </c>
      <c r="AU176" s="231" t="s">
        <v>91</v>
      </c>
      <c r="AV176" s="13" t="s">
        <v>91</v>
      </c>
      <c r="AW176" s="13" t="s">
        <v>42</v>
      </c>
      <c r="AX176" s="13" t="s">
        <v>81</v>
      </c>
      <c r="AY176" s="231" t="s">
        <v>136</v>
      </c>
    </row>
    <row r="177" s="14" customFormat="1">
      <c r="A177" s="14"/>
      <c r="B177" s="232"/>
      <c r="C177" s="233"/>
      <c r="D177" s="222" t="s">
        <v>148</v>
      </c>
      <c r="E177" s="234" t="s">
        <v>79</v>
      </c>
      <c r="F177" s="235" t="s">
        <v>151</v>
      </c>
      <c r="G177" s="233"/>
      <c r="H177" s="236">
        <v>3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2" t="s">
        <v>148</v>
      </c>
      <c r="AU177" s="242" t="s">
        <v>91</v>
      </c>
      <c r="AV177" s="14" t="s">
        <v>144</v>
      </c>
      <c r="AW177" s="14" t="s">
        <v>42</v>
      </c>
      <c r="AX177" s="14" t="s">
        <v>89</v>
      </c>
      <c r="AY177" s="242" t="s">
        <v>136</v>
      </c>
    </row>
    <row r="178" s="2" customFormat="1" ht="24.15" customHeight="1">
      <c r="A178" s="40"/>
      <c r="B178" s="41"/>
      <c r="C178" s="202" t="s">
        <v>272</v>
      </c>
      <c r="D178" s="202" t="s">
        <v>139</v>
      </c>
      <c r="E178" s="203" t="s">
        <v>273</v>
      </c>
      <c r="F178" s="204" t="s">
        <v>274</v>
      </c>
      <c r="G178" s="205" t="s">
        <v>275</v>
      </c>
      <c r="H178" s="206">
        <v>1</v>
      </c>
      <c r="I178" s="207"/>
      <c r="J178" s="208">
        <f>ROUND(I178*H178,2)</f>
        <v>0</v>
      </c>
      <c r="K178" s="204" t="s">
        <v>143</v>
      </c>
      <c r="L178" s="46"/>
      <c r="M178" s="209" t="s">
        <v>79</v>
      </c>
      <c r="N178" s="210" t="s">
        <v>51</v>
      </c>
      <c r="O178" s="86"/>
      <c r="P178" s="211">
        <f>O178*H178</f>
        <v>0</v>
      </c>
      <c r="Q178" s="211">
        <v>0</v>
      </c>
      <c r="R178" s="211">
        <f>Q178*H178</f>
        <v>0</v>
      </c>
      <c r="S178" s="211">
        <v>0</v>
      </c>
      <c r="T178" s="212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3" t="s">
        <v>238</v>
      </c>
      <c r="AT178" s="213" t="s">
        <v>139</v>
      </c>
      <c r="AU178" s="213" t="s">
        <v>91</v>
      </c>
      <c r="AY178" s="18" t="s">
        <v>136</v>
      </c>
      <c r="BE178" s="214">
        <f>IF(N178="základní",J178,0)</f>
        <v>0</v>
      </c>
      <c r="BF178" s="214">
        <f>IF(N178="snížená",J178,0)</f>
        <v>0</v>
      </c>
      <c r="BG178" s="214">
        <f>IF(N178="zákl. přenesená",J178,0)</f>
        <v>0</v>
      </c>
      <c r="BH178" s="214">
        <f>IF(N178="sníž. přenesená",J178,0)</f>
        <v>0</v>
      </c>
      <c r="BI178" s="214">
        <f>IF(N178="nulová",J178,0)</f>
        <v>0</v>
      </c>
      <c r="BJ178" s="18" t="s">
        <v>89</v>
      </c>
      <c r="BK178" s="214">
        <f>ROUND(I178*H178,2)</f>
        <v>0</v>
      </c>
      <c r="BL178" s="18" t="s">
        <v>238</v>
      </c>
      <c r="BM178" s="213" t="s">
        <v>276</v>
      </c>
    </row>
    <row r="179" s="2" customFormat="1">
      <c r="A179" s="40"/>
      <c r="B179" s="41"/>
      <c r="C179" s="42"/>
      <c r="D179" s="215" t="s">
        <v>146</v>
      </c>
      <c r="E179" s="42"/>
      <c r="F179" s="216" t="s">
        <v>277</v>
      </c>
      <c r="G179" s="42"/>
      <c r="H179" s="42"/>
      <c r="I179" s="217"/>
      <c r="J179" s="42"/>
      <c r="K179" s="42"/>
      <c r="L179" s="46"/>
      <c r="M179" s="218"/>
      <c r="N179" s="219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146</v>
      </c>
      <c r="AU179" s="18" t="s">
        <v>91</v>
      </c>
    </row>
    <row r="180" s="13" customFormat="1">
      <c r="A180" s="13"/>
      <c r="B180" s="220"/>
      <c r="C180" s="221"/>
      <c r="D180" s="222" t="s">
        <v>148</v>
      </c>
      <c r="E180" s="223" t="s">
        <v>79</v>
      </c>
      <c r="F180" s="224" t="s">
        <v>278</v>
      </c>
      <c r="G180" s="221"/>
      <c r="H180" s="225">
        <v>1</v>
      </c>
      <c r="I180" s="226"/>
      <c r="J180" s="221"/>
      <c r="K180" s="221"/>
      <c r="L180" s="227"/>
      <c r="M180" s="228"/>
      <c r="N180" s="229"/>
      <c r="O180" s="229"/>
      <c r="P180" s="229"/>
      <c r="Q180" s="229"/>
      <c r="R180" s="229"/>
      <c r="S180" s="229"/>
      <c r="T180" s="23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1" t="s">
        <v>148</v>
      </c>
      <c r="AU180" s="231" t="s">
        <v>91</v>
      </c>
      <c r="AV180" s="13" t="s">
        <v>91</v>
      </c>
      <c r="AW180" s="13" t="s">
        <v>42</v>
      </c>
      <c r="AX180" s="13" t="s">
        <v>89</v>
      </c>
      <c r="AY180" s="231" t="s">
        <v>136</v>
      </c>
    </row>
    <row r="181" s="2" customFormat="1" ht="24.15" customHeight="1">
      <c r="A181" s="40"/>
      <c r="B181" s="41"/>
      <c r="C181" s="202" t="s">
        <v>279</v>
      </c>
      <c r="D181" s="202" t="s">
        <v>139</v>
      </c>
      <c r="E181" s="203" t="s">
        <v>280</v>
      </c>
      <c r="F181" s="204" t="s">
        <v>281</v>
      </c>
      <c r="G181" s="205" t="s">
        <v>245</v>
      </c>
      <c r="H181" s="206">
        <v>3</v>
      </c>
      <c r="I181" s="207"/>
      <c r="J181" s="208">
        <f>ROUND(I181*H181,2)</f>
        <v>0</v>
      </c>
      <c r="K181" s="204" t="s">
        <v>143</v>
      </c>
      <c r="L181" s="46"/>
      <c r="M181" s="209" t="s">
        <v>79</v>
      </c>
      <c r="N181" s="210" t="s">
        <v>51</v>
      </c>
      <c r="O181" s="86"/>
      <c r="P181" s="211">
        <f>O181*H181</f>
        <v>0</v>
      </c>
      <c r="Q181" s="211">
        <v>0</v>
      </c>
      <c r="R181" s="211">
        <f>Q181*H181</f>
        <v>0</v>
      </c>
      <c r="S181" s="211">
        <v>0</v>
      </c>
      <c r="T181" s="212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3" t="s">
        <v>238</v>
      </c>
      <c r="AT181" s="213" t="s">
        <v>139</v>
      </c>
      <c r="AU181" s="213" t="s">
        <v>91</v>
      </c>
      <c r="AY181" s="18" t="s">
        <v>136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8" t="s">
        <v>89</v>
      </c>
      <c r="BK181" s="214">
        <f>ROUND(I181*H181,2)</f>
        <v>0</v>
      </c>
      <c r="BL181" s="18" t="s">
        <v>238</v>
      </c>
      <c r="BM181" s="213" t="s">
        <v>282</v>
      </c>
    </row>
    <row r="182" s="2" customFormat="1">
      <c r="A182" s="40"/>
      <c r="B182" s="41"/>
      <c r="C182" s="42"/>
      <c r="D182" s="215" t="s">
        <v>146</v>
      </c>
      <c r="E182" s="42"/>
      <c r="F182" s="216" t="s">
        <v>283</v>
      </c>
      <c r="G182" s="42"/>
      <c r="H182" s="42"/>
      <c r="I182" s="217"/>
      <c r="J182" s="42"/>
      <c r="K182" s="42"/>
      <c r="L182" s="46"/>
      <c r="M182" s="218"/>
      <c r="N182" s="219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8" t="s">
        <v>146</v>
      </c>
      <c r="AU182" s="18" t="s">
        <v>91</v>
      </c>
    </row>
    <row r="183" s="13" customFormat="1">
      <c r="A183" s="13"/>
      <c r="B183" s="220"/>
      <c r="C183" s="221"/>
      <c r="D183" s="222" t="s">
        <v>148</v>
      </c>
      <c r="E183" s="223" t="s">
        <v>79</v>
      </c>
      <c r="F183" s="224" t="s">
        <v>284</v>
      </c>
      <c r="G183" s="221"/>
      <c r="H183" s="225">
        <v>3</v>
      </c>
      <c r="I183" s="226"/>
      <c r="J183" s="221"/>
      <c r="K183" s="221"/>
      <c r="L183" s="227"/>
      <c r="M183" s="228"/>
      <c r="N183" s="229"/>
      <c r="O183" s="229"/>
      <c r="P183" s="229"/>
      <c r="Q183" s="229"/>
      <c r="R183" s="229"/>
      <c r="S183" s="229"/>
      <c r="T183" s="23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1" t="s">
        <v>148</v>
      </c>
      <c r="AU183" s="231" t="s">
        <v>91</v>
      </c>
      <c r="AV183" s="13" t="s">
        <v>91</v>
      </c>
      <c r="AW183" s="13" t="s">
        <v>42</v>
      </c>
      <c r="AX183" s="13" t="s">
        <v>89</v>
      </c>
      <c r="AY183" s="231" t="s">
        <v>136</v>
      </c>
    </row>
    <row r="184" s="2" customFormat="1" ht="44.25" customHeight="1">
      <c r="A184" s="40"/>
      <c r="B184" s="41"/>
      <c r="C184" s="202" t="s">
        <v>285</v>
      </c>
      <c r="D184" s="202" t="s">
        <v>139</v>
      </c>
      <c r="E184" s="203" t="s">
        <v>286</v>
      </c>
      <c r="F184" s="204" t="s">
        <v>287</v>
      </c>
      <c r="G184" s="205" t="s">
        <v>168</v>
      </c>
      <c r="H184" s="206">
        <v>0.021999999999999999</v>
      </c>
      <c r="I184" s="207"/>
      <c r="J184" s="208">
        <f>ROUND(I184*H184,2)</f>
        <v>0</v>
      </c>
      <c r="K184" s="204" t="s">
        <v>143</v>
      </c>
      <c r="L184" s="46"/>
      <c r="M184" s="209" t="s">
        <v>79</v>
      </c>
      <c r="N184" s="210" t="s">
        <v>51</v>
      </c>
      <c r="O184" s="86"/>
      <c r="P184" s="211">
        <f>O184*H184</f>
        <v>0</v>
      </c>
      <c r="Q184" s="211">
        <v>0</v>
      </c>
      <c r="R184" s="211">
        <f>Q184*H184</f>
        <v>0</v>
      </c>
      <c r="S184" s="211">
        <v>0</v>
      </c>
      <c r="T184" s="212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3" t="s">
        <v>238</v>
      </c>
      <c r="AT184" s="213" t="s">
        <v>139</v>
      </c>
      <c r="AU184" s="213" t="s">
        <v>91</v>
      </c>
      <c r="AY184" s="18" t="s">
        <v>136</v>
      </c>
      <c r="BE184" s="214">
        <f>IF(N184="základní",J184,0)</f>
        <v>0</v>
      </c>
      <c r="BF184" s="214">
        <f>IF(N184="snížená",J184,0)</f>
        <v>0</v>
      </c>
      <c r="BG184" s="214">
        <f>IF(N184="zákl. přenesená",J184,0)</f>
        <v>0</v>
      </c>
      <c r="BH184" s="214">
        <f>IF(N184="sníž. přenesená",J184,0)</f>
        <v>0</v>
      </c>
      <c r="BI184" s="214">
        <f>IF(N184="nulová",J184,0)</f>
        <v>0</v>
      </c>
      <c r="BJ184" s="18" t="s">
        <v>89</v>
      </c>
      <c r="BK184" s="214">
        <f>ROUND(I184*H184,2)</f>
        <v>0</v>
      </c>
      <c r="BL184" s="18" t="s">
        <v>238</v>
      </c>
      <c r="BM184" s="213" t="s">
        <v>288</v>
      </c>
    </row>
    <row r="185" s="2" customFormat="1">
      <c r="A185" s="40"/>
      <c r="B185" s="41"/>
      <c r="C185" s="42"/>
      <c r="D185" s="215" t="s">
        <v>146</v>
      </c>
      <c r="E185" s="42"/>
      <c r="F185" s="216" t="s">
        <v>289</v>
      </c>
      <c r="G185" s="42"/>
      <c r="H185" s="42"/>
      <c r="I185" s="217"/>
      <c r="J185" s="42"/>
      <c r="K185" s="42"/>
      <c r="L185" s="46"/>
      <c r="M185" s="218"/>
      <c r="N185" s="219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8" t="s">
        <v>146</v>
      </c>
      <c r="AU185" s="18" t="s">
        <v>91</v>
      </c>
    </row>
    <row r="186" s="12" customFormat="1" ht="22.8" customHeight="1">
      <c r="A186" s="12"/>
      <c r="B186" s="186"/>
      <c r="C186" s="187"/>
      <c r="D186" s="188" t="s">
        <v>80</v>
      </c>
      <c r="E186" s="200" t="s">
        <v>290</v>
      </c>
      <c r="F186" s="200" t="s">
        <v>291</v>
      </c>
      <c r="G186" s="187"/>
      <c r="H186" s="187"/>
      <c r="I186" s="190"/>
      <c r="J186" s="201">
        <f>BK186</f>
        <v>0</v>
      </c>
      <c r="K186" s="187"/>
      <c r="L186" s="192"/>
      <c r="M186" s="193"/>
      <c r="N186" s="194"/>
      <c r="O186" s="194"/>
      <c r="P186" s="195">
        <f>SUM(P187:P219)</f>
        <v>0</v>
      </c>
      <c r="Q186" s="194"/>
      <c r="R186" s="195">
        <f>SUM(R187:R219)</f>
        <v>2.4502999999999999</v>
      </c>
      <c r="S186" s="194"/>
      <c r="T186" s="196">
        <f>SUM(T187:T219)</f>
        <v>1.5868800000000001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97" t="s">
        <v>91</v>
      </c>
      <c r="AT186" s="198" t="s">
        <v>80</v>
      </c>
      <c r="AU186" s="198" t="s">
        <v>89</v>
      </c>
      <c r="AY186" s="197" t="s">
        <v>136</v>
      </c>
      <c r="BK186" s="199">
        <f>SUM(BK187:BK219)</f>
        <v>0</v>
      </c>
    </row>
    <row r="187" s="2" customFormat="1" ht="37.8" customHeight="1">
      <c r="A187" s="40"/>
      <c r="B187" s="41"/>
      <c r="C187" s="202" t="s">
        <v>292</v>
      </c>
      <c r="D187" s="202" t="s">
        <v>139</v>
      </c>
      <c r="E187" s="203" t="s">
        <v>293</v>
      </c>
      <c r="F187" s="204" t="s">
        <v>294</v>
      </c>
      <c r="G187" s="205" t="s">
        <v>245</v>
      </c>
      <c r="H187" s="206">
        <v>144</v>
      </c>
      <c r="I187" s="207"/>
      <c r="J187" s="208">
        <f>ROUND(I187*H187,2)</f>
        <v>0</v>
      </c>
      <c r="K187" s="204" t="s">
        <v>143</v>
      </c>
      <c r="L187" s="46"/>
      <c r="M187" s="209" t="s">
        <v>79</v>
      </c>
      <c r="N187" s="210" t="s">
        <v>51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0.01102</v>
      </c>
      <c r="T187" s="212">
        <f>S187*H187</f>
        <v>1.5868800000000001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238</v>
      </c>
      <c r="AT187" s="213" t="s">
        <v>139</v>
      </c>
      <c r="AU187" s="213" t="s">
        <v>91</v>
      </c>
      <c r="AY187" s="18" t="s">
        <v>136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8" t="s">
        <v>89</v>
      </c>
      <c r="BK187" s="214">
        <f>ROUND(I187*H187,2)</f>
        <v>0</v>
      </c>
      <c r="BL187" s="18" t="s">
        <v>238</v>
      </c>
      <c r="BM187" s="213" t="s">
        <v>295</v>
      </c>
    </row>
    <row r="188" s="2" customFormat="1">
      <c r="A188" s="40"/>
      <c r="B188" s="41"/>
      <c r="C188" s="42"/>
      <c r="D188" s="215" t="s">
        <v>146</v>
      </c>
      <c r="E188" s="42"/>
      <c r="F188" s="216" t="s">
        <v>296</v>
      </c>
      <c r="G188" s="42"/>
      <c r="H188" s="42"/>
      <c r="I188" s="217"/>
      <c r="J188" s="42"/>
      <c r="K188" s="42"/>
      <c r="L188" s="46"/>
      <c r="M188" s="218"/>
      <c r="N188" s="219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146</v>
      </c>
      <c r="AU188" s="18" t="s">
        <v>91</v>
      </c>
    </row>
    <row r="189" s="13" customFormat="1">
      <c r="A189" s="13"/>
      <c r="B189" s="220"/>
      <c r="C189" s="221"/>
      <c r="D189" s="222" t="s">
        <v>148</v>
      </c>
      <c r="E189" s="223" t="s">
        <v>79</v>
      </c>
      <c r="F189" s="224" t="s">
        <v>297</v>
      </c>
      <c r="G189" s="221"/>
      <c r="H189" s="225">
        <v>48</v>
      </c>
      <c r="I189" s="226"/>
      <c r="J189" s="221"/>
      <c r="K189" s="221"/>
      <c r="L189" s="227"/>
      <c r="M189" s="228"/>
      <c r="N189" s="229"/>
      <c r="O189" s="229"/>
      <c r="P189" s="229"/>
      <c r="Q189" s="229"/>
      <c r="R189" s="229"/>
      <c r="S189" s="229"/>
      <c r="T189" s="23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1" t="s">
        <v>148</v>
      </c>
      <c r="AU189" s="231" t="s">
        <v>91</v>
      </c>
      <c r="AV189" s="13" t="s">
        <v>91</v>
      </c>
      <c r="AW189" s="13" t="s">
        <v>42</v>
      </c>
      <c r="AX189" s="13" t="s">
        <v>81</v>
      </c>
      <c r="AY189" s="231" t="s">
        <v>136</v>
      </c>
    </row>
    <row r="190" s="13" customFormat="1">
      <c r="A190" s="13"/>
      <c r="B190" s="220"/>
      <c r="C190" s="221"/>
      <c r="D190" s="222" t="s">
        <v>148</v>
      </c>
      <c r="E190" s="223" t="s">
        <v>79</v>
      </c>
      <c r="F190" s="224" t="s">
        <v>298</v>
      </c>
      <c r="G190" s="221"/>
      <c r="H190" s="225">
        <v>48</v>
      </c>
      <c r="I190" s="226"/>
      <c r="J190" s="221"/>
      <c r="K190" s="221"/>
      <c r="L190" s="227"/>
      <c r="M190" s="228"/>
      <c r="N190" s="229"/>
      <c r="O190" s="229"/>
      <c r="P190" s="229"/>
      <c r="Q190" s="229"/>
      <c r="R190" s="229"/>
      <c r="S190" s="229"/>
      <c r="T190" s="23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1" t="s">
        <v>148</v>
      </c>
      <c r="AU190" s="231" t="s">
        <v>91</v>
      </c>
      <c r="AV190" s="13" t="s">
        <v>91</v>
      </c>
      <c r="AW190" s="13" t="s">
        <v>42</v>
      </c>
      <c r="AX190" s="13" t="s">
        <v>81</v>
      </c>
      <c r="AY190" s="231" t="s">
        <v>136</v>
      </c>
    </row>
    <row r="191" s="13" customFormat="1">
      <c r="A191" s="13"/>
      <c r="B191" s="220"/>
      <c r="C191" s="221"/>
      <c r="D191" s="222" t="s">
        <v>148</v>
      </c>
      <c r="E191" s="223" t="s">
        <v>79</v>
      </c>
      <c r="F191" s="224" t="s">
        <v>299</v>
      </c>
      <c r="G191" s="221"/>
      <c r="H191" s="225">
        <v>48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1" t="s">
        <v>148</v>
      </c>
      <c r="AU191" s="231" t="s">
        <v>91</v>
      </c>
      <c r="AV191" s="13" t="s">
        <v>91</v>
      </c>
      <c r="AW191" s="13" t="s">
        <v>42</v>
      </c>
      <c r="AX191" s="13" t="s">
        <v>81</v>
      </c>
      <c r="AY191" s="231" t="s">
        <v>136</v>
      </c>
    </row>
    <row r="192" s="14" customFormat="1">
      <c r="A192" s="14"/>
      <c r="B192" s="232"/>
      <c r="C192" s="233"/>
      <c r="D192" s="222" t="s">
        <v>148</v>
      </c>
      <c r="E192" s="234" t="s">
        <v>79</v>
      </c>
      <c r="F192" s="235" t="s">
        <v>151</v>
      </c>
      <c r="G192" s="233"/>
      <c r="H192" s="236">
        <v>144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2" t="s">
        <v>148</v>
      </c>
      <c r="AU192" s="242" t="s">
        <v>91</v>
      </c>
      <c r="AV192" s="14" t="s">
        <v>144</v>
      </c>
      <c r="AW192" s="14" t="s">
        <v>42</v>
      </c>
      <c r="AX192" s="14" t="s">
        <v>89</v>
      </c>
      <c r="AY192" s="242" t="s">
        <v>136</v>
      </c>
    </row>
    <row r="193" s="2" customFormat="1" ht="44.25" customHeight="1">
      <c r="A193" s="40"/>
      <c r="B193" s="41"/>
      <c r="C193" s="202" t="s">
        <v>300</v>
      </c>
      <c r="D193" s="202" t="s">
        <v>139</v>
      </c>
      <c r="E193" s="203" t="s">
        <v>301</v>
      </c>
      <c r="F193" s="204" t="s">
        <v>302</v>
      </c>
      <c r="G193" s="205" t="s">
        <v>245</v>
      </c>
      <c r="H193" s="206">
        <v>164</v>
      </c>
      <c r="I193" s="207"/>
      <c r="J193" s="208">
        <f>ROUND(I193*H193,2)</f>
        <v>0</v>
      </c>
      <c r="K193" s="204" t="s">
        <v>143</v>
      </c>
      <c r="L193" s="46"/>
      <c r="M193" s="209" t="s">
        <v>79</v>
      </c>
      <c r="N193" s="210" t="s">
        <v>51</v>
      </c>
      <c r="O193" s="86"/>
      <c r="P193" s="211">
        <f>O193*H193</f>
        <v>0</v>
      </c>
      <c r="Q193" s="211">
        <v>0.0015299999999999999</v>
      </c>
      <c r="R193" s="211">
        <f>Q193*H193</f>
        <v>0.25091999999999998</v>
      </c>
      <c r="S193" s="211">
        <v>0</v>
      </c>
      <c r="T193" s="212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3" t="s">
        <v>238</v>
      </c>
      <c r="AT193" s="213" t="s">
        <v>139</v>
      </c>
      <c r="AU193" s="213" t="s">
        <v>91</v>
      </c>
      <c r="AY193" s="18" t="s">
        <v>136</v>
      </c>
      <c r="BE193" s="214">
        <f>IF(N193="základní",J193,0)</f>
        <v>0</v>
      </c>
      <c r="BF193" s="214">
        <f>IF(N193="snížená",J193,0)</f>
        <v>0</v>
      </c>
      <c r="BG193" s="214">
        <f>IF(N193="zákl. přenesená",J193,0)</f>
        <v>0</v>
      </c>
      <c r="BH193" s="214">
        <f>IF(N193="sníž. přenesená",J193,0)</f>
        <v>0</v>
      </c>
      <c r="BI193" s="214">
        <f>IF(N193="nulová",J193,0)</f>
        <v>0</v>
      </c>
      <c r="BJ193" s="18" t="s">
        <v>89</v>
      </c>
      <c r="BK193" s="214">
        <f>ROUND(I193*H193,2)</f>
        <v>0</v>
      </c>
      <c r="BL193" s="18" t="s">
        <v>238</v>
      </c>
      <c r="BM193" s="213" t="s">
        <v>303</v>
      </c>
    </row>
    <row r="194" s="2" customFormat="1">
      <c r="A194" s="40"/>
      <c r="B194" s="41"/>
      <c r="C194" s="42"/>
      <c r="D194" s="215" t="s">
        <v>146</v>
      </c>
      <c r="E194" s="42"/>
      <c r="F194" s="216" t="s">
        <v>304</v>
      </c>
      <c r="G194" s="42"/>
      <c r="H194" s="42"/>
      <c r="I194" s="217"/>
      <c r="J194" s="42"/>
      <c r="K194" s="42"/>
      <c r="L194" s="46"/>
      <c r="M194" s="218"/>
      <c r="N194" s="219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8" t="s">
        <v>146</v>
      </c>
      <c r="AU194" s="18" t="s">
        <v>91</v>
      </c>
    </row>
    <row r="195" s="15" customFormat="1">
      <c r="A195" s="15"/>
      <c r="B195" s="243"/>
      <c r="C195" s="244"/>
      <c r="D195" s="222" t="s">
        <v>148</v>
      </c>
      <c r="E195" s="245" t="s">
        <v>79</v>
      </c>
      <c r="F195" s="246" t="s">
        <v>248</v>
      </c>
      <c r="G195" s="244"/>
      <c r="H195" s="245" t="s">
        <v>79</v>
      </c>
      <c r="I195" s="247"/>
      <c r="J195" s="244"/>
      <c r="K195" s="244"/>
      <c r="L195" s="248"/>
      <c r="M195" s="249"/>
      <c r="N195" s="250"/>
      <c r="O195" s="250"/>
      <c r="P195" s="250"/>
      <c r="Q195" s="250"/>
      <c r="R195" s="250"/>
      <c r="S195" s="250"/>
      <c r="T195" s="251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2" t="s">
        <v>148</v>
      </c>
      <c r="AU195" s="252" t="s">
        <v>91</v>
      </c>
      <c r="AV195" s="15" t="s">
        <v>89</v>
      </c>
      <c r="AW195" s="15" t="s">
        <v>42</v>
      </c>
      <c r="AX195" s="15" t="s">
        <v>81</v>
      </c>
      <c r="AY195" s="252" t="s">
        <v>136</v>
      </c>
    </row>
    <row r="196" s="13" customFormat="1">
      <c r="A196" s="13"/>
      <c r="B196" s="220"/>
      <c r="C196" s="221"/>
      <c r="D196" s="222" t="s">
        <v>148</v>
      </c>
      <c r="E196" s="223" t="s">
        <v>79</v>
      </c>
      <c r="F196" s="224" t="s">
        <v>258</v>
      </c>
      <c r="G196" s="221"/>
      <c r="H196" s="225">
        <v>76</v>
      </c>
      <c r="I196" s="226"/>
      <c r="J196" s="221"/>
      <c r="K196" s="221"/>
      <c r="L196" s="227"/>
      <c r="M196" s="228"/>
      <c r="N196" s="229"/>
      <c r="O196" s="229"/>
      <c r="P196" s="229"/>
      <c r="Q196" s="229"/>
      <c r="R196" s="229"/>
      <c r="S196" s="229"/>
      <c r="T196" s="23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1" t="s">
        <v>148</v>
      </c>
      <c r="AU196" s="231" t="s">
        <v>91</v>
      </c>
      <c r="AV196" s="13" t="s">
        <v>91</v>
      </c>
      <c r="AW196" s="13" t="s">
        <v>42</v>
      </c>
      <c r="AX196" s="13" t="s">
        <v>81</v>
      </c>
      <c r="AY196" s="231" t="s">
        <v>136</v>
      </c>
    </row>
    <row r="197" s="15" customFormat="1">
      <c r="A197" s="15"/>
      <c r="B197" s="243"/>
      <c r="C197" s="244"/>
      <c r="D197" s="222" t="s">
        <v>148</v>
      </c>
      <c r="E197" s="245" t="s">
        <v>79</v>
      </c>
      <c r="F197" s="246" t="s">
        <v>250</v>
      </c>
      <c r="G197" s="244"/>
      <c r="H197" s="245" t="s">
        <v>79</v>
      </c>
      <c r="I197" s="247"/>
      <c r="J197" s="244"/>
      <c r="K197" s="244"/>
      <c r="L197" s="248"/>
      <c r="M197" s="249"/>
      <c r="N197" s="250"/>
      <c r="O197" s="250"/>
      <c r="P197" s="250"/>
      <c r="Q197" s="250"/>
      <c r="R197" s="250"/>
      <c r="S197" s="250"/>
      <c r="T197" s="251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2" t="s">
        <v>148</v>
      </c>
      <c r="AU197" s="252" t="s">
        <v>91</v>
      </c>
      <c r="AV197" s="15" t="s">
        <v>89</v>
      </c>
      <c r="AW197" s="15" t="s">
        <v>42</v>
      </c>
      <c r="AX197" s="15" t="s">
        <v>81</v>
      </c>
      <c r="AY197" s="252" t="s">
        <v>136</v>
      </c>
    </row>
    <row r="198" s="13" customFormat="1">
      <c r="A198" s="13"/>
      <c r="B198" s="220"/>
      <c r="C198" s="221"/>
      <c r="D198" s="222" t="s">
        <v>148</v>
      </c>
      <c r="E198" s="223" t="s">
        <v>79</v>
      </c>
      <c r="F198" s="224" t="s">
        <v>258</v>
      </c>
      <c r="G198" s="221"/>
      <c r="H198" s="225">
        <v>76</v>
      </c>
      <c r="I198" s="226"/>
      <c r="J198" s="221"/>
      <c r="K198" s="221"/>
      <c r="L198" s="227"/>
      <c r="M198" s="228"/>
      <c r="N198" s="229"/>
      <c r="O198" s="229"/>
      <c r="P198" s="229"/>
      <c r="Q198" s="229"/>
      <c r="R198" s="229"/>
      <c r="S198" s="229"/>
      <c r="T198" s="23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1" t="s">
        <v>148</v>
      </c>
      <c r="AU198" s="231" t="s">
        <v>91</v>
      </c>
      <c r="AV198" s="13" t="s">
        <v>91</v>
      </c>
      <c r="AW198" s="13" t="s">
        <v>42</v>
      </c>
      <c r="AX198" s="13" t="s">
        <v>81</v>
      </c>
      <c r="AY198" s="231" t="s">
        <v>136</v>
      </c>
    </row>
    <row r="199" s="13" customFormat="1">
      <c r="A199" s="13"/>
      <c r="B199" s="220"/>
      <c r="C199" s="221"/>
      <c r="D199" s="222" t="s">
        <v>148</v>
      </c>
      <c r="E199" s="223" t="s">
        <v>79</v>
      </c>
      <c r="F199" s="224" t="s">
        <v>257</v>
      </c>
      <c r="G199" s="221"/>
      <c r="H199" s="225">
        <v>12</v>
      </c>
      <c r="I199" s="226"/>
      <c r="J199" s="221"/>
      <c r="K199" s="221"/>
      <c r="L199" s="227"/>
      <c r="M199" s="228"/>
      <c r="N199" s="229"/>
      <c r="O199" s="229"/>
      <c r="P199" s="229"/>
      <c r="Q199" s="229"/>
      <c r="R199" s="229"/>
      <c r="S199" s="229"/>
      <c r="T199" s="23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1" t="s">
        <v>148</v>
      </c>
      <c r="AU199" s="231" t="s">
        <v>91</v>
      </c>
      <c r="AV199" s="13" t="s">
        <v>91</v>
      </c>
      <c r="AW199" s="13" t="s">
        <v>42</v>
      </c>
      <c r="AX199" s="13" t="s">
        <v>81</v>
      </c>
      <c r="AY199" s="231" t="s">
        <v>136</v>
      </c>
    </row>
    <row r="200" s="14" customFormat="1">
      <c r="A200" s="14"/>
      <c r="B200" s="232"/>
      <c r="C200" s="233"/>
      <c r="D200" s="222" t="s">
        <v>148</v>
      </c>
      <c r="E200" s="234" t="s">
        <v>79</v>
      </c>
      <c r="F200" s="235" t="s">
        <v>151</v>
      </c>
      <c r="G200" s="233"/>
      <c r="H200" s="236">
        <v>164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2" t="s">
        <v>148</v>
      </c>
      <c r="AU200" s="242" t="s">
        <v>91</v>
      </c>
      <c r="AV200" s="14" t="s">
        <v>144</v>
      </c>
      <c r="AW200" s="14" t="s">
        <v>42</v>
      </c>
      <c r="AX200" s="14" t="s">
        <v>89</v>
      </c>
      <c r="AY200" s="242" t="s">
        <v>136</v>
      </c>
    </row>
    <row r="201" s="2" customFormat="1" ht="49.05" customHeight="1">
      <c r="A201" s="40"/>
      <c r="B201" s="41"/>
      <c r="C201" s="202" t="s">
        <v>305</v>
      </c>
      <c r="D201" s="202" t="s">
        <v>139</v>
      </c>
      <c r="E201" s="203" t="s">
        <v>306</v>
      </c>
      <c r="F201" s="204" t="s">
        <v>307</v>
      </c>
      <c r="G201" s="205" t="s">
        <v>245</v>
      </c>
      <c r="H201" s="206">
        <v>316</v>
      </c>
      <c r="I201" s="207"/>
      <c r="J201" s="208">
        <f>ROUND(I201*H201,2)</f>
        <v>0</v>
      </c>
      <c r="K201" s="204" t="s">
        <v>143</v>
      </c>
      <c r="L201" s="46"/>
      <c r="M201" s="209" t="s">
        <v>79</v>
      </c>
      <c r="N201" s="210" t="s">
        <v>51</v>
      </c>
      <c r="O201" s="86"/>
      <c r="P201" s="211">
        <f>O201*H201</f>
        <v>0</v>
      </c>
      <c r="Q201" s="211">
        <v>0.0063</v>
      </c>
      <c r="R201" s="211">
        <f>Q201*H201</f>
        <v>1.9908000000000001</v>
      </c>
      <c r="S201" s="211">
        <v>0</v>
      </c>
      <c r="T201" s="212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3" t="s">
        <v>238</v>
      </c>
      <c r="AT201" s="213" t="s">
        <v>139</v>
      </c>
      <c r="AU201" s="213" t="s">
        <v>91</v>
      </c>
      <c r="AY201" s="18" t="s">
        <v>136</v>
      </c>
      <c r="BE201" s="214">
        <f>IF(N201="základní",J201,0)</f>
        <v>0</v>
      </c>
      <c r="BF201" s="214">
        <f>IF(N201="snížená",J201,0)</f>
        <v>0</v>
      </c>
      <c r="BG201" s="214">
        <f>IF(N201="zákl. přenesená",J201,0)</f>
        <v>0</v>
      </c>
      <c r="BH201" s="214">
        <f>IF(N201="sníž. přenesená",J201,0)</f>
        <v>0</v>
      </c>
      <c r="BI201" s="214">
        <f>IF(N201="nulová",J201,0)</f>
        <v>0</v>
      </c>
      <c r="BJ201" s="18" t="s">
        <v>89</v>
      </c>
      <c r="BK201" s="214">
        <f>ROUND(I201*H201,2)</f>
        <v>0</v>
      </c>
      <c r="BL201" s="18" t="s">
        <v>238</v>
      </c>
      <c r="BM201" s="213" t="s">
        <v>308</v>
      </c>
    </row>
    <row r="202" s="2" customFormat="1">
      <c r="A202" s="40"/>
      <c r="B202" s="41"/>
      <c r="C202" s="42"/>
      <c r="D202" s="215" t="s">
        <v>146</v>
      </c>
      <c r="E202" s="42"/>
      <c r="F202" s="216" t="s">
        <v>309</v>
      </c>
      <c r="G202" s="42"/>
      <c r="H202" s="42"/>
      <c r="I202" s="217"/>
      <c r="J202" s="42"/>
      <c r="K202" s="42"/>
      <c r="L202" s="46"/>
      <c r="M202" s="218"/>
      <c r="N202" s="219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8" t="s">
        <v>146</v>
      </c>
      <c r="AU202" s="18" t="s">
        <v>91</v>
      </c>
    </row>
    <row r="203" s="15" customFormat="1">
      <c r="A203" s="15"/>
      <c r="B203" s="243"/>
      <c r="C203" s="244"/>
      <c r="D203" s="222" t="s">
        <v>148</v>
      </c>
      <c r="E203" s="245" t="s">
        <v>79</v>
      </c>
      <c r="F203" s="246" t="s">
        <v>248</v>
      </c>
      <c r="G203" s="244"/>
      <c r="H203" s="245" t="s">
        <v>79</v>
      </c>
      <c r="I203" s="247"/>
      <c r="J203" s="244"/>
      <c r="K203" s="244"/>
      <c r="L203" s="248"/>
      <c r="M203" s="249"/>
      <c r="N203" s="250"/>
      <c r="O203" s="250"/>
      <c r="P203" s="250"/>
      <c r="Q203" s="250"/>
      <c r="R203" s="250"/>
      <c r="S203" s="250"/>
      <c r="T203" s="25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2" t="s">
        <v>148</v>
      </c>
      <c r="AU203" s="252" t="s">
        <v>91</v>
      </c>
      <c r="AV203" s="15" t="s">
        <v>89</v>
      </c>
      <c r="AW203" s="15" t="s">
        <v>42</v>
      </c>
      <c r="AX203" s="15" t="s">
        <v>81</v>
      </c>
      <c r="AY203" s="252" t="s">
        <v>136</v>
      </c>
    </row>
    <row r="204" s="13" customFormat="1">
      <c r="A204" s="13"/>
      <c r="B204" s="220"/>
      <c r="C204" s="221"/>
      <c r="D204" s="222" t="s">
        <v>148</v>
      </c>
      <c r="E204" s="223" t="s">
        <v>79</v>
      </c>
      <c r="F204" s="224" t="s">
        <v>249</v>
      </c>
      <c r="G204" s="221"/>
      <c r="H204" s="225">
        <v>76</v>
      </c>
      <c r="I204" s="226"/>
      <c r="J204" s="221"/>
      <c r="K204" s="221"/>
      <c r="L204" s="227"/>
      <c r="M204" s="228"/>
      <c r="N204" s="229"/>
      <c r="O204" s="229"/>
      <c r="P204" s="229"/>
      <c r="Q204" s="229"/>
      <c r="R204" s="229"/>
      <c r="S204" s="229"/>
      <c r="T204" s="23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1" t="s">
        <v>148</v>
      </c>
      <c r="AU204" s="231" t="s">
        <v>91</v>
      </c>
      <c r="AV204" s="13" t="s">
        <v>91</v>
      </c>
      <c r="AW204" s="13" t="s">
        <v>42</v>
      </c>
      <c r="AX204" s="13" t="s">
        <v>81</v>
      </c>
      <c r="AY204" s="231" t="s">
        <v>136</v>
      </c>
    </row>
    <row r="205" s="13" customFormat="1">
      <c r="A205" s="13"/>
      <c r="B205" s="220"/>
      <c r="C205" s="221"/>
      <c r="D205" s="222" t="s">
        <v>148</v>
      </c>
      <c r="E205" s="223" t="s">
        <v>79</v>
      </c>
      <c r="F205" s="224" t="s">
        <v>256</v>
      </c>
      <c r="G205" s="221"/>
      <c r="H205" s="225">
        <v>76</v>
      </c>
      <c r="I205" s="226"/>
      <c r="J205" s="221"/>
      <c r="K205" s="221"/>
      <c r="L205" s="227"/>
      <c r="M205" s="228"/>
      <c r="N205" s="229"/>
      <c r="O205" s="229"/>
      <c r="P205" s="229"/>
      <c r="Q205" s="229"/>
      <c r="R205" s="229"/>
      <c r="S205" s="229"/>
      <c r="T205" s="23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1" t="s">
        <v>148</v>
      </c>
      <c r="AU205" s="231" t="s">
        <v>91</v>
      </c>
      <c r="AV205" s="13" t="s">
        <v>91</v>
      </c>
      <c r="AW205" s="13" t="s">
        <v>42</v>
      </c>
      <c r="AX205" s="13" t="s">
        <v>81</v>
      </c>
      <c r="AY205" s="231" t="s">
        <v>136</v>
      </c>
    </row>
    <row r="206" s="15" customFormat="1">
      <c r="A206" s="15"/>
      <c r="B206" s="243"/>
      <c r="C206" s="244"/>
      <c r="D206" s="222" t="s">
        <v>148</v>
      </c>
      <c r="E206" s="245" t="s">
        <v>79</v>
      </c>
      <c r="F206" s="246" t="s">
        <v>250</v>
      </c>
      <c r="G206" s="244"/>
      <c r="H206" s="245" t="s">
        <v>79</v>
      </c>
      <c r="I206" s="247"/>
      <c r="J206" s="244"/>
      <c r="K206" s="244"/>
      <c r="L206" s="248"/>
      <c r="M206" s="249"/>
      <c r="N206" s="250"/>
      <c r="O206" s="250"/>
      <c r="P206" s="250"/>
      <c r="Q206" s="250"/>
      <c r="R206" s="250"/>
      <c r="S206" s="250"/>
      <c r="T206" s="25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2" t="s">
        <v>148</v>
      </c>
      <c r="AU206" s="252" t="s">
        <v>91</v>
      </c>
      <c r="AV206" s="15" t="s">
        <v>89</v>
      </c>
      <c r="AW206" s="15" t="s">
        <v>42</v>
      </c>
      <c r="AX206" s="15" t="s">
        <v>81</v>
      </c>
      <c r="AY206" s="252" t="s">
        <v>136</v>
      </c>
    </row>
    <row r="207" s="13" customFormat="1">
      <c r="A207" s="13"/>
      <c r="B207" s="220"/>
      <c r="C207" s="221"/>
      <c r="D207" s="222" t="s">
        <v>148</v>
      </c>
      <c r="E207" s="223" t="s">
        <v>79</v>
      </c>
      <c r="F207" s="224" t="s">
        <v>249</v>
      </c>
      <c r="G207" s="221"/>
      <c r="H207" s="225">
        <v>76</v>
      </c>
      <c r="I207" s="226"/>
      <c r="J207" s="221"/>
      <c r="K207" s="221"/>
      <c r="L207" s="227"/>
      <c r="M207" s="228"/>
      <c r="N207" s="229"/>
      <c r="O207" s="229"/>
      <c r="P207" s="229"/>
      <c r="Q207" s="229"/>
      <c r="R207" s="229"/>
      <c r="S207" s="229"/>
      <c r="T207" s="23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1" t="s">
        <v>148</v>
      </c>
      <c r="AU207" s="231" t="s">
        <v>91</v>
      </c>
      <c r="AV207" s="13" t="s">
        <v>91</v>
      </c>
      <c r="AW207" s="13" t="s">
        <v>42</v>
      </c>
      <c r="AX207" s="13" t="s">
        <v>81</v>
      </c>
      <c r="AY207" s="231" t="s">
        <v>136</v>
      </c>
    </row>
    <row r="208" s="13" customFormat="1">
      <c r="A208" s="13"/>
      <c r="B208" s="220"/>
      <c r="C208" s="221"/>
      <c r="D208" s="222" t="s">
        <v>148</v>
      </c>
      <c r="E208" s="223" t="s">
        <v>79</v>
      </c>
      <c r="F208" s="224" t="s">
        <v>256</v>
      </c>
      <c r="G208" s="221"/>
      <c r="H208" s="225">
        <v>76</v>
      </c>
      <c r="I208" s="226"/>
      <c r="J208" s="221"/>
      <c r="K208" s="221"/>
      <c r="L208" s="227"/>
      <c r="M208" s="228"/>
      <c r="N208" s="229"/>
      <c r="O208" s="229"/>
      <c r="P208" s="229"/>
      <c r="Q208" s="229"/>
      <c r="R208" s="229"/>
      <c r="S208" s="229"/>
      <c r="T208" s="23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1" t="s">
        <v>148</v>
      </c>
      <c r="AU208" s="231" t="s">
        <v>91</v>
      </c>
      <c r="AV208" s="13" t="s">
        <v>91</v>
      </c>
      <c r="AW208" s="13" t="s">
        <v>42</v>
      </c>
      <c r="AX208" s="13" t="s">
        <v>81</v>
      </c>
      <c r="AY208" s="231" t="s">
        <v>136</v>
      </c>
    </row>
    <row r="209" s="13" customFormat="1">
      <c r="A209" s="13"/>
      <c r="B209" s="220"/>
      <c r="C209" s="221"/>
      <c r="D209" s="222" t="s">
        <v>148</v>
      </c>
      <c r="E209" s="223" t="s">
        <v>79</v>
      </c>
      <c r="F209" s="224" t="s">
        <v>257</v>
      </c>
      <c r="G209" s="221"/>
      <c r="H209" s="225">
        <v>12</v>
      </c>
      <c r="I209" s="226"/>
      <c r="J209" s="221"/>
      <c r="K209" s="221"/>
      <c r="L209" s="227"/>
      <c r="M209" s="228"/>
      <c r="N209" s="229"/>
      <c r="O209" s="229"/>
      <c r="P209" s="229"/>
      <c r="Q209" s="229"/>
      <c r="R209" s="229"/>
      <c r="S209" s="229"/>
      <c r="T209" s="23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1" t="s">
        <v>148</v>
      </c>
      <c r="AU209" s="231" t="s">
        <v>91</v>
      </c>
      <c r="AV209" s="13" t="s">
        <v>91</v>
      </c>
      <c r="AW209" s="13" t="s">
        <v>42</v>
      </c>
      <c r="AX209" s="13" t="s">
        <v>81</v>
      </c>
      <c r="AY209" s="231" t="s">
        <v>136</v>
      </c>
    </row>
    <row r="210" s="14" customFormat="1">
      <c r="A210" s="14"/>
      <c r="B210" s="232"/>
      <c r="C210" s="233"/>
      <c r="D210" s="222" t="s">
        <v>148</v>
      </c>
      <c r="E210" s="234" t="s">
        <v>79</v>
      </c>
      <c r="F210" s="235" t="s">
        <v>151</v>
      </c>
      <c r="G210" s="233"/>
      <c r="H210" s="236">
        <v>316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2" t="s">
        <v>148</v>
      </c>
      <c r="AU210" s="242" t="s">
        <v>91</v>
      </c>
      <c r="AV210" s="14" t="s">
        <v>144</v>
      </c>
      <c r="AW210" s="14" t="s">
        <v>42</v>
      </c>
      <c r="AX210" s="14" t="s">
        <v>89</v>
      </c>
      <c r="AY210" s="242" t="s">
        <v>136</v>
      </c>
    </row>
    <row r="211" s="2" customFormat="1" ht="37.8" customHeight="1">
      <c r="A211" s="40"/>
      <c r="B211" s="41"/>
      <c r="C211" s="202" t="s">
        <v>310</v>
      </c>
      <c r="D211" s="202" t="s">
        <v>139</v>
      </c>
      <c r="E211" s="203" t="s">
        <v>311</v>
      </c>
      <c r="F211" s="204" t="s">
        <v>312</v>
      </c>
      <c r="G211" s="205" t="s">
        <v>275</v>
      </c>
      <c r="H211" s="206">
        <v>2</v>
      </c>
      <c r="I211" s="207"/>
      <c r="J211" s="208">
        <f>ROUND(I211*H211,2)</f>
        <v>0</v>
      </c>
      <c r="K211" s="204" t="s">
        <v>143</v>
      </c>
      <c r="L211" s="46"/>
      <c r="M211" s="209" t="s">
        <v>79</v>
      </c>
      <c r="N211" s="210" t="s">
        <v>51</v>
      </c>
      <c r="O211" s="86"/>
      <c r="P211" s="211">
        <f>O211*H211</f>
        <v>0</v>
      </c>
      <c r="Q211" s="211">
        <v>0.0082900000000000005</v>
      </c>
      <c r="R211" s="211">
        <f>Q211*H211</f>
        <v>0.016580000000000001</v>
      </c>
      <c r="S211" s="211">
        <v>0</v>
      </c>
      <c r="T211" s="212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238</v>
      </c>
      <c r="AT211" s="213" t="s">
        <v>139</v>
      </c>
      <c r="AU211" s="213" t="s">
        <v>91</v>
      </c>
      <c r="AY211" s="18" t="s">
        <v>136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8" t="s">
        <v>89</v>
      </c>
      <c r="BK211" s="214">
        <f>ROUND(I211*H211,2)</f>
        <v>0</v>
      </c>
      <c r="BL211" s="18" t="s">
        <v>238</v>
      </c>
      <c r="BM211" s="213" t="s">
        <v>313</v>
      </c>
    </row>
    <row r="212" s="2" customFormat="1">
      <c r="A212" s="40"/>
      <c r="B212" s="41"/>
      <c r="C212" s="42"/>
      <c r="D212" s="215" t="s">
        <v>146</v>
      </c>
      <c r="E212" s="42"/>
      <c r="F212" s="216" t="s">
        <v>314</v>
      </c>
      <c r="G212" s="42"/>
      <c r="H212" s="42"/>
      <c r="I212" s="217"/>
      <c r="J212" s="42"/>
      <c r="K212" s="42"/>
      <c r="L212" s="46"/>
      <c r="M212" s="218"/>
      <c r="N212" s="219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8" t="s">
        <v>146</v>
      </c>
      <c r="AU212" s="18" t="s">
        <v>91</v>
      </c>
    </row>
    <row r="213" s="13" customFormat="1">
      <c r="A213" s="13"/>
      <c r="B213" s="220"/>
      <c r="C213" s="221"/>
      <c r="D213" s="222" t="s">
        <v>148</v>
      </c>
      <c r="E213" s="223" t="s">
        <v>79</v>
      </c>
      <c r="F213" s="224" t="s">
        <v>315</v>
      </c>
      <c r="G213" s="221"/>
      <c r="H213" s="225">
        <v>1</v>
      </c>
      <c r="I213" s="226"/>
      <c r="J213" s="221"/>
      <c r="K213" s="221"/>
      <c r="L213" s="227"/>
      <c r="M213" s="228"/>
      <c r="N213" s="229"/>
      <c r="O213" s="229"/>
      <c r="P213" s="229"/>
      <c r="Q213" s="229"/>
      <c r="R213" s="229"/>
      <c r="S213" s="229"/>
      <c r="T213" s="23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1" t="s">
        <v>148</v>
      </c>
      <c r="AU213" s="231" t="s">
        <v>91</v>
      </c>
      <c r="AV213" s="13" t="s">
        <v>91</v>
      </c>
      <c r="AW213" s="13" t="s">
        <v>42</v>
      </c>
      <c r="AX213" s="13" t="s">
        <v>81</v>
      </c>
      <c r="AY213" s="231" t="s">
        <v>136</v>
      </c>
    </row>
    <row r="214" s="13" customFormat="1">
      <c r="A214" s="13"/>
      <c r="B214" s="220"/>
      <c r="C214" s="221"/>
      <c r="D214" s="222" t="s">
        <v>148</v>
      </c>
      <c r="E214" s="223" t="s">
        <v>79</v>
      </c>
      <c r="F214" s="224" t="s">
        <v>316</v>
      </c>
      <c r="G214" s="221"/>
      <c r="H214" s="225">
        <v>1</v>
      </c>
      <c r="I214" s="226"/>
      <c r="J214" s="221"/>
      <c r="K214" s="221"/>
      <c r="L214" s="227"/>
      <c r="M214" s="228"/>
      <c r="N214" s="229"/>
      <c r="O214" s="229"/>
      <c r="P214" s="229"/>
      <c r="Q214" s="229"/>
      <c r="R214" s="229"/>
      <c r="S214" s="229"/>
      <c r="T214" s="23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1" t="s">
        <v>148</v>
      </c>
      <c r="AU214" s="231" t="s">
        <v>91</v>
      </c>
      <c r="AV214" s="13" t="s">
        <v>91</v>
      </c>
      <c r="AW214" s="13" t="s">
        <v>42</v>
      </c>
      <c r="AX214" s="13" t="s">
        <v>81</v>
      </c>
      <c r="AY214" s="231" t="s">
        <v>136</v>
      </c>
    </row>
    <row r="215" s="14" customFormat="1">
      <c r="A215" s="14"/>
      <c r="B215" s="232"/>
      <c r="C215" s="233"/>
      <c r="D215" s="222" t="s">
        <v>148</v>
      </c>
      <c r="E215" s="234" t="s">
        <v>79</v>
      </c>
      <c r="F215" s="235" t="s">
        <v>151</v>
      </c>
      <c r="G215" s="233"/>
      <c r="H215" s="236">
        <v>2</v>
      </c>
      <c r="I215" s="237"/>
      <c r="J215" s="233"/>
      <c r="K215" s="233"/>
      <c r="L215" s="238"/>
      <c r="M215" s="239"/>
      <c r="N215" s="240"/>
      <c r="O215" s="240"/>
      <c r="P215" s="240"/>
      <c r="Q215" s="240"/>
      <c r="R215" s="240"/>
      <c r="S215" s="240"/>
      <c r="T215" s="24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2" t="s">
        <v>148</v>
      </c>
      <c r="AU215" s="242" t="s">
        <v>91</v>
      </c>
      <c r="AV215" s="14" t="s">
        <v>144</v>
      </c>
      <c r="AW215" s="14" t="s">
        <v>42</v>
      </c>
      <c r="AX215" s="14" t="s">
        <v>89</v>
      </c>
      <c r="AY215" s="242" t="s">
        <v>136</v>
      </c>
    </row>
    <row r="216" s="2" customFormat="1" ht="24.15" customHeight="1">
      <c r="A216" s="40"/>
      <c r="B216" s="41"/>
      <c r="C216" s="202" t="s">
        <v>317</v>
      </c>
      <c r="D216" s="202" t="s">
        <v>139</v>
      </c>
      <c r="E216" s="203" t="s">
        <v>318</v>
      </c>
      <c r="F216" s="204" t="s">
        <v>319</v>
      </c>
      <c r="G216" s="205" t="s">
        <v>245</v>
      </c>
      <c r="H216" s="206">
        <v>480</v>
      </c>
      <c r="I216" s="207"/>
      <c r="J216" s="208">
        <f>ROUND(I216*H216,2)</f>
        <v>0</v>
      </c>
      <c r="K216" s="204" t="s">
        <v>143</v>
      </c>
      <c r="L216" s="46"/>
      <c r="M216" s="209" t="s">
        <v>79</v>
      </c>
      <c r="N216" s="210" t="s">
        <v>51</v>
      </c>
      <c r="O216" s="86"/>
      <c r="P216" s="211">
        <f>O216*H216</f>
        <v>0</v>
      </c>
      <c r="Q216" s="211">
        <v>0.00040000000000000002</v>
      </c>
      <c r="R216" s="211">
        <f>Q216*H216</f>
        <v>0.192</v>
      </c>
      <c r="S216" s="211">
        <v>0</v>
      </c>
      <c r="T216" s="212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3" t="s">
        <v>238</v>
      </c>
      <c r="AT216" s="213" t="s">
        <v>139</v>
      </c>
      <c r="AU216" s="213" t="s">
        <v>91</v>
      </c>
      <c r="AY216" s="18" t="s">
        <v>136</v>
      </c>
      <c r="BE216" s="214">
        <f>IF(N216="základní",J216,0)</f>
        <v>0</v>
      </c>
      <c r="BF216" s="214">
        <f>IF(N216="snížená",J216,0)</f>
        <v>0</v>
      </c>
      <c r="BG216" s="214">
        <f>IF(N216="zákl. přenesená",J216,0)</f>
        <v>0</v>
      </c>
      <c r="BH216" s="214">
        <f>IF(N216="sníž. přenesená",J216,0)</f>
        <v>0</v>
      </c>
      <c r="BI216" s="214">
        <f>IF(N216="nulová",J216,0)</f>
        <v>0</v>
      </c>
      <c r="BJ216" s="18" t="s">
        <v>89</v>
      </c>
      <c r="BK216" s="214">
        <f>ROUND(I216*H216,2)</f>
        <v>0</v>
      </c>
      <c r="BL216" s="18" t="s">
        <v>238</v>
      </c>
      <c r="BM216" s="213" t="s">
        <v>320</v>
      </c>
    </row>
    <row r="217" s="2" customFormat="1">
      <c r="A217" s="40"/>
      <c r="B217" s="41"/>
      <c r="C217" s="42"/>
      <c r="D217" s="215" t="s">
        <v>146</v>
      </c>
      <c r="E217" s="42"/>
      <c r="F217" s="216" t="s">
        <v>321</v>
      </c>
      <c r="G217" s="42"/>
      <c r="H217" s="42"/>
      <c r="I217" s="217"/>
      <c r="J217" s="42"/>
      <c r="K217" s="42"/>
      <c r="L217" s="46"/>
      <c r="M217" s="218"/>
      <c r="N217" s="219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146</v>
      </c>
      <c r="AU217" s="18" t="s">
        <v>91</v>
      </c>
    </row>
    <row r="218" s="2" customFormat="1" ht="44.25" customHeight="1">
      <c r="A218" s="40"/>
      <c r="B218" s="41"/>
      <c r="C218" s="202" t="s">
        <v>322</v>
      </c>
      <c r="D218" s="202" t="s">
        <v>139</v>
      </c>
      <c r="E218" s="203" t="s">
        <v>323</v>
      </c>
      <c r="F218" s="204" t="s">
        <v>324</v>
      </c>
      <c r="G218" s="205" t="s">
        <v>168</v>
      </c>
      <c r="H218" s="206">
        <v>2.4500000000000002</v>
      </c>
      <c r="I218" s="207"/>
      <c r="J218" s="208">
        <f>ROUND(I218*H218,2)</f>
        <v>0</v>
      </c>
      <c r="K218" s="204" t="s">
        <v>143</v>
      </c>
      <c r="L218" s="46"/>
      <c r="M218" s="209" t="s">
        <v>79</v>
      </c>
      <c r="N218" s="210" t="s">
        <v>51</v>
      </c>
      <c r="O218" s="86"/>
      <c r="P218" s="211">
        <f>O218*H218</f>
        <v>0</v>
      </c>
      <c r="Q218" s="211">
        <v>0</v>
      </c>
      <c r="R218" s="211">
        <f>Q218*H218</f>
        <v>0</v>
      </c>
      <c r="S218" s="211">
        <v>0</v>
      </c>
      <c r="T218" s="212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3" t="s">
        <v>238</v>
      </c>
      <c r="AT218" s="213" t="s">
        <v>139</v>
      </c>
      <c r="AU218" s="213" t="s">
        <v>91</v>
      </c>
      <c r="AY218" s="18" t="s">
        <v>136</v>
      </c>
      <c r="BE218" s="214">
        <f>IF(N218="základní",J218,0)</f>
        <v>0</v>
      </c>
      <c r="BF218" s="214">
        <f>IF(N218="snížená",J218,0)</f>
        <v>0</v>
      </c>
      <c r="BG218" s="214">
        <f>IF(N218="zákl. přenesená",J218,0)</f>
        <v>0</v>
      </c>
      <c r="BH218" s="214">
        <f>IF(N218="sníž. přenesená",J218,0)</f>
        <v>0</v>
      </c>
      <c r="BI218" s="214">
        <f>IF(N218="nulová",J218,0)</f>
        <v>0</v>
      </c>
      <c r="BJ218" s="18" t="s">
        <v>89</v>
      </c>
      <c r="BK218" s="214">
        <f>ROUND(I218*H218,2)</f>
        <v>0</v>
      </c>
      <c r="BL218" s="18" t="s">
        <v>238</v>
      </c>
      <c r="BM218" s="213" t="s">
        <v>325</v>
      </c>
    </row>
    <row r="219" s="2" customFormat="1">
      <c r="A219" s="40"/>
      <c r="B219" s="41"/>
      <c r="C219" s="42"/>
      <c r="D219" s="215" t="s">
        <v>146</v>
      </c>
      <c r="E219" s="42"/>
      <c r="F219" s="216" t="s">
        <v>326</v>
      </c>
      <c r="G219" s="42"/>
      <c r="H219" s="42"/>
      <c r="I219" s="217"/>
      <c r="J219" s="42"/>
      <c r="K219" s="42"/>
      <c r="L219" s="46"/>
      <c r="M219" s="218"/>
      <c r="N219" s="219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146</v>
      </c>
      <c r="AU219" s="18" t="s">
        <v>91</v>
      </c>
    </row>
    <row r="220" s="12" customFormat="1" ht="22.8" customHeight="1">
      <c r="A220" s="12"/>
      <c r="B220" s="186"/>
      <c r="C220" s="187"/>
      <c r="D220" s="188" t="s">
        <v>80</v>
      </c>
      <c r="E220" s="200" t="s">
        <v>327</v>
      </c>
      <c r="F220" s="200" t="s">
        <v>328</v>
      </c>
      <c r="G220" s="187"/>
      <c r="H220" s="187"/>
      <c r="I220" s="190"/>
      <c r="J220" s="201">
        <f>BK220</f>
        <v>0</v>
      </c>
      <c r="K220" s="187"/>
      <c r="L220" s="192"/>
      <c r="M220" s="193"/>
      <c r="N220" s="194"/>
      <c r="O220" s="194"/>
      <c r="P220" s="195">
        <f>SUM(P221:P258)</f>
        <v>0</v>
      </c>
      <c r="Q220" s="194"/>
      <c r="R220" s="195">
        <f>SUM(R221:R258)</f>
        <v>4.9669999999999996</v>
      </c>
      <c r="S220" s="194"/>
      <c r="T220" s="196">
        <f>SUM(T221:T258)</f>
        <v>0.252666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97" t="s">
        <v>91</v>
      </c>
      <c r="AT220" s="198" t="s">
        <v>80</v>
      </c>
      <c r="AU220" s="198" t="s">
        <v>89</v>
      </c>
      <c r="AY220" s="197" t="s">
        <v>136</v>
      </c>
      <c r="BK220" s="199">
        <f>SUM(BK221:BK258)</f>
        <v>0</v>
      </c>
    </row>
    <row r="221" s="2" customFormat="1" ht="16.5" customHeight="1">
      <c r="A221" s="40"/>
      <c r="B221" s="41"/>
      <c r="C221" s="202" t="s">
        <v>329</v>
      </c>
      <c r="D221" s="202" t="s">
        <v>139</v>
      </c>
      <c r="E221" s="203" t="s">
        <v>330</v>
      </c>
      <c r="F221" s="204" t="s">
        <v>331</v>
      </c>
      <c r="G221" s="205" t="s">
        <v>245</v>
      </c>
      <c r="H221" s="206">
        <v>2.7000000000000002</v>
      </c>
      <c r="I221" s="207"/>
      <c r="J221" s="208">
        <f>ROUND(I221*H221,2)</f>
        <v>0</v>
      </c>
      <c r="K221" s="204" t="s">
        <v>143</v>
      </c>
      <c r="L221" s="46"/>
      <c r="M221" s="209" t="s">
        <v>79</v>
      </c>
      <c r="N221" s="210" t="s">
        <v>51</v>
      </c>
      <c r="O221" s="86"/>
      <c r="P221" s="211">
        <f>O221*H221</f>
        <v>0</v>
      </c>
      <c r="Q221" s="211">
        <v>0</v>
      </c>
      <c r="R221" s="211">
        <f>Q221*H221</f>
        <v>0</v>
      </c>
      <c r="S221" s="211">
        <v>0.093579999999999997</v>
      </c>
      <c r="T221" s="212">
        <f>S221*H221</f>
        <v>0.252666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3" t="s">
        <v>238</v>
      </c>
      <c r="AT221" s="213" t="s">
        <v>139</v>
      </c>
      <c r="AU221" s="213" t="s">
        <v>91</v>
      </c>
      <c r="AY221" s="18" t="s">
        <v>136</v>
      </c>
      <c r="BE221" s="214">
        <f>IF(N221="základní",J221,0)</f>
        <v>0</v>
      </c>
      <c r="BF221" s="214">
        <f>IF(N221="snížená",J221,0)</f>
        <v>0</v>
      </c>
      <c r="BG221" s="214">
        <f>IF(N221="zákl. přenesená",J221,0)</f>
        <v>0</v>
      </c>
      <c r="BH221" s="214">
        <f>IF(N221="sníž. přenesená",J221,0)</f>
        <v>0</v>
      </c>
      <c r="BI221" s="214">
        <f>IF(N221="nulová",J221,0)</f>
        <v>0</v>
      </c>
      <c r="BJ221" s="18" t="s">
        <v>89</v>
      </c>
      <c r="BK221" s="214">
        <f>ROUND(I221*H221,2)</f>
        <v>0</v>
      </c>
      <c r="BL221" s="18" t="s">
        <v>238</v>
      </c>
      <c r="BM221" s="213" t="s">
        <v>332</v>
      </c>
    </row>
    <row r="222" s="2" customFormat="1">
      <c r="A222" s="40"/>
      <c r="B222" s="41"/>
      <c r="C222" s="42"/>
      <c r="D222" s="215" t="s">
        <v>146</v>
      </c>
      <c r="E222" s="42"/>
      <c r="F222" s="216" t="s">
        <v>333</v>
      </c>
      <c r="G222" s="42"/>
      <c r="H222" s="42"/>
      <c r="I222" s="217"/>
      <c r="J222" s="42"/>
      <c r="K222" s="42"/>
      <c r="L222" s="46"/>
      <c r="M222" s="218"/>
      <c r="N222" s="219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146</v>
      </c>
      <c r="AU222" s="18" t="s">
        <v>91</v>
      </c>
    </row>
    <row r="223" s="13" customFormat="1">
      <c r="A223" s="13"/>
      <c r="B223" s="220"/>
      <c r="C223" s="221"/>
      <c r="D223" s="222" t="s">
        <v>148</v>
      </c>
      <c r="E223" s="223" t="s">
        <v>79</v>
      </c>
      <c r="F223" s="224" t="s">
        <v>334</v>
      </c>
      <c r="G223" s="221"/>
      <c r="H223" s="225">
        <v>1.5</v>
      </c>
      <c r="I223" s="226"/>
      <c r="J223" s="221"/>
      <c r="K223" s="221"/>
      <c r="L223" s="227"/>
      <c r="M223" s="228"/>
      <c r="N223" s="229"/>
      <c r="O223" s="229"/>
      <c r="P223" s="229"/>
      <c r="Q223" s="229"/>
      <c r="R223" s="229"/>
      <c r="S223" s="229"/>
      <c r="T223" s="23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1" t="s">
        <v>148</v>
      </c>
      <c r="AU223" s="231" t="s">
        <v>91</v>
      </c>
      <c r="AV223" s="13" t="s">
        <v>91</v>
      </c>
      <c r="AW223" s="13" t="s">
        <v>42</v>
      </c>
      <c r="AX223" s="13" t="s">
        <v>81</v>
      </c>
      <c r="AY223" s="231" t="s">
        <v>136</v>
      </c>
    </row>
    <row r="224" s="13" customFormat="1">
      <c r="A224" s="13"/>
      <c r="B224" s="220"/>
      <c r="C224" s="221"/>
      <c r="D224" s="222" t="s">
        <v>148</v>
      </c>
      <c r="E224" s="223" t="s">
        <v>79</v>
      </c>
      <c r="F224" s="224" t="s">
        <v>335</v>
      </c>
      <c r="G224" s="221"/>
      <c r="H224" s="225">
        <v>1.2</v>
      </c>
      <c r="I224" s="226"/>
      <c r="J224" s="221"/>
      <c r="K224" s="221"/>
      <c r="L224" s="227"/>
      <c r="M224" s="228"/>
      <c r="N224" s="229"/>
      <c r="O224" s="229"/>
      <c r="P224" s="229"/>
      <c r="Q224" s="229"/>
      <c r="R224" s="229"/>
      <c r="S224" s="229"/>
      <c r="T224" s="23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1" t="s">
        <v>148</v>
      </c>
      <c r="AU224" s="231" t="s">
        <v>91</v>
      </c>
      <c r="AV224" s="13" t="s">
        <v>91</v>
      </c>
      <c r="AW224" s="13" t="s">
        <v>42</v>
      </c>
      <c r="AX224" s="13" t="s">
        <v>81</v>
      </c>
      <c r="AY224" s="231" t="s">
        <v>136</v>
      </c>
    </row>
    <row r="225" s="14" customFormat="1">
      <c r="A225" s="14"/>
      <c r="B225" s="232"/>
      <c r="C225" s="233"/>
      <c r="D225" s="222" t="s">
        <v>148</v>
      </c>
      <c r="E225" s="234" t="s">
        <v>79</v>
      </c>
      <c r="F225" s="235" t="s">
        <v>151</v>
      </c>
      <c r="G225" s="233"/>
      <c r="H225" s="236">
        <v>2.7000000000000002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2" t="s">
        <v>148</v>
      </c>
      <c r="AU225" s="242" t="s">
        <v>91</v>
      </c>
      <c r="AV225" s="14" t="s">
        <v>144</v>
      </c>
      <c r="AW225" s="14" t="s">
        <v>42</v>
      </c>
      <c r="AX225" s="14" t="s">
        <v>89</v>
      </c>
      <c r="AY225" s="242" t="s">
        <v>136</v>
      </c>
    </row>
    <row r="226" s="2" customFormat="1" ht="16.5" customHeight="1">
      <c r="A226" s="40"/>
      <c r="B226" s="41"/>
      <c r="C226" s="202" t="s">
        <v>336</v>
      </c>
      <c r="D226" s="202" t="s">
        <v>139</v>
      </c>
      <c r="E226" s="203" t="s">
        <v>337</v>
      </c>
      <c r="F226" s="204" t="s">
        <v>338</v>
      </c>
      <c r="G226" s="205" t="s">
        <v>275</v>
      </c>
      <c r="H226" s="206">
        <v>1</v>
      </c>
      <c r="I226" s="207"/>
      <c r="J226" s="208">
        <f>ROUND(I226*H226,2)</f>
        <v>0</v>
      </c>
      <c r="K226" s="204" t="s">
        <v>143</v>
      </c>
      <c r="L226" s="46"/>
      <c r="M226" s="209" t="s">
        <v>79</v>
      </c>
      <c r="N226" s="210" t="s">
        <v>51</v>
      </c>
      <c r="O226" s="86"/>
      <c r="P226" s="211">
        <f>O226*H226</f>
        <v>0</v>
      </c>
      <c r="Q226" s="211">
        <v>0.1055</v>
      </c>
      <c r="R226" s="211">
        <f>Q226*H226</f>
        <v>0.1055</v>
      </c>
      <c r="S226" s="211">
        <v>0</v>
      </c>
      <c r="T226" s="212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3" t="s">
        <v>238</v>
      </c>
      <c r="AT226" s="213" t="s">
        <v>139</v>
      </c>
      <c r="AU226" s="213" t="s">
        <v>91</v>
      </c>
      <c r="AY226" s="18" t="s">
        <v>136</v>
      </c>
      <c r="BE226" s="214">
        <f>IF(N226="základní",J226,0)</f>
        <v>0</v>
      </c>
      <c r="BF226" s="214">
        <f>IF(N226="snížená",J226,0)</f>
        <v>0</v>
      </c>
      <c r="BG226" s="214">
        <f>IF(N226="zákl. přenesená",J226,0)</f>
        <v>0</v>
      </c>
      <c r="BH226" s="214">
        <f>IF(N226="sníž. přenesená",J226,0)</f>
        <v>0</v>
      </c>
      <c r="BI226" s="214">
        <f>IF(N226="nulová",J226,0)</f>
        <v>0</v>
      </c>
      <c r="BJ226" s="18" t="s">
        <v>89</v>
      </c>
      <c r="BK226" s="214">
        <f>ROUND(I226*H226,2)</f>
        <v>0</v>
      </c>
      <c r="BL226" s="18" t="s">
        <v>238</v>
      </c>
      <c r="BM226" s="213" t="s">
        <v>339</v>
      </c>
    </row>
    <row r="227" s="2" customFormat="1">
      <c r="A227" s="40"/>
      <c r="B227" s="41"/>
      <c r="C227" s="42"/>
      <c r="D227" s="215" t="s">
        <v>146</v>
      </c>
      <c r="E227" s="42"/>
      <c r="F227" s="216" t="s">
        <v>340</v>
      </c>
      <c r="G227" s="42"/>
      <c r="H227" s="42"/>
      <c r="I227" s="217"/>
      <c r="J227" s="42"/>
      <c r="K227" s="42"/>
      <c r="L227" s="46"/>
      <c r="M227" s="218"/>
      <c r="N227" s="219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146</v>
      </c>
      <c r="AU227" s="18" t="s">
        <v>91</v>
      </c>
    </row>
    <row r="228" s="2" customFormat="1" ht="16.5" customHeight="1">
      <c r="A228" s="40"/>
      <c r="B228" s="41"/>
      <c r="C228" s="202" t="s">
        <v>341</v>
      </c>
      <c r="D228" s="202" t="s">
        <v>139</v>
      </c>
      <c r="E228" s="203" t="s">
        <v>342</v>
      </c>
      <c r="F228" s="204" t="s">
        <v>343</v>
      </c>
      <c r="G228" s="205" t="s">
        <v>275</v>
      </c>
      <c r="H228" s="206">
        <v>1</v>
      </c>
      <c r="I228" s="207"/>
      <c r="J228" s="208">
        <f>ROUND(I228*H228,2)</f>
        <v>0</v>
      </c>
      <c r="K228" s="204" t="s">
        <v>143</v>
      </c>
      <c r="L228" s="46"/>
      <c r="M228" s="209" t="s">
        <v>79</v>
      </c>
      <c r="N228" s="210" t="s">
        <v>51</v>
      </c>
      <c r="O228" s="86"/>
      <c r="P228" s="211">
        <f>O228*H228</f>
        <v>0</v>
      </c>
      <c r="Q228" s="211">
        <v>0.12314</v>
      </c>
      <c r="R228" s="211">
        <f>Q228*H228</f>
        <v>0.12314</v>
      </c>
      <c r="S228" s="211">
        <v>0</v>
      </c>
      <c r="T228" s="212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3" t="s">
        <v>238</v>
      </c>
      <c r="AT228" s="213" t="s">
        <v>139</v>
      </c>
      <c r="AU228" s="213" t="s">
        <v>91</v>
      </c>
      <c r="AY228" s="18" t="s">
        <v>136</v>
      </c>
      <c r="BE228" s="214">
        <f>IF(N228="základní",J228,0)</f>
        <v>0</v>
      </c>
      <c r="BF228" s="214">
        <f>IF(N228="snížená",J228,0)</f>
        <v>0</v>
      </c>
      <c r="BG228" s="214">
        <f>IF(N228="zákl. přenesená",J228,0)</f>
        <v>0</v>
      </c>
      <c r="BH228" s="214">
        <f>IF(N228="sníž. přenesená",J228,0)</f>
        <v>0</v>
      </c>
      <c r="BI228" s="214">
        <f>IF(N228="nulová",J228,0)</f>
        <v>0</v>
      </c>
      <c r="BJ228" s="18" t="s">
        <v>89</v>
      </c>
      <c r="BK228" s="214">
        <f>ROUND(I228*H228,2)</f>
        <v>0</v>
      </c>
      <c r="BL228" s="18" t="s">
        <v>238</v>
      </c>
      <c r="BM228" s="213" t="s">
        <v>344</v>
      </c>
    </row>
    <row r="229" s="2" customFormat="1">
      <c r="A229" s="40"/>
      <c r="B229" s="41"/>
      <c r="C229" s="42"/>
      <c r="D229" s="215" t="s">
        <v>146</v>
      </c>
      <c r="E229" s="42"/>
      <c r="F229" s="216" t="s">
        <v>345</v>
      </c>
      <c r="G229" s="42"/>
      <c r="H229" s="42"/>
      <c r="I229" s="217"/>
      <c r="J229" s="42"/>
      <c r="K229" s="42"/>
      <c r="L229" s="46"/>
      <c r="M229" s="218"/>
      <c r="N229" s="219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8" t="s">
        <v>146</v>
      </c>
      <c r="AU229" s="18" t="s">
        <v>91</v>
      </c>
    </row>
    <row r="230" s="2" customFormat="1" ht="16.5" customHeight="1">
      <c r="A230" s="40"/>
      <c r="B230" s="41"/>
      <c r="C230" s="202" t="s">
        <v>346</v>
      </c>
      <c r="D230" s="202" t="s">
        <v>139</v>
      </c>
      <c r="E230" s="203" t="s">
        <v>347</v>
      </c>
      <c r="F230" s="204" t="s">
        <v>348</v>
      </c>
      <c r="G230" s="205" t="s">
        <v>349</v>
      </c>
      <c r="H230" s="206">
        <v>1</v>
      </c>
      <c r="I230" s="207"/>
      <c r="J230" s="208">
        <f>ROUND(I230*H230,2)</f>
        <v>0</v>
      </c>
      <c r="K230" s="204" t="s">
        <v>143</v>
      </c>
      <c r="L230" s="46"/>
      <c r="M230" s="209" t="s">
        <v>79</v>
      </c>
      <c r="N230" s="210" t="s">
        <v>51</v>
      </c>
      <c r="O230" s="86"/>
      <c r="P230" s="211">
        <f>O230*H230</f>
        <v>0</v>
      </c>
      <c r="Q230" s="211">
        <v>0.0011199999999999999</v>
      </c>
      <c r="R230" s="211">
        <f>Q230*H230</f>
        <v>0.0011199999999999999</v>
      </c>
      <c r="S230" s="211">
        <v>0</v>
      </c>
      <c r="T230" s="212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3" t="s">
        <v>238</v>
      </c>
      <c r="AT230" s="213" t="s">
        <v>139</v>
      </c>
      <c r="AU230" s="213" t="s">
        <v>91</v>
      </c>
      <c r="AY230" s="18" t="s">
        <v>136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18" t="s">
        <v>89</v>
      </c>
      <c r="BK230" s="214">
        <f>ROUND(I230*H230,2)</f>
        <v>0</v>
      </c>
      <c r="BL230" s="18" t="s">
        <v>238</v>
      </c>
      <c r="BM230" s="213" t="s">
        <v>350</v>
      </c>
    </row>
    <row r="231" s="2" customFormat="1">
      <c r="A231" s="40"/>
      <c r="B231" s="41"/>
      <c r="C231" s="42"/>
      <c r="D231" s="215" t="s">
        <v>146</v>
      </c>
      <c r="E231" s="42"/>
      <c r="F231" s="216" t="s">
        <v>351</v>
      </c>
      <c r="G231" s="42"/>
      <c r="H231" s="42"/>
      <c r="I231" s="217"/>
      <c r="J231" s="42"/>
      <c r="K231" s="42"/>
      <c r="L231" s="46"/>
      <c r="M231" s="218"/>
      <c r="N231" s="219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146</v>
      </c>
      <c r="AU231" s="18" t="s">
        <v>91</v>
      </c>
    </row>
    <row r="232" s="2" customFormat="1" ht="33" customHeight="1">
      <c r="A232" s="40"/>
      <c r="B232" s="41"/>
      <c r="C232" s="202" t="s">
        <v>352</v>
      </c>
      <c r="D232" s="202" t="s">
        <v>139</v>
      </c>
      <c r="E232" s="203" t="s">
        <v>353</v>
      </c>
      <c r="F232" s="204" t="s">
        <v>354</v>
      </c>
      <c r="G232" s="205" t="s">
        <v>349</v>
      </c>
      <c r="H232" s="206">
        <v>3</v>
      </c>
      <c r="I232" s="207"/>
      <c r="J232" s="208">
        <f>ROUND(I232*H232,2)</f>
        <v>0</v>
      </c>
      <c r="K232" s="204" t="s">
        <v>79</v>
      </c>
      <c r="L232" s="46"/>
      <c r="M232" s="209" t="s">
        <v>79</v>
      </c>
      <c r="N232" s="210" t="s">
        <v>51</v>
      </c>
      <c r="O232" s="86"/>
      <c r="P232" s="211">
        <f>O232*H232</f>
        <v>0</v>
      </c>
      <c r="Q232" s="211">
        <v>0.28705000000000003</v>
      </c>
      <c r="R232" s="211">
        <f>Q232*H232</f>
        <v>0.86115000000000008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238</v>
      </c>
      <c r="AT232" s="213" t="s">
        <v>139</v>
      </c>
      <c r="AU232" s="213" t="s">
        <v>91</v>
      </c>
      <c r="AY232" s="18" t="s">
        <v>136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8" t="s">
        <v>89</v>
      </c>
      <c r="BK232" s="214">
        <f>ROUND(I232*H232,2)</f>
        <v>0</v>
      </c>
      <c r="BL232" s="18" t="s">
        <v>238</v>
      </c>
      <c r="BM232" s="213" t="s">
        <v>355</v>
      </c>
    </row>
    <row r="233" s="2" customFormat="1" ht="24.15" customHeight="1">
      <c r="A233" s="40"/>
      <c r="B233" s="41"/>
      <c r="C233" s="202" t="s">
        <v>356</v>
      </c>
      <c r="D233" s="202" t="s">
        <v>139</v>
      </c>
      <c r="E233" s="203" t="s">
        <v>357</v>
      </c>
      <c r="F233" s="204" t="s">
        <v>358</v>
      </c>
      <c r="G233" s="205" t="s">
        <v>349</v>
      </c>
      <c r="H233" s="206">
        <v>3</v>
      </c>
      <c r="I233" s="207"/>
      <c r="J233" s="208">
        <f>ROUND(I233*H233,2)</f>
        <v>0</v>
      </c>
      <c r="K233" s="204" t="s">
        <v>79</v>
      </c>
      <c r="L233" s="46"/>
      <c r="M233" s="209" t="s">
        <v>79</v>
      </c>
      <c r="N233" s="210" t="s">
        <v>51</v>
      </c>
      <c r="O233" s="86"/>
      <c r="P233" s="211">
        <f>O233*H233</f>
        <v>0</v>
      </c>
      <c r="Q233" s="211">
        <v>0.28705000000000003</v>
      </c>
      <c r="R233" s="211">
        <f>Q233*H233</f>
        <v>0.86115000000000008</v>
      </c>
      <c r="S233" s="211">
        <v>0</v>
      </c>
      <c r="T233" s="212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3" t="s">
        <v>238</v>
      </c>
      <c r="AT233" s="213" t="s">
        <v>139</v>
      </c>
      <c r="AU233" s="213" t="s">
        <v>91</v>
      </c>
      <c r="AY233" s="18" t="s">
        <v>136</v>
      </c>
      <c r="BE233" s="214">
        <f>IF(N233="základní",J233,0)</f>
        <v>0</v>
      </c>
      <c r="BF233" s="214">
        <f>IF(N233="snížená",J233,0)</f>
        <v>0</v>
      </c>
      <c r="BG233" s="214">
        <f>IF(N233="zákl. přenesená",J233,0)</f>
        <v>0</v>
      </c>
      <c r="BH233" s="214">
        <f>IF(N233="sníž. přenesená",J233,0)</f>
        <v>0</v>
      </c>
      <c r="BI233" s="214">
        <f>IF(N233="nulová",J233,0)</f>
        <v>0</v>
      </c>
      <c r="BJ233" s="18" t="s">
        <v>89</v>
      </c>
      <c r="BK233" s="214">
        <f>ROUND(I233*H233,2)</f>
        <v>0</v>
      </c>
      <c r="BL233" s="18" t="s">
        <v>238</v>
      </c>
      <c r="BM233" s="213" t="s">
        <v>359</v>
      </c>
    </row>
    <row r="234" s="2" customFormat="1" ht="33" customHeight="1">
      <c r="A234" s="40"/>
      <c r="B234" s="41"/>
      <c r="C234" s="202" t="s">
        <v>360</v>
      </c>
      <c r="D234" s="202" t="s">
        <v>139</v>
      </c>
      <c r="E234" s="203" t="s">
        <v>361</v>
      </c>
      <c r="F234" s="204" t="s">
        <v>362</v>
      </c>
      <c r="G234" s="205" t="s">
        <v>349</v>
      </c>
      <c r="H234" s="206">
        <v>3</v>
      </c>
      <c r="I234" s="207"/>
      <c r="J234" s="208">
        <f>ROUND(I234*H234,2)</f>
        <v>0</v>
      </c>
      <c r="K234" s="204" t="s">
        <v>79</v>
      </c>
      <c r="L234" s="46"/>
      <c r="M234" s="209" t="s">
        <v>79</v>
      </c>
      <c r="N234" s="210" t="s">
        <v>51</v>
      </c>
      <c r="O234" s="86"/>
      <c r="P234" s="211">
        <f>O234*H234</f>
        <v>0</v>
      </c>
      <c r="Q234" s="211">
        <v>0.28705000000000003</v>
      </c>
      <c r="R234" s="211">
        <f>Q234*H234</f>
        <v>0.86115000000000008</v>
      </c>
      <c r="S234" s="211">
        <v>0</v>
      </c>
      <c r="T234" s="212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3" t="s">
        <v>238</v>
      </c>
      <c r="AT234" s="213" t="s">
        <v>139</v>
      </c>
      <c r="AU234" s="213" t="s">
        <v>91</v>
      </c>
      <c r="AY234" s="18" t="s">
        <v>136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18" t="s">
        <v>89</v>
      </c>
      <c r="BK234" s="214">
        <f>ROUND(I234*H234,2)</f>
        <v>0</v>
      </c>
      <c r="BL234" s="18" t="s">
        <v>238</v>
      </c>
      <c r="BM234" s="213" t="s">
        <v>363</v>
      </c>
    </row>
    <row r="235" s="2" customFormat="1" ht="33" customHeight="1">
      <c r="A235" s="40"/>
      <c r="B235" s="41"/>
      <c r="C235" s="202" t="s">
        <v>364</v>
      </c>
      <c r="D235" s="202" t="s">
        <v>139</v>
      </c>
      <c r="E235" s="203" t="s">
        <v>365</v>
      </c>
      <c r="F235" s="204" t="s">
        <v>366</v>
      </c>
      <c r="G235" s="205" t="s">
        <v>349</v>
      </c>
      <c r="H235" s="206">
        <v>2</v>
      </c>
      <c r="I235" s="207"/>
      <c r="J235" s="208">
        <f>ROUND(I235*H235,2)</f>
        <v>0</v>
      </c>
      <c r="K235" s="204" t="s">
        <v>79</v>
      </c>
      <c r="L235" s="46"/>
      <c r="M235" s="209" t="s">
        <v>79</v>
      </c>
      <c r="N235" s="210" t="s">
        <v>51</v>
      </c>
      <c r="O235" s="86"/>
      <c r="P235" s="211">
        <f>O235*H235</f>
        <v>0</v>
      </c>
      <c r="Q235" s="211">
        <v>0.28705000000000003</v>
      </c>
      <c r="R235" s="211">
        <f>Q235*H235</f>
        <v>0.57410000000000005</v>
      </c>
      <c r="S235" s="211">
        <v>0</v>
      </c>
      <c r="T235" s="212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3" t="s">
        <v>238</v>
      </c>
      <c r="AT235" s="213" t="s">
        <v>139</v>
      </c>
      <c r="AU235" s="213" t="s">
        <v>91</v>
      </c>
      <c r="AY235" s="18" t="s">
        <v>136</v>
      </c>
      <c r="BE235" s="214">
        <f>IF(N235="základní",J235,0)</f>
        <v>0</v>
      </c>
      <c r="BF235" s="214">
        <f>IF(N235="snížená",J235,0)</f>
        <v>0</v>
      </c>
      <c r="BG235" s="214">
        <f>IF(N235="zákl. přenesená",J235,0)</f>
        <v>0</v>
      </c>
      <c r="BH235" s="214">
        <f>IF(N235="sníž. přenesená",J235,0)</f>
        <v>0</v>
      </c>
      <c r="BI235" s="214">
        <f>IF(N235="nulová",J235,0)</f>
        <v>0</v>
      </c>
      <c r="BJ235" s="18" t="s">
        <v>89</v>
      </c>
      <c r="BK235" s="214">
        <f>ROUND(I235*H235,2)</f>
        <v>0</v>
      </c>
      <c r="BL235" s="18" t="s">
        <v>238</v>
      </c>
      <c r="BM235" s="213" t="s">
        <v>367</v>
      </c>
    </row>
    <row r="236" s="2" customFormat="1" ht="24.15" customHeight="1">
      <c r="A236" s="40"/>
      <c r="B236" s="41"/>
      <c r="C236" s="202" t="s">
        <v>368</v>
      </c>
      <c r="D236" s="202" t="s">
        <v>139</v>
      </c>
      <c r="E236" s="203" t="s">
        <v>369</v>
      </c>
      <c r="F236" s="204" t="s">
        <v>370</v>
      </c>
      <c r="G236" s="205" t="s">
        <v>349</v>
      </c>
      <c r="H236" s="206">
        <v>3</v>
      </c>
      <c r="I236" s="207"/>
      <c r="J236" s="208">
        <f>ROUND(I236*H236,2)</f>
        <v>0</v>
      </c>
      <c r="K236" s="204" t="s">
        <v>79</v>
      </c>
      <c r="L236" s="46"/>
      <c r="M236" s="209" t="s">
        <v>79</v>
      </c>
      <c r="N236" s="210" t="s">
        <v>51</v>
      </c>
      <c r="O236" s="86"/>
      <c r="P236" s="211">
        <f>O236*H236</f>
        <v>0</v>
      </c>
      <c r="Q236" s="211">
        <v>0.28705000000000003</v>
      </c>
      <c r="R236" s="211">
        <f>Q236*H236</f>
        <v>0.86115000000000008</v>
      </c>
      <c r="S236" s="211">
        <v>0</v>
      </c>
      <c r="T236" s="212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3" t="s">
        <v>238</v>
      </c>
      <c r="AT236" s="213" t="s">
        <v>139</v>
      </c>
      <c r="AU236" s="213" t="s">
        <v>91</v>
      </c>
      <c r="AY236" s="18" t="s">
        <v>136</v>
      </c>
      <c r="BE236" s="214">
        <f>IF(N236="základní",J236,0)</f>
        <v>0</v>
      </c>
      <c r="BF236" s="214">
        <f>IF(N236="snížená",J236,0)</f>
        <v>0</v>
      </c>
      <c r="BG236" s="214">
        <f>IF(N236="zákl. přenesená",J236,0)</f>
        <v>0</v>
      </c>
      <c r="BH236" s="214">
        <f>IF(N236="sníž. přenesená",J236,0)</f>
        <v>0</v>
      </c>
      <c r="BI236" s="214">
        <f>IF(N236="nulová",J236,0)</f>
        <v>0</v>
      </c>
      <c r="BJ236" s="18" t="s">
        <v>89</v>
      </c>
      <c r="BK236" s="214">
        <f>ROUND(I236*H236,2)</f>
        <v>0</v>
      </c>
      <c r="BL236" s="18" t="s">
        <v>238</v>
      </c>
      <c r="BM236" s="213" t="s">
        <v>371</v>
      </c>
    </row>
    <row r="237" s="2" customFormat="1" ht="33" customHeight="1">
      <c r="A237" s="40"/>
      <c r="B237" s="41"/>
      <c r="C237" s="202" t="s">
        <v>372</v>
      </c>
      <c r="D237" s="202" t="s">
        <v>139</v>
      </c>
      <c r="E237" s="203" t="s">
        <v>373</v>
      </c>
      <c r="F237" s="204" t="s">
        <v>374</v>
      </c>
      <c r="G237" s="205" t="s">
        <v>349</v>
      </c>
      <c r="H237" s="206">
        <v>2</v>
      </c>
      <c r="I237" s="207"/>
      <c r="J237" s="208">
        <f>ROUND(I237*H237,2)</f>
        <v>0</v>
      </c>
      <c r="K237" s="204" t="s">
        <v>79</v>
      </c>
      <c r="L237" s="46"/>
      <c r="M237" s="209" t="s">
        <v>79</v>
      </c>
      <c r="N237" s="210" t="s">
        <v>51</v>
      </c>
      <c r="O237" s="86"/>
      <c r="P237" s="211">
        <f>O237*H237</f>
        <v>0</v>
      </c>
      <c r="Q237" s="211">
        <v>0.28705000000000003</v>
      </c>
      <c r="R237" s="211">
        <f>Q237*H237</f>
        <v>0.57410000000000005</v>
      </c>
      <c r="S237" s="211">
        <v>0</v>
      </c>
      <c r="T237" s="212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3" t="s">
        <v>238</v>
      </c>
      <c r="AT237" s="213" t="s">
        <v>139</v>
      </c>
      <c r="AU237" s="213" t="s">
        <v>91</v>
      </c>
      <c r="AY237" s="18" t="s">
        <v>136</v>
      </c>
      <c r="BE237" s="214">
        <f>IF(N237="základní",J237,0)</f>
        <v>0</v>
      </c>
      <c r="BF237" s="214">
        <f>IF(N237="snížená",J237,0)</f>
        <v>0</v>
      </c>
      <c r="BG237" s="214">
        <f>IF(N237="zákl. přenesená",J237,0)</f>
        <v>0</v>
      </c>
      <c r="BH237" s="214">
        <f>IF(N237="sníž. přenesená",J237,0)</f>
        <v>0</v>
      </c>
      <c r="BI237" s="214">
        <f>IF(N237="nulová",J237,0)</f>
        <v>0</v>
      </c>
      <c r="BJ237" s="18" t="s">
        <v>89</v>
      </c>
      <c r="BK237" s="214">
        <f>ROUND(I237*H237,2)</f>
        <v>0</v>
      </c>
      <c r="BL237" s="18" t="s">
        <v>238</v>
      </c>
      <c r="BM237" s="213" t="s">
        <v>375</v>
      </c>
    </row>
    <row r="238" s="2" customFormat="1" ht="16.5" customHeight="1">
      <c r="A238" s="40"/>
      <c r="B238" s="41"/>
      <c r="C238" s="202" t="s">
        <v>376</v>
      </c>
      <c r="D238" s="202" t="s">
        <v>139</v>
      </c>
      <c r="E238" s="203" t="s">
        <v>377</v>
      </c>
      <c r="F238" s="204" t="s">
        <v>378</v>
      </c>
      <c r="G238" s="205" t="s">
        <v>379</v>
      </c>
      <c r="H238" s="206">
        <v>1</v>
      </c>
      <c r="I238" s="207"/>
      <c r="J238" s="208">
        <f>ROUND(I238*H238,2)</f>
        <v>0</v>
      </c>
      <c r="K238" s="204" t="s">
        <v>143</v>
      </c>
      <c r="L238" s="46"/>
      <c r="M238" s="209" t="s">
        <v>79</v>
      </c>
      <c r="N238" s="210" t="s">
        <v>51</v>
      </c>
      <c r="O238" s="86"/>
      <c r="P238" s="211">
        <f>O238*H238</f>
        <v>0</v>
      </c>
      <c r="Q238" s="211">
        <v>0</v>
      </c>
      <c r="R238" s="211">
        <f>Q238*H238</f>
        <v>0</v>
      </c>
      <c r="S238" s="211">
        <v>0</v>
      </c>
      <c r="T238" s="212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3" t="s">
        <v>238</v>
      </c>
      <c r="AT238" s="213" t="s">
        <v>139</v>
      </c>
      <c r="AU238" s="213" t="s">
        <v>91</v>
      </c>
      <c r="AY238" s="18" t="s">
        <v>136</v>
      </c>
      <c r="BE238" s="214">
        <f>IF(N238="základní",J238,0)</f>
        <v>0</v>
      </c>
      <c r="BF238" s="214">
        <f>IF(N238="snížená",J238,0)</f>
        <v>0</v>
      </c>
      <c r="BG238" s="214">
        <f>IF(N238="zákl. přenesená",J238,0)</f>
        <v>0</v>
      </c>
      <c r="BH238" s="214">
        <f>IF(N238="sníž. přenesená",J238,0)</f>
        <v>0</v>
      </c>
      <c r="BI238" s="214">
        <f>IF(N238="nulová",J238,0)</f>
        <v>0</v>
      </c>
      <c r="BJ238" s="18" t="s">
        <v>89</v>
      </c>
      <c r="BK238" s="214">
        <f>ROUND(I238*H238,2)</f>
        <v>0</v>
      </c>
      <c r="BL238" s="18" t="s">
        <v>238</v>
      </c>
      <c r="BM238" s="213" t="s">
        <v>380</v>
      </c>
    </row>
    <row r="239" s="2" customFormat="1">
      <c r="A239" s="40"/>
      <c r="B239" s="41"/>
      <c r="C239" s="42"/>
      <c r="D239" s="215" t="s">
        <v>146</v>
      </c>
      <c r="E239" s="42"/>
      <c r="F239" s="216" t="s">
        <v>381</v>
      </c>
      <c r="G239" s="42"/>
      <c r="H239" s="42"/>
      <c r="I239" s="217"/>
      <c r="J239" s="42"/>
      <c r="K239" s="42"/>
      <c r="L239" s="46"/>
      <c r="M239" s="218"/>
      <c r="N239" s="219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8" t="s">
        <v>146</v>
      </c>
      <c r="AU239" s="18" t="s">
        <v>91</v>
      </c>
    </row>
    <row r="240" s="2" customFormat="1" ht="37.8" customHeight="1">
      <c r="A240" s="40"/>
      <c r="B240" s="41"/>
      <c r="C240" s="202" t="s">
        <v>382</v>
      </c>
      <c r="D240" s="202" t="s">
        <v>139</v>
      </c>
      <c r="E240" s="203" t="s">
        <v>383</v>
      </c>
      <c r="F240" s="204" t="s">
        <v>384</v>
      </c>
      <c r="G240" s="205" t="s">
        <v>275</v>
      </c>
      <c r="H240" s="206">
        <v>3</v>
      </c>
      <c r="I240" s="207"/>
      <c r="J240" s="208">
        <f>ROUND(I240*H240,2)</f>
        <v>0</v>
      </c>
      <c r="K240" s="204" t="s">
        <v>143</v>
      </c>
      <c r="L240" s="46"/>
      <c r="M240" s="209" t="s">
        <v>79</v>
      </c>
      <c r="N240" s="210" t="s">
        <v>51</v>
      </c>
      <c r="O240" s="86"/>
      <c r="P240" s="211">
        <f>O240*H240</f>
        <v>0</v>
      </c>
      <c r="Q240" s="211">
        <v>0.01976</v>
      </c>
      <c r="R240" s="211">
        <f>Q240*H240</f>
        <v>0.059279999999999999</v>
      </c>
      <c r="S240" s="211">
        <v>0</v>
      </c>
      <c r="T240" s="212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3" t="s">
        <v>238</v>
      </c>
      <c r="AT240" s="213" t="s">
        <v>139</v>
      </c>
      <c r="AU240" s="213" t="s">
        <v>91</v>
      </c>
      <c r="AY240" s="18" t="s">
        <v>136</v>
      </c>
      <c r="BE240" s="214">
        <f>IF(N240="základní",J240,0)</f>
        <v>0</v>
      </c>
      <c r="BF240" s="214">
        <f>IF(N240="snížená",J240,0)</f>
        <v>0</v>
      </c>
      <c r="BG240" s="214">
        <f>IF(N240="zákl. přenesená",J240,0)</f>
        <v>0</v>
      </c>
      <c r="BH240" s="214">
        <f>IF(N240="sníž. přenesená",J240,0)</f>
        <v>0</v>
      </c>
      <c r="BI240" s="214">
        <f>IF(N240="nulová",J240,0)</f>
        <v>0</v>
      </c>
      <c r="BJ240" s="18" t="s">
        <v>89</v>
      </c>
      <c r="BK240" s="214">
        <f>ROUND(I240*H240,2)</f>
        <v>0</v>
      </c>
      <c r="BL240" s="18" t="s">
        <v>238</v>
      </c>
      <c r="BM240" s="213" t="s">
        <v>385</v>
      </c>
    </row>
    <row r="241" s="2" customFormat="1">
      <c r="A241" s="40"/>
      <c r="B241" s="41"/>
      <c r="C241" s="42"/>
      <c r="D241" s="215" t="s">
        <v>146</v>
      </c>
      <c r="E241" s="42"/>
      <c r="F241" s="216" t="s">
        <v>386</v>
      </c>
      <c r="G241" s="42"/>
      <c r="H241" s="42"/>
      <c r="I241" s="217"/>
      <c r="J241" s="42"/>
      <c r="K241" s="42"/>
      <c r="L241" s="46"/>
      <c r="M241" s="218"/>
      <c r="N241" s="219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146</v>
      </c>
      <c r="AU241" s="18" t="s">
        <v>91</v>
      </c>
    </row>
    <row r="242" s="13" customFormat="1">
      <c r="A242" s="13"/>
      <c r="B242" s="220"/>
      <c r="C242" s="221"/>
      <c r="D242" s="222" t="s">
        <v>148</v>
      </c>
      <c r="E242" s="223" t="s">
        <v>79</v>
      </c>
      <c r="F242" s="224" t="s">
        <v>387</v>
      </c>
      <c r="G242" s="221"/>
      <c r="H242" s="225">
        <v>3</v>
      </c>
      <c r="I242" s="226"/>
      <c r="J242" s="221"/>
      <c r="K242" s="221"/>
      <c r="L242" s="227"/>
      <c r="M242" s="228"/>
      <c r="N242" s="229"/>
      <c r="O242" s="229"/>
      <c r="P242" s="229"/>
      <c r="Q242" s="229"/>
      <c r="R242" s="229"/>
      <c r="S242" s="229"/>
      <c r="T242" s="23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1" t="s">
        <v>148</v>
      </c>
      <c r="AU242" s="231" t="s">
        <v>91</v>
      </c>
      <c r="AV242" s="13" t="s">
        <v>91</v>
      </c>
      <c r="AW242" s="13" t="s">
        <v>42</v>
      </c>
      <c r="AX242" s="13" t="s">
        <v>81</v>
      </c>
      <c r="AY242" s="231" t="s">
        <v>136</v>
      </c>
    </row>
    <row r="243" s="14" customFormat="1">
      <c r="A243" s="14"/>
      <c r="B243" s="232"/>
      <c r="C243" s="233"/>
      <c r="D243" s="222" t="s">
        <v>148</v>
      </c>
      <c r="E243" s="234" t="s">
        <v>79</v>
      </c>
      <c r="F243" s="235" t="s">
        <v>151</v>
      </c>
      <c r="G243" s="233"/>
      <c r="H243" s="236">
        <v>3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2" t="s">
        <v>148</v>
      </c>
      <c r="AU243" s="242" t="s">
        <v>91</v>
      </c>
      <c r="AV243" s="14" t="s">
        <v>144</v>
      </c>
      <c r="AW243" s="14" t="s">
        <v>42</v>
      </c>
      <c r="AX243" s="14" t="s">
        <v>89</v>
      </c>
      <c r="AY243" s="242" t="s">
        <v>136</v>
      </c>
    </row>
    <row r="244" s="2" customFormat="1" ht="37.8" customHeight="1">
      <c r="A244" s="40"/>
      <c r="B244" s="41"/>
      <c r="C244" s="202" t="s">
        <v>388</v>
      </c>
      <c r="D244" s="202" t="s">
        <v>139</v>
      </c>
      <c r="E244" s="203" t="s">
        <v>389</v>
      </c>
      <c r="F244" s="204" t="s">
        <v>390</v>
      </c>
      <c r="G244" s="205" t="s">
        <v>349</v>
      </c>
      <c r="H244" s="206">
        <v>5</v>
      </c>
      <c r="I244" s="207"/>
      <c r="J244" s="208">
        <f>ROUND(I244*H244,2)</f>
        <v>0</v>
      </c>
      <c r="K244" s="204" t="s">
        <v>79</v>
      </c>
      <c r="L244" s="46"/>
      <c r="M244" s="209" t="s">
        <v>79</v>
      </c>
      <c r="N244" s="210" t="s">
        <v>51</v>
      </c>
      <c r="O244" s="86"/>
      <c r="P244" s="211">
        <f>O244*H244</f>
        <v>0</v>
      </c>
      <c r="Q244" s="211">
        <v>0.0086599999999999993</v>
      </c>
      <c r="R244" s="211">
        <f>Q244*H244</f>
        <v>0.043299999999999998</v>
      </c>
      <c r="S244" s="211">
        <v>0</v>
      </c>
      <c r="T244" s="212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3" t="s">
        <v>238</v>
      </c>
      <c r="AT244" s="213" t="s">
        <v>139</v>
      </c>
      <c r="AU244" s="213" t="s">
        <v>91</v>
      </c>
      <c r="AY244" s="18" t="s">
        <v>136</v>
      </c>
      <c r="BE244" s="214">
        <f>IF(N244="základní",J244,0)</f>
        <v>0</v>
      </c>
      <c r="BF244" s="214">
        <f>IF(N244="snížená",J244,0)</f>
        <v>0</v>
      </c>
      <c r="BG244" s="214">
        <f>IF(N244="zákl. přenesená",J244,0)</f>
        <v>0</v>
      </c>
      <c r="BH244" s="214">
        <f>IF(N244="sníž. přenesená",J244,0)</f>
        <v>0</v>
      </c>
      <c r="BI244" s="214">
        <f>IF(N244="nulová",J244,0)</f>
        <v>0</v>
      </c>
      <c r="BJ244" s="18" t="s">
        <v>89</v>
      </c>
      <c r="BK244" s="214">
        <f>ROUND(I244*H244,2)</f>
        <v>0</v>
      </c>
      <c r="BL244" s="18" t="s">
        <v>238</v>
      </c>
      <c r="BM244" s="213" t="s">
        <v>391</v>
      </c>
    </row>
    <row r="245" s="13" customFormat="1">
      <c r="A245" s="13"/>
      <c r="B245" s="220"/>
      <c r="C245" s="221"/>
      <c r="D245" s="222" t="s">
        <v>148</v>
      </c>
      <c r="E245" s="223" t="s">
        <v>79</v>
      </c>
      <c r="F245" s="224" t="s">
        <v>392</v>
      </c>
      <c r="G245" s="221"/>
      <c r="H245" s="225">
        <v>3</v>
      </c>
      <c r="I245" s="226"/>
      <c r="J245" s="221"/>
      <c r="K245" s="221"/>
      <c r="L245" s="227"/>
      <c r="M245" s="228"/>
      <c r="N245" s="229"/>
      <c r="O245" s="229"/>
      <c r="P245" s="229"/>
      <c r="Q245" s="229"/>
      <c r="R245" s="229"/>
      <c r="S245" s="229"/>
      <c r="T245" s="23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1" t="s">
        <v>148</v>
      </c>
      <c r="AU245" s="231" t="s">
        <v>91</v>
      </c>
      <c r="AV245" s="13" t="s">
        <v>91</v>
      </c>
      <c r="AW245" s="13" t="s">
        <v>42</v>
      </c>
      <c r="AX245" s="13" t="s">
        <v>81</v>
      </c>
      <c r="AY245" s="231" t="s">
        <v>136</v>
      </c>
    </row>
    <row r="246" s="13" customFormat="1">
      <c r="A246" s="13"/>
      <c r="B246" s="220"/>
      <c r="C246" s="221"/>
      <c r="D246" s="222" t="s">
        <v>148</v>
      </c>
      <c r="E246" s="223" t="s">
        <v>79</v>
      </c>
      <c r="F246" s="224" t="s">
        <v>393</v>
      </c>
      <c r="G246" s="221"/>
      <c r="H246" s="225">
        <v>2</v>
      </c>
      <c r="I246" s="226"/>
      <c r="J246" s="221"/>
      <c r="K246" s="221"/>
      <c r="L246" s="227"/>
      <c r="M246" s="228"/>
      <c r="N246" s="229"/>
      <c r="O246" s="229"/>
      <c r="P246" s="229"/>
      <c r="Q246" s="229"/>
      <c r="R246" s="229"/>
      <c r="S246" s="229"/>
      <c r="T246" s="23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1" t="s">
        <v>148</v>
      </c>
      <c r="AU246" s="231" t="s">
        <v>91</v>
      </c>
      <c r="AV246" s="13" t="s">
        <v>91</v>
      </c>
      <c r="AW246" s="13" t="s">
        <v>42</v>
      </c>
      <c r="AX246" s="13" t="s">
        <v>81</v>
      </c>
      <c r="AY246" s="231" t="s">
        <v>136</v>
      </c>
    </row>
    <row r="247" s="14" customFormat="1">
      <c r="A247" s="14"/>
      <c r="B247" s="232"/>
      <c r="C247" s="233"/>
      <c r="D247" s="222" t="s">
        <v>148</v>
      </c>
      <c r="E247" s="234" t="s">
        <v>79</v>
      </c>
      <c r="F247" s="235" t="s">
        <v>151</v>
      </c>
      <c r="G247" s="233"/>
      <c r="H247" s="236">
        <v>5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2" t="s">
        <v>148</v>
      </c>
      <c r="AU247" s="242" t="s">
        <v>91</v>
      </c>
      <c r="AV247" s="14" t="s">
        <v>144</v>
      </c>
      <c r="AW247" s="14" t="s">
        <v>42</v>
      </c>
      <c r="AX247" s="14" t="s">
        <v>89</v>
      </c>
      <c r="AY247" s="242" t="s">
        <v>136</v>
      </c>
    </row>
    <row r="248" s="2" customFormat="1" ht="44.25" customHeight="1">
      <c r="A248" s="40"/>
      <c r="B248" s="41"/>
      <c r="C248" s="202" t="s">
        <v>394</v>
      </c>
      <c r="D248" s="202" t="s">
        <v>139</v>
      </c>
      <c r="E248" s="203" t="s">
        <v>395</v>
      </c>
      <c r="F248" s="204" t="s">
        <v>396</v>
      </c>
      <c r="G248" s="205" t="s">
        <v>349</v>
      </c>
      <c r="H248" s="206">
        <v>2</v>
      </c>
      <c r="I248" s="207"/>
      <c r="J248" s="208">
        <f>ROUND(I248*H248,2)</f>
        <v>0</v>
      </c>
      <c r="K248" s="204" t="s">
        <v>79</v>
      </c>
      <c r="L248" s="46"/>
      <c r="M248" s="209" t="s">
        <v>79</v>
      </c>
      <c r="N248" s="210" t="s">
        <v>51</v>
      </c>
      <c r="O248" s="86"/>
      <c r="P248" s="211">
        <f>O248*H248</f>
        <v>0</v>
      </c>
      <c r="Q248" s="211">
        <v>0.0059800000000000001</v>
      </c>
      <c r="R248" s="211">
        <f>Q248*H248</f>
        <v>0.01196</v>
      </c>
      <c r="S248" s="211">
        <v>0</v>
      </c>
      <c r="T248" s="212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3" t="s">
        <v>238</v>
      </c>
      <c r="AT248" s="213" t="s">
        <v>139</v>
      </c>
      <c r="AU248" s="213" t="s">
        <v>91</v>
      </c>
      <c r="AY248" s="18" t="s">
        <v>136</v>
      </c>
      <c r="BE248" s="214">
        <f>IF(N248="základní",J248,0)</f>
        <v>0</v>
      </c>
      <c r="BF248" s="214">
        <f>IF(N248="snížená",J248,0)</f>
        <v>0</v>
      </c>
      <c r="BG248" s="214">
        <f>IF(N248="zákl. přenesená",J248,0)</f>
        <v>0</v>
      </c>
      <c r="BH248" s="214">
        <f>IF(N248="sníž. přenesená",J248,0)</f>
        <v>0</v>
      </c>
      <c r="BI248" s="214">
        <f>IF(N248="nulová",J248,0)</f>
        <v>0</v>
      </c>
      <c r="BJ248" s="18" t="s">
        <v>89</v>
      </c>
      <c r="BK248" s="214">
        <f>ROUND(I248*H248,2)</f>
        <v>0</v>
      </c>
      <c r="BL248" s="18" t="s">
        <v>238</v>
      </c>
      <c r="BM248" s="213" t="s">
        <v>397</v>
      </c>
    </row>
    <row r="249" s="13" customFormat="1">
      <c r="A249" s="13"/>
      <c r="B249" s="220"/>
      <c r="C249" s="221"/>
      <c r="D249" s="222" t="s">
        <v>148</v>
      </c>
      <c r="E249" s="223" t="s">
        <v>79</v>
      </c>
      <c r="F249" s="224" t="s">
        <v>315</v>
      </c>
      <c r="G249" s="221"/>
      <c r="H249" s="225">
        <v>1</v>
      </c>
      <c r="I249" s="226"/>
      <c r="J249" s="221"/>
      <c r="K249" s="221"/>
      <c r="L249" s="227"/>
      <c r="M249" s="228"/>
      <c r="N249" s="229"/>
      <c r="O249" s="229"/>
      <c r="P249" s="229"/>
      <c r="Q249" s="229"/>
      <c r="R249" s="229"/>
      <c r="S249" s="229"/>
      <c r="T249" s="23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1" t="s">
        <v>148</v>
      </c>
      <c r="AU249" s="231" t="s">
        <v>91</v>
      </c>
      <c r="AV249" s="13" t="s">
        <v>91</v>
      </c>
      <c r="AW249" s="13" t="s">
        <v>42</v>
      </c>
      <c r="AX249" s="13" t="s">
        <v>81</v>
      </c>
      <c r="AY249" s="231" t="s">
        <v>136</v>
      </c>
    </row>
    <row r="250" s="13" customFormat="1">
      <c r="A250" s="13"/>
      <c r="B250" s="220"/>
      <c r="C250" s="221"/>
      <c r="D250" s="222" t="s">
        <v>148</v>
      </c>
      <c r="E250" s="223" t="s">
        <v>79</v>
      </c>
      <c r="F250" s="224" t="s">
        <v>316</v>
      </c>
      <c r="G250" s="221"/>
      <c r="H250" s="225">
        <v>1</v>
      </c>
      <c r="I250" s="226"/>
      <c r="J250" s="221"/>
      <c r="K250" s="221"/>
      <c r="L250" s="227"/>
      <c r="M250" s="228"/>
      <c r="N250" s="229"/>
      <c r="O250" s="229"/>
      <c r="P250" s="229"/>
      <c r="Q250" s="229"/>
      <c r="R250" s="229"/>
      <c r="S250" s="229"/>
      <c r="T250" s="23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1" t="s">
        <v>148</v>
      </c>
      <c r="AU250" s="231" t="s">
        <v>91</v>
      </c>
      <c r="AV250" s="13" t="s">
        <v>91</v>
      </c>
      <c r="AW250" s="13" t="s">
        <v>42</v>
      </c>
      <c r="AX250" s="13" t="s">
        <v>81</v>
      </c>
      <c r="AY250" s="231" t="s">
        <v>136</v>
      </c>
    </row>
    <row r="251" s="14" customFormat="1">
      <c r="A251" s="14"/>
      <c r="B251" s="232"/>
      <c r="C251" s="233"/>
      <c r="D251" s="222" t="s">
        <v>148</v>
      </c>
      <c r="E251" s="234" t="s">
        <v>79</v>
      </c>
      <c r="F251" s="235" t="s">
        <v>151</v>
      </c>
      <c r="G251" s="233"/>
      <c r="H251" s="236">
        <v>2</v>
      </c>
      <c r="I251" s="237"/>
      <c r="J251" s="233"/>
      <c r="K251" s="233"/>
      <c r="L251" s="238"/>
      <c r="M251" s="239"/>
      <c r="N251" s="240"/>
      <c r="O251" s="240"/>
      <c r="P251" s="240"/>
      <c r="Q251" s="240"/>
      <c r="R251" s="240"/>
      <c r="S251" s="240"/>
      <c r="T251" s="24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2" t="s">
        <v>148</v>
      </c>
      <c r="AU251" s="242" t="s">
        <v>91</v>
      </c>
      <c r="AV251" s="14" t="s">
        <v>144</v>
      </c>
      <c r="AW251" s="14" t="s">
        <v>42</v>
      </c>
      <c r="AX251" s="14" t="s">
        <v>89</v>
      </c>
      <c r="AY251" s="242" t="s">
        <v>136</v>
      </c>
    </row>
    <row r="252" s="2" customFormat="1" ht="44.25" customHeight="1">
      <c r="A252" s="40"/>
      <c r="B252" s="41"/>
      <c r="C252" s="202" t="s">
        <v>398</v>
      </c>
      <c r="D252" s="202" t="s">
        <v>139</v>
      </c>
      <c r="E252" s="203" t="s">
        <v>399</v>
      </c>
      <c r="F252" s="204" t="s">
        <v>400</v>
      </c>
      <c r="G252" s="205" t="s">
        <v>349</v>
      </c>
      <c r="H252" s="206">
        <v>5</v>
      </c>
      <c r="I252" s="207"/>
      <c r="J252" s="208">
        <f>ROUND(I252*H252,2)</f>
        <v>0</v>
      </c>
      <c r="K252" s="204" t="s">
        <v>79</v>
      </c>
      <c r="L252" s="46"/>
      <c r="M252" s="209" t="s">
        <v>79</v>
      </c>
      <c r="N252" s="210" t="s">
        <v>51</v>
      </c>
      <c r="O252" s="86"/>
      <c r="P252" s="211">
        <f>O252*H252</f>
        <v>0</v>
      </c>
      <c r="Q252" s="211">
        <v>0.0059800000000000001</v>
      </c>
      <c r="R252" s="211">
        <f>Q252*H252</f>
        <v>0.029899999999999999</v>
      </c>
      <c r="S252" s="211">
        <v>0</v>
      </c>
      <c r="T252" s="212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3" t="s">
        <v>238</v>
      </c>
      <c r="AT252" s="213" t="s">
        <v>139</v>
      </c>
      <c r="AU252" s="213" t="s">
        <v>91</v>
      </c>
      <c r="AY252" s="18" t="s">
        <v>136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18" t="s">
        <v>89</v>
      </c>
      <c r="BK252" s="214">
        <f>ROUND(I252*H252,2)</f>
        <v>0</v>
      </c>
      <c r="BL252" s="18" t="s">
        <v>238</v>
      </c>
      <c r="BM252" s="213" t="s">
        <v>401</v>
      </c>
    </row>
    <row r="253" s="13" customFormat="1">
      <c r="A253" s="13"/>
      <c r="B253" s="220"/>
      <c r="C253" s="221"/>
      <c r="D253" s="222" t="s">
        <v>148</v>
      </c>
      <c r="E253" s="223" t="s">
        <v>79</v>
      </c>
      <c r="F253" s="224" t="s">
        <v>392</v>
      </c>
      <c r="G253" s="221"/>
      <c r="H253" s="225">
        <v>3</v>
      </c>
      <c r="I253" s="226"/>
      <c r="J253" s="221"/>
      <c r="K253" s="221"/>
      <c r="L253" s="227"/>
      <c r="M253" s="228"/>
      <c r="N253" s="229"/>
      <c r="O253" s="229"/>
      <c r="P253" s="229"/>
      <c r="Q253" s="229"/>
      <c r="R253" s="229"/>
      <c r="S253" s="229"/>
      <c r="T253" s="23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1" t="s">
        <v>148</v>
      </c>
      <c r="AU253" s="231" t="s">
        <v>91</v>
      </c>
      <c r="AV253" s="13" t="s">
        <v>91</v>
      </c>
      <c r="AW253" s="13" t="s">
        <v>42</v>
      </c>
      <c r="AX253" s="13" t="s">
        <v>81</v>
      </c>
      <c r="AY253" s="231" t="s">
        <v>136</v>
      </c>
    </row>
    <row r="254" s="13" customFormat="1">
      <c r="A254" s="13"/>
      <c r="B254" s="220"/>
      <c r="C254" s="221"/>
      <c r="D254" s="222" t="s">
        <v>148</v>
      </c>
      <c r="E254" s="223" t="s">
        <v>79</v>
      </c>
      <c r="F254" s="224" t="s">
        <v>393</v>
      </c>
      <c r="G254" s="221"/>
      <c r="H254" s="225">
        <v>2</v>
      </c>
      <c r="I254" s="226"/>
      <c r="J254" s="221"/>
      <c r="K254" s="221"/>
      <c r="L254" s="227"/>
      <c r="M254" s="228"/>
      <c r="N254" s="229"/>
      <c r="O254" s="229"/>
      <c r="P254" s="229"/>
      <c r="Q254" s="229"/>
      <c r="R254" s="229"/>
      <c r="S254" s="229"/>
      <c r="T254" s="23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1" t="s">
        <v>148</v>
      </c>
      <c r="AU254" s="231" t="s">
        <v>91</v>
      </c>
      <c r="AV254" s="13" t="s">
        <v>91</v>
      </c>
      <c r="AW254" s="13" t="s">
        <v>42</v>
      </c>
      <c r="AX254" s="13" t="s">
        <v>81</v>
      </c>
      <c r="AY254" s="231" t="s">
        <v>136</v>
      </c>
    </row>
    <row r="255" s="14" customFormat="1">
      <c r="A255" s="14"/>
      <c r="B255" s="232"/>
      <c r="C255" s="233"/>
      <c r="D255" s="222" t="s">
        <v>148</v>
      </c>
      <c r="E255" s="234" t="s">
        <v>79</v>
      </c>
      <c r="F255" s="235" t="s">
        <v>151</v>
      </c>
      <c r="G255" s="233"/>
      <c r="H255" s="236">
        <v>5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2" t="s">
        <v>148</v>
      </c>
      <c r="AU255" s="242" t="s">
        <v>91</v>
      </c>
      <c r="AV255" s="14" t="s">
        <v>144</v>
      </c>
      <c r="AW255" s="14" t="s">
        <v>42</v>
      </c>
      <c r="AX255" s="14" t="s">
        <v>89</v>
      </c>
      <c r="AY255" s="242" t="s">
        <v>136</v>
      </c>
    </row>
    <row r="256" s="2" customFormat="1" ht="37.8" customHeight="1">
      <c r="A256" s="40"/>
      <c r="B256" s="41"/>
      <c r="C256" s="202" t="s">
        <v>402</v>
      </c>
      <c r="D256" s="202" t="s">
        <v>139</v>
      </c>
      <c r="E256" s="203" t="s">
        <v>403</v>
      </c>
      <c r="F256" s="204" t="s">
        <v>404</v>
      </c>
      <c r="G256" s="205" t="s">
        <v>405</v>
      </c>
      <c r="H256" s="206">
        <v>72</v>
      </c>
      <c r="I256" s="207"/>
      <c r="J256" s="208">
        <f>ROUND(I256*H256,2)</f>
        <v>0</v>
      </c>
      <c r="K256" s="204" t="s">
        <v>79</v>
      </c>
      <c r="L256" s="46"/>
      <c r="M256" s="209" t="s">
        <v>79</v>
      </c>
      <c r="N256" s="210" t="s">
        <v>51</v>
      </c>
      <c r="O256" s="86"/>
      <c r="P256" s="211">
        <f>O256*H256</f>
        <v>0</v>
      </c>
      <c r="Q256" s="211">
        <v>0</v>
      </c>
      <c r="R256" s="211">
        <f>Q256*H256</f>
        <v>0</v>
      </c>
      <c r="S256" s="211">
        <v>0</v>
      </c>
      <c r="T256" s="212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3" t="s">
        <v>238</v>
      </c>
      <c r="AT256" s="213" t="s">
        <v>139</v>
      </c>
      <c r="AU256" s="213" t="s">
        <v>91</v>
      </c>
      <c r="AY256" s="18" t="s">
        <v>136</v>
      </c>
      <c r="BE256" s="214">
        <f>IF(N256="základní",J256,0)</f>
        <v>0</v>
      </c>
      <c r="BF256" s="214">
        <f>IF(N256="snížená",J256,0)</f>
        <v>0</v>
      </c>
      <c r="BG256" s="214">
        <f>IF(N256="zákl. přenesená",J256,0)</f>
        <v>0</v>
      </c>
      <c r="BH256" s="214">
        <f>IF(N256="sníž. přenesená",J256,0)</f>
        <v>0</v>
      </c>
      <c r="BI256" s="214">
        <f>IF(N256="nulová",J256,0)</f>
        <v>0</v>
      </c>
      <c r="BJ256" s="18" t="s">
        <v>89</v>
      </c>
      <c r="BK256" s="214">
        <f>ROUND(I256*H256,2)</f>
        <v>0</v>
      </c>
      <c r="BL256" s="18" t="s">
        <v>238</v>
      </c>
      <c r="BM256" s="213" t="s">
        <v>406</v>
      </c>
    </row>
    <row r="257" s="2" customFormat="1" ht="37.8" customHeight="1">
      <c r="A257" s="40"/>
      <c r="B257" s="41"/>
      <c r="C257" s="202" t="s">
        <v>407</v>
      </c>
      <c r="D257" s="202" t="s">
        <v>139</v>
      </c>
      <c r="E257" s="203" t="s">
        <v>408</v>
      </c>
      <c r="F257" s="204" t="s">
        <v>409</v>
      </c>
      <c r="G257" s="205" t="s">
        <v>168</v>
      </c>
      <c r="H257" s="206">
        <v>4.9669999999999996</v>
      </c>
      <c r="I257" s="207"/>
      <c r="J257" s="208">
        <f>ROUND(I257*H257,2)</f>
        <v>0</v>
      </c>
      <c r="K257" s="204" t="s">
        <v>143</v>
      </c>
      <c r="L257" s="46"/>
      <c r="M257" s="209" t="s">
        <v>79</v>
      </c>
      <c r="N257" s="210" t="s">
        <v>51</v>
      </c>
      <c r="O257" s="86"/>
      <c r="P257" s="211">
        <f>O257*H257</f>
        <v>0</v>
      </c>
      <c r="Q257" s="211">
        <v>0</v>
      </c>
      <c r="R257" s="211">
        <f>Q257*H257</f>
        <v>0</v>
      </c>
      <c r="S257" s="211">
        <v>0</v>
      </c>
      <c r="T257" s="212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3" t="s">
        <v>238</v>
      </c>
      <c r="AT257" s="213" t="s">
        <v>139</v>
      </c>
      <c r="AU257" s="213" t="s">
        <v>91</v>
      </c>
      <c r="AY257" s="18" t="s">
        <v>136</v>
      </c>
      <c r="BE257" s="214">
        <f>IF(N257="základní",J257,0)</f>
        <v>0</v>
      </c>
      <c r="BF257" s="214">
        <f>IF(N257="snížená",J257,0)</f>
        <v>0</v>
      </c>
      <c r="BG257" s="214">
        <f>IF(N257="zákl. přenesená",J257,0)</f>
        <v>0</v>
      </c>
      <c r="BH257" s="214">
        <f>IF(N257="sníž. přenesená",J257,0)</f>
        <v>0</v>
      </c>
      <c r="BI257" s="214">
        <f>IF(N257="nulová",J257,0)</f>
        <v>0</v>
      </c>
      <c r="BJ257" s="18" t="s">
        <v>89</v>
      </c>
      <c r="BK257" s="214">
        <f>ROUND(I257*H257,2)</f>
        <v>0</v>
      </c>
      <c r="BL257" s="18" t="s">
        <v>238</v>
      </c>
      <c r="BM257" s="213" t="s">
        <v>410</v>
      </c>
    </row>
    <row r="258" s="2" customFormat="1">
      <c r="A258" s="40"/>
      <c r="B258" s="41"/>
      <c r="C258" s="42"/>
      <c r="D258" s="215" t="s">
        <v>146</v>
      </c>
      <c r="E258" s="42"/>
      <c r="F258" s="216" t="s">
        <v>411</v>
      </c>
      <c r="G258" s="42"/>
      <c r="H258" s="42"/>
      <c r="I258" s="217"/>
      <c r="J258" s="42"/>
      <c r="K258" s="42"/>
      <c r="L258" s="46"/>
      <c r="M258" s="218"/>
      <c r="N258" s="219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146</v>
      </c>
      <c r="AU258" s="18" t="s">
        <v>91</v>
      </c>
    </row>
    <row r="259" s="12" customFormat="1" ht="22.8" customHeight="1">
      <c r="A259" s="12"/>
      <c r="B259" s="186"/>
      <c r="C259" s="187"/>
      <c r="D259" s="188" t="s">
        <v>80</v>
      </c>
      <c r="E259" s="200" t="s">
        <v>412</v>
      </c>
      <c r="F259" s="200" t="s">
        <v>413</v>
      </c>
      <c r="G259" s="187"/>
      <c r="H259" s="187"/>
      <c r="I259" s="190"/>
      <c r="J259" s="201">
        <f>BK259</f>
        <v>0</v>
      </c>
      <c r="K259" s="187"/>
      <c r="L259" s="192"/>
      <c r="M259" s="193"/>
      <c r="N259" s="194"/>
      <c r="O259" s="194"/>
      <c r="P259" s="195">
        <f>SUM(P260:P283)</f>
        <v>0</v>
      </c>
      <c r="Q259" s="194"/>
      <c r="R259" s="195">
        <f>SUM(R260:R283)</f>
        <v>1.43815</v>
      </c>
      <c r="S259" s="194"/>
      <c r="T259" s="196">
        <f>SUM(T260:T283)</f>
        <v>1.4297000000000002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97" t="s">
        <v>91</v>
      </c>
      <c r="AT259" s="198" t="s">
        <v>80</v>
      </c>
      <c r="AU259" s="198" t="s">
        <v>89</v>
      </c>
      <c r="AY259" s="197" t="s">
        <v>136</v>
      </c>
      <c r="BK259" s="199">
        <f>SUM(BK260:BK283)</f>
        <v>0</v>
      </c>
    </row>
    <row r="260" s="2" customFormat="1" ht="24.15" customHeight="1">
      <c r="A260" s="40"/>
      <c r="B260" s="41"/>
      <c r="C260" s="202" t="s">
        <v>414</v>
      </c>
      <c r="D260" s="202" t="s">
        <v>139</v>
      </c>
      <c r="E260" s="203" t="s">
        <v>415</v>
      </c>
      <c r="F260" s="204" t="s">
        <v>416</v>
      </c>
      <c r="G260" s="205" t="s">
        <v>245</v>
      </c>
      <c r="H260" s="206">
        <v>170</v>
      </c>
      <c r="I260" s="207"/>
      <c r="J260" s="208">
        <f>ROUND(I260*H260,2)</f>
        <v>0</v>
      </c>
      <c r="K260" s="204" t="s">
        <v>143</v>
      </c>
      <c r="L260" s="46"/>
      <c r="M260" s="209" t="s">
        <v>79</v>
      </c>
      <c r="N260" s="210" t="s">
        <v>51</v>
      </c>
      <c r="O260" s="86"/>
      <c r="P260" s="211">
        <f>O260*H260</f>
        <v>0</v>
      </c>
      <c r="Q260" s="211">
        <v>6.0000000000000002E-05</v>
      </c>
      <c r="R260" s="211">
        <f>Q260*H260</f>
        <v>0.010200000000000001</v>
      </c>
      <c r="S260" s="211">
        <v>0.0084100000000000008</v>
      </c>
      <c r="T260" s="212">
        <f>S260*H260</f>
        <v>1.4297000000000002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3" t="s">
        <v>238</v>
      </c>
      <c r="AT260" s="213" t="s">
        <v>139</v>
      </c>
      <c r="AU260" s="213" t="s">
        <v>91</v>
      </c>
      <c r="AY260" s="18" t="s">
        <v>136</v>
      </c>
      <c r="BE260" s="214">
        <f>IF(N260="základní",J260,0)</f>
        <v>0</v>
      </c>
      <c r="BF260" s="214">
        <f>IF(N260="snížená",J260,0)</f>
        <v>0</v>
      </c>
      <c r="BG260" s="214">
        <f>IF(N260="zákl. přenesená",J260,0)</f>
        <v>0</v>
      </c>
      <c r="BH260" s="214">
        <f>IF(N260="sníž. přenesená",J260,0)</f>
        <v>0</v>
      </c>
      <c r="BI260" s="214">
        <f>IF(N260="nulová",J260,0)</f>
        <v>0</v>
      </c>
      <c r="BJ260" s="18" t="s">
        <v>89</v>
      </c>
      <c r="BK260" s="214">
        <f>ROUND(I260*H260,2)</f>
        <v>0</v>
      </c>
      <c r="BL260" s="18" t="s">
        <v>238</v>
      </c>
      <c r="BM260" s="213" t="s">
        <v>417</v>
      </c>
    </row>
    <row r="261" s="2" customFormat="1">
      <c r="A261" s="40"/>
      <c r="B261" s="41"/>
      <c r="C261" s="42"/>
      <c r="D261" s="215" t="s">
        <v>146</v>
      </c>
      <c r="E261" s="42"/>
      <c r="F261" s="216" t="s">
        <v>418</v>
      </c>
      <c r="G261" s="42"/>
      <c r="H261" s="42"/>
      <c r="I261" s="217"/>
      <c r="J261" s="42"/>
      <c r="K261" s="42"/>
      <c r="L261" s="46"/>
      <c r="M261" s="218"/>
      <c r="N261" s="219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146</v>
      </c>
      <c r="AU261" s="18" t="s">
        <v>91</v>
      </c>
    </row>
    <row r="262" s="13" customFormat="1">
      <c r="A262" s="13"/>
      <c r="B262" s="220"/>
      <c r="C262" s="221"/>
      <c r="D262" s="222" t="s">
        <v>148</v>
      </c>
      <c r="E262" s="223" t="s">
        <v>79</v>
      </c>
      <c r="F262" s="224" t="s">
        <v>419</v>
      </c>
      <c r="G262" s="221"/>
      <c r="H262" s="225">
        <v>70</v>
      </c>
      <c r="I262" s="226"/>
      <c r="J262" s="221"/>
      <c r="K262" s="221"/>
      <c r="L262" s="227"/>
      <c r="M262" s="228"/>
      <c r="N262" s="229"/>
      <c r="O262" s="229"/>
      <c r="P262" s="229"/>
      <c r="Q262" s="229"/>
      <c r="R262" s="229"/>
      <c r="S262" s="229"/>
      <c r="T262" s="23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1" t="s">
        <v>148</v>
      </c>
      <c r="AU262" s="231" t="s">
        <v>91</v>
      </c>
      <c r="AV262" s="13" t="s">
        <v>91</v>
      </c>
      <c r="AW262" s="13" t="s">
        <v>42</v>
      </c>
      <c r="AX262" s="13" t="s">
        <v>81</v>
      </c>
      <c r="AY262" s="231" t="s">
        <v>136</v>
      </c>
    </row>
    <row r="263" s="13" customFormat="1">
      <c r="A263" s="13"/>
      <c r="B263" s="220"/>
      <c r="C263" s="221"/>
      <c r="D263" s="222" t="s">
        <v>148</v>
      </c>
      <c r="E263" s="223" t="s">
        <v>79</v>
      </c>
      <c r="F263" s="224" t="s">
        <v>420</v>
      </c>
      <c r="G263" s="221"/>
      <c r="H263" s="225">
        <v>70</v>
      </c>
      <c r="I263" s="226"/>
      <c r="J263" s="221"/>
      <c r="K263" s="221"/>
      <c r="L263" s="227"/>
      <c r="M263" s="228"/>
      <c r="N263" s="229"/>
      <c r="O263" s="229"/>
      <c r="P263" s="229"/>
      <c r="Q263" s="229"/>
      <c r="R263" s="229"/>
      <c r="S263" s="229"/>
      <c r="T263" s="23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1" t="s">
        <v>148</v>
      </c>
      <c r="AU263" s="231" t="s">
        <v>91</v>
      </c>
      <c r="AV263" s="13" t="s">
        <v>91</v>
      </c>
      <c r="AW263" s="13" t="s">
        <v>42</v>
      </c>
      <c r="AX263" s="13" t="s">
        <v>81</v>
      </c>
      <c r="AY263" s="231" t="s">
        <v>136</v>
      </c>
    </row>
    <row r="264" s="13" customFormat="1">
      <c r="A264" s="13"/>
      <c r="B264" s="220"/>
      <c r="C264" s="221"/>
      <c r="D264" s="222" t="s">
        <v>148</v>
      </c>
      <c r="E264" s="223" t="s">
        <v>79</v>
      </c>
      <c r="F264" s="224" t="s">
        <v>421</v>
      </c>
      <c r="G264" s="221"/>
      <c r="H264" s="225">
        <v>30</v>
      </c>
      <c r="I264" s="226"/>
      <c r="J264" s="221"/>
      <c r="K264" s="221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148</v>
      </c>
      <c r="AU264" s="231" t="s">
        <v>91</v>
      </c>
      <c r="AV264" s="13" t="s">
        <v>91</v>
      </c>
      <c r="AW264" s="13" t="s">
        <v>42</v>
      </c>
      <c r="AX264" s="13" t="s">
        <v>81</v>
      </c>
      <c r="AY264" s="231" t="s">
        <v>136</v>
      </c>
    </row>
    <row r="265" s="14" customFormat="1">
      <c r="A265" s="14"/>
      <c r="B265" s="232"/>
      <c r="C265" s="233"/>
      <c r="D265" s="222" t="s">
        <v>148</v>
      </c>
      <c r="E265" s="234" t="s">
        <v>79</v>
      </c>
      <c r="F265" s="235" t="s">
        <v>151</v>
      </c>
      <c r="G265" s="233"/>
      <c r="H265" s="236">
        <v>170</v>
      </c>
      <c r="I265" s="237"/>
      <c r="J265" s="233"/>
      <c r="K265" s="233"/>
      <c r="L265" s="238"/>
      <c r="M265" s="239"/>
      <c r="N265" s="240"/>
      <c r="O265" s="240"/>
      <c r="P265" s="240"/>
      <c r="Q265" s="240"/>
      <c r="R265" s="240"/>
      <c r="S265" s="240"/>
      <c r="T265" s="24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2" t="s">
        <v>148</v>
      </c>
      <c r="AU265" s="242" t="s">
        <v>91</v>
      </c>
      <c r="AV265" s="14" t="s">
        <v>144</v>
      </c>
      <c r="AW265" s="14" t="s">
        <v>42</v>
      </c>
      <c r="AX265" s="14" t="s">
        <v>89</v>
      </c>
      <c r="AY265" s="242" t="s">
        <v>136</v>
      </c>
    </row>
    <row r="266" s="2" customFormat="1" ht="44.25" customHeight="1">
      <c r="A266" s="40"/>
      <c r="B266" s="41"/>
      <c r="C266" s="202" t="s">
        <v>422</v>
      </c>
      <c r="D266" s="202" t="s">
        <v>139</v>
      </c>
      <c r="E266" s="203" t="s">
        <v>423</v>
      </c>
      <c r="F266" s="204" t="s">
        <v>424</v>
      </c>
      <c r="G266" s="205" t="s">
        <v>245</v>
      </c>
      <c r="H266" s="206">
        <v>158</v>
      </c>
      <c r="I266" s="207"/>
      <c r="J266" s="208">
        <f>ROUND(I266*H266,2)</f>
        <v>0</v>
      </c>
      <c r="K266" s="204" t="s">
        <v>143</v>
      </c>
      <c r="L266" s="46"/>
      <c r="M266" s="209" t="s">
        <v>79</v>
      </c>
      <c r="N266" s="210" t="s">
        <v>51</v>
      </c>
      <c r="O266" s="86"/>
      <c r="P266" s="211">
        <f>O266*H266</f>
        <v>0</v>
      </c>
      <c r="Q266" s="211">
        <v>0.0046899999999999997</v>
      </c>
      <c r="R266" s="211">
        <f>Q266*H266</f>
        <v>0.74102000000000001</v>
      </c>
      <c r="S266" s="211">
        <v>0</v>
      </c>
      <c r="T266" s="212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3" t="s">
        <v>238</v>
      </c>
      <c r="AT266" s="213" t="s">
        <v>139</v>
      </c>
      <c r="AU266" s="213" t="s">
        <v>91</v>
      </c>
      <c r="AY266" s="18" t="s">
        <v>136</v>
      </c>
      <c r="BE266" s="214">
        <f>IF(N266="základní",J266,0)</f>
        <v>0</v>
      </c>
      <c r="BF266" s="214">
        <f>IF(N266="snížená",J266,0)</f>
        <v>0</v>
      </c>
      <c r="BG266" s="214">
        <f>IF(N266="zákl. přenesená",J266,0)</f>
        <v>0</v>
      </c>
      <c r="BH266" s="214">
        <f>IF(N266="sníž. přenesená",J266,0)</f>
        <v>0</v>
      </c>
      <c r="BI266" s="214">
        <f>IF(N266="nulová",J266,0)</f>
        <v>0</v>
      </c>
      <c r="BJ266" s="18" t="s">
        <v>89</v>
      </c>
      <c r="BK266" s="214">
        <f>ROUND(I266*H266,2)</f>
        <v>0</v>
      </c>
      <c r="BL266" s="18" t="s">
        <v>238</v>
      </c>
      <c r="BM266" s="213" t="s">
        <v>425</v>
      </c>
    </row>
    <row r="267" s="2" customFormat="1">
      <c r="A267" s="40"/>
      <c r="B267" s="41"/>
      <c r="C267" s="42"/>
      <c r="D267" s="215" t="s">
        <v>146</v>
      </c>
      <c r="E267" s="42"/>
      <c r="F267" s="216" t="s">
        <v>426</v>
      </c>
      <c r="G267" s="42"/>
      <c r="H267" s="42"/>
      <c r="I267" s="217"/>
      <c r="J267" s="42"/>
      <c r="K267" s="42"/>
      <c r="L267" s="46"/>
      <c r="M267" s="218"/>
      <c r="N267" s="219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146</v>
      </c>
      <c r="AU267" s="18" t="s">
        <v>91</v>
      </c>
    </row>
    <row r="268" s="15" customFormat="1">
      <c r="A268" s="15"/>
      <c r="B268" s="243"/>
      <c r="C268" s="244"/>
      <c r="D268" s="222" t="s">
        <v>148</v>
      </c>
      <c r="E268" s="245" t="s">
        <v>79</v>
      </c>
      <c r="F268" s="246" t="s">
        <v>427</v>
      </c>
      <c r="G268" s="244"/>
      <c r="H268" s="245" t="s">
        <v>79</v>
      </c>
      <c r="I268" s="247"/>
      <c r="J268" s="244"/>
      <c r="K268" s="244"/>
      <c r="L268" s="248"/>
      <c r="M268" s="249"/>
      <c r="N268" s="250"/>
      <c r="O268" s="250"/>
      <c r="P268" s="250"/>
      <c r="Q268" s="250"/>
      <c r="R268" s="250"/>
      <c r="S268" s="250"/>
      <c r="T268" s="25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2" t="s">
        <v>148</v>
      </c>
      <c r="AU268" s="252" t="s">
        <v>91</v>
      </c>
      <c r="AV268" s="15" t="s">
        <v>89</v>
      </c>
      <c r="AW268" s="15" t="s">
        <v>42</v>
      </c>
      <c r="AX268" s="15" t="s">
        <v>81</v>
      </c>
      <c r="AY268" s="252" t="s">
        <v>136</v>
      </c>
    </row>
    <row r="269" s="13" customFormat="1">
      <c r="A269" s="13"/>
      <c r="B269" s="220"/>
      <c r="C269" s="221"/>
      <c r="D269" s="222" t="s">
        <v>148</v>
      </c>
      <c r="E269" s="223" t="s">
        <v>79</v>
      </c>
      <c r="F269" s="224" t="s">
        <v>428</v>
      </c>
      <c r="G269" s="221"/>
      <c r="H269" s="225">
        <v>35</v>
      </c>
      <c r="I269" s="226"/>
      <c r="J269" s="221"/>
      <c r="K269" s="221"/>
      <c r="L269" s="227"/>
      <c r="M269" s="228"/>
      <c r="N269" s="229"/>
      <c r="O269" s="229"/>
      <c r="P269" s="229"/>
      <c r="Q269" s="229"/>
      <c r="R269" s="229"/>
      <c r="S269" s="229"/>
      <c r="T269" s="23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1" t="s">
        <v>148</v>
      </c>
      <c r="AU269" s="231" t="s">
        <v>91</v>
      </c>
      <c r="AV269" s="13" t="s">
        <v>91</v>
      </c>
      <c r="AW269" s="13" t="s">
        <v>42</v>
      </c>
      <c r="AX269" s="13" t="s">
        <v>81</v>
      </c>
      <c r="AY269" s="231" t="s">
        <v>136</v>
      </c>
    </row>
    <row r="270" s="13" customFormat="1">
      <c r="A270" s="13"/>
      <c r="B270" s="220"/>
      <c r="C270" s="221"/>
      <c r="D270" s="222" t="s">
        <v>148</v>
      </c>
      <c r="E270" s="223" t="s">
        <v>79</v>
      </c>
      <c r="F270" s="224" t="s">
        <v>429</v>
      </c>
      <c r="G270" s="221"/>
      <c r="H270" s="225">
        <v>73</v>
      </c>
      <c r="I270" s="226"/>
      <c r="J270" s="221"/>
      <c r="K270" s="221"/>
      <c r="L270" s="227"/>
      <c r="M270" s="228"/>
      <c r="N270" s="229"/>
      <c r="O270" s="229"/>
      <c r="P270" s="229"/>
      <c r="Q270" s="229"/>
      <c r="R270" s="229"/>
      <c r="S270" s="229"/>
      <c r="T270" s="23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1" t="s">
        <v>148</v>
      </c>
      <c r="AU270" s="231" t="s">
        <v>91</v>
      </c>
      <c r="AV270" s="13" t="s">
        <v>91</v>
      </c>
      <c r="AW270" s="13" t="s">
        <v>42</v>
      </c>
      <c r="AX270" s="13" t="s">
        <v>81</v>
      </c>
      <c r="AY270" s="231" t="s">
        <v>136</v>
      </c>
    </row>
    <row r="271" s="15" customFormat="1">
      <c r="A271" s="15"/>
      <c r="B271" s="243"/>
      <c r="C271" s="244"/>
      <c r="D271" s="222" t="s">
        <v>148</v>
      </c>
      <c r="E271" s="245" t="s">
        <v>79</v>
      </c>
      <c r="F271" s="246" t="s">
        <v>250</v>
      </c>
      <c r="G271" s="244"/>
      <c r="H271" s="245" t="s">
        <v>79</v>
      </c>
      <c r="I271" s="247"/>
      <c r="J271" s="244"/>
      <c r="K271" s="244"/>
      <c r="L271" s="248"/>
      <c r="M271" s="249"/>
      <c r="N271" s="250"/>
      <c r="O271" s="250"/>
      <c r="P271" s="250"/>
      <c r="Q271" s="250"/>
      <c r="R271" s="250"/>
      <c r="S271" s="250"/>
      <c r="T271" s="251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52" t="s">
        <v>148</v>
      </c>
      <c r="AU271" s="252" t="s">
        <v>91</v>
      </c>
      <c r="AV271" s="15" t="s">
        <v>89</v>
      </c>
      <c r="AW271" s="15" t="s">
        <v>42</v>
      </c>
      <c r="AX271" s="15" t="s">
        <v>81</v>
      </c>
      <c r="AY271" s="252" t="s">
        <v>136</v>
      </c>
    </row>
    <row r="272" s="13" customFormat="1">
      <c r="A272" s="13"/>
      <c r="B272" s="220"/>
      <c r="C272" s="221"/>
      <c r="D272" s="222" t="s">
        <v>148</v>
      </c>
      <c r="E272" s="223" t="s">
        <v>79</v>
      </c>
      <c r="F272" s="224" t="s">
        <v>430</v>
      </c>
      <c r="G272" s="221"/>
      <c r="H272" s="225">
        <v>25</v>
      </c>
      <c r="I272" s="226"/>
      <c r="J272" s="221"/>
      <c r="K272" s="221"/>
      <c r="L272" s="227"/>
      <c r="M272" s="228"/>
      <c r="N272" s="229"/>
      <c r="O272" s="229"/>
      <c r="P272" s="229"/>
      <c r="Q272" s="229"/>
      <c r="R272" s="229"/>
      <c r="S272" s="229"/>
      <c r="T272" s="23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1" t="s">
        <v>148</v>
      </c>
      <c r="AU272" s="231" t="s">
        <v>91</v>
      </c>
      <c r="AV272" s="13" t="s">
        <v>91</v>
      </c>
      <c r="AW272" s="13" t="s">
        <v>42</v>
      </c>
      <c r="AX272" s="13" t="s">
        <v>81</v>
      </c>
      <c r="AY272" s="231" t="s">
        <v>136</v>
      </c>
    </row>
    <row r="273" s="13" customFormat="1">
      <c r="A273" s="13"/>
      <c r="B273" s="220"/>
      <c r="C273" s="221"/>
      <c r="D273" s="222" t="s">
        <v>148</v>
      </c>
      <c r="E273" s="223" t="s">
        <v>79</v>
      </c>
      <c r="F273" s="224" t="s">
        <v>431</v>
      </c>
      <c r="G273" s="221"/>
      <c r="H273" s="225">
        <v>25</v>
      </c>
      <c r="I273" s="226"/>
      <c r="J273" s="221"/>
      <c r="K273" s="221"/>
      <c r="L273" s="227"/>
      <c r="M273" s="228"/>
      <c r="N273" s="229"/>
      <c r="O273" s="229"/>
      <c r="P273" s="229"/>
      <c r="Q273" s="229"/>
      <c r="R273" s="229"/>
      <c r="S273" s="229"/>
      <c r="T273" s="23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1" t="s">
        <v>148</v>
      </c>
      <c r="AU273" s="231" t="s">
        <v>91</v>
      </c>
      <c r="AV273" s="13" t="s">
        <v>91</v>
      </c>
      <c r="AW273" s="13" t="s">
        <v>42</v>
      </c>
      <c r="AX273" s="13" t="s">
        <v>81</v>
      </c>
      <c r="AY273" s="231" t="s">
        <v>136</v>
      </c>
    </row>
    <row r="274" s="14" customFormat="1">
      <c r="A274" s="14"/>
      <c r="B274" s="232"/>
      <c r="C274" s="233"/>
      <c r="D274" s="222" t="s">
        <v>148</v>
      </c>
      <c r="E274" s="234" t="s">
        <v>79</v>
      </c>
      <c r="F274" s="235" t="s">
        <v>151</v>
      </c>
      <c r="G274" s="233"/>
      <c r="H274" s="236">
        <v>158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2" t="s">
        <v>148</v>
      </c>
      <c r="AU274" s="242" t="s">
        <v>91</v>
      </c>
      <c r="AV274" s="14" t="s">
        <v>144</v>
      </c>
      <c r="AW274" s="14" t="s">
        <v>42</v>
      </c>
      <c r="AX274" s="14" t="s">
        <v>89</v>
      </c>
      <c r="AY274" s="242" t="s">
        <v>136</v>
      </c>
    </row>
    <row r="275" s="2" customFormat="1" ht="44.25" customHeight="1">
      <c r="A275" s="40"/>
      <c r="B275" s="41"/>
      <c r="C275" s="202" t="s">
        <v>432</v>
      </c>
      <c r="D275" s="202" t="s">
        <v>139</v>
      </c>
      <c r="E275" s="203" t="s">
        <v>433</v>
      </c>
      <c r="F275" s="204" t="s">
        <v>434</v>
      </c>
      <c r="G275" s="205" t="s">
        <v>245</v>
      </c>
      <c r="H275" s="206">
        <v>73</v>
      </c>
      <c r="I275" s="207"/>
      <c r="J275" s="208">
        <f>ROUND(I275*H275,2)</f>
        <v>0</v>
      </c>
      <c r="K275" s="204" t="s">
        <v>143</v>
      </c>
      <c r="L275" s="46"/>
      <c r="M275" s="209" t="s">
        <v>79</v>
      </c>
      <c r="N275" s="210" t="s">
        <v>51</v>
      </c>
      <c r="O275" s="86"/>
      <c r="P275" s="211">
        <f>O275*H275</f>
        <v>0</v>
      </c>
      <c r="Q275" s="211">
        <v>0.00941</v>
      </c>
      <c r="R275" s="211">
        <f>Q275*H275</f>
        <v>0.68693000000000004</v>
      </c>
      <c r="S275" s="211">
        <v>0</v>
      </c>
      <c r="T275" s="212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3" t="s">
        <v>238</v>
      </c>
      <c r="AT275" s="213" t="s">
        <v>139</v>
      </c>
      <c r="AU275" s="213" t="s">
        <v>91</v>
      </c>
      <c r="AY275" s="18" t="s">
        <v>136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8" t="s">
        <v>89</v>
      </c>
      <c r="BK275" s="214">
        <f>ROUND(I275*H275,2)</f>
        <v>0</v>
      </c>
      <c r="BL275" s="18" t="s">
        <v>238</v>
      </c>
      <c r="BM275" s="213" t="s">
        <v>435</v>
      </c>
    </row>
    <row r="276" s="2" customFormat="1">
      <c r="A276" s="40"/>
      <c r="B276" s="41"/>
      <c r="C276" s="42"/>
      <c r="D276" s="215" t="s">
        <v>146</v>
      </c>
      <c r="E276" s="42"/>
      <c r="F276" s="216" t="s">
        <v>436</v>
      </c>
      <c r="G276" s="42"/>
      <c r="H276" s="42"/>
      <c r="I276" s="217"/>
      <c r="J276" s="42"/>
      <c r="K276" s="42"/>
      <c r="L276" s="46"/>
      <c r="M276" s="218"/>
      <c r="N276" s="219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8" t="s">
        <v>146</v>
      </c>
      <c r="AU276" s="18" t="s">
        <v>91</v>
      </c>
    </row>
    <row r="277" s="13" customFormat="1">
      <c r="A277" s="13"/>
      <c r="B277" s="220"/>
      <c r="C277" s="221"/>
      <c r="D277" s="222" t="s">
        <v>148</v>
      </c>
      <c r="E277" s="223" t="s">
        <v>79</v>
      </c>
      <c r="F277" s="224" t="s">
        <v>437</v>
      </c>
      <c r="G277" s="221"/>
      <c r="H277" s="225">
        <v>48</v>
      </c>
      <c r="I277" s="226"/>
      <c r="J277" s="221"/>
      <c r="K277" s="221"/>
      <c r="L277" s="227"/>
      <c r="M277" s="228"/>
      <c r="N277" s="229"/>
      <c r="O277" s="229"/>
      <c r="P277" s="229"/>
      <c r="Q277" s="229"/>
      <c r="R277" s="229"/>
      <c r="S277" s="229"/>
      <c r="T277" s="23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1" t="s">
        <v>148</v>
      </c>
      <c r="AU277" s="231" t="s">
        <v>91</v>
      </c>
      <c r="AV277" s="13" t="s">
        <v>91</v>
      </c>
      <c r="AW277" s="13" t="s">
        <v>42</v>
      </c>
      <c r="AX277" s="13" t="s">
        <v>81</v>
      </c>
      <c r="AY277" s="231" t="s">
        <v>136</v>
      </c>
    </row>
    <row r="278" s="13" customFormat="1">
      <c r="A278" s="13"/>
      <c r="B278" s="220"/>
      <c r="C278" s="221"/>
      <c r="D278" s="222" t="s">
        <v>148</v>
      </c>
      <c r="E278" s="223" t="s">
        <v>79</v>
      </c>
      <c r="F278" s="224" t="s">
        <v>438</v>
      </c>
      <c r="G278" s="221"/>
      <c r="H278" s="225">
        <v>25</v>
      </c>
      <c r="I278" s="226"/>
      <c r="J278" s="221"/>
      <c r="K278" s="221"/>
      <c r="L278" s="227"/>
      <c r="M278" s="228"/>
      <c r="N278" s="229"/>
      <c r="O278" s="229"/>
      <c r="P278" s="229"/>
      <c r="Q278" s="229"/>
      <c r="R278" s="229"/>
      <c r="S278" s="229"/>
      <c r="T278" s="23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1" t="s">
        <v>148</v>
      </c>
      <c r="AU278" s="231" t="s">
        <v>91</v>
      </c>
      <c r="AV278" s="13" t="s">
        <v>91</v>
      </c>
      <c r="AW278" s="13" t="s">
        <v>42</v>
      </c>
      <c r="AX278" s="13" t="s">
        <v>81</v>
      </c>
      <c r="AY278" s="231" t="s">
        <v>136</v>
      </c>
    </row>
    <row r="279" s="14" customFormat="1">
      <c r="A279" s="14"/>
      <c r="B279" s="232"/>
      <c r="C279" s="233"/>
      <c r="D279" s="222" t="s">
        <v>148</v>
      </c>
      <c r="E279" s="234" t="s">
        <v>79</v>
      </c>
      <c r="F279" s="235" t="s">
        <v>151</v>
      </c>
      <c r="G279" s="233"/>
      <c r="H279" s="236">
        <v>73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2" t="s">
        <v>148</v>
      </c>
      <c r="AU279" s="242" t="s">
        <v>91</v>
      </c>
      <c r="AV279" s="14" t="s">
        <v>144</v>
      </c>
      <c r="AW279" s="14" t="s">
        <v>42</v>
      </c>
      <c r="AX279" s="14" t="s">
        <v>89</v>
      </c>
      <c r="AY279" s="242" t="s">
        <v>136</v>
      </c>
    </row>
    <row r="280" s="2" customFormat="1" ht="16.5" customHeight="1">
      <c r="A280" s="40"/>
      <c r="B280" s="41"/>
      <c r="C280" s="202" t="s">
        <v>439</v>
      </c>
      <c r="D280" s="202" t="s">
        <v>139</v>
      </c>
      <c r="E280" s="203" t="s">
        <v>440</v>
      </c>
      <c r="F280" s="204" t="s">
        <v>441</v>
      </c>
      <c r="G280" s="205" t="s">
        <v>245</v>
      </c>
      <c r="H280" s="206">
        <v>231</v>
      </c>
      <c r="I280" s="207"/>
      <c r="J280" s="208">
        <f>ROUND(I280*H280,2)</f>
        <v>0</v>
      </c>
      <c r="K280" s="204" t="s">
        <v>143</v>
      </c>
      <c r="L280" s="46"/>
      <c r="M280" s="209" t="s">
        <v>79</v>
      </c>
      <c r="N280" s="210" t="s">
        <v>51</v>
      </c>
      <c r="O280" s="86"/>
      <c r="P280" s="211">
        <f>O280*H280</f>
        <v>0</v>
      </c>
      <c r="Q280" s="211">
        <v>0</v>
      </c>
      <c r="R280" s="211">
        <f>Q280*H280</f>
        <v>0</v>
      </c>
      <c r="S280" s="211">
        <v>0</v>
      </c>
      <c r="T280" s="212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3" t="s">
        <v>238</v>
      </c>
      <c r="AT280" s="213" t="s">
        <v>139</v>
      </c>
      <c r="AU280" s="213" t="s">
        <v>91</v>
      </c>
      <c r="AY280" s="18" t="s">
        <v>136</v>
      </c>
      <c r="BE280" s="214">
        <f>IF(N280="základní",J280,0)</f>
        <v>0</v>
      </c>
      <c r="BF280" s="214">
        <f>IF(N280="snížená",J280,0)</f>
        <v>0</v>
      </c>
      <c r="BG280" s="214">
        <f>IF(N280="zákl. přenesená",J280,0)</f>
        <v>0</v>
      </c>
      <c r="BH280" s="214">
        <f>IF(N280="sníž. přenesená",J280,0)</f>
        <v>0</v>
      </c>
      <c r="BI280" s="214">
        <f>IF(N280="nulová",J280,0)</f>
        <v>0</v>
      </c>
      <c r="BJ280" s="18" t="s">
        <v>89</v>
      </c>
      <c r="BK280" s="214">
        <f>ROUND(I280*H280,2)</f>
        <v>0</v>
      </c>
      <c r="BL280" s="18" t="s">
        <v>238</v>
      </c>
      <c r="BM280" s="213" t="s">
        <v>442</v>
      </c>
    </row>
    <row r="281" s="2" customFormat="1">
      <c r="A281" s="40"/>
      <c r="B281" s="41"/>
      <c r="C281" s="42"/>
      <c r="D281" s="215" t="s">
        <v>146</v>
      </c>
      <c r="E281" s="42"/>
      <c r="F281" s="216" t="s">
        <v>443</v>
      </c>
      <c r="G281" s="42"/>
      <c r="H281" s="42"/>
      <c r="I281" s="217"/>
      <c r="J281" s="42"/>
      <c r="K281" s="42"/>
      <c r="L281" s="46"/>
      <c r="M281" s="218"/>
      <c r="N281" s="219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8" t="s">
        <v>146</v>
      </c>
      <c r="AU281" s="18" t="s">
        <v>91</v>
      </c>
    </row>
    <row r="282" s="2" customFormat="1" ht="44.25" customHeight="1">
      <c r="A282" s="40"/>
      <c r="B282" s="41"/>
      <c r="C282" s="202" t="s">
        <v>444</v>
      </c>
      <c r="D282" s="202" t="s">
        <v>139</v>
      </c>
      <c r="E282" s="203" t="s">
        <v>445</v>
      </c>
      <c r="F282" s="204" t="s">
        <v>446</v>
      </c>
      <c r="G282" s="205" t="s">
        <v>168</v>
      </c>
      <c r="H282" s="206">
        <v>1.4379999999999999</v>
      </c>
      <c r="I282" s="207"/>
      <c r="J282" s="208">
        <f>ROUND(I282*H282,2)</f>
        <v>0</v>
      </c>
      <c r="K282" s="204" t="s">
        <v>143</v>
      </c>
      <c r="L282" s="46"/>
      <c r="M282" s="209" t="s">
        <v>79</v>
      </c>
      <c r="N282" s="210" t="s">
        <v>51</v>
      </c>
      <c r="O282" s="86"/>
      <c r="P282" s="211">
        <f>O282*H282</f>
        <v>0</v>
      </c>
      <c r="Q282" s="211">
        <v>0</v>
      </c>
      <c r="R282" s="211">
        <f>Q282*H282</f>
        <v>0</v>
      </c>
      <c r="S282" s="211">
        <v>0</v>
      </c>
      <c r="T282" s="212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3" t="s">
        <v>238</v>
      </c>
      <c r="AT282" s="213" t="s">
        <v>139</v>
      </c>
      <c r="AU282" s="213" t="s">
        <v>91</v>
      </c>
      <c r="AY282" s="18" t="s">
        <v>136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8" t="s">
        <v>89</v>
      </c>
      <c r="BK282" s="214">
        <f>ROUND(I282*H282,2)</f>
        <v>0</v>
      </c>
      <c r="BL282" s="18" t="s">
        <v>238</v>
      </c>
      <c r="BM282" s="213" t="s">
        <v>447</v>
      </c>
    </row>
    <row r="283" s="2" customFormat="1">
      <c r="A283" s="40"/>
      <c r="B283" s="41"/>
      <c r="C283" s="42"/>
      <c r="D283" s="215" t="s">
        <v>146</v>
      </c>
      <c r="E283" s="42"/>
      <c r="F283" s="216" t="s">
        <v>448</v>
      </c>
      <c r="G283" s="42"/>
      <c r="H283" s="42"/>
      <c r="I283" s="217"/>
      <c r="J283" s="42"/>
      <c r="K283" s="42"/>
      <c r="L283" s="46"/>
      <c r="M283" s="218"/>
      <c r="N283" s="219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8" t="s">
        <v>146</v>
      </c>
      <c r="AU283" s="18" t="s">
        <v>91</v>
      </c>
    </row>
    <row r="284" s="12" customFormat="1" ht="22.8" customHeight="1">
      <c r="A284" s="12"/>
      <c r="B284" s="186"/>
      <c r="C284" s="187"/>
      <c r="D284" s="188" t="s">
        <v>80</v>
      </c>
      <c r="E284" s="200" t="s">
        <v>449</v>
      </c>
      <c r="F284" s="200" t="s">
        <v>450</v>
      </c>
      <c r="G284" s="187"/>
      <c r="H284" s="187"/>
      <c r="I284" s="190"/>
      <c r="J284" s="201">
        <f>BK284</f>
        <v>0</v>
      </c>
      <c r="K284" s="187"/>
      <c r="L284" s="192"/>
      <c r="M284" s="193"/>
      <c r="N284" s="194"/>
      <c r="O284" s="194"/>
      <c r="P284" s="195">
        <f>SUM(P285:P338)</f>
        <v>0</v>
      </c>
      <c r="Q284" s="194"/>
      <c r="R284" s="195">
        <f>SUM(R285:R338)</f>
        <v>0.37416000000000005</v>
      </c>
      <c r="S284" s="194"/>
      <c r="T284" s="196">
        <f>SUM(T285:T338)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97" t="s">
        <v>91</v>
      </c>
      <c r="AT284" s="198" t="s">
        <v>80</v>
      </c>
      <c r="AU284" s="198" t="s">
        <v>89</v>
      </c>
      <c r="AY284" s="197" t="s">
        <v>136</v>
      </c>
      <c r="BK284" s="199">
        <f>SUM(BK285:BK338)</f>
        <v>0</v>
      </c>
    </row>
    <row r="285" s="2" customFormat="1" ht="16.5" customHeight="1">
      <c r="A285" s="40"/>
      <c r="B285" s="41"/>
      <c r="C285" s="202" t="s">
        <v>451</v>
      </c>
      <c r="D285" s="202" t="s">
        <v>139</v>
      </c>
      <c r="E285" s="203" t="s">
        <v>452</v>
      </c>
      <c r="F285" s="204" t="s">
        <v>453</v>
      </c>
      <c r="G285" s="205" t="s">
        <v>275</v>
      </c>
      <c r="H285" s="206">
        <v>5</v>
      </c>
      <c r="I285" s="207"/>
      <c r="J285" s="208">
        <f>ROUND(I285*H285,2)</f>
        <v>0</v>
      </c>
      <c r="K285" s="204" t="s">
        <v>143</v>
      </c>
      <c r="L285" s="46"/>
      <c r="M285" s="209" t="s">
        <v>79</v>
      </c>
      <c r="N285" s="210" t="s">
        <v>51</v>
      </c>
      <c r="O285" s="86"/>
      <c r="P285" s="211">
        <f>O285*H285</f>
        <v>0</v>
      </c>
      <c r="Q285" s="211">
        <v>0.017399999999999999</v>
      </c>
      <c r="R285" s="211">
        <f>Q285*H285</f>
        <v>0.086999999999999994</v>
      </c>
      <c r="S285" s="211">
        <v>0</v>
      </c>
      <c r="T285" s="212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3" t="s">
        <v>238</v>
      </c>
      <c r="AT285" s="213" t="s">
        <v>139</v>
      </c>
      <c r="AU285" s="213" t="s">
        <v>91</v>
      </c>
      <c r="AY285" s="18" t="s">
        <v>136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8" t="s">
        <v>89</v>
      </c>
      <c r="BK285" s="214">
        <f>ROUND(I285*H285,2)</f>
        <v>0</v>
      </c>
      <c r="BL285" s="18" t="s">
        <v>238</v>
      </c>
      <c r="BM285" s="213" t="s">
        <v>454</v>
      </c>
    </row>
    <row r="286" s="2" customFormat="1">
      <c r="A286" s="40"/>
      <c r="B286" s="41"/>
      <c r="C286" s="42"/>
      <c r="D286" s="215" t="s">
        <v>146</v>
      </c>
      <c r="E286" s="42"/>
      <c r="F286" s="216" t="s">
        <v>455</v>
      </c>
      <c r="G286" s="42"/>
      <c r="H286" s="42"/>
      <c r="I286" s="217"/>
      <c r="J286" s="42"/>
      <c r="K286" s="42"/>
      <c r="L286" s="46"/>
      <c r="M286" s="218"/>
      <c r="N286" s="219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146</v>
      </c>
      <c r="AU286" s="18" t="s">
        <v>91</v>
      </c>
    </row>
    <row r="287" s="13" customFormat="1">
      <c r="A287" s="13"/>
      <c r="B287" s="220"/>
      <c r="C287" s="221"/>
      <c r="D287" s="222" t="s">
        <v>148</v>
      </c>
      <c r="E287" s="223" t="s">
        <v>79</v>
      </c>
      <c r="F287" s="224" t="s">
        <v>392</v>
      </c>
      <c r="G287" s="221"/>
      <c r="H287" s="225">
        <v>3</v>
      </c>
      <c r="I287" s="226"/>
      <c r="J287" s="221"/>
      <c r="K287" s="221"/>
      <c r="L287" s="227"/>
      <c r="M287" s="228"/>
      <c r="N287" s="229"/>
      <c r="O287" s="229"/>
      <c r="P287" s="229"/>
      <c r="Q287" s="229"/>
      <c r="R287" s="229"/>
      <c r="S287" s="229"/>
      <c r="T287" s="230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1" t="s">
        <v>148</v>
      </c>
      <c r="AU287" s="231" t="s">
        <v>91</v>
      </c>
      <c r="AV287" s="13" t="s">
        <v>91</v>
      </c>
      <c r="AW287" s="13" t="s">
        <v>42</v>
      </c>
      <c r="AX287" s="13" t="s">
        <v>81</v>
      </c>
      <c r="AY287" s="231" t="s">
        <v>136</v>
      </c>
    </row>
    <row r="288" s="13" customFormat="1">
      <c r="A288" s="13"/>
      <c r="B288" s="220"/>
      <c r="C288" s="221"/>
      <c r="D288" s="222" t="s">
        <v>148</v>
      </c>
      <c r="E288" s="223" t="s">
        <v>79</v>
      </c>
      <c r="F288" s="224" t="s">
        <v>393</v>
      </c>
      <c r="G288" s="221"/>
      <c r="H288" s="225">
        <v>2</v>
      </c>
      <c r="I288" s="226"/>
      <c r="J288" s="221"/>
      <c r="K288" s="221"/>
      <c r="L288" s="227"/>
      <c r="M288" s="228"/>
      <c r="N288" s="229"/>
      <c r="O288" s="229"/>
      <c r="P288" s="229"/>
      <c r="Q288" s="229"/>
      <c r="R288" s="229"/>
      <c r="S288" s="229"/>
      <c r="T288" s="23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1" t="s">
        <v>148</v>
      </c>
      <c r="AU288" s="231" t="s">
        <v>91</v>
      </c>
      <c r="AV288" s="13" t="s">
        <v>91</v>
      </c>
      <c r="AW288" s="13" t="s">
        <v>42</v>
      </c>
      <c r="AX288" s="13" t="s">
        <v>81</v>
      </c>
      <c r="AY288" s="231" t="s">
        <v>136</v>
      </c>
    </row>
    <row r="289" s="14" customFormat="1">
      <c r="A289" s="14"/>
      <c r="B289" s="232"/>
      <c r="C289" s="233"/>
      <c r="D289" s="222" t="s">
        <v>148</v>
      </c>
      <c r="E289" s="234" t="s">
        <v>79</v>
      </c>
      <c r="F289" s="235" t="s">
        <v>151</v>
      </c>
      <c r="G289" s="233"/>
      <c r="H289" s="236">
        <v>5</v>
      </c>
      <c r="I289" s="237"/>
      <c r="J289" s="233"/>
      <c r="K289" s="233"/>
      <c r="L289" s="238"/>
      <c r="M289" s="239"/>
      <c r="N289" s="240"/>
      <c r="O289" s="240"/>
      <c r="P289" s="240"/>
      <c r="Q289" s="240"/>
      <c r="R289" s="240"/>
      <c r="S289" s="240"/>
      <c r="T289" s="241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2" t="s">
        <v>148</v>
      </c>
      <c r="AU289" s="242" t="s">
        <v>91</v>
      </c>
      <c r="AV289" s="14" t="s">
        <v>144</v>
      </c>
      <c r="AW289" s="14" t="s">
        <v>42</v>
      </c>
      <c r="AX289" s="14" t="s">
        <v>89</v>
      </c>
      <c r="AY289" s="242" t="s">
        <v>136</v>
      </c>
    </row>
    <row r="290" s="2" customFormat="1" ht="16.5" customHeight="1">
      <c r="A290" s="40"/>
      <c r="B290" s="41"/>
      <c r="C290" s="202" t="s">
        <v>456</v>
      </c>
      <c r="D290" s="202" t="s">
        <v>139</v>
      </c>
      <c r="E290" s="203" t="s">
        <v>457</v>
      </c>
      <c r="F290" s="204" t="s">
        <v>458</v>
      </c>
      <c r="G290" s="205" t="s">
        <v>275</v>
      </c>
      <c r="H290" s="206">
        <v>2</v>
      </c>
      <c r="I290" s="207"/>
      <c r="J290" s="208">
        <f>ROUND(I290*H290,2)</f>
        <v>0</v>
      </c>
      <c r="K290" s="204" t="s">
        <v>143</v>
      </c>
      <c r="L290" s="46"/>
      <c r="M290" s="209" t="s">
        <v>79</v>
      </c>
      <c r="N290" s="210" t="s">
        <v>51</v>
      </c>
      <c r="O290" s="86"/>
      <c r="P290" s="211">
        <f>O290*H290</f>
        <v>0</v>
      </c>
      <c r="Q290" s="211">
        <v>0.00762</v>
      </c>
      <c r="R290" s="211">
        <f>Q290*H290</f>
        <v>0.01524</v>
      </c>
      <c r="S290" s="211">
        <v>0</v>
      </c>
      <c r="T290" s="212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3" t="s">
        <v>238</v>
      </c>
      <c r="AT290" s="213" t="s">
        <v>139</v>
      </c>
      <c r="AU290" s="213" t="s">
        <v>91</v>
      </c>
      <c r="AY290" s="18" t="s">
        <v>136</v>
      </c>
      <c r="BE290" s="214">
        <f>IF(N290="základní",J290,0)</f>
        <v>0</v>
      </c>
      <c r="BF290" s="214">
        <f>IF(N290="snížená",J290,0)</f>
        <v>0</v>
      </c>
      <c r="BG290" s="214">
        <f>IF(N290="zákl. přenesená",J290,0)</f>
        <v>0</v>
      </c>
      <c r="BH290" s="214">
        <f>IF(N290="sníž. přenesená",J290,0)</f>
        <v>0</v>
      </c>
      <c r="BI290" s="214">
        <f>IF(N290="nulová",J290,0)</f>
        <v>0</v>
      </c>
      <c r="BJ290" s="18" t="s">
        <v>89</v>
      </c>
      <c r="BK290" s="214">
        <f>ROUND(I290*H290,2)</f>
        <v>0</v>
      </c>
      <c r="BL290" s="18" t="s">
        <v>238</v>
      </c>
      <c r="BM290" s="213" t="s">
        <v>459</v>
      </c>
    </row>
    <row r="291" s="2" customFormat="1">
      <c r="A291" s="40"/>
      <c r="B291" s="41"/>
      <c r="C291" s="42"/>
      <c r="D291" s="215" t="s">
        <v>146</v>
      </c>
      <c r="E291" s="42"/>
      <c r="F291" s="216" t="s">
        <v>460</v>
      </c>
      <c r="G291" s="42"/>
      <c r="H291" s="42"/>
      <c r="I291" s="217"/>
      <c r="J291" s="42"/>
      <c r="K291" s="42"/>
      <c r="L291" s="46"/>
      <c r="M291" s="218"/>
      <c r="N291" s="219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8" t="s">
        <v>146</v>
      </c>
      <c r="AU291" s="18" t="s">
        <v>91</v>
      </c>
    </row>
    <row r="292" s="13" customFormat="1">
      <c r="A292" s="13"/>
      <c r="B292" s="220"/>
      <c r="C292" s="221"/>
      <c r="D292" s="222" t="s">
        <v>148</v>
      </c>
      <c r="E292" s="223" t="s">
        <v>79</v>
      </c>
      <c r="F292" s="224" t="s">
        <v>315</v>
      </c>
      <c r="G292" s="221"/>
      <c r="H292" s="225">
        <v>1</v>
      </c>
      <c r="I292" s="226"/>
      <c r="J292" s="221"/>
      <c r="K292" s="221"/>
      <c r="L292" s="227"/>
      <c r="M292" s="228"/>
      <c r="N292" s="229"/>
      <c r="O292" s="229"/>
      <c r="P292" s="229"/>
      <c r="Q292" s="229"/>
      <c r="R292" s="229"/>
      <c r="S292" s="229"/>
      <c r="T292" s="23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1" t="s">
        <v>148</v>
      </c>
      <c r="AU292" s="231" t="s">
        <v>91</v>
      </c>
      <c r="AV292" s="13" t="s">
        <v>91</v>
      </c>
      <c r="AW292" s="13" t="s">
        <v>42</v>
      </c>
      <c r="AX292" s="13" t="s">
        <v>81</v>
      </c>
      <c r="AY292" s="231" t="s">
        <v>136</v>
      </c>
    </row>
    <row r="293" s="13" customFormat="1">
      <c r="A293" s="13"/>
      <c r="B293" s="220"/>
      <c r="C293" s="221"/>
      <c r="D293" s="222" t="s">
        <v>148</v>
      </c>
      <c r="E293" s="223" t="s">
        <v>79</v>
      </c>
      <c r="F293" s="224" t="s">
        <v>316</v>
      </c>
      <c r="G293" s="221"/>
      <c r="H293" s="225">
        <v>1</v>
      </c>
      <c r="I293" s="226"/>
      <c r="J293" s="221"/>
      <c r="K293" s="221"/>
      <c r="L293" s="227"/>
      <c r="M293" s="228"/>
      <c r="N293" s="229"/>
      <c r="O293" s="229"/>
      <c r="P293" s="229"/>
      <c r="Q293" s="229"/>
      <c r="R293" s="229"/>
      <c r="S293" s="229"/>
      <c r="T293" s="23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1" t="s">
        <v>148</v>
      </c>
      <c r="AU293" s="231" t="s">
        <v>91</v>
      </c>
      <c r="AV293" s="13" t="s">
        <v>91</v>
      </c>
      <c r="AW293" s="13" t="s">
        <v>42</v>
      </c>
      <c r="AX293" s="13" t="s">
        <v>81</v>
      </c>
      <c r="AY293" s="231" t="s">
        <v>136</v>
      </c>
    </row>
    <row r="294" s="14" customFormat="1">
      <c r="A294" s="14"/>
      <c r="B294" s="232"/>
      <c r="C294" s="233"/>
      <c r="D294" s="222" t="s">
        <v>148</v>
      </c>
      <c r="E294" s="234" t="s">
        <v>79</v>
      </c>
      <c r="F294" s="235" t="s">
        <v>151</v>
      </c>
      <c r="G294" s="233"/>
      <c r="H294" s="236">
        <v>2</v>
      </c>
      <c r="I294" s="237"/>
      <c r="J294" s="233"/>
      <c r="K294" s="233"/>
      <c r="L294" s="238"/>
      <c r="M294" s="239"/>
      <c r="N294" s="240"/>
      <c r="O294" s="240"/>
      <c r="P294" s="240"/>
      <c r="Q294" s="240"/>
      <c r="R294" s="240"/>
      <c r="S294" s="240"/>
      <c r="T294" s="24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2" t="s">
        <v>148</v>
      </c>
      <c r="AU294" s="242" t="s">
        <v>91</v>
      </c>
      <c r="AV294" s="14" t="s">
        <v>144</v>
      </c>
      <c r="AW294" s="14" t="s">
        <v>42</v>
      </c>
      <c r="AX294" s="14" t="s">
        <v>89</v>
      </c>
      <c r="AY294" s="242" t="s">
        <v>136</v>
      </c>
    </row>
    <row r="295" s="2" customFormat="1" ht="24.15" customHeight="1">
      <c r="A295" s="40"/>
      <c r="B295" s="41"/>
      <c r="C295" s="202" t="s">
        <v>461</v>
      </c>
      <c r="D295" s="202" t="s">
        <v>139</v>
      </c>
      <c r="E295" s="203" t="s">
        <v>462</v>
      </c>
      <c r="F295" s="204" t="s">
        <v>463</v>
      </c>
      <c r="G295" s="205" t="s">
        <v>349</v>
      </c>
      <c r="H295" s="206">
        <v>2</v>
      </c>
      <c r="I295" s="207"/>
      <c r="J295" s="208">
        <f>ROUND(I295*H295,2)</f>
        <v>0</v>
      </c>
      <c r="K295" s="204" t="s">
        <v>143</v>
      </c>
      <c r="L295" s="46"/>
      <c r="M295" s="209" t="s">
        <v>79</v>
      </c>
      <c r="N295" s="210" t="s">
        <v>51</v>
      </c>
      <c r="O295" s="86"/>
      <c r="P295" s="211">
        <f>O295*H295</f>
        <v>0</v>
      </c>
      <c r="Q295" s="211">
        <v>0.048509999999999998</v>
      </c>
      <c r="R295" s="211">
        <f>Q295*H295</f>
        <v>0.097019999999999995</v>
      </c>
      <c r="S295" s="211">
        <v>0</v>
      </c>
      <c r="T295" s="212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3" t="s">
        <v>238</v>
      </c>
      <c r="AT295" s="213" t="s">
        <v>139</v>
      </c>
      <c r="AU295" s="213" t="s">
        <v>91</v>
      </c>
      <c r="AY295" s="18" t="s">
        <v>136</v>
      </c>
      <c r="BE295" s="214">
        <f>IF(N295="základní",J295,0)</f>
        <v>0</v>
      </c>
      <c r="BF295" s="214">
        <f>IF(N295="snížená",J295,0)</f>
        <v>0</v>
      </c>
      <c r="BG295" s="214">
        <f>IF(N295="zákl. přenesená",J295,0)</f>
        <v>0</v>
      </c>
      <c r="BH295" s="214">
        <f>IF(N295="sníž. přenesená",J295,0)</f>
        <v>0</v>
      </c>
      <c r="BI295" s="214">
        <f>IF(N295="nulová",J295,0)</f>
        <v>0</v>
      </c>
      <c r="BJ295" s="18" t="s">
        <v>89</v>
      </c>
      <c r="BK295" s="214">
        <f>ROUND(I295*H295,2)</f>
        <v>0</v>
      </c>
      <c r="BL295" s="18" t="s">
        <v>238</v>
      </c>
      <c r="BM295" s="213" t="s">
        <v>464</v>
      </c>
    </row>
    <row r="296" s="2" customFormat="1">
      <c r="A296" s="40"/>
      <c r="B296" s="41"/>
      <c r="C296" s="42"/>
      <c r="D296" s="215" t="s">
        <v>146</v>
      </c>
      <c r="E296" s="42"/>
      <c r="F296" s="216" t="s">
        <v>465</v>
      </c>
      <c r="G296" s="42"/>
      <c r="H296" s="42"/>
      <c r="I296" s="217"/>
      <c r="J296" s="42"/>
      <c r="K296" s="42"/>
      <c r="L296" s="46"/>
      <c r="M296" s="218"/>
      <c r="N296" s="219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8" t="s">
        <v>146</v>
      </c>
      <c r="AU296" s="18" t="s">
        <v>91</v>
      </c>
    </row>
    <row r="297" s="13" customFormat="1">
      <c r="A297" s="13"/>
      <c r="B297" s="220"/>
      <c r="C297" s="221"/>
      <c r="D297" s="222" t="s">
        <v>148</v>
      </c>
      <c r="E297" s="223" t="s">
        <v>79</v>
      </c>
      <c r="F297" s="224" t="s">
        <v>315</v>
      </c>
      <c r="G297" s="221"/>
      <c r="H297" s="225">
        <v>1</v>
      </c>
      <c r="I297" s="226"/>
      <c r="J297" s="221"/>
      <c r="K297" s="221"/>
      <c r="L297" s="227"/>
      <c r="M297" s="228"/>
      <c r="N297" s="229"/>
      <c r="O297" s="229"/>
      <c r="P297" s="229"/>
      <c r="Q297" s="229"/>
      <c r="R297" s="229"/>
      <c r="S297" s="229"/>
      <c r="T297" s="230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1" t="s">
        <v>148</v>
      </c>
      <c r="AU297" s="231" t="s">
        <v>91</v>
      </c>
      <c r="AV297" s="13" t="s">
        <v>91</v>
      </c>
      <c r="AW297" s="13" t="s">
        <v>42</v>
      </c>
      <c r="AX297" s="13" t="s">
        <v>81</v>
      </c>
      <c r="AY297" s="231" t="s">
        <v>136</v>
      </c>
    </row>
    <row r="298" s="13" customFormat="1">
      <c r="A298" s="13"/>
      <c r="B298" s="220"/>
      <c r="C298" s="221"/>
      <c r="D298" s="222" t="s">
        <v>148</v>
      </c>
      <c r="E298" s="223" t="s">
        <v>79</v>
      </c>
      <c r="F298" s="224" t="s">
        <v>316</v>
      </c>
      <c r="G298" s="221"/>
      <c r="H298" s="225">
        <v>1</v>
      </c>
      <c r="I298" s="226"/>
      <c r="J298" s="221"/>
      <c r="K298" s="221"/>
      <c r="L298" s="227"/>
      <c r="M298" s="228"/>
      <c r="N298" s="229"/>
      <c r="O298" s="229"/>
      <c r="P298" s="229"/>
      <c r="Q298" s="229"/>
      <c r="R298" s="229"/>
      <c r="S298" s="229"/>
      <c r="T298" s="230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1" t="s">
        <v>148</v>
      </c>
      <c r="AU298" s="231" t="s">
        <v>91</v>
      </c>
      <c r="AV298" s="13" t="s">
        <v>91</v>
      </c>
      <c r="AW298" s="13" t="s">
        <v>42</v>
      </c>
      <c r="AX298" s="13" t="s">
        <v>81</v>
      </c>
      <c r="AY298" s="231" t="s">
        <v>136</v>
      </c>
    </row>
    <row r="299" s="14" customFormat="1">
      <c r="A299" s="14"/>
      <c r="B299" s="232"/>
      <c r="C299" s="233"/>
      <c r="D299" s="222" t="s">
        <v>148</v>
      </c>
      <c r="E299" s="234" t="s">
        <v>79</v>
      </c>
      <c r="F299" s="235" t="s">
        <v>151</v>
      </c>
      <c r="G299" s="233"/>
      <c r="H299" s="236">
        <v>2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2" t="s">
        <v>148</v>
      </c>
      <c r="AU299" s="242" t="s">
        <v>91</v>
      </c>
      <c r="AV299" s="14" t="s">
        <v>144</v>
      </c>
      <c r="AW299" s="14" t="s">
        <v>42</v>
      </c>
      <c r="AX299" s="14" t="s">
        <v>89</v>
      </c>
      <c r="AY299" s="242" t="s">
        <v>136</v>
      </c>
    </row>
    <row r="300" s="2" customFormat="1" ht="21.75" customHeight="1">
      <c r="A300" s="40"/>
      <c r="B300" s="41"/>
      <c r="C300" s="202" t="s">
        <v>466</v>
      </c>
      <c r="D300" s="202" t="s">
        <v>139</v>
      </c>
      <c r="E300" s="203" t="s">
        <v>467</v>
      </c>
      <c r="F300" s="204" t="s">
        <v>468</v>
      </c>
      <c r="G300" s="205" t="s">
        <v>275</v>
      </c>
      <c r="H300" s="206">
        <v>5</v>
      </c>
      <c r="I300" s="207"/>
      <c r="J300" s="208">
        <f>ROUND(I300*H300,2)</f>
        <v>0</v>
      </c>
      <c r="K300" s="204" t="s">
        <v>143</v>
      </c>
      <c r="L300" s="46"/>
      <c r="M300" s="209" t="s">
        <v>79</v>
      </c>
      <c r="N300" s="210" t="s">
        <v>51</v>
      </c>
      <c r="O300" s="86"/>
      <c r="P300" s="211">
        <f>O300*H300</f>
        <v>0</v>
      </c>
      <c r="Q300" s="211">
        <v>0.012579999999999999</v>
      </c>
      <c r="R300" s="211">
        <f>Q300*H300</f>
        <v>0.062899999999999998</v>
      </c>
      <c r="S300" s="211">
        <v>0</v>
      </c>
      <c r="T300" s="212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3" t="s">
        <v>238</v>
      </c>
      <c r="AT300" s="213" t="s">
        <v>139</v>
      </c>
      <c r="AU300" s="213" t="s">
        <v>91</v>
      </c>
      <c r="AY300" s="18" t="s">
        <v>136</v>
      </c>
      <c r="BE300" s="214">
        <f>IF(N300="základní",J300,0)</f>
        <v>0</v>
      </c>
      <c r="BF300" s="214">
        <f>IF(N300="snížená",J300,0)</f>
        <v>0</v>
      </c>
      <c r="BG300" s="214">
        <f>IF(N300="zákl. přenesená",J300,0)</f>
        <v>0</v>
      </c>
      <c r="BH300" s="214">
        <f>IF(N300="sníž. přenesená",J300,0)</f>
        <v>0</v>
      </c>
      <c r="BI300" s="214">
        <f>IF(N300="nulová",J300,0)</f>
        <v>0</v>
      </c>
      <c r="BJ300" s="18" t="s">
        <v>89</v>
      </c>
      <c r="BK300" s="214">
        <f>ROUND(I300*H300,2)</f>
        <v>0</v>
      </c>
      <c r="BL300" s="18" t="s">
        <v>238</v>
      </c>
      <c r="BM300" s="213" t="s">
        <v>469</v>
      </c>
    </row>
    <row r="301" s="2" customFormat="1">
      <c r="A301" s="40"/>
      <c r="B301" s="41"/>
      <c r="C301" s="42"/>
      <c r="D301" s="215" t="s">
        <v>146</v>
      </c>
      <c r="E301" s="42"/>
      <c r="F301" s="216" t="s">
        <v>470</v>
      </c>
      <c r="G301" s="42"/>
      <c r="H301" s="42"/>
      <c r="I301" s="217"/>
      <c r="J301" s="42"/>
      <c r="K301" s="42"/>
      <c r="L301" s="46"/>
      <c r="M301" s="218"/>
      <c r="N301" s="219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8" t="s">
        <v>146</v>
      </c>
      <c r="AU301" s="18" t="s">
        <v>91</v>
      </c>
    </row>
    <row r="302" s="13" customFormat="1">
      <c r="A302" s="13"/>
      <c r="B302" s="220"/>
      <c r="C302" s="221"/>
      <c r="D302" s="222" t="s">
        <v>148</v>
      </c>
      <c r="E302" s="223" t="s">
        <v>79</v>
      </c>
      <c r="F302" s="224" t="s">
        <v>392</v>
      </c>
      <c r="G302" s="221"/>
      <c r="H302" s="225">
        <v>3</v>
      </c>
      <c r="I302" s="226"/>
      <c r="J302" s="221"/>
      <c r="K302" s="221"/>
      <c r="L302" s="227"/>
      <c r="M302" s="228"/>
      <c r="N302" s="229"/>
      <c r="O302" s="229"/>
      <c r="P302" s="229"/>
      <c r="Q302" s="229"/>
      <c r="R302" s="229"/>
      <c r="S302" s="229"/>
      <c r="T302" s="23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1" t="s">
        <v>148</v>
      </c>
      <c r="AU302" s="231" t="s">
        <v>91</v>
      </c>
      <c r="AV302" s="13" t="s">
        <v>91</v>
      </c>
      <c r="AW302" s="13" t="s">
        <v>42</v>
      </c>
      <c r="AX302" s="13" t="s">
        <v>81</v>
      </c>
      <c r="AY302" s="231" t="s">
        <v>136</v>
      </c>
    </row>
    <row r="303" s="13" customFormat="1">
      <c r="A303" s="13"/>
      <c r="B303" s="220"/>
      <c r="C303" s="221"/>
      <c r="D303" s="222" t="s">
        <v>148</v>
      </c>
      <c r="E303" s="223" t="s">
        <v>79</v>
      </c>
      <c r="F303" s="224" t="s">
        <v>393</v>
      </c>
      <c r="G303" s="221"/>
      <c r="H303" s="225">
        <v>2</v>
      </c>
      <c r="I303" s="226"/>
      <c r="J303" s="221"/>
      <c r="K303" s="221"/>
      <c r="L303" s="227"/>
      <c r="M303" s="228"/>
      <c r="N303" s="229"/>
      <c r="O303" s="229"/>
      <c r="P303" s="229"/>
      <c r="Q303" s="229"/>
      <c r="R303" s="229"/>
      <c r="S303" s="229"/>
      <c r="T303" s="23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1" t="s">
        <v>148</v>
      </c>
      <c r="AU303" s="231" t="s">
        <v>91</v>
      </c>
      <c r="AV303" s="13" t="s">
        <v>91</v>
      </c>
      <c r="AW303" s="13" t="s">
        <v>42</v>
      </c>
      <c r="AX303" s="13" t="s">
        <v>81</v>
      </c>
      <c r="AY303" s="231" t="s">
        <v>136</v>
      </c>
    </row>
    <row r="304" s="14" customFormat="1">
      <c r="A304" s="14"/>
      <c r="B304" s="232"/>
      <c r="C304" s="233"/>
      <c r="D304" s="222" t="s">
        <v>148</v>
      </c>
      <c r="E304" s="234" t="s">
        <v>79</v>
      </c>
      <c r="F304" s="235" t="s">
        <v>151</v>
      </c>
      <c r="G304" s="233"/>
      <c r="H304" s="236">
        <v>5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2" t="s">
        <v>148</v>
      </c>
      <c r="AU304" s="242" t="s">
        <v>91</v>
      </c>
      <c r="AV304" s="14" t="s">
        <v>144</v>
      </c>
      <c r="AW304" s="14" t="s">
        <v>42</v>
      </c>
      <c r="AX304" s="14" t="s">
        <v>89</v>
      </c>
      <c r="AY304" s="242" t="s">
        <v>136</v>
      </c>
    </row>
    <row r="305" s="2" customFormat="1" ht="24.15" customHeight="1">
      <c r="A305" s="40"/>
      <c r="B305" s="41"/>
      <c r="C305" s="202" t="s">
        <v>471</v>
      </c>
      <c r="D305" s="202" t="s">
        <v>139</v>
      </c>
      <c r="E305" s="203" t="s">
        <v>472</v>
      </c>
      <c r="F305" s="204" t="s">
        <v>473</v>
      </c>
      <c r="G305" s="205" t="s">
        <v>275</v>
      </c>
      <c r="H305" s="206">
        <v>6</v>
      </c>
      <c r="I305" s="207"/>
      <c r="J305" s="208">
        <f>ROUND(I305*H305,2)</f>
        <v>0</v>
      </c>
      <c r="K305" s="204" t="s">
        <v>143</v>
      </c>
      <c r="L305" s="46"/>
      <c r="M305" s="209" t="s">
        <v>79</v>
      </c>
      <c r="N305" s="210" t="s">
        <v>51</v>
      </c>
      <c r="O305" s="86"/>
      <c r="P305" s="211">
        <f>O305*H305</f>
        <v>0</v>
      </c>
      <c r="Q305" s="211">
        <v>0.014670000000000001</v>
      </c>
      <c r="R305" s="211">
        <f>Q305*H305</f>
        <v>0.088020000000000001</v>
      </c>
      <c r="S305" s="211">
        <v>0</v>
      </c>
      <c r="T305" s="212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3" t="s">
        <v>238</v>
      </c>
      <c r="AT305" s="213" t="s">
        <v>139</v>
      </c>
      <c r="AU305" s="213" t="s">
        <v>91</v>
      </c>
      <c r="AY305" s="18" t="s">
        <v>136</v>
      </c>
      <c r="BE305" s="214">
        <f>IF(N305="základní",J305,0)</f>
        <v>0</v>
      </c>
      <c r="BF305" s="214">
        <f>IF(N305="snížená",J305,0)</f>
        <v>0</v>
      </c>
      <c r="BG305" s="214">
        <f>IF(N305="zákl. přenesená",J305,0)</f>
        <v>0</v>
      </c>
      <c r="BH305" s="214">
        <f>IF(N305="sníž. přenesená",J305,0)</f>
        <v>0</v>
      </c>
      <c r="BI305" s="214">
        <f>IF(N305="nulová",J305,0)</f>
        <v>0</v>
      </c>
      <c r="BJ305" s="18" t="s">
        <v>89</v>
      </c>
      <c r="BK305" s="214">
        <f>ROUND(I305*H305,2)</f>
        <v>0</v>
      </c>
      <c r="BL305" s="18" t="s">
        <v>238</v>
      </c>
      <c r="BM305" s="213" t="s">
        <v>474</v>
      </c>
    </row>
    <row r="306" s="2" customFormat="1">
      <c r="A306" s="40"/>
      <c r="B306" s="41"/>
      <c r="C306" s="42"/>
      <c r="D306" s="215" t="s">
        <v>146</v>
      </c>
      <c r="E306" s="42"/>
      <c r="F306" s="216" t="s">
        <v>475</v>
      </c>
      <c r="G306" s="42"/>
      <c r="H306" s="42"/>
      <c r="I306" s="217"/>
      <c r="J306" s="42"/>
      <c r="K306" s="42"/>
      <c r="L306" s="46"/>
      <c r="M306" s="218"/>
      <c r="N306" s="219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8" t="s">
        <v>146</v>
      </c>
      <c r="AU306" s="18" t="s">
        <v>91</v>
      </c>
    </row>
    <row r="307" s="13" customFormat="1">
      <c r="A307" s="13"/>
      <c r="B307" s="220"/>
      <c r="C307" s="221"/>
      <c r="D307" s="222" t="s">
        <v>148</v>
      </c>
      <c r="E307" s="223" t="s">
        <v>79</v>
      </c>
      <c r="F307" s="224" t="s">
        <v>392</v>
      </c>
      <c r="G307" s="221"/>
      <c r="H307" s="225">
        <v>3</v>
      </c>
      <c r="I307" s="226"/>
      <c r="J307" s="221"/>
      <c r="K307" s="221"/>
      <c r="L307" s="227"/>
      <c r="M307" s="228"/>
      <c r="N307" s="229"/>
      <c r="O307" s="229"/>
      <c r="P307" s="229"/>
      <c r="Q307" s="229"/>
      <c r="R307" s="229"/>
      <c r="S307" s="229"/>
      <c r="T307" s="23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1" t="s">
        <v>148</v>
      </c>
      <c r="AU307" s="231" t="s">
        <v>91</v>
      </c>
      <c r="AV307" s="13" t="s">
        <v>91</v>
      </c>
      <c r="AW307" s="13" t="s">
        <v>42</v>
      </c>
      <c r="AX307" s="13" t="s">
        <v>81</v>
      </c>
      <c r="AY307" s="231" t="s">
        <v>136</v>
      </c>
    </row>
    <row r="308" s="13" customFormat="1">
      <c r="A308" s="13"/>
      <c r="B308" s="220"/>
      <c r="C308" s="221"/>
      <c r="D308" s="222" t="s">
        <v>148</v>
      </c>
      <c r="E308" s="223" t="s">
        <v>79</v>
      </c>
      <c r="F308" s="224" t="s">
        <v>476</v>
      </c>
      <c r="G308" s="221"/>
      <c r="H308" s="225">
        <v>3</v>
      </c>
      <c r="I308" s="226"/>
      <c r="J308" s="221"/>
      <c r="K308" s="221"/>
      <c r="L308" s="227"/>
      <c r="M308" s="228"/>
      <c r="N308" s="229"/>
      <c r="O308" s="229"/>
      <c r="P308" s="229"/>
      <c r="Q308" s="229"/>
      <c r="R308" s="229"/>
      <c r="S308" s="229"/>
      <c r="T308" s="230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1" t="s">
        <v>148</v>
      </c>
      <c r="AU308" s="231" t="s">
        <v>91</v>
      </c>
      <c r="AV308" s="13" t="s">
        <v>91</v>
      </c>
      <c r="AW308" s="13" t="s">
        <v>42</v>
      </c>
      <c r="AX308" s="13" t="s">
        <v>81</v>
      </c>
      <c r="AY308" s="231" t="s">
        <v>136</v>
      </c>
    </row>
    <row r="309" s="14" customFormat="1">
      <c r="A309" s="14"/>
      <c r="B309" s="232"/>
      <c r="C309" s="233"/>
      <c r="D309" s="222" t="s">
        <v>148</v>
      </c>
      <c r="E309" s="234" t="s">
        <v>79</v>
      </c>
      <c r="F309" s="235" t="s">
        <v>151</v>
      </c>
      <c r="G309" s="233"/>
      <c r="H309" s="236">
        <v>6</v>
      </c>
      <c r="I309" s="237"/>
      <c r="J309" s="233"/>
      <c r="K309" s="233"/>
      <c r="L309" s="238"/>
      <c r="M309" s="239"/>
      <c r="N309" s="240"/>
      <c r="O309" s="240"/>
      <c r="P309" s="240"/>
      <c r="Q309" s="240"/>
      <c r="R309" s="240"/>
      <c r="S309" s="240"/>
      <c r="T309" s="24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2" t="s">
        <v>148</v>
      </c>
      <c r="AU309" s="242" t="s">
        <v>91</v>
      </c>
      <c r="AV309" s="14" t="s">
        <v>144</v>
      </c>
      <c r="AW309" s="14" t="s">
        <v>42</v>
      </c>
      <c r="AX309" s="14" t="s">
        <v>89</v>
      </c>
      <c r="AY309" s="242" t="s">
        <v>136</v>
      </c>
    </row>
    <row r="310" s="2" customFormat="1" ht="24.15" customHeight="1">
      <c r="A310" s="40"/>
      <c r="B310" s="41"/>
      <c r="C310" s="202" t="s">
        <v>477</v>
      </c>
      <c r="D310" s="202" t="s">
        <v>139</v>
      </c>
      <c r="E310" s="203" t="s">
        <v>478</v>
      </c>
      <c r="F310" s="204" t="s">
        <v>479</v>
      </c>
      <c r="G310" s="205" t="s">
        <v>275</v>
      </c>
      <c r="H310" s="206">
        <v>5</v>
      </c>
      <c r="I310" s="207"/>
      <c r="J310" s="208">
        <f>ROUND(I310*H310,2)</f>
        <v>0</v>
      </c>
      <c r="K310" s="204" t="s">
        <v>79</v>
      </c>
      <c r="L310" s="46"/>
      <c r="M310" s="209" t="s">
        <v>79</v>
      </c>
      <c r="N310" s="210" t="s">
        <v>51</v>
      </c>
      <c r="O310" s="86"/>
      <c r="P310" s="211">
        <f>O310*H310</f>
        <v>0</v>
      </c>
      <c r="Q310" s="211">
        <v>0.00093999999999999997</v>
      </c>
      <c r="R310" s="211">
        <f>Q310*H310</f>
        <v>0.0047000000000000002</v>
      </c>
      <c r="S310" s="211">
        <v>0</v>
      </c>
      <c r="T310" s="212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3" t="s">
        <v>238</v>
      </c>
      <c r="AT310" s="213" t="s">
        <v>139</v>
      </c>
      <c r="AU310" s="213" t="s">
        <v>91</v>
      </c>
      <c r="AY310" s="18" t="s">
        <v>136</v>
      </c>
      <c r="BE310" s="214">
        <f>IF(N310="základní",J310,0)</f>
        <v>0</v>
      </c>
      <c r="BF310" s="214">
        <f>IF(N310="snížená",J310,0)</f>
        <v>0</v>
      </c>
      <c r="BG310" s="214">
        <f>IF(N310="zákl. přenesená",J310,0)</f>
        <v>0</v>
      </c>
      <c r="BH310" s="214">
        <f>IF(N310="sníž. přenesená",J310,0)</f>
        <v>0</v>
      </c>
      <c r="BI310" s="214">
        <f>IF(N310="nulová",J310,0)</f>
        <v>0</v>
      </c>
      <c r="BJ310" s="18" t="s">
        <v>89</v>
      </c>
      <c r="BK310" s="214">
        <f>ROUND(I310*H310,2)</f>
        <v>0</v>
      </c>
      <c r="BL310" s="18" t="s">
        <v>238</v>
      </c>
      <c r="BM310" s="213" t="s">
        <v>480</v>
      </c>
    </row>
    <row r="311" s="13" customFormat="1">
      <c r="A311" s="13"/>
      <c r="B311" s="220"/>
      <c r="C311" s="221"/>
      <c r="D311" s="222" t="s">
        <v>148</v>
      </c>
      <c r="E311" s="223" t="s">
        <v>79</v>
      </c>
      <c r="F311" s="224" t="s">
        <v>392</v>
      </c>
      <c r="G311" s="221"/>
      <c r="H311" s="225">
        <v>3</v>
      </c>
      <c r="I311" s="226"/>
      <c r="J311" s="221"/>
      <c r="K311" s="221"/>
      <c r="L311" s="227"/>
      <c r="M311" s="228"/>
      <c r="N311" s="229"/>
      <c r="O311" s="229"/>
      <c r="P311" s="229"/>
      <c r="Q311" s="229"/>
      <c r="R311" s="229"/>
      <c r="S311" s="229"/>
      <c r="T311" s="230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1" t="s">
        <v>148</v>
      </c>
      <c r="AU311" s="231" t="s">
        <v>91</v>
      </c>
      <c r="AV311" s="13" t="s">
        <v>91</v>
      </c>
      <c r="AW311" s="13" t="s">
        <v>42</v>
      </c>
      <c r="AX311" s="13" t="s">
        <v>81</v>
      </c>
      <c r="AY311" s="231" t="s">
        <v>136</v>
      </c>
    </row>
    <row r="312" s="13" customFormat="1">
      <c r="A312" s="13"/>
      <c r="B312" s="220"/>
      <c r="C312" s="221"/>
      <c r="D312" s="222" t="s">
        <v>148</v>
      </c>
      <c r="E312" s="223" t="s">
        <v>79</v>
      </c>
      <c r="F312" s="224" t="s">
        <v>393</v>
      </c>
      <c r="G312" s="221"/>
      <c r="H312" s="225">
        <v>2</v>
      </c>
      <c r="I312" s="226"/>
      <c r="J312" s="221"/>
      <c r="K312" s="221"/>
      <c r="L312" s="227"/>
      <c r="M312" s="228"/>
      <c r="N312" s="229"/>
      <c r="O312" s="229"/>
      <c r="P312" s="229"/>
      <c r="Q312" s="229"/>
      <c r="R312" s="229"/>
      <c r="S312" s="229"/>
      <c r="T312" s="230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1" t="s">
        <v>148</v>
      </c>
      <c r="AU312" s="231" t="s">
        <v>91</v>
      </c>
      <c r="AV312" s="13" t="s">
        <v>91</v>
      </c>
      <c r="AW312" s="13" t="s">
        <v>42</v>
      </c>
      <c r="AX312" s="13" t="s">
        <v>81</v>
      </c>
      <c r="AY312" s="231" t="s">
        <v>136</v>
      </c>
    </row>
    <row r="313" s="14" customFormat="1">
      <c r="A313" s="14"/>
      <c r="B313" s="232"/>
      <c r="C313" s="233"/>
      <c r="D313" s="222" t="s">
        <v>148</v>
      </c>
      <c r="E313" s="234" t="s">
        <v>79</v>
      </c>
      <c r="F313" s="235" t="s">
        <v>151</v>
      </c>
      <c r="G313" s="233"/>
      <c r="H313" s="236">
        <v>5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2" t="s">
        <v>148</v>
      </c>
      <c r="AU313" s="242" t="s">
        <v>91</v>
      </c>
      <c r="AV313" s="14" t="s">
        <v>144</v>
      </c>
      <c r="AW313" s="14" t="s">
        <v>42</v>
      </c>
      <c r="AX313" s="14" t="s">
        <v>89</v>
      </c>
      <c r="AY313" s="242" t="s">
        <v>136</v>
      </c>
    </row>
    <row r="314" s="2" customFormat="1" ht="21.75" customHeight="1">
      <c r="A314" s="40"/>
      <c r="B314" s="41"/>
      <c r="C314" s="202" t="s">
        <v>481</v>
      </c>
      <c r="D314" s="202" t="s">
        <v>139</v>
      </c>
      <c r="E314" s="203" t="s">
        <v>482</v>
      </c>
      <c r="F314" s="204" t="s">
        <v>483</v>
      </c>
      <c r="G314" s="205" t="s">
        <v>275</v>
      </c>
      <c r="H314" s="206">
        <v>14</v>
      </c>
      <c r="I314" s="207"/>
      <c r="J314" s="208">
        <f>ROUND(I314*H314,2)</f>
        <v>0</v>
      </c>
      <c r="K314" s="204" t="s">
        <v>143</v>
      </c>
      <c r="L314" s="46"/>
      <c r="M314" s="209" t="s">
        <v>79</v>
      </c>
      <c r="N314" s="210" t="s">
        <v>51</v>
      </c>
      <c r="O314" s="86"/>
      <c r="P314" s="211">
        <f>O314*H314</f>
        <v>0</v>
      </c>
      <c r="Q314" s="211">
        <v>0.00027</v>
      </c>
      <c r="R314" s="211">
        <f>Q314*H314</f>
        <v>0.0037799999999999999</v>
      </c>
      <c r="S314" s="211">
        <v>0</v>
      </c>
      <c r="T314" s="212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3" t="s">
        <v>238</v>
      </c>
      <c r="AT314" s="213" t="s">
        <v>139</v>
      </c>
      <c r="AU314" s="213" t="s">
        <v>91</v>
      </c>
      <c r="AY314" s="18" t="s">
        <v>136</v>
      </c>
      <c r="BE314" s="214">
        <f>IF(N314="základní",J314,0)</f>
        <v>0</v>
      </c>
      <c r="BF314" s="214">
        <f>IF(N314="snížená",J314,0)</f>
        <v>0</v>
      </c>
      <c r="BG314" s="214">
        <f>IF(N314="zákl. přenesená",J314,0)</f>
        <v>0</v>
      </c>
      <c r="BH314" s="214">
        <f>IF(N314="sníž. přenesená",J314,0)</f>
        <v>0</v>
      </c>
      <c r="BI314" s="214">
        <f>IF(N314="nulová",J314,0)</f>
        <v>0</v>
      </c>
      <c r="BJ314" s="18" t="s">
        <v>89</v>
      </c>
      <c r="BK314" s="214">
        <f>ROUND(I314*H314,2)</f>
        <v>0</v>
      </c>
      <c r="BL314" s="18" t="s">
        <v>238</v>
      </c>
      <c r="BM314" s="213" t="s">
        <v>484</v>
      </c>
    </row>
    <row r="315" s="2" customFormat="1">
      <c r="A315" s="40"/>
      <c r="B315" s="41"/>
      <c r="C315" s="42"/>
      <c r="D315" s="215" t="s">
        <v>146</v>
      </c>
      <c r="E315" s="42"/>
      <c r="F315" s="216" t="s">
        <v>485</v>
      </c>
      <c r="G315" s="42"/>
      <c r="H315" s="42"/>
      <c r="I315" s="217"/>
      <c r="J315" s="42"/>
      <c r="K315" s="42"/>
      <c r="L315" s="46"/>
      <c r="M315" s="218"/>
      <c r="N315" s="219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8" t="s">
        <v>146</v>
      </c>
      <c r="AU315" s="18" t="s">
        <v>91</v>
      </c>
    </row>
    <row r="316" s="13" customFormat="1">
      <c r="A316" s="13"/>
      <c r="B316" s="220"/>
      <c r="C316" s="221"/>
      <c r="D316" s="222" t="s">
        <v>148</v>
      </c>
      <c r="E316" s="223" t="s">
        <v>79</v>
      </c>
      <c r="F316" s="224" t="s">
        <v>486</v>
      </c>
      <c r="G316" s="221"/>
      <c r="H316" s="225">
        <v>8</v>
      </c>
      <c r="I316" s="226"/>
      <c r="J316" s="221"/>
      <c r="K316" s="221"/>
      <c r="L316" s="227"/>
      <c r="M316" s="228"/>
      <c r="N316" s="229"/>
      <c r="O316" s="229"/>
      <c r="P316" s="229"/>
      <c r="Q316" s="229"/>
      <c r="R316" s="229"/>
      <c r="S316" s="229"/>
      <c r="T316" s="23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1" t="s">
        <v>148</v>
      </c>
      <c r="AU316" s="231" t="s">
        <v>91</v>
      </c>
      <c r="AV316" s="13" t="s">
        <v>91</v>
      </c>
      <c r="AW316" s="13" t="s">
        <v>42</v>
      </c>
      <c r="AX316" s="13" t="s">
        <v>81</v>
      </c>
      <c r="AY316" s="231" t="s">
        <v>136</v>
      </c>
    </row>
    <row r="317" s="13" customFormat="1">
      <c r="A317" s="13"/>
      <c r="B317" s="220"/>
      <c r="C317" s="221"/>
      <c r="D317" s="222" t="s">
        <v>148</v>
      </c>
      <c r="E317" s="223" t="s">
        <v>79</v>
      </c>
      <c r="F317" s="224" t="s">
        <v>487</v>
      </c>
      <c r="G317" s="221"/>
      <c r="H317" s="225">
        <v>1</v>
      </c>
      <c r="I317" s="226"/>
      <c r="J317" s="221"/>
      <c r="K317" s="221"/>
      <c r="L317" s="227"/>
      <c r="M317" s="228"/>
      <c r="N317" s="229"/>
      <c r="O317" s="229"/>
      <c r="P317" s="229"/>
      <c r="Q317" s="229"/>
      <c r="R317" s="229"/>
      <c r="S317" s="229"/>
      <c r="T317" s="230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1" t="s">
        <v>148</v>
      </c>
      <c r="AU317" s="231" t="s">
        <v>91</v>
      </c>
      <c r="AV317" s="13" t="s">
        <v>91</v>
      </c>
      <c r="AW317" s="13" t="s">
        <v>42</v>
      </c>
      <c r="AX317" s="13" t="s">
        <v>81</v>
      </c>
      <c r="AY317" s="231" t="s">
        <v>136</v>
      </c>
    </row>
    <row r="318" s="13" customFormat="1">
      <c r="A318" s="13"/>
      <c r="B318" s="220"/>
      <c r="C318" s="221"/>
      <c r="D318" s="222" t="s">
        <v>148</v>
      </c>
      <c r="E318" s="223" t="s">
        <v>79</v>
      </c>
      <c r="F318" s="224" t="s">
        <v>488</v>
      </c>
      <c r="G318" s="221"/>
      <c r="H318" s="225">
        <v>4</v>
      </c>
      <c r="I318" s="226"/>
      <c r="J318" s="221"/>
      <c r="K318" s="221"/>
      <c r="L318" s="227"/>
      <c r="M318" s="228"/>
      <c r="N318" s="229"/>
      <c r="O318" s="229"/>
      <c r="P318" s="229"/>
      <c r="Q318" s="229"/>
      <c r="R318" s="229"/>
      <c r="S318" s="229"/>
      <c r="T318" s="23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1" t="s">
        <v>148</v>
      </c>
      <c r="AU318" s="231" t="s">
        <v>91</v>
      </c>
      <c r="AV318" s="13" t="s">
        <v>91</v>
      </c>
      <c r="AW318" s="13" t="s">
        <v>42</v>
      </c>
      <c r="AX318" s="13" t="s">
        <v>81</v>
      </c>
      <c r="AY318" s="231" t="s">
        <v>136</v>
      </c>
    </row>
    <row r="319" s="13" customFormat="1">
      <c r="A319" s="13"/>
      <c r="B319" s="220"/>
      <c r="C319" s="221"/>
      <c r="D319" s="222" t="s">
        <v>148</v>
      </c>
      <c r="E319" s="223" t="s">
        <v>79</v>
      </c>
      <c r="F319" s="224" t="s">
        <v>489</v>
      </c>
      <c r="G319" s="221"/>
      <c r="H319" s="225">
        <v>1</v>
      </c>
      <c r="I319" s="226"/>
      <c r="J319" s="221"/>
      <c r="K319" s="221"/>
      <c r="L319" s="227"/>
      <c r="M319" s="228"/>
      <c r="N319" s="229"/>
      <c r="O319" s="229"/>
      <c r="P319" s="229"/>
      <c r="Q319" s="229"/>
      <c r="R319" s="229"/>
      <c r="S319" s="229"/>
      <c r="T319" s="230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1" t="s">
        <v>148</v>
      </c>
      <c r="AU319" s="231" t="s">
        <v>91</v>
      </c>
      <c r="AV319" s="13" t="s">
        <v>91</v>
      </c>
      <c r="AW319" s="13" t="s">
        <v>42</v>
      </c>
      <c r="AX319" s="13" t="s">
        <v>81</v>
      </c>
      <c r="AY319" s="231" t="s">
        <v>136</v>
      </c>
    </row>
    <row r="320" s="14" customFormat="1">
      <c r="A320" s="14"/>
      <c r="B320" s="232"/>
      <c r="C320" s="233"/>
      <c r="D320" s="222" t="s">
        <v>148</v>
      </c>
      <c r="E320" s="234" t="s">
        <v>79</v>
      </c>
      <c r="F320" s="235" t="s">
        <v>151</v>
      </c>
      <c r="G320" s="233"/>
      <c r="H320" s="236">
        <v>14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2" t="s">
        <v>148</v>
      </c>
      <c r="AU320" s="242" t="s">
        <v>91</v>
      </c>
      <c r="AV320" s="14" t="s">
        <v>144</v>
      </c>
      <c r="AW320" s="14" t="s">
        <v>42</v>
      </c>
      <c r="AX320" s="14" t="s">
        <v>89</v>
      </c>
      <c r="AY320" s="242" t="s">
        <v>136</v>
      </c>
    </row>
    <row r="321" s="2" customFormat="1" ht="21.75" customHeight="1">
      <c r="A321" s="40"/>
      <c r="B321" s="41"/>
      <c r="C321" s="202" t="s">
        <v>490</v>
      </c>
      <c r="D321" s="202" t="s">
        <v>139</v>
      </c>
      <c r="E321" s="203" t="s">
        <v>491</v>
      </c>
      <c r="F321" s="204" t="s">
        <v>492</v>
      </c>
      <c r="G321" s="205" t="s">
        <v>275</v>
      </c>
      <c r="H321" s="206">
        <v>5</v>
      </c>
      <c r="I321" s="207"/>
      <c r="J321" s="208">
        <f>ROUND(I321*H321,2)</f>
        <v>0</v>
      </c>
      <c r="K321" s="204" t="s">
        <v>143</v>
      </c>
      <c r="L321" s="46"/>
      <c r="M321" s="209" t="s">
        <v>79</v>
      </c>
      <c r="N321" s="210" t="s">
        <v>51</v>
      </c>
      <c r="O321" s="86"/>
      <c r="P321" s="211">
        <f>O321*H321</f>
        <v>0</v>
      </c>
      <c r="Q321" s="211">
        <v>0.00010000000000000001</v>
      </c>
      <c r="R321" s="211">
        <f>Q321*H321</f>
        <v>0.00050000000000000001</v>
      </c>
      <c r="S321" s="211">
        <v>0</v>
      </c>
      <c r="T321" s="212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3" t="s">
        <v>238</v>
      </c>
      <c r="AT321" s="213" t="s">
        <v>139</v>
      </c>
      <c r="AU321" s="213" t="s">
        <v>91</v>
      </c>
      <c r="AY321" s="18" t="s">
        <v>136</v>
      </c>
      <c r="BE321" s="214">
        <f>IF(N321="základní",J321,0)</f>
        <v>0</v>
      </c>
      <c r="BF321" s="214">
        <f>IF(N321="snížená",J321,0)</f>
        <v>0</v>
      </c>
      <c r="BG321" s="214">
        <f>IF(N321="zákl. přenesená",J321,0)</f>
        <v>0</v>
      </c>
      <c r="BH321" s="214">
        <f>IF(N321="sníž. přenesená",J321,0)</f>
        <v>0</v>
      </c>
      <c r="BI321" s="214">
        <f>IF(N321="nulová",J321,0)</f>
        <v>0</v>
      </c>
      <c r="BJ321" s="18" t="s">
        <v>89</v>
      </c>
      <c r="BK321" s="214">
        <f>ROUND(I321*H321,2)</f>
        <v>0</v>
      </c>
      <c r="BL321" s="18" t="s">
        <v>238</v>
      </c>
      <c r="BM321" s="213" t="s">
        <v>493</v>
      </c>
    </row>
    <row r="322" s="2" customFormat="1">
      <c r="A322" s="40"/>
      <c r="B322" s="41"/>
      <c r="C322" s="42"/>
      <c r="D322" s="215" t="s">
        <v>146</v>
      </c>
      <c r="E322" s="42"/>
      <c r="F322" s="216" t="s">
        <v>494</v>
      </c>
      <c r="G322" s="42"/>
      <c r="H322" s="42"/>
      <c r="I322" s="217"/>
      <c r="J322" s="42"/>
      <c r="K322" s="42"/>
      <c r="L322" s="46"/>
      <c r="M322" s="218"/>
      <c r="N322" s="219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8" t="s">
        <v>146</v>
      </c>
      <c r="AU322" s="18" t="s">
        <v>91</v>
      </c>
    </row>
    <row r="323" s="13" customFormat="1">
      <c r="A323" s="13"/>
      <c r="B323" s="220"/>
      <c r="C323" s="221"/>
      <c r="D323" s="222" t="s">
        <v>148</v>
      </c>
      <c r="E323" s="223" t="s">
        <v>79</v>
      </c>
      <c r="F323" s="224" t="s">
        <v>495</v>
      </c>
      <c r="G323" s="221"/>
      <c r="H323" s="225">
        <v>3</v>
      </c>
      <c r="I323" s="226"/>
      <c r="J323" s="221"/>
      <c r="K323" s="221"/>
      <c r="L323" s="227"/>
      <c r="M323" s="228"/>
      <c r="N323" s="229"/>
      <c r="O323" s="229"/>
      <c r="P323" s="229"/>
      <c r="Q323" s="229"/>
      <c r="R323" s="229"/>
      <c r="S323" s="229"/>
      <c r="T323" s="230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1" t="s">
        <v>148</v>
      </c>
      <c r="AU323" s="231" t="s">
        <v>91</v>
      </c>
      <c r="AV323" s="13" t="s">
        <v>91</v>
      </c>
      <c r="AW323" s="13" t="s">
        <v>42</v>
      </c>
      <c r="AX323" s="13" t="s">
        <v>81</v>
      </c>
      <c r="AY323" s="231" t="s">
        <v>136</v>
      </c>
    </row>
    <row r="324" s="13" customFormat="1">
      <c r="A324" s="13"/>
      <c r="B324" s="220"/>
      <c r="C324" s="221"/>
      <c r="D324" s="222" t="s">
        <v>148</v>
      </c>
      <c r="E324" s="223" t="s">
        <v>79</v>
      </c>
      <c r="F324" s="224" t="s">
        <v>496</v>
      </c>
      <c r="G324" s="221"/>
      <c r="H324" s="225">
        <v>2</v>
      </c>
      <c r="I324" s="226"/>
      <c r="J324" s="221"/>
      <c r="K324" s="221"/>
      <c r="L324" s="227"/>
      <c r="M324" s="228"/>
      <c r="N324" s="229"/>
      <c r="O324" s="229"/>
      <c r="P324" s="229"/>
      <c r="Q324" s="229"/>
      <c r="R324" s="229"/>
      <c r="S324" s="229"/>
      <c r="T324" s="230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1" t="s">
        <v>148</v>
      </c>
      <c r="AU324" s="231" t="s">
        <v>91</v>
      </c>
      <c r="AV324" s="13" t="s">
        <v>91</v>
      </c>
      <c r="AW324" s="13" t="s">
        <v>42</v>
      </c>
      <c r="AX324" s="13" t="s">
        <v>81</v>
      </c>
      <c r="AY324" s="231" t="s">
        <v>136</v>
      </c>
    </row>
    <row r="325" s="14" customFormat="1">
      <c r="A325" s="14"/>
      <c r="B325" s="232"/>
      <c r="C325" s="233"/>
      <c r="D325" s="222" t="s">
        <v>148</v>
      </c>
      <c r="E325" s="234" t="s">
        <v>79</v>
      </c>
      <c r="F325" s="235" t="s">
        <v>151</v>
      </c>
      <c r="G325" s="233"/>
      <c r="H325" s="236">
        <v>5</v>
      </c>
      <c r="I325" s="237"/>
      <c r="J325" s="233"/>
      <c r="K325" s="233"/>
      <c r="L325" s="238"/>
      <c r="M325" s="239"/>
      <c r="N325" s="240"/>
      <c r="O325" s="240"/>
      <c r="P325" s="240"/>
      <c r="Q325" s="240"/>
      <c r="R325" s="240"/>
      <c r="S325" s="240"/>
      <c r="T325" s="24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2" t="s">
        <v>148</v>
      </c>
      <c r="AU325" s="242" t="s">
        <v>91</v>
      </c>
      <c r="AV325" s="14" t="s">
        <v>144</v>
      </c>
      <c r="AW325" s="14" t="s">
        <v>42</v>
      </c>
      <c r="AX325" s="14" t="s">
        <v>89</v>
      </c>
      <c r="AY325" s="242" t="s">
        <v>136</v>
      </c>
    </row>
    <row r="326" s="2" customFormat="1" ht="21.75" customHeight="1">
      <c r="A326" s="40"/>
      <c r="B326" s="41"/>
      <c r="C326" s="202" t="s">
        <v>497</v>
      </c>
      <c r="D326" s="202" t="s">
        <v>139</v>
      </c>
      <c r="E326" s="203" t="s">
        <v>498</v>
      </c>
      <c r="F326" s="204" t="s">
        <v>499</v>
      </c>
      <c r="G326" s="205" t="s">
        <v>275</v>
      </c>
      <c r="H326" s="206">
        <v>20</v>
      </c>
      <c r="I326" s="207"/>
      <c r="J326" s="208">
        <f>ROUND(I326*H326,2)</f>
        <v>0</v>
      </c>
      <c r="K326" s="204" t="s">
        <v>143</v>
      </c>
      <c r="L326" s="46"/>
      <c r="M326" s="209" t="s">
        <v>79</v>
      </c>
      <c r="N326" s="210" t="s">
        <v>51</v>
      </c>
      <c r="O326" s="86"/>
      <c r="P326" s="211">
        <f>O326*H326</f>
        <v>0</v>
      </c>
      <c r="Q326" s="211">
        <v>0.00055000000000000003</v>
      </c>
      <c r="R326" s="211">
        <f>Q326*H326</f>
        <v>0.011000000000000001</v>
      </c>
      <c r="S326" s="211">
        <v>0</v>
      </c>
      <c r="T326" s="212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3" t="s">
        <v>238</v>
      </c>
      <c r="AT326" s="213" t="s">
        <v>139</v>
      </c>
      <c r="AU326" s="213" t="s">
        <v>91</v>
      </c>
      <c r="AY326" s="18" t="s">
        <v>136</v>
      </c>
      <c r="BE326" s="214">
        <f>IF(N326="základní",J326,0)</f>
        <v>0</v>
      </c>
      <c r="BF326" s="214">
        <f>IF(N326="snížená",J326,0)</f>
        <v>0</v>
      </c>
      <c r="BG326" s="214">
        <f>IF(N326="zákl. přenesená",J326,0)</f>
        <v>0</v>
      </c>
      <c r="BH326" s="214">
        <f>IF(N326="sníž. přenesená",J326,0)</f>
        <v>0</v>
      </c>
      <c r="BI326" s="214">
        <f>IF(N326="nulová",J326,0)</f>
        <v>0</v>
      </c>
      <c r="BJ326" s="18" t="s">
        <v>89</v>
      </c>
      <c r="BK326" s="214">
        <f>ROUND(I326*H326,2)</f>
        <v>0</v>
      </c>
      <c r="BL326" s="18" t="s">
        <v>238</v>
      </c>
      <c r="BM326" s="213" t="s">
        <v>500</v>
      </c>
    </row>
    <row r="327" s="2" customFormat="1">
      <c r="A327" s="40"/>
      <c r="B327" s="41"/>
      <c r="C327" s="42"/>
      <c r="D327" s="215" t="s">
        <v>146</v>
      </c>
      <c r="E327" s="42"/>
      <c r="F327" s="216" t="s">
        <v>501</v>
      </c>
      <c r="G327" s="42"/>
      <c r="H327" s="42"/>
      <c r="I327" s="217"/>
      <c r="J327" s="42"/>
      <c r="K327" s="42"/>
      <c r="L327" s="46"/>
      <c r="M327" s="218"/>
      <c r="N327" s="219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8" t="s">
        <v>146</v>
      </c>
      <c r="AU327" s="18" t="s">
        <v>91</v>
      </c>
    </row>
    <row r="328" s="13" customFormat="1">
      <c r="A328" s="13"/>
      <c r="B328" s="220"/>
      <c r="C328" s="221"/>
      <c r="D328" s="222" t="s">
        <v>148</v>
      </c>
      <c r="E328" s="223" t="s">
        <v>79</v>
      </c>
      <c r="F328" s="224" t="s">
        <v>502</v>
      </c>
      <c r="G328" s="221"/>
      <c r="H328" s="225">
        <v>3</v>
      </c>
      <c r="I328" s="226"/>
      <c r="J328" s="221"/>
      <c r="K328" s="221"/>
      <c r="L328" s="227"/>
      <c r="M328" s="228"/>
      <c r="N328" s="229"/>
      <c r="O328" s="229"/>
      <c r="P328" s="229"/>
      <c r="Q328" s="229"/>
      <c r="R328" s="229"/>
      <c r="S328" s="229"/>
      <c r="T328" s="23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1" t="s">
        <v>148</v>
      </c>
      <c r="AU328" s="231" t="s">
        <v>91</v>
      </c>
      <c r="AV328" s="13" t="s">
        <v>91</v>
      </c>
      <c r="AW328" s="13" t="s">
        <v>42</v>
      </c>
      <c r="AX328" s="13" t="s">
        <v>81</v>
      </c>
      <c r="AY328" s="231" t="s">
        <v>136</v>
      </c>
    </row>
    <row r="329" s="13" customFormat="1">
      <c r="A329" s="13"/>
      <c r="B329" s="220"/>
      <c r="C329" s="221"/>
      <c r="D329" s="222" t="s">
        <v>148</v>
      </c>
      <c r="E329" s="223" t="s">
        <v>79</v>
      </c>
      <c r="F329" s="224" t="s">
        <v>503</v>
      </c>
      <c r="G329" s="221"/>
      <c r="H329" s="225">
        <v>9</v>
      </c>
      <c r="I329" s="226"/>
      <c r="J329" s="221"/>
      <c r="K329" s="221"/>
      <c r="L329" s="227"/>
      <c r="M329" s="228"/>
      <c r="N329" s="229"/>
      <c r="O329" s="229"/>
      <c r="P329" s="229"/>
      <c r="Q329" s="229"/>
      <c r="R329" s="229"/>
      <c r="S329" s="229"/>
      <c r="T329" s="230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1" t="s">
        <v>148</v>
      </c>
      <c r="AU329" s="231" t="s">
        <v>91</v>
      </c>
      <c r="AV329" s="13" t="s">
        <v>91</v>
      </c>
      <c r="AW329" s="13" t="s">
        <v>42</v>
      </c>
      <c r="AX329" s="13" t="s">
        <v>81</v>
      </c>
      <c r="AY329" s="231" t="s">
        <v>136</v>
      </c>
    </row>
    <row r="330" s="13" customFormat="1">
      <c r="A330" s="13"/>
      <c r="B330" s="220"/>
      <c r="C330" s="221"/>
      <c r="D330" s="222" t="s">
        <v>148</v>
      </c>
      <c r="E330" s="223" t="s">
        <v>79</v>
      </c>
      <c r="F330" s="224" t="s">
        <v>504</v>
      </c>
      <c r="G330" s="221"/>
      <c r="H330" s="225">
        <v>2</v>
      </c>
      <c r="I330" s="226"/>
      <c r="J330" s="221"/>
      <c r="K330" s="221"/>
      <c r="L330" s="227"/>
      <c r="M330" s="228"/>
      <c r="N330" s="229"/>
      <c r="O330" s="229"/>
      <c r="P330" s="229"/>
      <c r="Q330" s="229"/>
      <c r="R330" s="229"/>
      <c r="S330" s="229"/>
      <c r="T330" s="230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1" t="s">
        <v>148</v>
      </c>
      <c r="AU330" s="231" t="s">
        <v>91</v>
      </c>
      <c r="AV330" s="13" t="s">
        <v>91</v>
      </c>
      <c r="AW330" s="13" t="s">
        <v>42</v>
      </c>
      <c r="AX330" s="13" t="s">
        <v>81</v>
      </c>
      <c r="AY330" s="231" t="s">
        <v>136</v>
      </c>
    </row>
    <row r="331" s="13" customFormat="1">
      <c r="A331" s="13"/>
      <c r="B331" s="220"/>
      <c r="C331" s="221"/>
      <c r="D331" s="222" t="s">
        <v>148</v>
      </c>
      <c r="E331" s="223" t="s">
        <v>79</v>
      </c>
      <c r="F331" s="224" t="s">
        <v>505</v>
      </c>
      <c r="G331" s="221"/>
      <c r="H331" s="225">
        <v>6</v>
      </c>
      <c r="I331" s="226"/>
      <c r="J331" s="221"/>
      <c r="K331" s="221"/>
      <c r="L331" s="227"/>
      <c r="M331" s="228"/>
      <c r="N331" s="229"/>
      <c r="O331" s="229"/>
      <c r="P331" s="229"/>
      <c r="Q331" s="229"/>
      <c r="R331" s="229"/>
      <c r="S331" s="229"/>
      <c r="T331" s="23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1" t="s">
        <v>148</v>
      </c>
      <c r="AU331" s="231" t="s">
        <v>91</v>
      </c>
      <c r="AV331" s="13" t="s">
        <v>91</v>
      </c>
      <c r="AW331" s="13" t="s">
        <v>42</v>
      </c>
      <c r="AX331" s="13" t="s">
        <v>81</v>
      </c>
      <c r="AY331" s="231" t="s">
        <v>136</v>
      </c>
    </row>
    <row r="332" s="14" customFormat="1">
      <c r="A332" s="14"/>
      <c r="B332" s="232"/>
      <c r="C332" s="233"/>
      <c r="D332" s="222" t="s">
        <v>148</v>
      </c>
      <c r="E332" s="234" t="s">
        <v>79</v>
      </c>
      <c r="F332" s="235" t="s">
        <v>151</v>
      </c>
      <c r="G332" s="233"/>
      <c r="H332" s="236">
        <v>20</v>
      </c>
      <c r="I332" s="237"/>
      <c r="J332" s="233"/>
      <c r="K332" s="233"/>
      <c r="L332" s="238"/>
      <c r="M332" s="239"/>
      <c r="N332" s="240"/>
      <c r="O332" s="240"/>
      <c r="P332" s="240"/>
      <c r="Q332" s="240"/>
      <c r="R332" s="240"/>
      <c r="S332" s="240"/>
      <c r="T332" s="24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2" t="s">
        <v>148</v>
      </c>
      <c r="AU332" s="242" t="s">
        <v>91</v>
      </c>
      <c r="AV332" s="14" t="s">
        <v>144</v>
      </c>
      <c r="AW332" s="14" t="s">
        <v>42</v>
      </c>
      <c r="AX332" s="14" t="s">
        <v>89</v>
      </c>
      <c r="AY332" s="242" t="s">
        <v>136</v>
      </c>
    </row>
    <row r="333" s="2" customFormat="1" ht="37.8" customHeight="1">
      <c r="A333" s="40"/>
      <c r="B333" s="41"/>
      <c r="C333" s="202" t="s">
        <v>506</v>
      </c>
      <c r="D333" s="202" t="s">
        <v>139</v>
      </c>
      <c r="E333" s="203" t="s">
        <v>507</v>
      </c>
      <c r="F333" s="204" t="s">
        <v>508</v>
      </c>
      <c r="G333" s="205" t="s">
        <v>275</v>
      </c>
      <c r="H333" s="206">
        <v>2</v>
      </c>
      <c r="I333" s="207"/>
      <c r="J333" s="208">
        <f>ROUND(I333*H333,2)</f>
        <v>0</v>
      </c>
      <c r="K333" s="204" t="s">
        <v>79</v>
      </c>
      <c r="L333" s="46"/>
      <c r="M333" s="209" t="s">
        <v>79</v>
      </c>
      <c r="N333" s="210" t="s">
        <v>51</v>
      </c>
      <c r="O333" s="86"/>
      <c r="P333" s="211">
        <f>O333*H333</f>
        <v>0</v>
      </c>
      <c r="Q333" s="211">
        <v>0.002</v>
      </c>
      <c r="R333" s="211">
        <f>Q333*H333</f>
        <v>0.0040000000000000001</v>
      </c>
      <c r="S333" s="211">
        <v>0</v>
      </c>
      <c r="T333" s="212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3" t="s">
        <v>238</v>
      </c>
      <c r="AT333" s="213" t="s">
        <v>139</v>
      </c>
      <c r="AU333" s="213" t="s">
        <v>91</v>
      </c>
      <c r="AY333" s="18" t="s">
        <v>136</v>
      </c>
      <c r="BE333" s="214">
        <f>IF(N333="základní",J333,0)</f>
        <v>0</v>
      </c>
      <c r="BF333" s="214">
        <f>IF(N333="snížená",J333,0)</f>
        <v>0</v>
      </c>
      <c r="BG333" s="214">
        <f>IF(N333="zákl. přenesená",J333,0)</f>
        <v>0</v>
      </c>
      <c r="BH333" s="214">
        <f>IF(N333="sníž. přenesená",J333,0)</f>
        <v>0</v>
      </c>
      <c r="BI333" s="214">
        <f>IF(N333="nulová",J333,0)</f>
        <v>0</v>
      </c>
      <c r="BJ333" s="18" t="s">
        <v>89</v>
      </c>
      <c r="BK333" s="214">
        <f>ROUND(I333*H333,2)</f>
        <v>0</v>
      </c>
      <c r="BL333" s="18" t="s">
        <v>238</v>
      </c>
      <c r="BM333" s="213" t="s">
        <v>509</v>
      </c>
    </row>
    <row r="334" s="13" customFormat="1">
      <c r="A334" s="13"/>
      <c r="B334" s="220"/>
      <c r="C334" s="221"/>
      <c r="D334" s="222" t="s">
        <v>148</v>
      </c>
      <c r="E334" s="223" t="s">
        <v>79</v>
      </c>
      <c r="F334" s="224" t="s">
        <v>315</v>
      </c>
      <c r="G334" s="221"/>
      <c r="H334" s="225">
        <v>1</v>
      </c>
      <c r="I334" s="226"/>
      <c r="J334" s="221"/>
      <c r="K334" s="221"/>
      <c r="L334" s="227"/>
      <c r="M334" s="228"/>
      <c r="N334" s="229"/>
      <c r="O334" s="229"/>
      <c r="P334" s="229"/>
      <c r="Q334" s="229"/>
      <c r="R334" s="229"/>
      <c r="S334" s="229"/>
      <c r="T334" s="230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1" t="s">
        <v>148</v>
      </c>
      <c r="AU334" s="231" t="s">
        <v>91</v>
      </c>
      <c r="AV334" s="13" t="s">
        <v>91</v>
      </c>
      <c r="AW334" s="13" t="s">
        <v>42</v>
      </c>
      <c r="AX334" s="13" t="s">
        <v>81</v>
      </c>
      <c r="AY334" s="231" t="s">
        <v>136</v>
      </c>
    </row>
    <row r="335" s="13" customFormat="1">
      <c r="A335" s="13"/>
      <c r="B335" s="220"/>
      <c r="C335" s="221"/>
      <c r="D335" s="222" t="s">
        <v>148</v>
      </c>
      <c r="E335" s="223" t="s">
        <v>79</v>
      </c>
      <c r="F335" s="224" t="s">
        <v>316</v>
      </c>
      <c r="G335" s="221"/>
      <c r="H335" s="225">
        <v>1</v>
      </c>
      <c r="I335" s="226"/>
      <c r="J335" s="221"/>
      <c r="K335" s="221"/>
      <c r="L335" s="227"/>
      <c r="M335" s="228"/>
      <c r="N335" s="229"/>
      <c r="O335" s="229"/>
      <c r="P335" s="229"/>
      <c r="Q335" s="229"/>
      <c r="R335" s="229"/>
      <c r="S335" s="229"/>
      <c r="T335" s="23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1" t="s">
        <v>148</v>
      </c>
      <c r="AU335" s="231" t="s">
        <v>91</v>
      </c>
      <c r="AV335" s="13" t="s">
        <v>91</v>
      </c>
      <c r="AW335" s="13" t="s">
        <v>42</v>
      </c>
      <c r="AX335" s="13" t="s">
        <v>81</v>
      </c>
      <c r="AY335" s="231" t="s">
        <v>136</v>
      </c>
    </row>
    <row r="336" s="14" customFormat="1">
      <c r="A336" s="14"/>
      <c r="B336" s="232"/>
      <c r="C336" s="233"/>
      <c r="D336" s="222" t="s">
        <v>148</v>
      </c>
      <c r="E336" s="234" t="s">
        <v>79</v>
      </c>
      <c r="F336" s="235" t="s">
        <v>151</v>
      </c>
      <c r="G336" s="233"/>
      <c r="H336" s="236">
        <v>2</v>
      </c>
      <c r="I336" s="237"/>
      <c r="J336" s="233"/>
      <c r="K336" s="233"/>
      <c r="L336" s="238"/>
      <c r="M336" s="239"/>
      <c r="N336" s="240"/>
      <c r="O336" s="240"/>
      <c r="P336" s="240"/>
      <c r="Q336" s="240"/>
      <c r="R336" s="240"/>
      <c r="S336" s="240"/>
      <c r="T336" s="24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2" t="s">
        <v>148</v>
      </c>
      <c r="AU336" s="242" t="s">
        <v>91</v>
      </c>
      <c r="AV336" s="14" t="s">
        <v>144</v>
      </c>
      <c r="AW336" s="14" t="s">
        <v>42</v>
      </c>
      <c r="AX336" s="14" t="s">
        <v>89</v>
      </c>
      <c r="AY336" s="242" t="s">
        <v>136</v>
      </c>
    </row>
    <row r="337" s="2" customFormat="1" ht="37.8" customHeight="1">
      <c r="A337" s="40"/>
      <c r="B337" s="41"/>
      <c r="C337" s="202" t="s">
        <v>510</v>
      </c>
      <c r="D337" s="202" t="s">
        <v>139</v>
      </c>
      <c r="E337" s="203" t="s">
        <v>511</v>
      </c>
      <c r="F337" s="204" t="s">
        <v>512</v>
      </c>
      <c r="G337" s="205" t="s">
        <v>168</v>
      </c>
      <c r="H337" s="206">
        <v>0.374</v>
      </c>
      <c r="I337" s="207"/>
      <c r="J337" s="208">
        <f>ROUND(I337*H337,2)</f>
        <v>0</v>
      </c>
      <c r="K337" s="204" t="s">
        <v>143</v>
      </c>
      <c r="L337" s="46"/>
      <c r="M337" s="209" t="s">
        <v>79</v>
      </c>
      <c r="N337" s="210" t="s">
        <v>51</v>
      </c>
      <c r="O337" s="86"/>
      <c r="P337" s="211">
        <f>O337*H337</f>
        <v>0</v>
      </c>
      <c r="Q337" s="211">
        <v>0</v>
      </c>
      <c r="R337" s="211">
        <f>Q337*H337</f>
        <v>0</v>
      </c>
      <c r="S337" s="211">
        <v>0</v>
      </c>
      <c r="T337" s="212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3" t="s">
        <v>238</v>
      </c>
      <c r="AT337" s="213" t="s">
        <v>139</v>
      </c>
      <c r="AU337" s="213" t="s">
        <v>91</v>
      </c>
      <c r="AY337" s="18" t="s">
        <v>136</v>
      </c>
      <c r="BE337" s="214">
        <f>IF(N337="základní",J337,0)</f>
        <v>0</v>
      </c>
      <c r="BF337" s="214">
        <f>IF(N337="snížená",J337,0)</f>
        <v>0</v>
      </c>
      <c r="BG337" s="214">
        <f>IF(N337="zákl. přenesená",J337,0)</f>
        <v>0</v>
      </c>
      <c r="BH337" s="214">
        <f>IF(N337="sníž. přenesená",J337,0)</f>
        <v>0</v>
      </c>
      <c r="BI337" s="214">
        <f>IF(N337="nulová",J337,0)</f>
        <v>0</v>
      </c>
      <c r="BJ337" s="18" t="s">
        <v>89</v>
      </c>
      <c r="BK337" s="214">
        <f>ROUND(I337*H337,2)</f>
        <v>0</v>
      </c>
      <c r="BL337" s="18" t="s">
        <v>238</v>
      </c>
      <c r="BM337" s="213" t="s">
        <v>513</v>
      </c>
    </row>
    <row r="338" s="2" customFormat="1">
      <c r="A338" s="40"/>
      <c r="B338" s="41"/>
      <c r="C338" s="42"/>
      <c r="D338" s="215" t="s">
        <v>146</v>
      </c>
      <c r="E338" s="42"/>
      <c r="F338" s="216" t="s">
        <v>514</v>
      </c>
      <c r="G338" s="42"/>
      <c r="H338" s="42"/>
      <c r="I338" s="217"/>
      <c r="J338" s="42"/>
      <c r="K338" s="42"/>
      <c r="L338" s="46"/>
      <c r="M338" s="218"/>
      <c r="N338" s="219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8" t="s">
        <v>146</v>
      </c>
      <c r="AU338" s="18" t="s">
        <v>91</v>
      </c>
    </row>
    <row r="339" s="12" customFormat="1" ht="22.8" customHeight="1">
      <c r="A339" s="12"/>
      <c r="B339" s="186"/>
      <c r="C339" s="187"/>
      <c r="D339" s="188" t="s">
        <v>80</v>
      </c>
      <c r="E339" s="200" t="s">
        <v>515</v>
      </c>
      <c r="F339" s="200" t="s">
        <v>516</v>
      </c>
      <c r="G339" s="187"/>
      <c r="H339" s="187"/>
      <c r="I339" s="190"/>
      <c r="J339" s="201">
        <f>BK339</f>
        <v>0</v>
      </c>
      <c r="K339" s="187"/>
      <c r="L339" s="192"/>
      <c r="M339" s="193"/>
      <c r="N339" s="194"/>
      <c r="O339" s="194"/>
      <c r="P339" s="195">
        <f>SUM(P340:P418)</f>
        <v>0</v>
      </c>
      <c r="Q339" s="194"/>
      <c r="R339" s="195">
        <f>SUM(R340:R418)</f>
        <v>0</v>
      </c>
      <c r="S339" s="194"/>
      <c r="T339" s="196">
        <f>SUM(T340:T418)</f>
        <v>1.0841000000000001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97" t="s">
        <v>91</v>
      </c>
      <c r="AT339" s="198" t="s">
        <v>80</v>
      </c>
      <c r="AU339" s="198" t="s">
        <v>89</v>
      </c>
      <c r="AY339" s="197" t="s">
        <v>136</v>
      </c>
      <c r="BK339" s="199">
        <f>SUM(BK340:BK418)</f>
        <v>0</v>
      </c>
    </row>
    <row r="340" s="2" customFormat="1" ht="37.8" customHeight="1">
      <c r="A340" s="40"/>
      <c r="B340" s="41"/>
      <c r="C340" s="202" t="s">
        <v>517</v>
      </c>
      <c r="D340" s="202" t="s">
        <v>139</v>
      </c>
      <c r="E340" s="203" t="s">
        <v>518</v>
      </c>
      <c r="F340" s="204" t="s">
        <v>519</v>
      </c>
      <c r="G340" s="205" t="s">
        <v>245</v>
      </c>
      <c r="H340" s="206">
        <v>400</v>
      </c>
      <c r="I340" s="207"/>
      <c r="J340" s="208">
        <f>ROUND(I340*H340,2)</f>
        <v>0</v>
      </c>
      <c r="K340" s="204" t="s">
        <v>143</v>
      </c>
      <c r="L340" s="46"/>
      <c r="M340" s="209" t="s">
        <v>79</v>
      </c>
      <c r="N340" s="210" t="s">
        <v>51</v>
      </c>
      <c r="O340" s="86"/>
      <c r="P340" s="211">
        <f>O340*H340</f>
        <v>0</v>
      </c>
      <c r="Q340" s="211">
        <v>0</v>
      </c>
      <c r="R340" s="211">
        <f>Q340*H340</f>
        <v>0</v>
      </c>
      <c r="S340" s="211">
        <v>0</v>
      </c>
      <c r="T340" s="212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3" t="s">
        <v>238</v>
      </c>
      <c r="AT340" s="213" t="s">
        <v>139</v>
      </c>
      <c r="AU340" s="213" t="s">
        <v>91</v>
      </c>
      <c r="AY340" s="18" t="s">
        <v>136</v>
      </c>
      <c r="BE340" s="214">
        <f>IF(N340="základní",J340,0)</f>
        <v>0</v>
      </c>
      <c r="BF340" s="214">
        <f>IF(N340="snížená",J340,0)</f>
        <v>0</v>
      </c>
      <c r="BG340" s="214">
        <f>IF(N340="zákl. přenesená",J340,0)</f>
        <v>0</v>
      </c>
      <c r="BH340" s="214">
        <f>IF(N340="sníž. přenesená",J340,0)</f>
        <v>0</v>
      </c>
      <c r="BI340" s="214">
        <f>IF(N340="nulová",J340,0)</f>
        <v>0</v>
      </c>
      <c r="BJ340" s="18" t="s">
        <v>89</v>
      </c>
      <c r="BK340" s="214">
        <f>ROUND(I340*H340,2)</f>
        <v>0</v>
      </c>
      <c r="BL340" s="18" t="s">
        <v>238</v>
      </c>
      <c r="BM340" s="213" t="s">
        <v>520</v>
      </c>
    </row>
    <row r="341" s="2" customFormat="1">
      <c r="A341" s="40"/>
      <c r="B341" s="41"/>
      <c r="C341" s="42"/>
      <c r="D341" s="215" t="s">
        <v>146</v>
      </c>
      <c r="E341" s="42"/>
      <c r="F341" s="216" t="s">
        <v>521</v>
      </c>
      <c r="G341" s="42"/>
      <c r="H341" s="42"/>
      <c r="I341" s="217"/>
      <c r="J341" s="42"/>
      <c r="K341" s="42"/>
      <c r="L341" s="46"/>
      <c r="M341" s="218"/>
      <c r="N341" s="219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8" t="s">
        <v>146</v>
      </c>
      <c r="AU341" s="18" t="s">
        <v>91</v>
      </c>
    </row>
    <row r="342" s="13" customFormat="1">
      <c r="A342" s="13"/>
      <c r="B342" s="220"/>
      <c r="C342" s="221"/>
      <c r="D342" s="222" t="s">
        <v>148</v>
      </c>
      <c r="E342" s="223" t="s">
        <v>79</v>
      </c>
      <c r="F342" s="224" t="s">
        <v>522</v>
      </c>
      <c r="G342" s="221"/>
      <c r="H342" s="225">
        <v>80</v>
      </c>
      <c r="I342" s="226"/>
      <c r="J342" s="221"/>
      <c r="K342" s="221"/>
      <c r="L342" s="227"/>
      <c r="M342" s="228"/>
      <c r="N342" s="229"/>
      <c r="O342" s="229"/>
      <c r="P342" s="229"/>
      <c r="Q342" s="229"/>
      <c r="R342" s="229"/>
      <c r="S342" s="229"/>
      <c r="T342" s="23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1" t="s">
        <v>148</v>
      </c>
      <c r="AU342" s="231" t="s">
        <v>91</v>
      </c>
      <c r="AV342" s="13" t="s">
        <v>91</v>
      </c>
      <c r="AW342" s="13" t="s">
        <v>42</v>
      </c>
      <c r="AX342" s="13" t="s">
        <v>81</v>
      </c>
      <c r="AY342" s="231" t="s">
        <v>136</v>
      </c>
    </row>
    <row r="343" s="13" customFormat="1">
      <c r="A343" s="13"/>
      <c r="B343" s="220"/>
      <c r="C343" s="221"/>
      <c r="D343" s="222" t="s">
        <v>148</v>
      </c>
      <c r="E343" s="223" t="s">
        <v>79</v>
      </c>
      <c r="F343" s="224" t="s">
        <v>523</v>
      </c>
      <c r="G343" s="221"/>
      <c r="H343" s="225">
        <v>80</v>
      </c>
      <c r="I343" s="226"/>
      <c r="J343" s="221"/>
      <c r="K343" s="221"/>
      <c r="L343" s="227"/>
      <c r="M343" s="228"/>
      <c r="N343" s="229"/>
      <c r="O343" s="229"/>
      <c r="P343" s="229"/>
      <c r="Q343" s="229"/>
      <c r="R343" s="229"/>
      <c r="S343" s="229"/>
      <c r="T343" s="230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1" t="s">
        <v>148</v>
      </c>
      <c r="AU343" s="231" t="s">
        <v>91</v>
      </c>
      <c r="AV343" s="13" t="s">
        <v>91</v>
      </c>
      <c r="AW343" s="13" t="s">
        <v>42</v>
      </c>
      <c r="AX343" s="13" t="s">
        <v>81</v>
      </c>
      <c r="AY343" s="231" t="s">
        <v>136</v>
      </c>
    </row>
    <row r="344" s="13" customFormat="1">
      <c r="A344" s="13"/>
      <c r="B344" s="220"/>
      <c r="C344" s="221"/>
      <c r="D344" s="222" t="s">
        <v>148</v>
      </c>
      <c r="E344" s="223" t="s">
        <v>79</v>
      </c>
      <c r="F344" s="224" t="s">
        <v>524</v>
      </c>
      <c r="G344" s="221"/>
      <c r="H344" s="225">
        <v>240</v>
      </c>
      <c r="I344" s="226"/>
      <c r="J344" s="221"/>
      <c r="K344" s="221"/>
      <c r="L344" s="227"/>
      <c r="M344" s="228"/>
      <c r="N344" s="229"/>
      <c r="O344" s="229"/>
      <c r="P344" s="229"/>
      <c r="Q344" s="229"/>
      <c r="R344" s="229"/>
      <c r="S344" s="229"/>
      <c r="T344" s="230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1" t="s">
        <v>148</v>
      </c>
      <c r="AU344" s="231" t="s">
        <v>91</v>
      </c>
      <c r="AV344" s="13" t="s">
        <v>91</v>
      </c>
      <c r="AW344" s="13" t="s">
        <v>42</v>
      </c>
      <c r="AX344" s="13" t="s">
        <v>81</v>
      </c>
      <c r="AY344" s="231" t="s">
        <v>136</v>
      </c>
    </row>
    <row r="345" s="14" customFormat="1">
      <c r="A345" s="14"/>
      <c r="B345" s="232"/>
      <c r="C345" s="233"/>
      <c r="D345" s="222" t="s">
        <v>148</v>
      </c>
      <c r="E345" s="234" t="s">
        <v>79</v>
      </c>
      <c r="F345" s="235" t="s">
        <v>151</v>
      </c>
      <c r="G345" s="233"/>
      <c r="H345" s="236">
        <v>400</v>
      </c>
      <c r="I345" s="237"/>
      <c r="J345" s="233"/>
      <c r="K345" s="233"/>
      <c r="L345" s="238"/>
      <c r="M345" s="239"/>
      <c r="N345" s="240"/>
      <c r="O345" s="240"/>
      <c r="P345" s="240"/>
      <c r="Q345" s="240"/>
      <c r="R345" s="240"/>
      <c r="S345" s="240"/>
      <c r="T345" s="241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2" t="s">
        <v>148</v>
      </c>
      <c r="AU345" s="242" t="s">
        <v>91</v>
      </c>
      <c r="AV345" s="14" t="s">
        <v>144</v>
      </c>
      <c r="AW345" s="14" t="s">
        <v>42</v>
      </c>
      <c r="AX345" s="14" t="s">
        <v>89</v>
      </c>
      <c r="AY345" s="242" t="s">
        <v>136</v>
      </c>
    </row>
    <row r="346" s="2" customFormat="1" ht="49.05" customHeight="1">
      <c r="A346" s="40"/>
      <c r="B346" s="41"/>
      <c r="C346" s="202" t="s">
        <v>7</v>
      </c>
      <c r="D346" s="202" t="s">
        <v>139</v>
      </c>
      <c r="E346" s="203" t="s">
        <v>525</v>
      </c>
      <c r="F346" s="204" t="s">
        <v>526</v>
      </c>
      <c r="G346" s="205" t="s">
        <v>245</v>
      </c>
      <c r="H346" s="206">
        <v>480</v>
      </c>
      <c r="I346" s="207"/>
      <c r="J346" s="208">
        <f>ROUND(I346*H346,2)</f>
        <v>0</v>
      </c>
      <c r="K346" s="204" t="s">
        <v>143</v>
      </c>
      <c r="L346" s="46"/>
      <c r="M346" s="209" t="s">
        <v>79</v>
      </c>
      <c r="N346" s="210" t="s">
        <v>51</v>
      </c>
      <c r="O346" s="86"/>
      <c r="P346" s="211">
        <f>O346*H346</f>
        <v>0</v>
      </c>
      <c r="Q346" s="211">
        <v>0</v>
      </c>
      <c r="R346" s="211">
        <f>Q346*H346</f>
        <v>0</v>
      </c>
      <c r="S346" s="211">
        <v>0</v>
      </c>
      <c r="T346" s="212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3" t="s">
        <v>238</v>
      </c>
      <c r="AT346" s="213" t="s">
        <v>139</v>
      </c>
      <c r="AU346" s="213" t="s">
        <v>91</v>
      </c>
      <c r="AY346" s="18" t="s">
        <v>136</v>
      </c>
      <c r="BE346" s="214">
        <f>IF(N346="základní",J346,0)</f>
        <v>0</v>
      </c>
      <c r="BF346" s="214">
        <f>IF(N346="snížená",J346,0)</f>
        <v>0</v>
      </c>
      <c r="BG346" s="214">
        <f>IF(N346="zákl. přenesená",J346,0)</f>
        <v>0</v>
      </c>
      <c r="BH346" s="214">
        <f>IF(N346="sníž. přenesená",J346,0)</f>
        <v>0</v>
      </c>
      <c r="BI346" s="214">
        <f>IF(N346="nulová",J346,0)</f>
        <v>0</v>
      </c>
      <c r="BJ346" s="18" t="s">
        <v>89</v>
      </c>
      <c r="BK346" s="214">
        <f>ROUND(I346*H346,2)</f>
        <v>0</v>
      </c>
      <c r="BL346" s="18" t="s">
        <v>238</v>
      </c>
      <c r="BM346" s="213" t="s">
        <v>527</v>
      </c>
    </row>
    <row r="347" s="2" customFormat="1">
      <c r="A347" s="40"/>
      <c r="B347" s="41"/>
      <c r="C347" s="42"/>
      <c r="D347" s="215" t="s">
        <v>146</v>
      </c>
      <c r="E347" s="42"/>
      <c r="F347" s="216" t="s">
        <v>528</v>
      </c>
      <c r="G347" s="42"/>
      <c r="H347" s="42"/>
      <c r="I347" s="217"/>
      <c r="J347" s="42"/>
      <c r="K347" s="42"/>
      <c r="L347" s="46"/>
      <c r="M347" s="218"/>
      <c r="N347" s="219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8" t="s">
        <v>146</v>
      </c>
      <c r="AU347" s="18" t="s">
        <v>91</v>
      </c>
    </row>
    <row r="348" s="13" customFormat="1">
      <c r="A348" s="13"/>
      <c r="B348" s="220"/>
      <c r="C348" s="221"/>
      <c r="D348" s="222" t="s">
        <v>148</v>
      </c>
      <c r="E348" s="223" t="s">
        <v>79</v>
      </c>
      <c r="F348" s="224" t="s">
        <v>529</v>
      </c>
      <c r="G348" s="221"/>
      <c r="H348" s="225">
        <v>480</v>
      </c>
      <c r="I348" s="226"/>
      <c r="J348" s="221"/>
      <c r="K348" s="221"/>
      <c r="L348" s="227"/>
      <c r="M348" s="228"/>
      <c r="N348" s="229"/>
      <c r="O348" s="229"/>
      <c r="P348" s="229"/>
      <c r="Q348" s="229"/>
      <c r="R348" s="229"/>
      <c r="S348" s="229"/>
      <c r="T348" s="230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1" t="s">
        <v>148</v>
      </c>
      <c r="AU348" s="231" t="s">
        <v>91</v>
      </c>
      <c r="AV348" s="13" t="s">
        <v>91</v>
      </c>
      <c r="AW348" s="13" t="s">
        <v>42</v>
      </c>
      <c r="AX348" s="13" t="s">
        <v>81</v>
      </c>
      <c r="AY348" s="231" t="s">
        <v>136</v>
      </c>
    </row>
    <row r="349" s="14" customFormat="1">
      <c r="A349" s="14"/>
      <c r="B349" s="232"/>
      <c r="C349" s="233"/>
      <c r="D349" s="222" t="s">
        <v>148</v>
      </c>
      <c r="E349" s="234" t="s">
        <v>79</v>
      </c>
      <c r="F349" s="235" t="s">
        <v>151</v>
      </c>
      <c r="G349" s="233"/>
      <c r="H349" s="236">
        <v>480</v>
      </c>
      <c r="I349" s="237"/>
      <c r="J349" s="233"/>
      <c r="K349" s="233"/>
      <c r="L349" s="238"/>
      <c r="M349" s="239"/>
      <c r="N349" s="240"/>
      <c r="O349" s="240"/>
      <c r="P349" s="240"/>
      <c r="Q349" s="240"/>
      <c r="R349" s="240"/>
      <c r="S349" s="240"/>
      <c r="T349" s="24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2" t="s">
        <v>148</v>
      </c>
      <c r="AU349" s="242" t="s">
        <v>91</v>
      </c>
      <c r="AV349" s="14" t="s">
        <v>144</v>
      </c>
      <c r="AW349" s="14" t="s">
        <v>42</v>
      </c>
      <c r="AX349" s="14" t="s">
        <v>89</v>
      </c>
      <c r="AY349" s="242" t="s">
        <v>136</v>
      </c>
    </row>
    <row r="350" s="2" customFormat="1" ht="24.15" customHeight="1">
      <c r="A350" s="40"/>
      <c r="B350" s="41"/>
      <c r="C350" s="202" t="s">
        <v>530</v>
      </c>
      <c r="D350" s="202" t="s">
        <v>139</v>
      </c>
      <c r="E350" s="203" t="s">
        <v>531</v>
      </c>
      <c r="F350" s="204" t="s">
        <v>532</v>
      </c>
      <c r="G350" s="205" t="s">
        <v>245</v>
      </c>
      <c r="H350" s="206">
        <v>65</v>
      </c>
      <c r="I350" s="207"/>
      <c r="J350" s="208">
        <f>ROUND(I350*H350,2)</f>
        <v>0</v>
      </c>
      <c r="K350" s="204" t="s">
        <v>143</v>
      </c>
      <c r="L350" s="46"/>
      <c r="M350" s="209" t="s">
        <v>79</v>
      </c>
      <c r="N350" s="210" t="s">
        <v>51</v>
      </c>
      <c r="O350" s="86"/>
      <c r="P350" s="211">
        <f>O350*H350</f>
        <v>0</v>
      </c>
      <c r="Q350" s="211">
        <v>0</v>
      </c>
      <c r="R350" s="211">
        <f>Q350*H350</f>
        <v>0</v>
      </c>
      <c r="S350" s="211">
        <v>0</v>
      </c>
      <c r="T350" s="212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3" t="s">
        <v>238</v>
      </c>
      <c r="AT350" s="213" t="s">
        <v>139</v>
      </c>
      <c r="AU350" s="213" t="s">
        <v>91</v>
      </c>
      <c r="AY350" s="18" t="s">
        <v>136</v>
      </c>
      <c r="BE350" s="214">
        <f>IF(N350="základní",J350,0)</f>
        <v>0</v>
      </c>
      <c r="BF350" s="214">
        <f>IF(N350="snížená",J350,0)</f>
        <v>0</v>
      </c>
      <c r="BG350" s="214">
        <f>IF(N350="zákl. přenesená",J350,0)</f>
        <v>0</v>
      </c>
      <c r="BH350" s="214">
        <f>IF(N350="sníž. přenesená",J350,0)</f>
        <v>0</v>
      </c>
      <c r="BI350" s="214">
        <f>IF(N350="nulová",J350,0)</f>
        <v>0</v>
      </c>
      <c r="BJ350" s="18" t="s">
        <v>89</v>
      </c>
      <c r="BK350" s="214">
        <f>ROUND(I350*H350,2)</f>
        <v>0</v>
      </c>
      <c r="BL350" s="18" t="s">
        <v>238</v>
      </c>
      <c r="BM350" s="213" t="s">
        <v>533</v>
      </c>
    </row>
    <row r="351" s="2" customFormat="1">
      <c r="A351" s="40"/>
      <c r="B351" s="41"/>
      <c r="C351" s="42"/>
      <c r="D351" s="215" t="s">
        <v>146</v>
      </c>
      <c r="E351" s="42"/>
      <c r="F351" s="216" t="s">
        <v>534</v>
      </c>
      <c r="G351" s="42"/>
      <c r="H351" s="42"/>
      <c r="I351" s="217"/>
      <c r="J351" s="42"/>
      <c r="K351" s="42"/>
      <c r="L351" s="46"/>
      <c r="M351" s="218"/>
      <c r="N351" s="219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8" t="s">
        <v>146</v>
      </c>
      <c r="AU351" s="18" t="s">
        <v>91</v>
      </c>
    </row>
    <row r="352" s="13" customFormat="1">
      <c r="A352" s="13"/>
      <c r="B352" s="220"/>
      <c r="C352" s="221"/>
      <c r="D352" s="222" t="s">
        <v>148</v>
      </c>
      <c r="E352" s="223" t="s">
        <v>79</v>
      </c>
      <c r="F352" s="224" t="s">
        <v>535</v>
      </c>
      <c r="G352" s="221"/>
      <c r="H352" s="225">
        <v>65</v>
      </c>
      <c r="I352" s="226"/>
      <c r="J352" s="221"/>
      <c r="K352" s="221"/>
      <c r="L352" s="227"/>
      <c r="M352" s="228"/>
      <c r="N352" s="229"/>
      <c r="O352" s="229"/>
      <c r="P352" s="229"/>
      <c r="Q352" s="229"/>
      <c r="R352" s="229"/>
      <c r="S352" s="229"/>
      <c r="T352" s="230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1" t="s">
        <v>148</v>
      </c>
      <c r="AU352" s="231" t="s">
        <v>91</v>
      </c>
      <c r="AV352" s="13" t="s">
        <v>91</v>
      </c>
      <c r="AW352" s="13" t="s">
        <v>42</v>
      </c>
      <c r="AX352" s="13" t="s">
        <v>81</v>
      </c>
      <c r="AY352" s="231" t="s">
        <v>136</v>
      </c>
    </row>
    <row r="353" s="14" customFormat="1">
      <c r="A353" s="14"/>
      <c r="B353" s="232"/>
      <c r="C353" s="233"/>
      <c r="D353" s="222" t="s">
        <v>148</v>
      </c>
      <c r="E353" s="234" t="s">
        <v>79</v>
      </c>
      <c r="F353" s="235" t="s">
        <v>151</v>
      </c>
      <c r="G353" s="233"/>
      <c r="H353" s="236">
        <v>65</v>
      </c>
      <c r="I353" s="237"/>
      <c r="J353" s="233"/>
      <c r="K353" s="233"/>
      <c r="L353" s="238"/>
      <c r="M353" s="239"/>
      <c r="N353" s="240"/>
      <c r="O353" s="240"/>
      <c r="P353" s="240"/>
      <c r="Q353" s="240"/>
      <c r="R353" s="240"/>
      <c r="S353" s="240"/>
      <c r="T353" s="241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2" t="s">
        <v>148</v>
      </c>
      <c r="AU353" s="242" t="s">
        <v>91</v>
      </c>
      <c r="AV353" s="14" t="s">
        <v>144</v>
      </c>
      <c r="AW353" s="14" t="s">
        <v>42</v>
      </c>
      <c r="AX353" s="14" t="s">
        <v>89</v>
      </c>
      <c r="AY353" s="242" t="s">
        <v>136</v>
      </c>
    </row>
    <row r="354" s="2" customFormat="1" ht="37.8" customHeight="1">
      <c r="A354" s="40"/>
      <c r="B354" s="41"/>
      <c r="C354" s="202" t="s">
        <v>536</v>
      </c>
      <c r="D354" s="202" t="s">
        <v>139</v>
      </c>
      <c r="E354" s="203" t="s">
        <v>537</v>
      </c>
      <c r="F354" s="204" t="s">
        <v>538</v>
      </c>
      <c r="G354" s="205" t="s">
        <v>245</v>
      </c>
      <c r="H354" s="206">
        <v>74</v>
      </c>
      <c r="I354" s="207"/>
      <c r="J354" s="208">
        <f>ROUND(I354*H354,2)</f>
        <v>0</v>
      </c>
      <c r="K354" s="204" t="s">
        <v>143</v>
      </c>
      <c r="L354" s="46"/>
      <c r="M354" s="209" t="s">
        <v>79</v>
      </c>
      <c r="N354" s="210" t="s">
        <v>51</v>
      </c>
      <c r="O354" s="86"/>
      <c r="P354" s="211">
        <f>O354*H354</f>
        <v>0</v>
      </c>
      <c r="Q354" s="211">
        <v>0</v>
      </c>
      <c r="R354" s="211">
        <f>Q354*H354</f>
        <v>0</v>
      </c>
      <c r="S354" s="211">
        <v>0</v>
      </c>
      <c r="T354" s="212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3" t="s">
        <v>238</v>
      </c>
      <c r="AT354" s="213" t="s">
        <v>139</v>
      </c>
      <c r="AU354" s="213" t="s">
        <v>91</v>
      </c>
      <c r="AY354" s="18" t="s">
        <v>136</v>
      </c>
      <c r="BE354" s="214">
        <f>IF(N354="základní",J354,0)</f>
        <v>0</v>
      </c>
      <c r="BF354" s="214">
        <f>IF(N354="snížená",J354,0)</f>
        <v>0</v>
      </c>
      <c r="BG354" s="214">
        <f>IF(N354="zákl. přenesená",J354,0)</f>
        <v>0</v>
      </c>
      <c r="BH354" s="214">
        <f>IF(N354="sníž. přenesená",J354,0)</f>
        <v>0</v>
      </c>
      <c r="BI354" s="214">
        <f>IF(N354="nulová",J354,0)</f>
        <v>0</v>
      </c>
      <c r="BJ354" s="18" t="s">
        <v>89</v>
      </c>
      <c r="BK354" s="214">
        <f>ROUND(I354*H354,2)</f>
        <v>0</v>
      </c>
      <c r="BL354" s="18" t="s">
        <v>238</v>
      </c>
      <c r="BM354" s="213" t="s">
        <v>539</v>
      </c>
    </row>
    <row r="355" s="2" customFormat="1">
      <c r="A355" s="40"/>
      <c r="B355" s="41"/>
      <c r="C355" s="42"/>
      <c r="D355" s="215" t="s">
        <v>146</v>
      </c>
      <c r="E355" s="42"/>
      <c r="F355" s="216" t="s">
        <v>540</v>
      </c>
      <c r="G355" s="42"/>
      <c r="H355" s="42"/>
      <c r="I355" s="217"/>
      <c r="J355" s="42"/>
      <c r="K355" s="42"/>
      <c r="L355" s="46"/>
      <c r="M355" s="218"/>
      <c r="N355" s="219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8" t="s">
        <v>146</v>
      </c>
      <c r="AU355" s="18" t="s">
        <v>91</v>
      </c>
    </row>
    <row r="356" s="13" customFormat="1">
      <c r="A356" s="13"/>
      <c r="B356" s="220"/>
      <c r="C356" s="221"/>
      <c r="D356" s="222" t="s">
        <v>148</v>
      </c>
      <c r="E356" s="223" t="s">
        <v>79</v>
      </c>
      <c r="F356" s="224" t="s">
        <v>541</v>
      </c>
      <c r="G356" s="221"/>
      <c r="H356" s="225">
        <v>74</v>
      </c>
      <c r="I356" s="226"/>
      <c r="J356" s="221"/>
      <c r="K356" s="221"/>
      <c r="L356" s="227"/>
      <c r="M356" s="228"/>
      <c r="N356" s="229"/>
      <c r="O356" s="229"/>
      <c r="P356" s="229"/>
      <c r="Q356" s="229"/>
      <c r="R356" s="229"/>
      <c r="S356" s="229"/>
      <c r="T356" s="230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1" t="s">
        <v>148</v>
      </c>
      <c r="AU356" s="231" t="s">
        <v>91</v>
      </c>
      <c r="AV356" s="13" t="s">
        <v>91</v>
      </c>
      <c r="AW356" s="13" t="s">
        <v>42</v>
      </c>
      <c r="AX356" s="13" t="s">
        <v>81</v>
      </c>
      <c r="AY356" s="231" t="s">
        <v>136</v>
      </c>
    </row>
    <row r="357" s="14" customFormat="1">
      <c r="A357" s="14"/>
      <c r="B357" s="232"/>
      <c r="C357" s="233"/>
      <c r="D357" s="222" t="s">
        <v>148</v>
      </c>
      <c r="E357" s="234" t="s">
        <v>79</v>
      </c>
      <c r="F357" s="235" t="s">
        <v>151</v>
      </c>
      <c r="G357" s="233"/>
      <c r="H357" s="236">
        <v>74</v>
      </c>
      <c r="I357" s="237"/>
      <c r="J357" s="233"/>
      <c r="K357" s="233"/>
      <c r="L357" s="238"/>
      <c r="M357" s="239"/>
      <c r="N357" s="240"/>
      <c r="O357" s="240"/>
      <c r="P357" s="240"/>
      <c r="Q357" s="240"/>
      <c r="R357" s="240"/>
      <c r="S357" s="240"/>
      <c r="T357" s="24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2" t="s">
        <v>148</v>
      </c>
      <c r="AU357" s="242" t="s">
        <v>91</v>
      </c>
      <c r="AV357" s="14" t="s">
        <v>144</v>
      </c>
      <c r="AW357" s="14" t="s">
        <v>42</v>
      </c>
      <c r="AX357" s="14" t="s">
        <v>89</v>
      </c>
      <c r="AY357" s="242" t="s">
        <v>136</v>
      </c>
    </row>
    <row r="358" s="2" customFormat="1" ht="24.15" customHeight="1">
      <c r="A358" s="40"/>
      <c r="B358" s="41"/>
      <c r="C358" s="202" t="s">
        <v>89</v>
      </c>
      <c r="D358" s="202" t="s">
        <v>139</v>
      </c>
      <c r="E358" s="203" t="s">
        <v>542</v>
      </c>
      <c r="F358" s="204" t="s">
        <v>543</v>
      </c>
      <c r="G358" s="205" t="s">
        <v>245</v>
      </c>
      <c r="H358" s="206">
        <v>550</v>
      </c>
      <c r="I358" s="207"/>
      <c r="J358" s="208">
        <f>ROUND(I358*H358,2)</f>
        <v>0</v>
      </c>
      <c r="K358" s="204" t="s">
        <v>143</v>
      </c>
      <c r="L358" s="46"/>
      <c r="M358" s="209" t="s">
        <v>79</v>
      </c>
      <c r="N358" s="210" t="s">
        <v>51</v>
      </c>
      <c r="O358" s="86"/>
      <c r="P358" s="211">
        <f>O358*H358</f>
        <v>0</v>
      </c>
      <c r="Q358" s="211">
        <v>0</v>
      </c>
      <c r="R358" s="211">
        <f>Q358*H358</f>
        <v>0</v>
      </c>
      <c r="S358" s="211">
        <v>0.0019</v>
      </c>
      <c r="T358" s="212">
        <f>S358*H358</f>
        <v>1.0449999999999999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3" t="s">
        <v>238</v>
      </c>
      <c r="AT358" s="213" t="s">
        <v>139</v>
      </c>
      <c r="AU358" s="213" t="s">
        <v>91</v>
      </c>
      <c r="AY358" s="18" t="s">
        <v>136</v>
      </c>
      <c r="BE358" s="214">
        <f>IF(N358="základní",J358,0)</f>
        <v>0</v>
      </c>
      <c r="BF358" s="214">
        <f>IF(N358="snížená",J358,0)</f>
        <v>0</v>
      </c>
      <c r="BG358" s="214">
        <f>IF(N358="zákl. přenesená",J358,0)</f>
        <v>0</v>
      </c>
      <c r="BH358" s="214">
        <f>IF(N358="sníž. přenesená",J358,0)</f>
        <v>0</v>
      </c>
      <c r="BI358" s="214">
        <f>IF(N358="nulová",J358,0)</f>
        <v>0</v>
      </c>
      <c r="BJ358" s="18" t="s">
        <v>89</v>
      </c>
      <c r="BK358" s="214">
        <f>ROUND(I358*H358,2)</f>
        <v>0</v>
      </c>
      <c r="BL358" s="18" t="s">
        <v>238</v>
      </c>
      <c r="BM358" s="213" t="s">
        <v>544</v>
      </c>
    </row>
    <row r="359" s="2" customFormat="1">
      <c r="A359" s="40"/>
      <c r="B359" s="41"/>
      <c r="C359" s="42"/>
      <c r="D359" s="215" t="s">
        <v>146</v>
      </c>
      <c r="E359" s="42"/>
      <c r="F359" s="216" t="s">
        <v>545</v>
      </c>
      <c r="G359" s="42"/>
      <c r="H359" s="42"/>
      <c r="I359" s="217"/>
      <c r="J359" s="42"/>
      <c r="K359" s="42"/>
      <c r="L359" s="46"/>
      <c r="M359" s="218"/>
      <c r="N359" s="219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8" t="s">
        <v>146</v>
      </c>
      <c r="AU359" s="18" t="s">
        <v>91</v>
      </c>
    </row>
    <row r="360" s="15" customFormat="1">
      <c r="A360" s="15"/>
      <c r="B360" s="243"/>
      <c r="C360" s="244"/>
      <c r="D360" s="222" t="s">
        <v>148</v>
      </c>
      <c r="E360" s="245" t="s">
        <v>79</v>
      </c>
      <c r="F360" s="246" t="s">
        <v>546</v>
      </c>
      <c r="G360" s="244"/>
      <c r="H360" s="245" t="s">
        <v>79</v>
      </c>
      <c r="I360" s="247"/>
      <c r="J360" s="244"/>
      <c r="K360" s="244"/>
      <c r="L360" s="248"/>
      <c r="M360" s="249"/>
      <c r="N360" s="250"/>
      <c r="O360" s="250"/>
      <c r="P360" s="250"/>
      <c r="Q360" s="250"/>
      <c r="R360" s="250"/>
      <c r="S360" s="250"/>
      <c r="T360" s="251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52" t="s">
        <v>148</v>
      </c>
      <c r="AU360" s="252" t="s">
        <v>91</v>
      </c>
      <c r="AV360" s="15" t="s">
        <v>89</v>
      </c>
      <c r="AW360" s="15" t="s">
        <v>42</v>
      </c>
      <c r="AX360" s="15" t="s">
        <v>81</v>
      </c>
      <c r="AY360" s="252" t="s">
        <v>136</v>
      </c>
    </row>
    <row r="361" s="13" customFormat="1">
      <c r="A361" s="13"/>
      <c r="B361" s="220"/>
      <c r="C361" s="221"/>
      <c r="D361" s="222" t="s">
        <v>148</v>
      </c>
      <c r="E361" s="223" t="s">
        <v>79</v>
      </c>
      <c r="F361" s="224" t="s">
        <v>547</v>
      </c>
      <c r="G361" s="221"/>
      <c r="H361" s="225">
        <v>90</v>
      </c>
      <c r="I361" s="226"/>
      <c r="J361" s="221"/>
      <c r="K361" s="221"/>
      <c r="L361" s="227"/>
      <c r="M361" s="228"/>
      <c r="N361" s="229"/>
      <c r="O361" s="229"/>
      <c r="P361" s="229"/>
      <c r="Q361" s="229"/>
      <c r="R361" s="229"/>
      <c r="S361" s="229"/>
      <c r="T361" s="23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1" t="s">
        <v>148</v>
      </c>
      <c r="AU361" s="231" t="s">
        <v>91</v>
      </c>
      <c r="AV361" s="13" t="s">
        <v>91</v>
      </c>
      <c r="AW361" s="13" t="s">
        <v>42</v>
      </c>
      <c r="AX361" s="13" t="s">
        <v>81</v>
      </c>
      <c r="AY361" s="231" t="s">
        <v>136</v>
      </c>
    </row>
    <row r="362" s="13" customFormat="1">
      <c r="A362" s="13"/>
      <c r="B362" s="220"/>
      <c r="C362" s="221"/>
      <c r="D362" s="222" t="s">
        <v>148</v>
      </c>
      <c r="E362" s="223" t="s">
        <v>79</v>
      </c>
      <c r="F362" s="224" t="s">
        <v>522</v>
      </c>
      <c r="G362" s="221"/>
      <c r="H362" s="225">
        <v>80</v>
      </c>
      <c r="I362" s="226"/>
      <c r="J362" s="221"/>
      <c r="K362" s="221"/>
      <c r="L362" s="227"/>
      <c r="M362" s="228"/>
      <c r="N362" s="229"/>
      <c r="O362" s="229"/>
      <c r="P362" s="229"/>
      <c r="Q362" s="229"/>
      <c r="R362" s="229"/>
      <c r="S362" s="229"/>
      <c r="T362" s="230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1" t="s">
        <v>148</v>
      </c>
      <c r="AU362" s="231" t="s">
        <v>91</v>
      </c>
      <c r="AV362" s="13" t="s">
        <v>91</v>
      </c>
      <c r="AW362" s="13" t="s">
        <v>42</v>
      </c>
      <c r="AX362" s="13" t="s">
        <v>81</v>
      </c>
      <c r="AY362" s="231" t="s">
        <v>136</v>
      </c>
    </row>
    <row r="363" s="13" customFormat="1">
      <c r="A363" s="13"/>
      <c r="B363" s="220"/>
      <c r="C363" s="221"/>
      <c r="D363" s="222" t="s">
        <v>148</v>
      </c>
      <c r="E363" s="223" t="s">
        <v>79</v>
      </c>
      <c r="F363" s="224" t="s">
        <v>523</v>
      </c>
      <c r="G363" s="221"/>
      <c r="H363" s="225">
        <v>80</v>
      </c>
      <c r="I363" s="226"/>
      <c r="J363" s="221"/>
      <c r="K363" s="221"/>
      <c r="L363" s="227"/>
      <c r="M363" s="228"/>
      <c r="N363" s="229"/>
      <c r="O363" s="229"/>
      <c r="P363" s="229"/>
      <c r="Q363" s="229"/>
      <c r="R363" s="229"/>
      <c r="S363" s="229"/>
      <c r="T363" s="23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1" t="s">
        <v>148</v>
      </c>
      <c r="AU363" s="231" t="s">
        <v>91</v>
      </c>
      <c r="AV363" s="13" t="s">
        <v>91</v>
      </c>
      <c r="AW363" s="13" t="s">
        <v>42</v>
      </c>
      <c r="AX363" s="13" t="s">
        <v>81</v>
      </c>
      <c r="AY363" s="231" t="s">
        <v>136</v>
      </c>
    </row>
    <row r="364" s="13" customFormat="1">
      <c r="A364" s="13"/>
      <c r="B364" s="220"/>
      <c r="C364" s="221"/>
      <c r="D364" s="222" t="s">
        <v>148</v>
      </c>
      <c r="E364" s="223" t="s">
        <v>79</v>
      </c>
      <c r="F364" s="224" t="s">
        <v>524</v>
      </c>
      <c r="G364" s="221"/>
      <c r="H364" s="225">
        <v>240</v>
      </c>
      <c r="I364" s="226"/>
      <c r="J364" s="221"/>
      <c r="K364" s="221"/>
      <c r="L364" s="227"/>
      <c r="M364" s="228"/>
      <c r="N364" s="229"/>
      <c r="O364" s="229"/>
      <c r="P364" s="229"/>
      <c r="Q364" s="229"/>
      <c r="R364" s="229"/>
      <c r="S364" s="229"/>
      <c r="T364" s="230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1" t="s">
        <v>148</v>
      </c>
      <c r="AU364" s="231" t="s">
        <v>91</v>
      </c>
      <c r="AV364" s="13" t="s">
        <v>91</v>
      </c>
      <c r="AW364" s="13" t="s">
        <v>42</v>
      </c>
      <c r="AX364" s="13" t="s">
        <v>81</v>
      </c>
      <c r="AY364" s="231" t="s">
        <v>136</v>
      </c>
    </row>
    <row r="365" s="13" customFormat="1">
      <c r="A365" s="13"/>
      <c r="B365" s="220"/>
      <c r="C365" s="221"/>
      <c r="D365" s="222" t="s">
        <v>148</v>
      </c>
      <c r="E365" s="223" t="s">
        <v>79</v>
      </c>
      <c r="F365" s="224" t="s">
        <v>548</v>
      </c>
      <c r="G365" s="221"/>
      <c r="H365" s="225">
        <v>60</v>
      </c>
      <c r="I365" s="226"/>
      <c r="J365" s="221"/>
      <c r="K365" s="221"/>
      <c r="L365" s="227"/>
      <c r="M365" s="228"/>
      <c r="N365" s="229"/>
      <c r="O365" s="229"/>
      <c r="P365" s="229"/>
      <c r="Q365" s="229"/>
      <c r="R365" s="229"/>
      <c r="S365" s="229"/>
      <c r="T365" s="230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1" t="s">
        <v>148</v>
      </c>
      <c r="AU365" s="231" t="s">
        <v>91</v>
      </c>
      <c r="AV365" s="13" t="s">
        <v>91</v>
      </c>
      <c r="AW365" s="13" t="s">
        <v>42</v>
      </c>
      <c r="AX365" s="13" t="s">
        <v>81</v>
      </c>
      <c r="AY365" s="231" t="s">
        <v>136</v>
      </c>
    </row>
    <row r="366" s="14" customFormat="1">
      <c r="A366" s="14"/>
      <c r="B366" s="232"/>
      <c r="C366" s="233"/>
      <c r="D366" s="222" t="s">
        <v>148</v>
      </c>
      <c r="E366" s="234" t="s">
        <v>79</v>
      </c>
      <c r="F366" s="235" t="s">
        <v>151</v>
      </c>
      <c r="G366" s="233"/>
      <c r="H366" s="236">
        <v>550</v>
      </c>
      <c r="I366" s="237"/>
      <c r="J366" s="233"/>
      <c r="K366" s="233"/>
      <c r="L366" s="238"/>
      <c r="M366" s="239"/>
      <c r="N366" s="240"/>
      <c r="O366" s="240"/>
      <c r="P366" s="240"/>
      <c r="Q366" s="240"/>
      <c r="R366" s="240"/>
      <c r="S366" s="240"/>
      <c r="T366" s="24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2" t="s">
        <v>148</v>
      </c>
      <c r="AU366" s="242" t="s">
        <v>91</v>
      </c>
      <c r="AV366" s="14" t="s">
        <v>144</v>
      </c>
      <c r="AW366" s="14" t="s">
        <v>42</v>
      </c>
      <c r="AX366" s="14" t="s">
        <v>89</v>
      </c>
      <c r="AY366" s="242" t="s">
        <v>136</v>
      </c>
    </row>
    <row r="367" s="2" customFormat="1" ht="24.15" customHeight="1">
      <c r="A367" s="40"/>
      <c r="B367" s="41"/>
      <c r="C367" s="202" t="s">
        <v>192</v>
      </c>
      <c r="D367" s="202" t="s">
        <v>139</v>
      </c>
      <c r="E367" s="203" t="s">
        <v>549</v>
      </c>
      <c r="F367" s="204" t="s">
        <v>550</v>
      </c>
      <c r="G367" s="205" t="s">
        <v>275</v>
      </c>
      <c r="H367" s="206">
        <v>52</v>
      </c>
      <c r="I367" s="207"/>
      <c r="J367" s="208">
        <f>ROUND(I367*H367,2)</f>
        <v>0</v>
      </c>
      <c r="K367" s="204" t="s">
        <v>143</v>
      </c>
      <c r="L367" s="46"/>
      <c r="M367" s="209" t="s">
        <v>79</v>
      </c>
      <c r="N367" s="210" t="s">
        <v>51</v>
      </c>
      <c r="O367" s="86"/>
      <c r="P367" s="211">
        <f>O367*H367</f>
        <v>0</v>
      </c>
      <c r="Q367" s="211">
        <v>0</v>
      </c>
      <c r="R367" s="211">
        <f>Q367*H367</f>
        <v>0</v>
      </c>
      <c r="S367" s="211">
        <v>0</v>
      </c>
      <c r="T367" s="212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13" t="s">
        <v>238</v>
      </c>
      <c r="AT367" s="213" t="s">
        <v>139</v>
      </c>
      <c r="AU367" s="213" t="s">
        <v>91</v>
      </c>
      <c r="AY367" s="18" t="s">
        <v>136</v>
      </c>
      <c r="BE367" s="214">
        <f>IF(N367="základní",J367,0)</f>
        <v>0</v>
      </c>
      <c r="BF367" s="214">
        <f>IF(N367="snížená",J367,0)</f>
        <v>0</v>
      </c>
      <c r="BG367" s="214">
        <f>IF(N367="zákl. přenesená",J367,0)</f>
        <v>0</v>
      </c>
      <c r="BH367" s="214">
        <f>IF(N367="sníž. přenesená",J367,0)</f>
        <v>0</v>
      </c>
      <c r="BI367" s="214">
        <f>IF(N367="nulová",J367,0)</f>
        <v>0</v>
      </c>
      <c r="BJ367" s="18" t="s">
        <v>89</v>
      </c>
      <c r="BK367" s="214">
        <f>ROUND(I367*H367,2)</f>
        <v>0</v>
      </c>
      <c r="BL367" s="18" t="s">
        <v>238</v>
      </c>
      <c r="BM367" s="213" t="s">
        <v>551</v>
      </c>
    </row>
    <row r="368" s="2" customFormat="1">
      <c r="A368" s="40"/>
      <c r="B368" s="41"/>
      <c r="C368" s="42"/>
      <c r="D368" s="215" t="s">
        <v>146</v>
      </c>
      <c r="E368" s="42"/>
      <c r="F368" s="216" t="s">
        <v>552</v>
      </c>
      <c r="G368" s="42"/>
      <c r="H368" s="42"/>
      <c r="I368" s="217"/>
      <c r="J368" s="42"/>
      <c r="K368" s="42"/>
      <c r="L368" s="46"/>
      <c r="M368" s="218"/>
      <c r="N368" s="219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8" t="s">
        <v>146</v>
      </c>
      <c r="AU368" s="18" t="s">
        <v>91</v>
      </c>
    </row>
    <row r="369" s="13" customFormat="1">
      <c r="A369" s="13"/>
      <c r="B369" s="220"/>
      <c r="C369" s="221"/>
      <c r="D369" s="222" t="s">
        <v>148</v>
      </c>
      <c r="E369" s="223" t="s">
        <v>79</v>
      </c>
      <c r="F369" s="224" t="s">
        <v>553</v>
      </c>
      <c r="G369" s="221"/>
      <c r="H369" s="225">
        <v>2</v>
      </c>
      <c r="I369" s="226"/>
      <c r="J369" s="221"/>
      <c r="K369" s="221"/>
      <c r="L369" s="227"/>
      <c r="M369" s="228"/>
      <c r="N369" s="229"/>
      <c r="O369" s="229"/>
      <c r="P369" s="229"/>
      <c r="Q369" s="229"/>
      <c r="R369" s="229"/>
      <c r="S369" s="229"/>
      <c r="T369" s="23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1" t="s">
        <v>148</v>
      </c>
      <c r="AU369" s="231" t="s">
        <v>91</v>
      </c>
      <c r="AV369" s="13" t="s">
        <v>91</v>
      </c>
      <c r="AW369" s="13" t="s">
        <v>42</v>
      </c>
      <c r="AX369" s="13" t="s">
        <v>81</v>
      </c>
      <c r="AY369" s="231" t="s">
        <v>136</v>
      </c>
    </row>
    <row r="370" s="13" customFormat="1">
      <c r="A370" s="13"/>
      <c r="B370" s="220"/>
      <c r="C370" s="221"/>
      <c r="D370" s="222" t="s">
        <v>148</v>
      </c>
      <c r="E370" s="223" t="s">
        <v>79</v>
      </c>
      <c r="F370" s="224" t="s">
        <v>554</v>
      </c>
      <c r="G370" s="221"/>
      <c r="H370" s="225">
        <v>10</v>
      </c>
      <c r="I370" s="226"/>
      <c r="J370" s="221"/>
      <c r="K370" s="221"/>
      <c r="L370" s="227"/>
      <c r="M370" s="228"/>
      <c r="N370" s="229"/>
      <c r="O370" s="229"/>
      <c r="P370" s="229"/>
      <c r="Q370" s="229"/>
      <c r="R370" s="229"/>
      <c r="S370" s="229"/>
      <c r="T370" s="23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1" t="s">
        <v>148</v>
      </c>
      <c r="AU370" s="231" t="s">
        <v>91</v>
      </c>
      <c r="AV370" s="13" t="s">
        <v>91</v>
      </c>
      <c r="AW370" s="13" t="s">
        <v>42</v>
      </c>
      <c r="AX370" s="13" t="s">
        <v>81</v>
      </c>
      <c r="AY370" s="231" t="s">
        <v>136</v>
      </c>
    </row>
    <row r="371" s="13" customFormat="1">
      <c r="A371" s="13"/>
      <c r="B371" s="220"/>
      <c r="C371" s="221"/>
      <c r="D371" s="222" t="s">
        <v>148</v>
      </c>
      <c r="E371" s="223" t="s">
        <v>79</v>
      </c>
      <c r="F371" s="224" t="s">
        <v>555</v>
      </c>
      <c r="G371" s="221"/>
      <c r="H371" s="225">
        <v>16</v>
      </c>
      <c r="I371" s="226"/>
      <c r="J371" s="221"/>
      <c r="K371" s="221"/>
      <c r="L371" s="227"/>
      <c r="M371" s="228"/>
      <c r="N371" s="229"/>
      <c r="O371" s="229"/>
      <c r="P371" s="229"/>
      <c r="Q371" s="229"/>
      <c r="R371" s="229"/>
      <c r="S371" s="229"/>
      <c r="T371" s="23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1" t="s">
        <v>148</v>
      </c>
      <c r="AU371" s="231" t="s">
        <v>91</v>
      </c>
      <c r="AV371" s="13" t="s">
        <v>91</v>
      </c>
      <c r="AW371" s="13" t="s">
        <v>42</v>
      </c>
      <c r="AX371" s="13" t="s">
        <v>81</v>
      </c>
      <c r="AY371" s="231" t="s">
        <v>136</v>
      </c>
    </row>
    <row r="372" s="13" customFormat="1">
      <c r="A372" s="13"/>
      <c r="B372" s="220"/>
      <c r="C372" s="221"/>
      <c r="D372" s="222" t="s">
        <v>148</v>
      </c>
      <c r="E372" s="223" t="s">
        <v>79</v>
      </c>
      <c r="F372" s="224" t="s">
        <v>556</v>
      </c>
      <c r="G372" s="221"/>
      <c r="H372" s="225">
        <v>8</v>
      </c>
      <c r="I372" s="226"/>
      <c r="J372" s="221"/>
      <c r="K372" s="221"/>
      <c r="L372" s="227"/>
      <c r="M372" s="228"/>
      <c r="N372" s="229"/>
      <c r="O372" s="229"/>
      <c r="P372" s="229"/>
      <c r="Q372" s="229"/>
      <c r="R372" s="229"/>
      <c r="S372" s="229"/>
      <c r="T372" s="230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1" t="s">
        <v>148</v>
      </c>
      <c r="AU372" s="231" t="s">
        <v>91</v>
      </c>
      <c r="AV372" s="13" t="s">
        <v>91</v>
      </c>
      <c r="AW372" s="13" t="s">
        <v>42</v>
      </c>
      <c r="AX372" s="13" t="s">
        <v>81</v>
      </c>
      <c r="AY372" s="231" t="s">
        <v>136</v>
      </c>
    </row>
    <row r="373" s="13" customFormat="1">
      <c r="A373" s="13"/>
      <c r="B373" s="220"/>
      <c r="C373" s="221"/>
      <c r="D373" s="222" t="s">
        <v>148</v>
      </c>
      <c r="E373" s="223" t="s">
        <v>79</v>
      </c>
      <c r="F373" s="224" t="s">
        <v>557</v>
      </c>
      <c r="G373" s="221"/>
      <c r="H373" s="225">
        <v>16</v>
      </c>
      <c r="I373" s="226"/>
      <c r="J373" s="221"/>
      <c r="K373" s="221"/>
      <c r="L373" s="227"/>
      <c r="M373" s="228"/>
      <c r="N373" s="229"/>
      <c r="O373" s="229"/>
      <c r="P373" s="229"/>
      <c r="Q373" s="229"/>
      <c r="R373" s="229"/>
      <c r="S373" s="229"/>
      <c r="T373" s="23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1" t="s">
        <v>148</v>
      </c>
      <c r="AU373" s="231" t="s">
        <v>91</v>
      </c>
      <c r="AV373" s="13" t="s">
        <v>91</v>
      </c>
      <c r="AW373" s="13" t="s">
        <v>42</v>
      </c>
      <c r="AX373" s="13" t="s">
        <v>81</v>
      </c>
      <c r="AY373" s="231" t="s">
        <v>136</v>
      </c>
    </row>
    <row r="374" s="14" customFormat="1">
      <c r="A374" s="14"/>
      <c r="B374" s="232"/>
      <c r="C374" s="233"/>
      <c r="D374" s="222" t="s">
        <v>148</v>
      </c>
      <c r="E374" s="234" t="s">
        <v>79</v>
      </c>
      <c r="F374" s="235" t="s">
        <v>151</v>
      </c>
      <c r="G374" s="233"/>
      <c r="H374" s="236">
        <v>52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2" t="s">
        <v>148</v>
      </c>
      <c r="AU374" s="242" t="s">
        <v>91</v>
      </c>
      <c r="AV374" s="14" t="s">
        <v>144</v>
      </c>
      <c r="AW374" s="14" t="s">
        <v>42</v>
      </c>
      <c r="AX374" s="14" t="s">
        <v>89</v>
      </c>
      <c r="AY374" s="242" t="s">
        <v>136</v>
      </c>
    </row>
    <row r="375" s="2" customFormat="1" ht="37.8" customHeight="1">
      <c r="A375" s="40"/>
      <c r="B375" s="41"/>
      <c r="C375" s="202" t="s">
        <v>558</v>
      </c>
      <c r="D375" s="202" t="s">
        <v>139</v>
      </c>
      <c r="E375" s="203" t="s">
        <v>559</v>
      </c>
      <c r="F375" s="204" t="s">
        <v>560</v>
      </c>
      <c r="G375" s="205" t="s">
        <v>275</v>
      </c>
      <c r="H375" s="206">
        <v>1</v>
      </c>
      <c r="I375" s="207"/>
      <c r="J375" s="208">
        <f>ROUND(I375*H375,2)</f>
        <v>0</v>
      </c>
      <c r="K375" s="204" t="s">
        <v>143</v>
      </c>
      <c r="L375" s="46"/>
      <c r="M375" s="209" t="s">
        <v>79</v>
      </c>
      <c r="N375" s="210" t="s">
        <v>51</v>
      </c>
      <c r="O375" s="86"/>
      <c r="P375" s="211">
        <f>O375*H375</f>
        <v>0</v>
      </c>
      <c r="Q375" s="211">
        <v>0</v>
      </c>
      <c r="R375" s="211">
        <f>Q375*H375</f>
        <v>0</v>
      </c>
      <c r="S375" s="211">
        <v>0</v>
      </c>
      <c r="T375" s="212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3" t="s">
        <v>238</v>
      </c>
      <c r="AT375" s="213" t="s">
        <v>139</v>
      </c>
      <c r="AU375" s="213" t="s">
        <v>91</v>
      </c>
      <c r="AY375" s="18" t="s">
        <v>136</v>
      </c>
      <c r="BE375" s="214">
        <f>IF(N375="základní",J375,0)</f>
        <v>0</v>
      </c>
      <c r="BF375" s="214">
        <f>IF(N375="snížená",J375,0)</f>
        <v>0</v>
      </c>
      <c r="BG375" s="214">
        <f>IF(N375="zákl. přenesená",J375,0)</f>
        <v>0</v>
      </c>
      <c r="BH375" s="214">
        <f>IF(N375="sníž. přenesená",J375,0)</f>
        <v>0</v>
      </c>
      <c r="BI375" s="214">
        <f>IF(N375="nulová",J375,0)</f>
        <v>0</v>
      </c>
      <c r="BJ375" s="18" t="s">
        <v>89</v>
      </c>
      <c r="BK375" s="214">
        <f>ROUND(I375*H375,2)</f>
        <v>0</v>
      </c>
      <c r="BL375" s="18" t="s">
        <v>238</v>
      </c>
      <c r="BM375" s="213" t="s">
        <v>561</v>
      </c>
    </row>
    <row r="376" s="2" customFormat="1">
      <c r="A376" s="40"/>
      <c r="B376" s="41"/>
      <c r="C376" s="42"/>
      <c r="D376" s="215" t="s">
        <v>146</v>
      </c>
      <c r="E376" s="42"/>
      <c r="F376" s="216" t="s">
        <v>562</v>
      </c>
      <c r="G376" s="42"/>
      <c r="H376" s="42"/>
      <c r="I376" s="217"/>
      <c r="J376" s="42"/>
      <c r="K376" s="42"/>
      <c r="L376" s="46"/>
      <c r="M376" s="218"/>
      <c r="N376" s="219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8" t="s">
        <v>146</v>
      </c>
      <c r="AU376" s="18" t="s">
        <v>91</v>
      </c>
    </row>
    <row r="377" s="2" customFormat="1" ht="21.75" customHeight="1">
      <c r="A377" s="40"/>
      <c r="B377" s="41"/>
      <c r="C377" s="202" t="s">
        <v>91</v>
      </c>
      <c r="D377" s="202" t="s">
        <v>139</v>
      </c>
      <c r="E377" s="203" t="s">
        <v>563</v>
      </c>
      <c r="F377" s="204" t="s">
        <v>564</v>
      </c>
      <c r="G377" s="205" t="s">
        <v>275</v>
      </c>
      <c r="H377" s="206">
        <v>1</v>
      </c>
      <c r="I377" s="207"/>
      <c r="J377" s="208">
        <f>ROUND(I377*H377,2)</f>
        <v>0</v>
      </c>
      <c r="K377" s="204" t="s">
        <v>143</v>
      </c>
      <c r="L377" s="46"/>
      <c r="M377" s="209" t="s">
        <v>79</v>
      </c>
      <c r="N377" s="210" t="s">
        <v>51</v>
      </c>
      <c r="O377" s="86"/>
      <c r="P377" s="211">
        <f>O377*H377</f>
        <v>0</v>
      </c>
      <c r="Q377" s="211">
        <v>0</v>
      </c>
      <c r="R377" s="211">
        <f>Q377*H377</f>
        <v>0</v>
      </c>
      <c r="S377" s="211">
        <v>0.029999999999999999</v>
      </c>
      <c r="T377" s="212">
        <f>S377*H377</f>
        <v>0.029999999999999999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3" t="s">
        <v>238</v>
      </c>
      <c r="AT377" s="213" t="s">
        <v>139</v>
      </c>
      <c r="AU377" s="213" t="s">
        <v>91</v>
      </c>
      <c r="AY377" s="18" t="s">
        <v>136</v>
      </c>
      <c r="BE377" s="214">
        <f>IF(N377="základní",J377,0)</f>
        <v>0</v>
      </c>
      <c r="BF377" s="214">
        <f>IF(N377="snížená",J377,0)</f>
        <v>0</v>
      </c>
      <c r="BG377" s="214">
        <f>IF(N377="zákl. přenesená",J377,0)</f>
        <v>0</v>
      </c>
      <c r="BH377" s="214">
        <f>IF(N377="sníž. přenesená",J377,0)</f>
        <v>0</v>
      </c>
      <c r="BI377" s="214">
        <f>IF(N377="nulová",J377,0)</f>
        <v>0</v>
      </c>
      <c r="BJ377" s="18" t="s">
        <v>89</v>
      </c>
      <c r="BK377" s="214">
        <f>ROUND(I377*H377,2)</f>
        <v>0</v>
      </c>
      <c r="BL377" s="18" t="s">
        <v>238</v>
      </c>
      <c r="BM377" s="213" t="s">
        <v>565</v>
      </c>
    </row>
    <row r="378" s="2" customFormat="1">
      <c r="A378" s="40"/>
      <c r="B378" s="41"/>
      <c r="C378" s="42"/>
      <c r="D378" s="215" t="s">
        <v>146</v>
      </c>
      <c r="E378" s="42"/>
      <c r="F378" s="216" t="s">
        <v>566</v>
      </c>
      <c r="G378" s="42"/>
      <c r="H378" s="42"/>
      <c r="I378" s="217"/>
      <c r="J378" s="42"/>
      <c r="K378" s="42"/>
      <c r="L378" s="46"/>
      <c r="M378" s="218"/>
      <c r="N378" s="219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8" t="s">
        <v>146</v>
      </c>
      <c r="AU378" s="18" t="s">
        <v>91</v>
      </c>
    </row>
    <row r="379" s="13" customFormat="1">
      <c r="A379" s="13"/>
      <c r="B379" s="220"/>
      <c r="C379" s="221"/>
      <c r="D379" s="222" t="s">
        <v>148</v>
      </c>
      <c r="E379" s="223" t="s">
        <v>79</v>
      </c>
      <c r="F379" s="224" t="s">
        <v>567</v>
      </c>
      <c r="G379" s="221"/>
      <c r="H379" s="225">
        <v>1</v>
      </c>
      <c r="I379" s="226"/>
      <c r="J379" s="221"/>
      <c r="K379" s="221"/>
      <c r="L379" s="227"/>
      <c r="M379" s="228"/>
      <c r="N379" s="229"/>
      <c r="O379" s="229"/>
      <c r="P379" s="229"/>
      <c r="Q379" s="229"/>
      <c r="R379" s="229"/>
      <c r="S379" s="229"/>
      <c r="T379" s="23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1" t="s">
        <v>148</v>
      </c>
      <c r="AU379" s="231" t="s">
        <v>91</v>
      </c>
      <c r="AV379" s="13" t="s">
        <v>91</v>
      </c>
      <c r="AW379" s="13" t="s">
        <v>42</v>
      </c>
      <c r="AX379" s="13" t="s">
        <v>81</v>
      </c>
      <c r="AY379" s="231" t="s">
        <v>136</v>
      </c>
    </row>
    <row r="380" s="14" customFormat="1">
      <c r="A380" s="14"/>
      <c r="B380" s="232"/>
      <c r="C380" s="233"/>
      <c r="D380" s="222" t="s">
        <v>148</v>
      </c>
      <c r="E380" s="234" t="s">
        <v>79</v>
      </c>
      <c r="F380" s="235" t="s">
        <v>151</v>
      </c>
      <c r="G380" s="233"/>
      <c r="H380" s="236">
        <v>1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2" t="s">
        <v>148</v>
      </c>
      <c r="AU380" s="242" t="s">
        <v>91</v>
      </c>
      <c r="AV380" s="14" t="s">
        <v>144</v>
      </c>
      <c r="AW380" s="14" t="s">
        <v>42</v>
      </c>
      <c r="AX380" s="14" t="s">
        <v>89</v>
      </c>
      <c r="AY380" s="242" t="s">
        <v>136</v>
      </c>
    </row>
    <row r="381" s="2" customFormat="1" ht="33" customHeight="1">
      <c r="A381" s="40"/>
      <c r="B381" s="41"/>
      <c r="C381" s="202" t="s">
        <v>568</v>
      </c>
      <c r="D381" s="202" t="s">
        <v>139</v>
      </c>
      <c r="E381" s="203" t="s">
        <v>569</v>
      </c>
      <c r="F381" s="204" t="s">
        <v>570</v>
      </c>
      <c r="G381" s="205" t="s">
        <v>275</v>
      </c>
      <c r="H381" s="206">
        <v>8</v>
      </c>
      <c r="I381" s="207"/>
      <c r="J381" s="208">
        <f>ROUND(I381*H381,2)</f>
        <v>0</v>
      </c>
      <c r="K381" s="204" t="s">
        <v>143</v>
      </c>
      <c r="L381" s="46"/>
      <c r="M381" s="209" t="s">
        <v>79</v>
      </c>
      <c r="N381" s="210" t="s">
        <v>51</v>
      </c>
      <c r="O381" s="86"/>
      <c r="P381" s="211">
        <f>O381*H381</f>
        <v>0</v>
      </c>
      <c r="Q381" s="211">
        <v>0</v>
      </c>
      <c r="R381" s="211">
        <f>Q381*H381</f>
        <v>0</v>
      </c>
      <c r="S381" s="211">
        <v>0</v>
      </c>
      <c r="T381" s="212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3" t="s">
        <v>238</v>
      </c>
      <c r="AT381" s="213" t="s">
        <v>139</v>
      </c>
      <c r="AU381" s="213" t="s">
        <v>91</v>
      </c>
      <c r="AY381" s="18" t="s">
        <v>136</v>
      </c>
      <c r="BE381" s="214">
        <f>IF(N381="základní",J381,0)</f>
        <v>0</v>
      </c>
      <c r="BF381" s="214">
        <f>IF(N381="snížená",J381,0)</f>
        <v>0</v>
      </c>
      <c r="BG381" s="214">
        <f>IF(N381="zákl. přenesená",J381,0)</f>
        <v>0</v>
      </c>
      <c r="BH381" s="214">
        <f>IF(N381="sníž. přenesená",J381,0)</f>
        <v>0</v>
      </c>
      <c r="BI381" s="214">
        <f>IF(N381="nulová",J381,0)</f>
        <v>0</v>
      </c>
      <c r="BJ381" s="18" t="s">
        <v>89</v>
      </c>
      <c r="BK381" s="214">
        <f>ROUND(I381*H381,2)</f>
        <v>0</v>
      </c>
      <c r="BL381" s="18" t="s">
        <v>238</v>
      </c>
      <c r="BM381" s="213" t="s">
        <v>571</v>
      </c>
    </row>
    <row r="382" s="2" customFormat="1">
      <c r="A382" s="40"/>
      <c r="B382" s="41"/>
      <c r="C382" s="42"/>
      <c r="D382" s="215" t="s">
        <v>146</v>
      </c>
      <c r="E382" s="42"/>
      <c r="F382" s="216" t="s">
        <v>572</v>
      </c>
      <c r="G382" s="42"/>
      <c r="H382" s="42"/>
      <c r="I382" s="217"/>
      <c r="J382" s="42"/>
      <c r="K382" s="42"/>
      <c r="L382" s="46"/>
      <c r="M382" s="218"/>
      <c r="N382" s="219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8" t="s">
        <v>146</v>
      </c>
      <c r="AU382" s="18" t="s">
        <v>91</v>
      </c>
    </row>
    <row r="383" s="13" customFormat="1">
      <c r="A383" s="13"/>
      <c r="B383" s="220"/>
      <c r="C383" s="221"/>
      <c r="D383" s="222" t="s">
        <v>148</v>
      </c>
      <c r="E383" s="223" t="s">
        <v>79</v>
      </c>
      <c r="F383" s="224" t="s">
        <v>573</v>
      </c>
      <c r="G383" s="221"/>
      <c r="H383" s="225">
        <v>4</v>
      </c>
      <c r="I383" s="226"/>
      <c r="J383" s="221"/>
      <c r="K383" s="221"/>
      <c r="L383" s="227"/>
      <c r="M383" s="228"/>
      <c r="N383" s="229"/>
      <c r="O383" s="229"/>
      <c r="P383" s="229"/>
      <c r="Q383" s="229"/>
      <c r="R383" s="229"/>
      <c r="S383" s="229"/>
      <c r="T383" s="230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1" t="s">
        <v>148</v>
      </c>
      <c r="AU383" s="231" t="s">
        <v>91</v>
      </c>
      <c r="AV383" s="13" t="s">
        <v>91</v>
      </c>
      <c r="AW383" s="13" t="s">
        <v>42</v>
      </c>
      <c r="AX383" s="13" t="s">
        <v>81</v>
      </c>
      <c r="AY383" s="231" t="s">
        <v>136</v>
      </c>
    </row>
    <row r="384" s="13" customFormat="1">
      <c r="A384" s="13"/>
      <c r="B384" s="220"/>
      <c r="C384" s="221"/>
      <c r="D384" s="222" t="s">
        <v>148</v>
      </c>
      <c r="E384" s="223" t="s">
        <v>79</v>
      </c>
      <c r="F384" s="224" t="s">
        <v>574</v>
      </c>
      <c r="G384" s="221"/>
      <c r="H384" s="225">
        <v>8</v>
      </c>
      <c r="I384" s="226"/>
      <c r="J384" s="221"/>
      <c r="K384" s="221"/>
      <c r="L384" s="227"/>
      <c r="M384" s="228"/>
      <c r="N384" s="229"/>
      <c r="O384" s="229"/>
      <c r="P384" s="229"/>
      <c r="Q384" s="229"/>
      <c r="R384" s="229"/>
      <c r="S384" s="229"/>
      <c r="T384" s="230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1" t="s">
        <v>148</v>
      </c>
      <c r="AU384" s="231" t="s">
        <v>91</v>
      </c>
      <c r="AV384" s="13" t="s">
        <v>91</v>
      </c>
      <c r="AW384" s="13" t="s">
        <v>42</v>
      </c>
      <c r="AX384" s="13" t="s">
        <v>89</v>
      </c>
      <c r="AY384" s="231" t="s">
        <v>136</v>
      </c>
    </row>
    <row r="385" s="2" customFormat="1" ht="37.8" customHeight="1">
      <c r="A385" s="40"/>
      <c r="B385" s="41"/>
      <c r="C385" s="202" t="s">
        <v>144</v>
      </c>
      <c r="D385" s="202" t="s">
        <v>139</v>
      </c>
      <c r="E385" s="203" t="s">
        <v>575</v>
      </c>
      <c r="F385" s="204" t="s">
        <v>576</v>
      </c>
      <c r="G385" s="205" t="s">
        <v>275</v>
      </c>
      <c r="H385" s="206">
        <v>4</v>
      </c>
      <c r="I385" s="207"/>
      <c r="J385" s="208">
        <f>ROUND(I385*H385,2)</f>
        <v>0</v>
      </c>
      <c r="K385" s="204" t="s">
        <v>143</v>
      </c>
      <c r="L385" s="46"/>
      <c r="M385" s="209" t="s">
        <v>79</v>
      </c>
      <c r="N385" s="210" t="s">
        <v>51</v>
      </c>
      <c r="O385" s="86"/>
      <c r="P385" s="211">
        <f>O385*H385</f>
        <v>0</v>
      </c>
      <c r="Q385" s="211">
        <v>0</v>
      </c>
      <c r="R385" s="211">
        <f>Q385*H385</f>
        <v>0</v>
      </c>
      <c r="S385" s="211">
        <v>7.8999999999999996E-05</v>
      </c>
      <c r="T385" s="212">
        <f>S385*H385</f>
        <v>0.00031599999999999998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3" t="s">
        <v>238</v>
      </c>
      <c r="AT385" s="213" t="s">
        <v>139</v>
      </c>
      <c r="AU385" s="213" t="s">
        <v>91</v>
      </c>
      <c r="AY385" s="18" t="s">
        <v>136</v>
      </c>
      <c r="BE385" s="214">
        <f>IF(N385="základní",J385,0)</f>
        <v>0</v>
      </c>
      <c r="BF385" s="214">
        <f>IF(N385="snížená",J385,0)</f>
        <v>0</v>
      </c>
      <c r="BG385" s="214">
        <f>IF(N385="zákl. přenesená",J385,0)</f>
        <v>0</v>
      </c>
      <c r="BH385" s="214">
        <f>IF(N385="sníž. přenesená",J385,0)</f>
        <v>0</v>
      </c>
      <c r="BI385" s="214">
        <f>IF(N385="nulová",J385,0)</f>
        <v>0</v>
      </c>
      <c r="BJ385" s="18" t="s">
        <v>89</v>
      </c>
      <c r="BK385" s="214">
        <f>ROUND(I385*H385,2)</f>
        <v>0</v>
      </c>
      <c r="BL385" s="18" t="s">
        <v>238</v>
      </c>
      <c r="BM385" s="213" t="s">
        <v>577</v>
      </c>
    </row>
    <row r="386" s="2" customFormat="1">
      <c r="A386" s="40"/>
      <c r="B386" s="41"/>
      <c r="C386" s="42"/>
      <c r="D386" s="215" t="s">
        <v>146</v>
      </c>
      <c r="E386" s="42"/>
      <c r="F386" s="216" t="s">
        <v>578</v>
      </c>
      <c r="G386" s="42"/>
      <c r="H386" s="42"/>
      <c r="I386" s="217"/>
      <c r="J386" s="42"/>
      <c r="K386" s="42"/>
      <c r="L386" s="46"/>
      <c r="M386" s="218"/>
      <c r="N386" s="219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8" t="s">
        <v>146</v>
      </c>
      <c r="AU386" s="18" t="s">
        <v>91</v>
      </c>
    </row>
    <row r="387" s="13" customFormat="1">
      <c r="A387" s="13"/>
      <c r="B387" s="220"/>
      <c r="C387" s="221"/>
      <c r="D387" s="222" t="s">
        <v>148</v>
      </c>
      <c r="E387" s="223" t="s">
        <v>79</v>
      </c>
      <c r="F387" s="224" t="s">
        <v>573</v>
      </c>
      <c r="G387" s="221"/>
      <c r="H387" s="225">
        <v>4</v>
      </c>
      <c r="I387" s="226"/>
      <c r="J387" s="221"/>
      <c r="K387" s="221"/>
      <c r="L387" s="227"/>
      <c r="M387" s="228"/>
      <c r="N387" s="229"/>
      <c r="O387" s="229"/>
      <c r="P387" s="229"/>
      <c r="Q387" s="229"/>
      <c r="R387" s="229"/>
      <c r="S387" s="229"/>
      <c r="T387" s="23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1" t="s">
        <v>148</v>
      </c>
      <c r="AU387" s="231" t="s">
        <v>91</v>
      </c>
      <c r="AV387" s="13" t="s">
        <v>91</v>
      </c>
      <c r="AW387" s="13" t="s">
        <v>42</v>
      </c>
      <c r="AX387" s="13" t="s">
        <v>81</v>
      </c>
      <c r="AY387" s="231" t="s">
        <v>136</v>
      </c>
    </row>
    <row r="388" s="14" customFormat="1">
      <c r="A388" s="14"/>
      <c r="B388" s="232"/>
      <c r="C388" s="233"/>
      <c r="D388" s="222" t="s">
        <v>148</v>
      </c>
      <c r="E388" s="234" t="s">
        <v>79</v>
      </c>
      <c r="F388" s="235" t="s">
        <v>151</v>
      </c>
      <c r="G388" s="233"/>
      <c r="H388" s="236">
        <v>4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2" t="s">
        <v>148</v>
      </c>
      <c r="AU388" s="242" t="s">
        <v>91</v>
      </c>
      <c r="AV388" s="14" t="s">
        <v>144</v>
      </c>
      <c r="AW388" s="14" t="s">
        <v>42</v>
      </c>
      <c r="AX388" s="14" t="s">
        <v>89</v>
      </c>
      <c r="AY388" s="242" t="s">
        <v>136</v>
      </c>
    </row>
    <row r="389" s="2" customFormat="1" ht="37.8" customHeight="1">
      <c r="A389" s="40"/>
      <c r="B389" s="41"/>
      <c r="C389" s="202" t="s">
        <v>579</v>
      </c>
      <c r="D389" s="202" t="s">
        <v>139</v>
      </c>
      <c r="E389" s="203" t="s">
        <v>580</v>
      </c>
      <c r="F389" s="204" t="s">
        <v>581</v>
      </c>
      <c r="G389" s="205" t="s">
        <v>275</v>
      </c>
      <c r="H389" s="206">
        <v>8</v>
      </c>
      <c r="I389" s="207"/>
      <c r="J389" s="208">
        <f>ROUND(I389*H389,2)</f>
        <v>0</v>
      </c>
      <c r="K389" s="204" t="s">
        <v>143</v>
      </c>
      <c r="L389" s="46"/>
      <c r="M389" s="209" t="s">
        <v>79</v>
      </c>
      <c r="N389" s="210" t="s">
        <v>51</v>
      </c>
      <c r="O389" s="86"/>
      <c r="P389" s="211">
        <f>O389*H389</f>
        <v>0</v>
      </c>
      <c r="Q389" s="211">
        <v>0</v>
      </c>
      <c r="R389" s="211">
        <f>Q389*H389</f>
        <v>0</v>
      </c>
      <c r="S389" s="211">
        <v>9.7999999999999997E-05</v>
      </c>
      <c r="T389" s="212">
        <f>S389*H389</f>
        <v>0.00078399999999999997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3" t="s">
        <v>238</v>
      </c>
      <c r="AT389" s="213" t="s">
        <v>139</v>
      </c>
      <c r="AU389" s="213" t="s">
        <v>91</v>
      </c>
      <c r="AY389" s="18" t="s">
        <v>136</v>
      </c>
      <c r="BE389" s="214">
        <f>IF(N389="základní",J389,0)</f>
        <v>0</v>
      </c>
      <c r="BF389" s="214">
        <f>IF(N389="snížená",J389,0)</f>
        <v>0</v>
      </c>
      <c r="BG389" s="214">
        <f>IF(N389="zákl. přenesená",J389,0)</f>
        <v>0</v>
      </c>
      <c r="BH389" s="214">
        <f>IF(N389="sníž. přenesená",J389,0)</f>
        <v>0</v>
      </c>
      <c r="BI389" s="214">
        <f>IF(N389="nulová",J389,0)</f>
        <v>0</v>
      </c>
      <c r="BJ389" s="18" t="s">
        <v>89</v>
      </c>
      <c r="BK389" s="214">
        <f>ROUND(I389*H389,2)</f>
        <v>0</v>
      </c>
      <c r="BL389" s="18" t="s">
        <v>238</v>
      </c>
      <c r="BM389" s="213" t="s">
        <v>582</v>
      </c>
    </row>
    <row r="390" s="2" customFormat="1">
      <c r="A390" s="40"/>
      <c r="B390" s="41"/>
      <c r="C390" s="42"/>
      <c r="D390" s="215" t="s">
        <v>146</v>
      </c>
      <c r="E390" s="42"/>
      <c r="F390" s="216" t="s">
        <v>583</v>
      </c>
      <c r="G390" s="42"/>
      <c r="H390" s="42"/>
      <c r="I390" s="217"/>
      <c r="J390" s="42"/>
      <c r="K390" s="42"/>
      <c r="L390" s="46"/>
      <c r="M390" s="218"/>
      <c r="N390" s="219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8" t="s">
        <v>146</v>
      </c>
      <c r="AU390" s="18" t="s">
        <v>91</v>
      </c>
    </row>
    <row r="391" s="13" customFormat="1">
      <c r="A391" s="13"/>
      <c r="B391" s="220"/>
      <c r="C391" s="221"/>
      <c r="D391" s="222" t="s">
        <v>148</v>
      </c>
      <c r="E391" s="223" t="s">
        <v>79</v>
      </c>
      <c r="F391" s="224" t="s">
        <v>574</v>
      </c>
      <c r="G391" s="221"/>
      <c r="H391" s="225">
        <v>8</v>
      </c>
      <c r="I391" s="226"/>
      <c r="J391" s="221"/>
      <c r="K391" s="221"/>
      <c r="L391" s="227"/>
      <c r="M391" s="228"/>
      <c r="N391" s="229"/>
      <c r="O391" s="229"/>
      <c r="P391" s="229"/>
      <c r="Q391" s="229"/>
      <c r="R391" s="229"/>
      <c r="S391" s="229"/>
      <c r="T391" s="23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1" t="s">
        <v>148</v>
      </c>
      <c r="AU391" s="231" t="s">
        <v>91</v>
      </c>
      <c r="AV391" s="13" t="s">
        <v>91</v>
      </c>
      <c r="AW391" s="13" t="s">
        <v>42</v>
      </c>
      <c r="AX391" s="13" t="s">
        <v>81</v>
      </c>
      <c r="AY391" s="231" t="s">
        <v>136</v>
      </c>
    </row>
    <row r="392" s="14" customFormat="1">
      <c r="A392" s="14"/>
      <c r="B392" s="232"/>
      <c r="C392" s="233"/>
      <c r="D392" s="222" t="s">
        <v>148</v>
      </c>
      <c r="E392" s="234" t="s">
        <v>79</v>
      </c>
      <c r="F392" s="235" t="s">
        <v>151</v>
      </c>
      <c r="G392" s="233"/>
      <c r="H392" s="236">
        <v>8</v>
      </c>
      <c r="I392" s="237"/>
      <c r="J392" s="233"/>
      <c r="K392" s="233"/>
      <c r="L392" s="238"/>
      <c r="M392" s="239"/>
      <c r="N392" s="240"/>
      <c r="O392" s="240"/>
      <c r="P392" s="240"/>
      <c r="Q392" s="240"/>
      <c r="R392" s="240"/>
      <c r="S392" s="240"/>
      <c r="T392" s="241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2" t="s">
        <v>148</v>
      </c>
      <c r="AU392" s="242" t="s">
        <v>91</v>
      </c>
      <c r="AV392" s="14" t="s">
        <v>144</v>
      </c>
      <c r="AW392" s="14" t="s">
        <v>42</v>
      </c>
      <c r="AX392" s="14" t="s">
        <v>89</v>
      </c>
      <c r="AY392" s="242" t="s">
        <v>136</v>
      </c>
    </row>
    <row r="393" s="2" customFormat="1" ht="33" customHeight="1">
      <c r="A393" s="40"/>
      <c r="B393" s="41"/>
      <c r="C393" s="202" t="s">
        <v>8</v>
      </c>
      <c r="D393" s="202" t="s">
        <v>139</v>
      </c>
      <c r="E393" s="203" t="s">
        <v>584</v>
      </c>
      <c r="F393" s="204" t="s">
        <v>585</v>
      </c>
      <c r="G393" s="205" t="s">
        <v>275</v>
      </c>
      <c r="H393" s="206">
        <v>15</v>
      </c>
      <c r="I393" s="207"/>
      <c r="J393" s="208">
        <f>ROUND(I393*H393,2)</f>
        <v>0</v>
      </c>
      <c r="K393" s="204" t="s">
        <v>143</v>
      </c>
      <c r="L393" s="46"/>
      <c r="M393" s="209" t="s">
        <v>79</v>
      </c>
      <c r="N393" s="210" t="s">
        <v>51</v>
      </c>
      <c r="O393" s="86"/>
      <c r="P393" s="211">
        <f>O393*H393</f>
        <v>0</v>
      </c>
      <c r="Q393" s="211">
        <v>0</v>
      </c>
      <c r="R393" s="211">
        <f>Q393*H393</f>
        <v>0</v>
      </c>
      <c r="S393" s="211">
        <v>0</v>
      </c>
      <c r="T393" s="212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3" t="s">
        <v>238</v>
      </c>
      <c r="AT393" s="213" t="s">
        <v>139</v>
      </c>
      <c r="AU393" s="213" t="s">
        <v>91</v>
      </c>
      <c r="AY393" s="18" t="s">
        <v>136</v>
      </c>
      <c r="BE393" s="214">
        <f>IF(N393="základní",J393,0)</f>
        <v>0</v>
      </c>
      <c r="BF393" s="214">
        <f>IF(N393="snížená",J393,0)</f>
        <v>0</v>
      </c>
      <c r="BG393" s="214">
        <f>IF(N393="zákl. přenesená",J393,0)</f>
        <v>0</v>
      </c>
      <c r="BH393" s="214">
        <f>IF(N393="sníž. přenesená",J393,0)</f>
        <v>0</v>
      </c>
      <c r="BI393" s="214">
        <f>IF(N393="nulová",J393,0)</f>
        <v>0</v>
      </c>
      <c r="BJ393" s="18" t="s">
        <v>89</v>
      </c>
      <c r="BK393" s="214">
        <f>ROUND(I393*H393,2)</f>
        <v>0</v>
      </c>
      <c r="BL393" s="18" t="s">
        <v>238</v>
      </c>
      <c r="BM393" s="213" t="s">
        <v>586</v>
      </c>
    </row>
    <row r="394" s="2" customFormat="1">
      <c r="A394" s="40"/>
      <c r="B394" s="41"/>
      <c r="C394" s="42"/>
      <c r="D394" s="215" t="s">
        <v>146</v>
      </c>
      <c r="E394" s="42"/>
      <c r="F394" s="216" t="s">
        <v>587</v>
      </c>
      <c r="G394" s="42"/>
      <c r="H394" s="42"/>
      <c r="I394" s="217"/>
      <c r="J394" s="42"/>
      <c r="K394" s="42"/>
      <c r="L394" s="46"/>
      <c r="M394" s="218"/>
      <c r="N394" s="219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8" t="s">
        <v>146</v>
      </c>
      <c r="AU394" s="18" t="s">
        <v>91</v>
      </c>
    </row>
    <row r="395" s="13" customFormat="1">
      <c r="A395" s="13"/>
      <c r="B395" s="220"/>
      <c r="C395" s="221"/>
      <c r="D395" s="222" t="s">
        <v>148</v>
      </c>
      <c r="E395" s="223" t="s">
        <v>79</v>
      </c>
      <c r="F395" s="224" t="s">
        <v>588</v>
      </c>
      <c r="G395" s="221"/>
      <c r="H395" s="225">
        <v>5</v>
      </c>
      <c r="I395" s="226"/>
      <c r="J395" s="221"/>
      <c r="K395" s="221"/>
      <c r="L395" s="227"/>
      <c r="M395" s="228"/>
      <c r="N395" s="229"/>
      <c r="O395" s="229"/>
      <c r="P395" s="229"/>
      <c r="Q395" s="229"/>
      <c r="R395" s="229"/>
      <c r="S395" s="229"/>
      <c r="T395" s="230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1" t="s">
        <v>148</v>
      </c>
      <c r="AU395" s="231" t="s">
        <v>91</v>
      </c>
      <c r="AV395" s="13" t="s">
        <v>91</v>
      </c>
      <c r="AW395" s="13" t="s">
        <v>42</v>
      </c>
      <c r="AX395" s="13" t="s">
        <v>81</v>
      </c>
      <c r="AY395" s="231" t="s">
        <v>136</v>
      </c>
    </row>
    <row r="396" s="13" customFormat="1">
      <c r="A396" s="13"/>
      <c r="B396" s="220"/>
      <c r="C396" s="221"/>
      <c r="D396" s="222" t="s">
        <v>148</v>
      </c>
      <c r="E396" s="223" t="s">
        <v>79</v>
      </c>
      <c r="F396" s="224" t="s">
        <v>589</v>
      </c>
      <c r="G396" s="221"/>
      <c r="H396" s="225">
        <v>4</v>
      </c>
      <c r="I396" s="226"/>
      <c r="J396" s="221"/>
      <c r="K396" s="221"/>
      <c r="L396" s="227"/>
      <c r="M396" s="228"/>
      <c r="N396" s="229"/>
      <c r="O396" s="229"/>
      <c r="P396" s="229"/>
      <c r="Q396" s="229"/>
      <c r="R396" s="229"/>
      <c r="S396" s="229"/>
      <c r="T396" s="230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1" t="s">
        <v>148</v>
      </c>
      <c r="AU396" s="231" t="s">
        <v>91</v>
      </c>
      <c r="AV396" s="13" t="s">
        <v>91</v>
      </c>
      <c r="AW396" s="13" t="s">
        <v>42</v>
      </c>
      <c r="AX396" s="13" t="s">
        <v>81</v>
      </c>
      <c r="AY396" s="231" t="s">
        <v>136</v>
      </c>
    </row>
    <row r="397" s="13" customFormat="1">
      <c r="A397" s="13"/>
      <c r="B397" s="220"/>
      <c r="C397" s="221"/>
      <c r="D397" s="222" t="s">
        <v>148</v>
      </c>
      <c r="E397" s="223" t="s">
        <v>79</v>
      </c>
      <c r="F397" s="224" t="s">
        <v>590</v>
      </c>
      <c r="G397" s="221"/>
      <c r="H397" s="225">
        <v>4</v>
      </c>
      <c r="I397" s="226"/>
      <c r="J397" s="221"/>
      <c r="K397" s="221"/>
      <c r="L397" s="227"/>
      <c r="M397" s="228"/>
      <c r="N397" s="229"/>
      <c r="O397" s="229"/>
      <c r="P397" s="229"/>
      <c r="Q397" s="229"/>
      <c r="R397" s="229"/>
      <c r="S397" s="229"/>
      <c r="T397" s="230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1" t="s">
        <v>148</v>
      </c>
      <c r="AU397" s="231" t="s">
        <v>91</v>
      </c>
      <c r="AV397" s="13" t="s">
        <v>91</v>
      </c>
      <c r="AW397" s="13" t="s">
        <v>42</v>
      </c>
      <c r="AX397" s="13" t="s">
        <v>81</v>
      </c>
      <c r="AY397" s="231" t="s">
        <v>136</v>
      </c>
    </row>
    <row r="398" s="13" customFormat="1">
      <c r="A398" s="13"/>
      <c r="B398" s="220"/>
      <c r="C398" s="221"/>
      <c r="D398" s="222" t="s">
        <v>148</v>
      </c>
      <c r="E398" s="223" t="s">
        <v>79</v>
      </c>
      <c r="F398" s="224" t="s">
        <v>591</v>
      </c>
      <c r="G398" s="221"/>
      <c r="H398" s="225">
        <v>2</v>
      </c>
      <c r="I398" s="226"/>
      <c r="J398" s="221"/>
      <c r="K398" s="221"/>
      <c r="L398" s="227"/>
      <c r="M398" s="228"/>
      <c r="N398" s="229"/>
      <c r="O398" s="229"/>
      <c r="P398" s="229"/>
      <c r="Q398" s="229"/>
      <c r="R398" s="229"/>
      <c r="S398" s="229"/>
      <c r="T398" s="23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1" t="s">
        <v>148</v>
      </c>
      <c r="AU398" s="231" t="s">
        <v>91</v>
      </c>
      <c r="AV398" s="13" t="s">
        <v>91</v>
      </c>
      <c r="AW398" s="13" t="s">
        <v>42</v>
      </c>
      <c r="AX398" s="13" t="s">
        <v>81</v>
      </c>
      <c r="AY398" s="231" t="s">
        <v>136</v>
      </c>
    </row>
    <row r="399" s="14" customFormat="1">
      <c r="A399" s="14"/>
      <c r="B399" s="232"/>
      <c r="C399" s="233"/>
      <c r="D399" s="222" t="s">
        <v>148</v>
      </c>
      <c r="E399" s="234" t="s">
        <v>79</v>
      </c>
      <c r="F399" s="235" t="s">
        <v>151</v>
      </c>
      <c r="G399" s="233"/>
      <c r="H399" s="236">
        <v>15</v>
      </c>
      <c r="I399" s="237"/>
      <c r="J399" s="233"/>
      <c r="K399" s="233"/>
      <c r="L399" s="238"/>
      <c r="M399" s="239"/>
      <c r="N399" s="240"/>
      <c r="O399" s="240"/>
      <c r="P399" s="240"/>
      <c r="Q399" s="240"/>
      <c r="R399" s="240"/>
      <c r="S399" s="240"/>
      <c r="T399" s="24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2" t="s">
        <v>148</v>
      </c>
      <c r="AU399" s="242" t="s">
        <v>91</v>
      </c>
      <c r="AV399" s="14" t="s">
        <v>144</v>
      </c>
      <c r="AW399" s="14" t="s">
        <v>42</v>
      </c>
      <c r="AX399" s="14" t="s">
        <v>89</v>
      </c>
      <c r="AY399" s="242" t="s">
        <v>136</v>
      </c>
    </row>
    <row r="400" s="2" customFormat="1" ht="24.15" customHeight="1">
      <c r="A400" s="40"/>
      <c r="B400" s="41"/>
      <c r="C400" s="202" t="s">
        <v>592</v>
      </c>
      <c r="D400" s="202" t="s">
        <v>139</v>
      </c>
      <c r="E400" s="203" t="s">
        <v>593</v>
      </c>
      <c r="F400" s="204" t="s">
        <v>594</v>
      </c>
      <c r="G400" s="205" t="s">
        <v>275</v>
      </c>
      <c r="H400" s="206">
        <v>1</v>
      </c>
      <c r="I400" s="207"/>
      <c r="J400" s="208">
        <f>ROUND(I400*H400,2)</f>
        <v>0</v>
      </c>
      <c r="K400" s="204" t="s">
        <v>143</v>
      </c>
      <c r="L400" s="46"/>
      <c r="M400" s="209" t="s">
        <v>79</v>
      </c>
      <c r="N400" s="210" t="s">
        <v>51</v>
      </c>
      <c r="O400" s="86"/>
      <c r="P400" s="211">
        <f>O400*H400</f>
        <v>0</v>
      </c>
      <c r="Q400" s="211">
        <v>0</v>
      </c>
      <c r="R400" s="211">
        <f>Q400*H400</f>
        <v>0</v>
      </c>
      <c r="S400" s="211">
        <v>0</v>
      </c>
      <c r="T400" s="212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3" t="s">
        <v>238</v>
      </c>
      <c r="AT400" s="213" t="s">
        <v>139</v>
      </c>
      <c r="AU400" s="213" t="s">
        <v>91</v>
      </c>
      <c r="AY400" s="18" t="s">
        <v>136</v>
      </c>
      <c r="BE400" s="214">
        <f>IF(N400="základní",J400,0)</f>
        <v>0</v>
      </c>
      <c r="BF400" s="214">
        <f>IF(N400="snížená",J400,0)</f>
        <v>0</v>
      </c>
      <c r="BG400" s="214">
        <f>IF(N400="zákl. přenesená",J400,0)</f>
        <v>0</v>
      </c>
      <c r="BH400" s="214">
        <f>IF(N400="sníž. přenesená",J400,0)</f>
        <v>0</v>
      </c>
      <c r="BI400" s="214">
        <f>IF(N400="nulová",J400,0)</f>
        <v>0</v>
      </c>
      <c r="BJ400" s="18" t="s">
        <v>89</v>
      </c>
      <c r="BK400" s="214">
        <f>ROUND(I400*H400,2)</f>
        <v>0</v>
      </c>
      <c r="BL400" s="18" t="s">
        <v>238</v>
      </c>
      <c r="BM400" s="213" t="s">
        <v>595</v>
      </c>
    </row>
    <row r="401" s="2" customFormat="1">
      <c r="A401" s="40"/>
      <c r="B401" s="41"/>
      <c r="C401" s="42"/>
      <c r="D401" s="215" t="s">
        <v>146</v>
      </c>
      <c r="E401" s="42"/>
      <c r="F401" s="216" t="s">
        <v>596</v>
      </c>
      <c r="G401" s="42"/>
      <c r="H401" s="42"/>
      <c r="I401" s="217"/>
      <c r="J401" s="42"/>
      <c r="K401" s="42"/>
      <c r="L401" s="46"/>
      <c r="M401" s="218"/>
      <c r="N401" s="219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8" t="s">
        <v>146</v>
      </c>
      <c r="AU401" s="18" t="s">
        <v>91</v>
      </c>
    </row>
    <row r="402" s="2" customFormat="1" ht="33" customHeight="1">
      <c r="A402" s="40"/>
      <c r="B402" s="41"/>
      <c r="C402" s="202" t="s">
        <v>597</v>
      </c>
      <c r="D402" s="202" t="s">
        <v>139</v>
      </c>
      <c r="E402" s="203" t="s">
        <v>598</v>
      </c>
      <c r="F402" s="204" t="s">
        <v>599</v>
      </c>
      <c r="G402" s="205" t="s">
        <v>275</v>
      </c>
      <c r="H402" s="206">
        <v>8</v>
      </c>
      <c r="I402" s="207"/>
      <c r="J402" s="208">
        <f>ROUND(I402*H402,2)</f>
        <v>0</v>
      </c>
      <c r="K402" s="204" t="s">
        <v>143</v>
      </c>
      <c r="L402" s="46"/>
      <c r="M402" s="209" t="s">
        <v>79</v>
      </c>
      <c r="N402" s="210" t="s">
        <v>51</v>
      </c>
      <c r="O402" s="86"/>
      <c r="P402" s="211">
        <f>O402*H402</f>
        <v>0</v>
      </c>
      <c r="Q402" s="211">
        <v>0</v>
      </c>
      <c r="R402" s="211">
        <f>Q402*H402</f>
        <v>0</v>
      </c>
      <c r="S402" s="211">
        <v>0</v>
      </c>
      <c r="T402" s="212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3" t="s">
        <v>238</v>
      </c>
      <c r="AT402" s="213" t="s">
        <v>139</v>
      </c>
      <c r="AU402" s="213" t="s">
        <v>91</v>
      </c>
      <c r="AY402" s="18" t="s">
        <v>136</v>
      </c>
      <c r="BE402" s="214">
        <f>IF(N402="základní",J402,0)</f>
        <v>0</v>
      </c>
      <c r="BF402" s="214">
        <f>IF(N402="snížená",J402,0)</f>
        <v>0</v>
      </c>
      <c r="BG402" s="214">
        <f>IF(N402="zákl. přenesená",J402,0)</f>
        <v>0</v>
      </c>
      <c r="BH402" s="214">
        <f>IF(N402="sníž. přenesená",J402,0)</f>
        <v>0</v>
      </c>
      <c r="BI402" s="214">
        <f>IF(N402="nulová",J402,0)</f>
        <v>0</v>
      </c>
      <c r="BJ402" s="18" t="s">
        <v>89</v>
      </c>
      <c r="BK402" s="214">
        <f>ROUND(I402*H402,2)</f>
        <v>0</v>
      </c>
      <c r="BL402" s="18" t="s">
        <v>238</v>
      </c>
      <c r="BM402" s="213" t="s">
        <v>600</v>
      </c>
    </row>
    <row r="403" s="2" customFormat="1">
      <c r="A403" s="40"/>
      <c r="B403" s="41"/>
      <c r="C403" s="42"/>
      <c r="D403" s="215" t="s">
        <v>146</v>
      </c>
      <c r="E403" s="42"/>
      <c r="F403" s="216" t="s">
        <v>601</v>
      </c>
      <c r="G403" s="42"/>
      <c r="H403" s="42"/>
      <c r="I403" s="217"/>
      <c r="J403" s="42"/>
      <c r="K403" s="42"/>
      <c r="L403" s="46"/>
      <c r="M403" s="218"/>
      <c r="N403" s="219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8" t="s">
        <v>146</v>
      </c>
      <c r="AU403" s="18" t="s">
        <v>91</v>
      </c>
    </row>
    <row r="404" s="13" customFormat="1">
      <c r="A404" s="13"/>
      <c r="B404" s="220"/>
      <c r="C404" s="221"/>
      <c r="D404" s="222" t="s">
        <v>148</v>
      </c>
      <c r="E404" s="223" t="s">
        <v>79</v>
      </c>
      <c r="F404" s="224" t="s">
        <v>602</v>
      </c>
      <c r="G404" s="221"/>
      <c r="H404" s="225">
        <v>8</v>
      </c>
      <c r="I404" s="226"/>
      <c r="J404" s="221"/>
      <c r="K404" s="221"/>
      <c r="L404" s="227"/>
      <c r="M404" s="228"/>
      <c r="N404" s="229"/>
      <c r="O404" s="229"/>
      <c r="P404" s="229"/>
      <c r="Q404" s="229"/>
      <c r="R404" s="229"/>
      <c r="S404" s="229"/>
      <c r="T404" s="230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1" t="s">
        <v>148</v>
      </c>
      <c r="AU404" s="231" t="s">
        <v>91</v>
      </c>
      <c r="AV404" s="13" t="s">
        <v>91</v>
      </c>
      <c r="AW404" s="13" t="s">
        <v>42</v>
      </c>
      <c r="AX404" s="13" t="s">
        <v>81</v>
      </c>
      <c r="AY404" s="231" t="s">
        <v>136</v>
      </c>
    </row>
    <row r="405" s="14" customFormat="1">
      <c r="A405" s="14"/>
      <c r="B405" s="232"/>
      <c r="C405" s="233"/>
      <c r="D405" s="222" t="s">
        <v>148</v>
      </c>
      <c r="E405" s="234" t="s">
        <v>79</v>
      </c>
      <c r="F405" s="235" t="s">
        <v>151</v>
      </c>
      <c r="G405" s="233"/>
      <c r="H405" s="236">
        <v>8</v>
      </c>
      <c r="I405" s="237"/>
      <c r="J405" s="233"/>
      <c r="K405" s="233"/>
      <c r="L405" s="238"/>
      <c r="M405" s="239"/>
      <c r="N405" s="240"/>
      <c r="O405" s="240"/>
      <c r="P405" s="240"/>
      <c r="Q405" s="240"/>
      <c r="R405" s="240"/>
      <c r="S405" s="240"/>
      <c r="T405" s="241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2" t="s">
        <v>148</v>
      </c>
      <c r="AU405" s="242" t="s">
        <v>91</v>
      </c>
      <c r="AV405" s="14" t="s">
        <v>144</v>
      </c>
      <c r="AW405" s="14" t="s">
        <v>42</v>
      </c>
      <c r="AX405" s="14" t="s">
        <v>89</v>
      </c>
      <c r="AY405" s="242" t="s">
        <v>136</v>
      </c>
    </row>
    <row r="406" s="2" customFormat="1" ht="33" customHeight="1">
      <c r="A406" s="40"/>
      <c r="B406" s="41"/>
      <c r="C406" s="202" t="s">
        <v>603</v>
      </c>
      <c r="D406" s="202" t="s">
        <v>139</v>
      </c>
      <c r="E406" s="203" t="s">
        <v>604</v>
      </c>
      <c r="F406" s="204" t="s">
        <v>605</v>
      </c>
      <c r="G406" s="205" t="s">
        <v>275</v>
      </c>
      <c r="H406" s="206">
        <v>8</v>
      </c>
      <c r="I406" s="207"/>
      <c r="J406" s="208">
        <f>ROUND(I406*H406,2)</f>
        <v>0</v>
      </c>
      <c r="K406" s="204" t="s">
        <v>143</v>
      </c>
      <c r="L406" s="46"/>
      <c r="M406" s="209" t="s">
        <v>79</v>
      </c>
      <c r="N406" s="210" t="s">
        <v>51</v>
      </c>
      <c r="O406" s="86"/>
      <c r="P406" s="211">
        <f>O406*H406</f>
        <v>0</v>
      </c>
      <c r="Q406" s="211">
        <v>0</v>
      </c>
      <c r="R406" s="211">
        <f>Q406*H406</f>
        <v>0</v>
      </c>
      <c r="S406" s="211">
        <v>0.001</v>
      </c>
      <c r="T406" s="212">
        <f>S406*H406</f>
        <v>0.0080000000000000002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13" t="s">
        <v>238</v>
      </c>
      <c r="AT406" s="213" t="s">
        <v>139</v>
      </c>
      <c r="AU406" s="213" t="s">
        <v>91</v>
      </c>
      <c r="AY406" s="18" t="s">
        <v>136</v>
      </c>
      <c r="BE406" s="214">
        <f>IF(N406="základní",J406,0)</f>
        <v>0</v>
      </c>
      <c r="BF406" s="214">
        <f>IF(N406="snížená",J406,0)</f>
        <v>0</v>
      </c>
      <c r="BG406" s="214">
        <f>IF(N406="zákl. přenesená",J406,0)</f>
        <v>0</v>
      </c>
      <c r="BH406" s="214">
        <f>IF(N406="sníž. přenesená",J406,0)</f>
        <v>0</v>
      </c>
      <c r="BI406" s="214">
        <f>IF(N406="nulová",J406,0)</f>
        <v>0</v>
      </c>
      <c r="BJ406" s="18" t="s">
        <v>89</v>
      </c>
      <c r="BK406" s="214">
        <f>ROUND(I406*H406,2)</f>
        <v>0</v>
      </c>
      <c r="BL406" s="18" t="s">
        <v>238</v>
      </c>
      <c r="BM406" s="213" t="s">
        <v>606</v>
      </c>
    </row>
    <row r="407" s="2" customFormat="1">
      <c r="A407" s="40"/>
      <c r="B407" s="41"/>
      <c r="C407" s="42"/>
      <c r="D407" s="215" t="s">
        <v>146</v>
      </c>
      <c r="E407" s="42"/>
      <c r="F407" s="216" t="s">
        <v>607</v>
      </c>
      <c r="G407" s="42"/>
      <c r="H407" s="42"/>
      <c r="I407" s="217"/>
      <c r="J407" s="42"/>
      <c r="K407" s="42"/>
      <c r="L407" s="46"/>
      <c r="M407" s="218"/>
      <c r="N407" s="219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8" t="s">
        <v>146</v>
      </c>
      <c r="AU407" s="18" t="s">
        <v>91</v>
      </c>
    </row>
    <row r="408" s="13" customFormat="1">
      <c r="A408" s="13"/>
      <c r="B408" s="220"/>
      <c r="C408" s="221"/>
      <c r="D408" s="222" t="s">
        <v>148</v>
      </c>
      <c r="E408" s="223" t="s">
        <v>79</v>
      </c>
      <c r="F408" s="224" t="s">
        <v>602</v>
      </c>
      <c r="G408" s="221"/>
      <c r="H408" s="225">
        <v>8</v>
      </c>
      <c r="I408" s="226"/>
      <c r="J408" s="221"/>
      <c r="K408" s="221"/>
      <c r="L408" s="227"/>
      <c r="M408" s="228"/>
      <c r="N408" s="229"/>
      <c r="O408" s="229"/>
      <c r="P408" s="229"/>
      <c r="Q408" s="229"/>
      <c r="R408" s="229"/>
      <c r="S408" s="229"/>
      <c r="T408" s="23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1" t="s">
        <v>148</v>
      </c>
      <c r="AU408" s="231" t="s">
        <v>91</v>
      </c>
      <c r="AV408" s="13" t="s">
        <v>91</v>
      </c>
      <c r="AW408" s="13" t="s">
        <v>42</v>
      </c>
      <c r="AX408" s="13" t="s">
        <v>81</v>
      </c>
      <c r="AY408" s="231" t="s">
        <v>136</v>
      </c>
    </row>
    <row r="409" s="14" customFormat="1">
      <c r="A409" s="14"/>
      <c r="B409" s="232"/>
      <c r="C409" s="233"/>
      <c r="D409" s="222" t="s">
        <v>148</v>
      </c>
      <c r="E409" s="234" t="s">
        <v>79</v>
      </c>
      <c r="F409" s="235" t="s">
        <v>151</v>
      </c>
      <c r="G409" s="233"/>
      <c r="H409" s="236">
        <v>8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2" t="s">
        <v>148</v>
      </c>
      <c r="AU409" s="242" t="s">
        <v>91</v>
      </c>
      <c r="AV409" s="14" t="s">
        <v>144</v>
      </c>
      <c r="AW409" s="14" t="s">
        <v>42</v>
      </c>
      <c r="AX409" s="14" t="s">
        <v>89</v>
      </c>
      <c r="AY409" s="242" t="s">
        <v>136</v>
      </c>
    </row>
    <row r="410" s="2" customFormat="1" ht="33" customHeight="1">
      <c r="A410" s="40"/>
      <c r="B410" s="41"/>
      <c r="C410" s="202" t="s">
        <v>608</v>
      </c>
      <c r="D410" s="202" t="s">
        <v>139</v>
      </c>
      <c r="E410" s="203" t="s">
        <v>609</v>
      </c>
      <c r="F410" s="204" t="s">
        <v>610</v>
      </c>
      <c r="G410" s="205" t="s">
        <v>275</v>
      </c>
      <c r="H410" s="206">
        <v>1</v>
      </c>
      <c r="I410" s="207"/>
      <c r="J410" s="208">
        <f>ROUND(I410*H410,2)</f>
        <v>0</v>
      </c>
      <c r="K410" s="204" t="s">
        <v>143</v>
      </c>
      <c r="L410" s="46"/>
      <c r="M410" s="209" t="s">
        <v>79</v>
      </c>
      <c r="N410" s="210" t="s">
        <v>51</v>
      </c>
      <c r="O410" s="86"/>
      <c r="P410" s="211">
        <f>O410*H410</f>
        <v>0</v>
      </c>
      <c r="Q410" s="211">
        <v>0</v>
      </c>
      <c r="R410" s="211">
        <f>Q410*H410</f>
        <v>0</v>
      </c>
      <c r="S410" s="211">
        <v>0</v>
      </c>
      <c r="T410" s="212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3" t="s">
        <v>238</v>
      </c>
      <c r="AT410" s="213" t="s">
        <v>139</v>
      </c>
      <c r="AU410" s="213" t="s">
        <v>91</v>
      </c>
      <c r="AY410" s="18" t="s">
        <v>136</v>
      </c>
      <c r="BE410" s="214">
        <f>IF(N410="základní",J410,0)</f>
        <v>0</v>
      </c>
      <c r="BF410" s="214">
        <f>IF(N410="snížená",J410,0)</f>
        <v>0</v>
      </c>
      <c r="BG410" s="214">
        <f>IF(N410="zákl. přenesená",J410,0)</f>
        <v>0</v>
      </c>
      <c r="BH410" s="214">
        <f>IF(N410="sníž. přenesená",J410,0)</f>
        <v>0</v>
      </c>
      <c r="BI410" s="214">
        <f>IF(N410="nulová",J410,0)</f>
        <v>0</v>
      </c>
      <c r="BJ410" s="18" t="s">
        <v>89</v>
      </c>
      <c r="BK410" s="214">
        <f>ROUND(I410*H410,2)</f>
        <v>0</v>
      </c>
      <c r="BL410" s="18" t="s">
        <v>238</v>
      </c>
      <c r="BM410" s="213" t="s">
        <v>611</v>
      </c>
    </row>
    <row r="411" s="2" customFormat="1">
      <c r="A411" s="40"/>
      <c r="B411" s="41"/>
      <c r="C411" s="42"/>
      <c r="D411" s="215" t="s">
        <v>146</v>
      </c>
      <c r="E411" s="42"/>
      <c r="F411" s="216" t="s">
        <v>612</v>
      </c>
      <c r="G411" s="42"/>
      <c r="H411" s="42"/>
      <c r="I411" s="217"/>
      <c r="J411" s="42"/>
      <c r="K411" s="42"/>
      <c r="L411" s="46"/>
      <c r="M411" s="218"/>
      <c r="N411" s="219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8" t="s">
        <v>146</v>
      </c>
      <c r="AU411" s="18" t="s">
        <v>91</v>
      </c>
    </row>
    <row r="412" s="2" customFormat="1" ht="62.7" customHeight="1">
      <c r="A412" s="40"/>
      <c r="B412" s="41"/>
      <c r="C412" s="202" t="s">
        <v>172</v>
      </c>
      <c r="D412" s="202" t="s">
        <v>139</v>
      </c>
      <c r="E412" s="203" t="s">
        <v>613</v>
      </c>
      <c r="F412" s="204" t="s">
        <v>614</v>
      </c>
      <c r="G412" s="205" t="s">
        <v>245</v>
      </c>
      <c r="H412" s="206">
        <v>560</v>
      </c>
      <c r="I412" s="207"/>
      <c r="J412" s="208">
        <f>ROUND(I412*H412,2)</f>
        <v>0</v>
      </c>
      <c r="K412" s="204" t="s">
        <v>143</v>
      </c>
      <c r="L412" s="46"/>
      <c r="M412" s="209" t="s">
        <v>79</v>
      </c>
      <c r="N412" s="210" t="s">
        <v>51</v>
      </c>
      <c r="O412" s="86"/>
      <c r="P412" s="211">
        <f>O412*H412</f>
        <v>0</v>
      </c>
      <c r="Q412" s="211">
        <v>0</v>
      </c>
      <c r="R412" s="211">
        <f>Q412*H412</f>
        <v>0</v>
      </c>
      <c r="S412" s="211">
        <v>0</v>
      </c>
      <c r="T412" s="212">
        <f>S412*H412</f>
        <v>0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3" t="s">
        <v>238</v>
      </c>
      <c r="AT412" s="213" t="s">
        <v>139</v>
      </c>
      <c r="AU412" s="213" t="s">
        <v>91</v>
      </c>
      <c r="AY412" s="18" t="s">
        <v>136</v>
      </c>
      <c r="BE412" s="214">
        <f>IF(N412="základní",J412,0)</f>
        <v>0</v>
      </c>
      <c r="BF412" s="214">
        <f>IF(N412="snížená",J412,0)</f>
        <v>0</v>
      </c>
      <c r="BG412" s="214">
        <f>IF(N412="zákl. přenesená",J412,0)</f>
        <v>0</v>
      </c>
      <c r="BH412" s="214">
        <f>IF(N412="sníž. přenesená",J412,0)</f>
        <v>0</v>
      </c>
      <c r="BI412" s="214">
        <f>IF(N412="nulová",J412,0)</f>
        <v>0</v>
      </c>
      <c r="BJ412" s="18" t="s">
        <v>89</v>
      </c>
      <c r="BK412" s="214">
        <f>ROUND(I412*H412,2)</f>
        <v>0</v>
      </c>
      <c r="BL412" s="18" t="s">
        <v>238</v>
      </c>
      <c r="BM412" s="213" t="s">
        <v>615</v>
      </c>
    </row>
    <row r="413" s="2" customFormat="1">
      <c r="A413" s="40"/>
      <c r="B413" s="41"/>
      <c r="C413" s="42"/>
      <c r="D413" s="215" t="s">
        <v>146</v>
      </c>
      <c r="E413" s="42"/>
      <c r="F413" s="216" t="s">
        <v>616</v>
      </c>
      <c r="G413" s="42"/>
      <c r="H413" s="42"/>
      <c r="I413" s="217"/>
      <c r="J413" s="42"/>
      <c r="K413" s="42"/>
      <c r="L413" s="46"/>
      <c r="M413" s="218"/>
      <c r="N413" s="219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8" t="s">
        <v>146</v>
      </c>
      <c r="AU413" s="18" t="s">
        <v>91</v>
      </c>
    </row>
    <row r="414" s="13" customFormat="1">
      <c r="A414" s="13"/>
      <c r="B414" s="220"/>
      <c r="C414" s="221"/>
      <c r="D414" s="222" t="s">
        <v>148</v>
      </c>
      <c r="E414" s="223" t="s">
        <v>79</v>
      </c>
      <c r="F414" s="224" t="s">
        <v>529</v>
      </c>
      <c r="G414" s="221"/>
      <c r="H414" s="225">
        <v>480</v>
      </c>
      <c r="I414" s="226"/>
      <c r="J414" s="221"/>
      <c r="K414" s="221"/>
      <c r="L414" s="227"/>
      <c r="M414" s="228"/>
      <c r="N414" s="229"/>
      <c r="O414" s="229"/>
      <c r="P414" s="229"/>
      <c r="Q414" s="229"/>
      <c r="R414" s="229"/>
      <c r="S414" s="229"/>
      <c r="T414" s="230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1" t="s">
        <v>148</v>
      </c>
      <c r="AU414" s="231" t="s">
        <v>91</v>
      </c>
      <c r="AV414" s="13" t="s">
        <v>91</v>
      </c>
      <c r="AW414" s="13" t="s">
        <v>42</v>
      </c>
      <c r="AX414" s="13" t="s">
        <v>81</v>
      </c>
      <c r="AY414" s="231" t="s">
        <v>136</v>
      </c>
    </row>
    <row r="415" s="13" customFormat="1">
      <c r="A415" s="13"/>
      <c r="B415" s="220"/>
      <c r="C415" s="221"/>
      <c r="D415" s="222" t="s">
        <v>148</v>
      </c>
      <c r="E415" s="223" t="s">
        <v>79</v>
      </c>
      <c r="F415" s="224" t="s">
        <v>617</v>
      </c>
      <c r="G415" s="221"/>
      <c r="H415" s="225">
        <v>37</v>
      </c>
      <c r="I415" s="226"/>
      <c r="J415" s="221"/>
      <c r="K415" s="221"/>
      <c r="L415" s="227"/>
      <c r="M415" s="228"/>
      <c r="N415" s="229"/>
      <c r="O415" s="229"/>
      <c r="P415" s="229"/>
      <c r="Q415" s="229"/>
      <c r="R415" s="229"/>
      <c r="S415" s="229"/>
      <c r="T415" s="230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1" t="s">
        <v>148</v>
      </c>
      <c r="AU415" s="231" t="s">
        <v>91</v>
      </c>
      <c r="AV415" s="13" t="s">
        <v>91</v>
      </c>
      <c r="AW415" s="13" t="s">
        <v>42</v>
      </c>
      <c r="AX415" s="13" t="s">
        <v>81</v>
      </c>
      <c r="AY415" s="231" t="s">
        <v>136</v>
      </c>
    </row>
    <row r="416" s="13" customFormat="1">
      <c r="A416" s="13"/>
      <c r="B416" s="220"/>
      <c r="C416" s="221"/>
      <c r="D416" s="222" t="s">
        <v>148</v>
      </c>
      <c r="E416" s="223" t="s">
        <v>79</v>
      </c>
      <c r="F416" s="224" t="s">
        <v>618</v>
      </c>
      <c r="G416" s="221"/>
      <c r="H416" s="225">
        <v>13</v>
      </c>
      <c r="I416" s="226"/>
      <c r="J416" s="221"/>
      <c r="K416" s="221"/>
      <c r="L416" s="227"/>
      <c r="M416" s="228"/>
      <c r="N416" s="229"/>
      <c r="O416" s="229"/>
      <c r="P416" s="229"/>
      <c r="Q416" s="229"/>
      <c r="R416" s="229"/>
      <c r="S416" s="229"/>
      <c r="T416" s="230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1" t="s">
        <v>148</v>
      </c>
      <c r="AU416" s="231" t="s">
        <v>91</v>
      </c>
      <c r="AV416" s="13" t="s">
        <v>91</v>
      </c>
      <c r="AW416" s="13" t="s">
        <v>42</v>
      </c>
      <c r="AX416" s="13" t="s">
        <v>81</v>
      </c>
      <c r="AY416" s="231" t="s">
        <v>136</v>
      </c>
    </row>
    <row r="417" s="13" customFormat="1">
      <c r="A417" s="13"/>
      <c r="B417" s="220"/>
      <c r="C417" s="221"/>
      <c r="D417" s="222" t="s">
        <v>148</v>
      </c>
      <c r="E417" s="223" t="s">
        <v>79</v>
      </c>
      <c r="F417" s="224" t="s">
        <v>619</v>
      </c>
      <c r="G417" s="221"/>
      <c r="H417" s="225">
        <v>30</v>
      </c>
      <c r="I417" s="226"/>
      <c r="J417" s="221"/>
      <c r="K417" s="221"/>
      <c r="L417" s="227"/>
      <c r="M417" s="228"/>
      <c r="N417" s="229"/>
      <c r="O417" s="229"/>
      <c r="P417" s="229"/>
      <c r="Q417" s="229"/>
      <c r="R417" s="229"/>
      <c r="S417" s="229"/>
      <c r="T417" s="230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1" t="s">
        <v>148</v>
      </c>
      <c r="AU417" s="231" t="s">
        <v>91</v>
      </c>
      <c r="AV417" s="13" t="s">
        <v>91</v>
      </c>
      <c r="AW417" s="13" t="s">
        <v>42</v>
      </c>
      <c r="AX417" s="13" t="s">
        <v>81</v>
      </c>
      <c r="AY417" s="231" t="s">
        <v>136</v>
      </c>
    </row>
    <row r="418" s="14" customFormat="1">
      <c r="A418" s="14"/>
      <c r="B418" s="232"/>
      <c r="C418" s="233"/>
      <c r="D418" s="222" t="s">
        <v>148</v>
      </c>
      <c r="E418" s="234" t="s">
        <v>79</v>
      </c>
      <c r="F418" s="235" t="s">
        <v>151</v>
      </c>
      <c r="G418" s="233"/>
      <c r="H418" s="236">
        <v>560</v>
      </c>
      <c r="I418" s="237"/>
      <c r="J418" s="233"/>
      <c r="K418" s="233"/>
      <c r="L418" s="238"/>
      <c r="M418" s="239"/>
      <c r="N418" s="240"/>
      <c r="O418" s="240"/>
      <c r="P418" s="240"/>
      <c r="Q418" s="240"/>
      <c r="R418" s="240"/>
      <c r="S418" s="240"/>
      <c r="T418" s="241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2" t="s">
        <v>148</v>
      </c>
      <c r="AU418" s="242" t="s">
        <v>91</v>
      </c>
      <c r="AV418" s="14" t="s">
        <v>144</v>
      </c>
      <c r="AW418" s="14" t="s">
        <v>42</v>
      </c>
      <c r="AX418" s="14" t="s">
        <v>89</v>
      </c>
      <c r="AY418" s="242" t="s">
        <v>136</v>
      </c>
    </row>
    <row r="419" s="12" customFormat="1" ht="22.8" customHeight="1">
      <c r="A419" s="12"/>
      <c r="B419" s="186"/>
      <c r="C419" s="187"/>
      <c r="D419" s="188" t="s">
        <v>80</v>
      </c>
      <c r="E419" s="200" t="s">
        <v>620</v>
      </c>
      <c r="F419" s="200" t="s">
        <v>621</v>
      </c>
      <c r="G419" s="187"/>
      <c r="H419" s="187"/>
      <c r="I419" s="190"/>
      <c r="J419" s="201">
        <f>BK419</f>
        <v>0</v>
      </c>
      <c r="K419" s="187"/>
      <c r="L419" s="192"/>
      <c r="M419" s="193"/>
      <c r="N419" s="194"/>
      <c r="O419" s="194"/>
      <c r="P419" s="195">
        <f>SUM(P420:P424)</f>
        <v>0</v>
      </c>
      <c r="Q419" s="194"/>
      <c r="R419" s="195">
        <f>SUM(R420:R424)</f>
        <v>0.026200000000000001</v>
      </c>
      <c r="S419" s="194"/>
      <c r="T419" s="196">
        <f>SUM(T420:T424)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197" t="s">
        <v>91</v>
      </c>
      <c r="AT419" s="198" t="s">
        <v>80</v>
      </c>
      <c r="AU419" s="198" t="s">
        <v>89</v>
      </c>
      <c r="AY419" s="197" t="s">
        <v>136</v>
      </c>
      <c r="BK419" s="199">
        <f>SUM(BK420:BK424)</f>
        <v>0</v>
      </c>
    </row>
    <row r="420" s="2" customFormat="1" ht="49.05" customHeight="1">
      <c r="A420" s="40"/>
      <c r="B420" s="41"/>
      <c r="C420" s="202" t="s">
        <v>622</v>
      </c>
      <c r="D420" s="202" t="s">
        <v>139</v>
      </c>
      <c r="E420" s="203" t="s">
        <v>623</v>
      </c>
      <c r="F420" s="204" t="s">
        <v>624</v>
      </c>
      <c r="G420" s="205" t="s">
        <v>275</v>
      </c>
      <c r="H420" s="206">
        <v>5</v>
      </c>
      <c r="I420" s="207"/>
      <c r="J420" s="208">
        <f>ROUND(I420*H420,2)</f>
        <v>0</v>
      </c>
      <c r="K420" s="204" t="s">
        <v>143</v>
      </c>
      <c r="L420" s="46"/>
      <c r="M420" s="209" t="s">
        <v>79</v>
      </c>
      <c r="N420" s="210" t="s">
        <v>51</v>
      </c>
      <c r="O420" s="86"/>
      <c r="P420" s="211">
        <f>O420*H420</f>
        <v>0</v>
      </c>
      <c r="Q420" s="211">
        <v>0.0052399999999999999</v>
      </c>
      <c r="R420" s="211">
        <f>Q420*H420</f>
        <v>0.026200000000000001</v>
      </c>
      <c r="S420" s="211">
        <v>0</v>
      </c>
      <c r="T420" s="212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3" t="s">
        <v>238</v>
      </c>
      <c r="AT420" s="213" t="s">
        <v>139</v>
      </c>
      <c r="AU420" s="213" t="s">
        <v>91</v>
      </c>
      <c r="AY420" s="18" t="s">
        <v>136</v>
      </c>
      <c r="BE420" s="214">
        <f>IF(N420="základní",J420,0)</f>
        <v>0</v>
      </c>
      <c r="BF420" s="214">
        <f>IF(N420="snížená",J420,0)</f>
        <v>0</v>
      </c>
      <c r="BG420" s="214">
        <f>IF(N420="zákl. přenesená",J420,0)</f>
        <v>0</v>
      </c>
      <c r="BH420" s="214">
        <f>IF(N420="sníž. přenesená",J420,0)</f>
        <v>0</v>
      </c>
      <c r="BI420" s="214">
        <f>IF(N420="nulová",J420,0)</f>
        <v>0</v>
      </c>
      <c r="BJ420" s="18" t="s">
        <v>89</v>
      </c>
      <c r="BK420" s="214">
        <f>ROUND(I420*H420,2)</f>
        <v>0</v>
      </c>
      <c r="BL420" s="18" t="s">
        <v>238</v>
      </c>
      <c r="BM420" s="213" t="s">
        <v>625</v>
      </c>
    </row>
    <row r="421" s="2" customFormat="1">
      <c r="A421" s="40"/>
      <c r="B421" s="41"/>
      <c r="C421" s="42"/>
      <c r="D421" s="215" t="s">
        <v>146</v>
      </c>
      <c r="E421" s="42"/>
      <c r="F421" s="216" t="s">
        <v>626</v>
      </c>
      <c r="G421" s="42"/>
      <c r="H421" s="42"/>
      <c r="I421" s="217"/>
      <c r="J421" s="42"/>
      <c r="K421" s="42"/>
      <c r="L421" s="46"/>
      <c r="M421" s="218"/>
      <c r="N421" s="219"/>
      <c r="O421" s="86"/>
      <c r="P421" s="86"/>
      <c r="Q421" s="86"/>
      <c r="R421" s="86"/>
      <c r="S421" s="86"/>
      <c r="T421" s="87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8" t="s">
        <v>146</v>
      </c>
      <c r="AU421" s="18" t="s">
        <v>91</v>
      </c>
    </row>
    <row r="422" s="13" customFormat="1">
      <c r="A422" s="13"/>
      <c r="B422" s="220"/>
      <c r="C422" s="221"/>
      <c r="D422" s="222" t="s">
        <v>148</v>
      </c>
      <c r="E422" s="223" t="s">
        <v>79</v>
      </c>
      <c r="F422" s="224" t="s">
        <v>627</v>
      </c>
      <c r="G422" s="221"/>
      <c r="H422" s="225">
        <v>5</v>
      </c>
      <c r="I422" s="226"/>
      <c r="J422" s="221"/>
      <c r="K422" s="221"/>
      <c r="L422" s="227"/>
      <c r="M422" s="228"/>
      <c r="N422" s="229"/>
      <c r="O422" s="229"/>
      <c r="P422" s="229"/>
      <c r="Q422" s="229"/>
      <c r="R422" s="229"/>
      <c r="S422" s="229"/>
      <c r="T422" s="23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1" t="s">
        <v>148</v>
      </c>
      <c r="AU422" s="231" t="s">
        <v>91</v>
      </c>
      <c r="AV422" s="13" t="s">
        <v>91</v>
      </c>
      <c r="AW422" s="13" t="s">
        <v>42</v>
      </c>
      <c r="AX422" s="13" t="s">
        <v>89</v>
      </c>
      <c r="AY422" s="231" t="s">
        <v>136</v>
      </c>
    </row>
    <row r="423" s="2" customFormat="1" ht="44.25" customHeight="1">
      <c r="A423" s="40"/>
      <c r="B423" s="41"/>
      <c r="C423" s="202" t="s">
        <v>628</v>
      </c>
      <c r="D423" s="202" t="s">
        <v>139</v>
      </c>
      <c r="E423" s="203" t="s">
        <v>629</v>
      </c>
      <c r="F423" s="204" t="s">
        <v>630</v>
      </c>
      <c r="G423" s="205" t="s">
        <v>168</v>
      </c>
      <c r="H423" s="206">
        <v>0.025999999999999999</v>
      </c>
      <c r="I423" s="207"/>
      <c r="J423" s="208">
        <f>ROUND(I423*H423,2)</f>
        <v>0</v>
      </c>
      <c r="K423" s="204" t="s">
        <v>143</v>
      </c>
      <c r="L423" s="46"/>
      <c r="M423" s="209" t="s">
        <v>79</v>
      </c>
      <c r="N423" s="210" t="s">
        <v>51</v>
      </c>
      <c r="O423" s="86"/>
      <c r="P423" s="211">
        <f>O423*H423</f>
        <v>0</v>
      </c>
      <c r="Q423" s="211">
        <v>0</v>
      </c>
      <c r="R423" s="211">
        <f>Q423*H423</f>
        <v>0</v>
      </c>
      <c r="S423" s="211">
        <v>0</v>
      </c>
      <c r="T423" s="212">
        <f>S423*H423</f>
        <v>0</v>
      </c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13" t="s">
        <v>238</v>
      </c>
      <c r="AT423" s="213" t="s">
        <v>139</v>
      </c>
      <c r="AU423" s="213" t="s">
        <v>91</v>
      </c>
      <c r="AY423" s="18" t="s">
        <v>136</v>
      </c>
      <c r="BE423" s="214">
        <f>IF(N423="základní",J423,0)</f>
        <v>0</v>
      </c>
      <c r="BF423" s="214">
        <f>IF(N423="snížená",J423,0)</f>
        <v>0</v>
      </c>
      <c r="BG423" s="214">
        <f>IF(N423="zákl. přenesená",J423,0)</f>
        <v>0</v>
      </c>
      <c r="BH423" s="214">
        <f>IF(N423="sníž. přenesená",J423,0)</f>
        <v>0</v>
      </c>
      <c r="BI423" s="214">
        <f>IF(N423="nulová",J423,0)</f>
        <v>0</v>
      </c>
      <c r="BJ423" s="18" t="s">
        <v>89</v>
      </c>
      <c r="BK423" s="214">
        <f>ROUND(I423*H423,2)</f>
        <v>0</v>
      </c>
      <c r="BL423" s="18" t="s">
        <v>238</v>
      </c>
      <c r="BM423" s="213" t="s">
        <v>631</v>
      </c>
    </row>
    <row r="424" s="2" customFormat="1">
      <c r="A424" s="40"/>
      <c r="B424" s="41"/>
      <c r="C424" s="42"/>
      <c r="D424" s="215" t="s">
        <v>146</v>
      </c>
      <c r="E424" s="42"/>
      <c r="F424" s="216" t="s">
        <v>632</v>
      </c>
      <c r="G424" s="42"/>
      <c r="H424" s="42"/>
      <c r="I424" s="217"/>
      <c r="J424" s="42"/>
      <c r="K424" s="42"/>
      <c r="L424" s="46"/>
      <c r="M424" s="218"/>
      <c r="N424" s="219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8" t="s">
        <v>146</v>
      </c>
      <c r="AU424" s="18" t="s">
        <v>91</v>
      </c>
    </row>
    <row r="425" s="12" customFormat="1" ht="22.8" customHeight="1">
      <c r="A425" s="12"/>
      <c r="B425" s="186"/>
      <c r="C425" s="187"/>
      <c r="D425" s="188" t="s">
        <v>80</v>
      </c>
      <c r="E425" s="200" t="s">
        <v>633</v>
      </c>
      <c r="F425" s="200" t="s">
        <v>634</v>
      </c>
      <c r="G425" s="187"/>
      <c r="H425" s="187"/>
      <c r="I425" s="190"/>
      <c r="J425" s="201">
        <f>BK425</f>
        <v>0</v>
      </c>
      <c r="K425" s="187"/>
      <c r="L425" s="192"/>
      <c r="M425" s="193"/>
      <c r="N425" s="194"/>
      <c r="O425" s="194"/>
      <c r="P425" s="195">
        <f>SUM(P426:P434)</f>
        <v>0</v>
      </c>
      <c r="Q425" s="194"/>
      <c r="R425" s="195">
        <f>SUM(R426:R434)</f>
        <v>0.14527000000000001</v>
      </c>
      <c r="S425" s="194"/>
      <c r="T425" s="196">
        <f>SUM(T426:T434)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97" t="s">
        <v>91</v>
      </c>
      <c r="AT425" s="198" t="s">
        <v>80</v>
      </c>
      <c r="AU425" s="198" t="s">
        <v>89</v>
      </c>
      <c r="AY425" s="197" t="s">
        <v>136</v>
      </c>
      <c r="BK425" s="199">
        <f>SUM(BK426:BK434)</f>
        <v>0</v>
      </c>
    </row>
    <row r="426" s="2" customFormat="1" ht="24.15" customHeight="1">
      <c r="A426" s="40"/>
      <c r="B426" s="41"/>
      <c r="C426" s="202" t="s">
        <v>635</v>
      </c>
      <c r="D426" s="202" t="s">
        <v>139</v>
      </c>
      <c r="E426" s="203" t="s">
        <v>636</v>
      </c>
      <c r="F426" s="204" t="s">
        <v>637</v>
      </c>
      <c r="G426" s="205" t="s">
        <v>155</v>
      </c>
      <c r="H426" s="206">
        <v>73</v>
      </c>
      <c r="I426" s="207"/>
      <c r="J426" s="208">
        <f>ROUND(I426*H426,2)</f>
        <v>0</v>
      </c>
      <c r="K426" s="204" t="s">
        <v>143</v>
      </c>
      <c r="L426" s="46"/>
      <c r="M426" s="209" t="s">
        <v>79</v>
      </c>
      <c r="N426" s="210" t="s">
        <v>51</v>
      </c>
      <c r="O426" s="86"/>
      <c r="P426" s="211">
        <f>O426*H426</f>
        <v>0</v>
      </c>
      <c r="Q426" s="211">
        <v>0</v>
      </c>
      <c r="R426" s="211">
        <f>Q426*H426</f>
        <v>0</v>
      </c>
      <c r="S426" s="211">
        <v>0</v>
      </c>
      <c r="T426" s="212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3" t="s">
        <v>238</v>
      </c>
      <c r="AT426" s="213" t="s">
        <v>139</v>
      </c>
      <c r="AU426" s="213" t="s">
        <v>91</v>
      </c>
      <c r="AY426" s="18" t="s">
        <v>136</v>
      </c>
      <c r="BE426" s="214">
        <f>IF(N426="základní",J426,0)</f>
        <v>0</v>
      </c>
      <c r="BF426" s="214">
        <f>IF(N426="snížená",J426,0)</f>
        <v>0</v>
      </c>
      <c r="BG426" s="214">
        <f>IF(N426="zákl. přenesená",J426,0)</f>
        <v>0</v>
      </c>
      <c r="BH426" s="214">
        <f>IF(N426="sníž. přenesená",J426,0)</f>
        <v>0</v>
      </c>
      <c r="BI426" s="214">
        <f>IF(N426="nulová",J426,0)</f>
        <v>0</v>
      </c>
      <c r="BJ426" s="18" t="s">
        <v>89</v>
      </c>
      <c r="BK426" s="214">
        <f>ROUND(I426*H426,2)</f>
        <v>0</v>
      </c>
      <c r="BL426" s="18" t="s">
        <v>238</v>
      </c>
      <c r="BM426" s="213" t="s">
        <v>638</v>
      </c>
    </row>
    <row r="427" s="2" customFormat="1">
      <c r="A427" s="40"/>
      <c r="B427" s="41"/>
      <c r="C427" s="42"/>
      <c r="D427" s="215" t="s">
        <v>146</v>
      </c>
      <c r="E427" s="42"/>
      <c r="F427" s="216" t="s">
        <v>639</v>
      </c>
      <c r="G427" s="42"/>
      <c r="H427" s="42"/>
      <c r="I427" s="217"/>
      <c r="J427" s="42"/>
      <c r="K427" s="42"/>
      <c r="L427" s="46"/>
      <c r="M427" s="218"/>
      <c r="N427" s="219"/>
      <c r="O427" s="86"/>
      <c r="P427" s="86"/>
      <c r="Q427" s="86"/>
      <c r="R427" s="86"/>
      <c r="S427" s="86"/>
      <c r="T427" s="87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T427" s="18" t="s">
        <v>146</v>
      </c>
      <c r="AU427" s="18" t="s">
        <v>91</v>
      </c>
    </row>
    <row r="428" s="13" customFormat="1">
      <c r="A428" s="13"/>
      <c r="B428" s="220"/>
      <c r="C428" s="221"/>
      <c r="D428" s="222" t="s">
        <v>148</v>
      </c>
      <c r="E428" s="223" t="s">
        <v>79</v>
      </c>
      <c r="F428" s="224" t="s">
        <v>191</v>
      </c>
      <c r="G428" s="221"/>
      <c r="H428" s="225">
        <v>73</v>
      </c>
      <c r="I428" s="226"/>
      <c r="J428" s="221"/>
      <c r="K428" s="221"/>
      <c r="L428" s="227"/>
      <c r="M428" s="228"/>
      <c r="N428" s="229"/>
      <c r="O428" s="229"/>
      <c r="P428" s="229"/>
      <c r="Q428" s="229"/>
      <c r="R428" s="229"/>
      <c r="S428" s="229"/>
      <c r="T428" s="230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1" t="s">
        <v>148</v>
      </c>
      <c r="AU428" s="231" t="s">
        <v>91</v>
      </c>
      <c r="AV428" s="13" t="s">
        <v>91</v>
      </c>
      <c r="AW428" s="13" t="s">
        <v>42</v>
      </c>
      <c r="AX428" s="13" t="s">
        <v>89</v>
      </c>
      <c r="AY428" s="231" t="s">
        <v>136</v>
      </c>
    </row>
    <row r="429" s="2" customFormat="1" ht="37.8" customHeight="1">
      <c r="A429" s="40"/>
      <c r="B429" s="41"/>
      <c r="C429" s="202" t="s">
        <v>640</v>
      </c>
      <c r="D429" s="202" t="s">
        <v>139</v>
      </c>
      <c r="E429" s="203" t="s">
        <v>641</v>
      </c>
      <c r="F429" s="204" t="s">
        <v>642</v>
      </c>
      <c r="G429" s="205" t="s">
        <v>155</v>
      </c>
      <c r="H429" s="206">
        <v>73</v>
      </c>
      <c r="I429" s="207"/>
      <c r="J429" s="208">
        <f>ROUND(I429*H429,2)</f>
        <v>0</v>
      </c>
      <c r="K429" s="204" t="s">
        <v>143</v>
      </c>
      <c r="L429" s="46"/>
      <c r="M429" s="209" t="s">
        <v>79</v>
      </c>
      <c r="N429" s="210" t="s">
        <v>51</v>
      </c>
      <c r="O429" s="86"/>
      <c r="P429" s="211">
        <f>O429*H429</f>
        <v>0</v>
      </c>
      <c r="Q429" s="211">
        <v>0.00017000000000000001</v>
      </c>
      <c r="R429" s="211">
        <f>Q429*H429</f>
        <v>0.012410000000000001</v>
      </c>
      <c r="S429" s="211">
        <v>0</v>
      </c>
      <c r="T429" s="212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3" t="s">
        <v>238</v>
      </c>
      <c r="AT429" s="213" t="s">
        <v>139</v>
      </c>
      <c r="AU429" s="213" t="s">
        <v>91</v>
      </c>
      <c r="AY429" s="18" t="s">
        <v>136</v>
      </c>
      <c r="BE429" s="214">
        <f>IF(N429="základní",J429,0)</f>
        <v>0</v>
      </c>
      <c r="BF429" s="214">
        <f>IF(N429="snížená",J429,0)</f>
        <v>0</v>
      </c>
      <c r="BG429" s="214">
        <f>IF(N429="zákl. přenesená",J429,0)</f>
        <v>0</v>
      </c>
      <c r="BH429" s="214">
        <f>IF(N429="sníž. přenesená",J429,0)</f>
        <v>0</v>
      </c>
      <c r="BI429" s="214">
        <f>IF(N429="nulová",J429,0)</f>
        <v>0</v>
      </c>
      <c r="BJ429" s="18" t="s">
        <v>89</v>
      </c>
      <c r="BK429" s="214">
        <f>ROUND(I429*H429,2)</f>
        <v>0</v>
      </c>
      <c r="BL429" s="18" t="s">
        <v>238</v>
      </c>
      <c r="BM429" s="213" t="s">
        <v>643</v>
      </c>
    </row>
    <row r="430" s="2" customFormat="1">
      <c r="A430" s="40"/>
      <c r="B430" s="41"/>
      <c r="C430" s="42"/>
      <c r="D430" s="215" t="s">
        <v>146</v>
      </c>
      <c r="E430" s="42"/>
      <c r="F430" s="216" t="s">
        <v>644</v>
      </c>
      <c r="G430" s="42"/>
      <c r="H430" s="42"/>
      <c r="I430" s="217"/>
      <c r="J430" s="42"/>
      <c r="K430" s="42"/>
      <c r="L430" s="46"/>
      <c r="M430" s="218"/>
      <c r="N430" s="219"/>
      <c r="O430" s="86"/>
      <c r="P430" s="86"/>
      <c r="Q430" s="86"/>
      <c r="R430" s="86"/>
      <c r="S430" s="86"/>
      <c r="T430" s="87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T430" s="18" t="s">
        <v>146</v>
      </c>
      <c r="AU430" s="18" t="s">
        <v>91</v>
      </c>
    </row>
    <row r="431" s="2" customFormat="1" ht="24.15" customHeight="1">
      <c r="A431" s="40"/>
      <c r="B431" s="41"/>
      <c r="C431" s="202" t="s">
        <v>645</v>
      </c>
      <c r="D431" s="202" t="s">
        <v>139</v>
      </c>
      <c r="E431" s="203" t="s">
        <v>646</v>
      </c>
      <c r="F431" s="204" t="s">
        <v>647</v>
      </c>
      <c r="G431" s="205" t="s">
        <v>155</v>
      </c>
      <c r="H431" s="206">
        <v>73</v>
      </c>
      <c r="I431" s="207"/>
      <c r="J431" s="208">
        <f>ROUND(I431*H431,2)</f>
        <v>0</v>
      </c>
      <c r="K431" s="204" t="s">
        <v>143</v>
      </c>
      <c r="L431" s="46"/>
      <c r="M431" s="209" t="s">
        <v>79</v>
      </c>
      <c r="N431" s="210" t="s">
        <v>51</v>
      </c>
      <c r="O431" s="86"/>
      <c r="P431" s="211">
        <f>O431*H431</f>
        <v>0</v>
      </c>
      <c r="Q431" s="211">
        <v>0.00038000000000000002</v>
      </c>
      <c r="R431" s="211">
        <f>Q431*H431</f>
        <v>0.027740000000000001</v>
      </c>
      <c r="S431" s="211">
        <v>0</v>
      </c>
      <c r="T431" s="212">
        <f>S431*H431</f>
        <v>0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3" t="s">
        <v>238</v>
      </c>
      <c r="AT431" s="213" t="s">
        <v>139</v>
      </c>
      <c r="AU431" s="213" t="s">
        <v>91</v>
      </c>
      <c r="AY431" s="18" t="s">
        <v>136</v>
      </c>
      <c r="BE431" s="214">
        <f>IF(N431="základní",J431,0)</f>
        <v>0</v>
      </c>
      <c r="BF431" s="214">
        <f>IF(N431="snížená",J431,0)</f>
        <v>0</v>
      </c>
      <c r="BG431" s="214">
        <f>IF(N431="zákl. přenesená",J431,0)</f>
        <v>0</v>
      </c>
      <c r="BH431" s="214">
        <f>IF(N431="sníž. přenesená",J431,0)</f>
        <v>0</v>
      </c>
      <c r="BI431" s="214">
        <f>IF(N431="nulová",J431,0)</f>
        <v>0</v>
      </c>
      <c r="BJ431" s="18" t="s">
        <v>89</v>
      </c>
      <c r="BK431" s="214">
        <f>ROUND(I431*H431,2)</f>
        <v>0</v>
      </c>
      <c r="BL431" s="18" t="s">
        <v>238</v>
      </c>
      <c r="BM431" s="213" t="s">
        <v>648</v>
      </c>
    </row>
    <row r="432" s="2" customFormat="1">
      <c r="A432" s="40"/>
      <c r="B432" s="41"/>
      <c r="C432" s="42"/>
      <c r="D432" s="215" t="s">
        <v>146</v>
      </c>
      <c r="E432" s="42"/>
      <c r="F432" s="216" t="s">
        <v>649</v>
      </c>
      <c r="G432" s="42"/>
      <c r="H432" s="42"/>
      <c r="I432" s="217"/>
      <c r="J432" s="42"/>
      <c r="K432" s="42"/>
      <c r="L432" s="46"/>
      <c r="M432" s="218"/>
      <c r="N432" s="219"/>
      <c r="O432" s="86"/>
      <c r="P432" s="86"/>
      <c r="Q432" s="86"/>
      <c r="R432" s="86"/>
      <c r="S432" s="86"/>
      <c r="T432" s="87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8" t="s">
        <v>146</v>
      </c>
      <c r="AU432" s="18" t="s">
        <v>91</v>
      </c>
    </row>
    <row r="433" s="2" customFormat="1" ht="44.25" customHeight="1">
      <c r="A433" s="40"/>
      <c r="B433" s="41"/>
      <c r="C433" s="202" t="s">
        <v>650</v>
      </c>
      <c r="D433" s="202" t="s">
        <v>139</v>
      </c>
      <c r="E433" s="203" t="s">
        <v>651</v>
      </c>
      <c r="F433" s="204" t="s">
        <v>652</v>
      </c>
      <c r="G433" s="205" t="s">
        <v>155</v>
      </c>
      <c r="H433" s="206">
        <v>73</v>
      </c>
      <c r="I433" s="207"/>
      <c r="J433" s="208">
        <f>ROUND(I433*H433,2)</f>
        <v>0</v>
      </c>
      <c r="K433" s="204" t="s">
        <v>143</v>
      </c>
      <c r="L433" s="46"/>
      <c r="M433" s="209" t="s">
        <v>79</v>
      </c>
      <c r="N433" s="210" t="s">
        <v>51</v>
      </c>
      <c r="O433" s="86"/>
      <c r="P433" s="211">
        <f>O433*H433</f>
        <v>0</v>
      </c>
      <c r="Q433" s="211">
        <v>0.0014400000000000001</v>
      </c>
      <c r="R433" s="211">
        <f>Q433*H433</f>
        <v>0.10512000000000001</v>
      </c>
      <c r="S433" s="211">
        <v>0</v>
      </c>
      <c r="T433" s="212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3" t="s">
        <v>238</v>
      </c>
      <c r="AT433" s="213" t="s">
        <v>139</v>
      </c>
      <c r="AU433" s="213" t="s">
        <v>91</v>
      </c>
      <c r="AY433" s="18" t="s">
        <v>136</v>
      </c>
      <c r="BE433" s="214">
        <f>IF(N433="základní",J433,0)</f>
        <v>0</v>
      </c>
      <c r="BF433" s="214">
        <f>IF(N433="snížená",J433,0)</f>
        <v>0</v>
      </c>
      <c r="BG433" s="214">
        <f>IF(N433="zákl. přenesená",J433,0)</f>
        <v>0</v>
      </c>
      <c r="BH433" s="214">
        <f>IF(N433="sníž. přenesená",J433,0)</f>
        <v>0</v>
      </c>
      <c r="BI433" s="214">
        <f>IF(N433="nulová",J433,0)</f>
        <v>0</v>
      </c>
      <c r="BJ433" s="18" t="s">
        <v>89</v>
      </c>
      <c r="BK433" s="214">
        <f>ROUND(I433*H433,2)</f>
        <v>0</v>
      </c>
      <c r="BL433" s="18" t="s">
        <v>238</v>
      </c>
      <c r="BM433" s="213" t="s">
        <v>653</v>
      </c>
    </row>
    <row r="434" s="2" customFormat="1">
      <c r="A434" s="40"/>
      <c r="B434" s="41"/>
      <c r="C434" s="42"/>
      <c r="D434" s="215" t="s">
        <v>146</v>
      </c>
      <c r="E434" s="42"/>
      <c r="F434" s="216" t="s">
        <v>654</v>
      </c>
      <c r="G434" s="42"/>
      <c r="H434" s="42"/>
      <c r="I434" s="217"/>
      <c r="J434" s="42"/>
      <c r="K434" s="42"/>
      <c r="L434" s="46"/>
      <c r="M434" s="218"/>
      <c r="N434" s="219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8" t="s">
        <v>146</v>
      </c>
      <c r="AU434" s="18" t="s">
        <v>91</v>
      </c>
    </row>
    <row r="435" s="12" customFormat="1" ht="22.8" customHeight="1">
      <c r="A435" s="12"/>
      <c r="B435" s="186"/>
      <c r="C435" s="187"/>
      <c r="D435" s="188" t="s">
        <v>80</v>
      </c>
      <c r="E435" s="200" t="s">
        <v>655</v>
      </c>
      <c r="F435" s="200" t="s">
        <v>656</v>
      </c>
      <c r="G435" s="187"/>
      <c r="H435" s="187"/>
      <c r="I435" s="190"/>
      <c r="J435" s="201">
        <f>BK435</f>
        <v>0</v>
      </c>
      <c r="K435" s="187"/>
      <c r="L435" s="192"/>
      <c r="M435" s="193"/>
      <c r="N435" s="194"/>
      <c r="O435" s="194"/>
      <c r="P435" s="195">
        <f>SUM(P436:P442)</f>
        <v>0</v>
      </c>
      <c r="Q435" s="194"/>
      <c r="R435" s="195">
        <f>SUM(R436:R442)</f>
        <v>0.093712000000000004</v>
      </c>
      <c r="S435" s="194"/>
      <c r="T435" s="196">
        <f>SUM(T436:T442)</f>
        <v>0</v>
      </c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R435" s="197" t="s">
        <v>91</v>
      </c>
      <c r="AT435" s="198" t="s">
        <v>80</v>
      </c>
      <c r="AU435" s="198" t="s">
        <v>89</v>
      </c>
      <c r="AY435" s="197" t="s">
        <v>136</v>
      </c>
      <c r="BK435" s="199">
        <f>SUM(BK436:BK442)</f>
        <v>0</v>
      </c>
    </row>
    <row r="436" s="2" customFormat="1" ht="24.15" customHeight="1">
      <c r="A436" s="40"/>
      <c r="B436" s="41"/>
      <c r="C436" s="202" t="s">
        <v>657</v>
      </c>
      <c r="D436" s="202" t="s">
        <v>139</v>
      </c>
      <c r="E436" s="203" t="s">
        <v>658</v>
      </c>
      <c r="F436" s="204" t="s">
        <v>659</v>
      </c>
      <c r="G436" s="205" t="s">
        <v>155</v>
      </c>
      <c r="H436" s="206">
        <v>234.28</v>
      </c>
      <c r="I436" s="207"/>
      <c r="J436" s="208">
        <f>ROUND(I436*H436,2)</f>
        <v>0</v>
      </c>
      <c r="K436" s="204" t="s">
        <v>143</v>
      </c>
      <c r="L436" s="46"/>
      <c r="M436" s="209" t="s">
        <v>79</v>
      </c>
      <c r="N436" s="210" t="s">
        <v>51</v>
      </c>
      <c r="O436" s="86"/>
      <c r="P436" s="211">
        <f>O436*H436</f>
        <v>0</v>
      </c>
      <c r="Q436" s="211">
        <v>0</v>
      </c>
      <c r="R436" s="211">
        <f>Q436*H436</f>
        <v>0</v>
      </c>
      <c r="S436" s="211">
        <v>0</v>
      </c>
      <c r="T436" s="212">
        <f>S436*H436</f>
        <v>0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213" t="s">
        <v>238</v>
      </c>
      <c r="AT436" s="213" t="s">
        <v>139</v>
      </c>
      <c r="AU436" s="213" t="s">
        <v>91</v>
      </c>
      <c r="AY436" s="18" t="s">
        <v>136</v>
      </c>
      <c r="BE436" s="214">
        <f>IF(N436="základní",J436,0)</f>
        <v>0</v>
      </c>
      <c r="BF436" s="214">
        <f>IF(N436="snížená",J436,0)</f>
        <v>0</v>
      </c>
      <c r="BG436" s="214">
        <f>IF(N436="zákl. přenesená",J436,0)</f>
        <v>0</v>
      </c>
      <c r="BH436" s="214">
        <f>IF(N436="sníž. přenesená",J436,0)</f>
        <v>0</v>
      </c>
      <c r="BI436" s="214">
        <f>IF(N436="nulová",J436,0)</f>
        <v>0</v>
      </c>
      <c r="BJ436" s="18" t="s">
        <v>89</v>
      </c>
      <c r="BK436" s="214">
        <f>ROUND(I436*H436,2)</f>
        <v>0</v>
      </c>
      <c r="BL436" s="18" t="s">
        <v>238</v>
      </c>
      <c r="BM436" s="213" t="s">
        <v>660</v>
      </c>
    </row>
    <row r="437" s="2" customFormat="1">
      <c r="A437" s="40"/>
      <c r="B437" s="41"/>
      <c r="C437" s="42"/>
      <c r="D437" s="215" t="s">
        <v>146</v>
      </c>
      <c r="E437" s="42"/>
      <c r="F437" s="216" t="s">
        <v>661</v>
      </c>
      <c r="G437" s="42"/>
      <c r="H437" s="42"/>
      <c r="I437" s="217"/>
      <c r="J437" s="42"/>
      <c r="K437" s="42"/>
      <c r="L437" s="46"/>
      <c r="M437" s="218"/>
      <c r="N437" s="219"/>
      <c r="O437" s="86"/>
      <c r="P437" s="86"/>
      <c r="Q437" s="86"/>
      <c r="R437" s="86"/>
      <c r="S437" s="86"/>
      <c r="T437" s="87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T437" s="18" t="s">
        <v>146</v>
      </c>
      <c r="AU437" s="18" t="s">
        <v>91</v>
      </c>
    </row>
    <row r="438" s="13" customFormat="1">
      <c r="A438" s="13"/>
      <c r="B438" s="220"/>
      <c r="C438" s="221"/>
      <c r="D438" s="222" t="s">
        <v>148</v>
      </c>
      <c r="E438" s="223" t="s">
        <v>79</v>
      </c>
      <c r="F438" s="224" t="s">
        <v>662</v>
      </c>
      <c r="G438" s="221"/>
      <c r="H438" s="225">
        <v>73</v>
      </c>
      <c r="I438" s="226"/>
      <c r="J438" s="221"/>
      <c r="K438" s="221"/>
      <c r="L438" s="227"/>
      <c r="M438" s="228"/>
      <c r="N438" s="229"/>
      <c r="O438" s="229"/>
      <c r="P438" s="229"/>
      <c r="Q438" s="229"/>
      <c r="R438" s="229"/>
      <c r="S438" s="229"/>
      <c r="T438" s="230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1" t="s">
        <v>148</v>
      </c>
      <c r="AU438" s="231" t="s">
        <v>91</v>
      </c>
      <c r="AV438" s="13" t="s">
        <v>91</v>
      </c>
      <c r="AW438" s="13" t="s">
        <v>42</v>
      </c>
      <c r="AX438" s="13" t="s">
        <v>81</v>
      </c>
      <c r="AY438" s="231" t="s">
        <v>136</v>
      </c>
    </row>
    <row r="439" s="13" customFormat="1">
      <c r="A439" s="13"/>
      <c r="B439" s="220"/>
      <c r="C439" s="221"/>
      <c r="D439" s="222" t="s">
        <v>148</v>
      </c>
      <c r="E439" s="223" t="s">
        <v>79</v>
      </c>
      <c r="F439" s="224" t="s">
        <v>663</v>
      </c>
      <c r="G439" s="221"/>
      <c r="H439" s="225">
        <v>161.28</v>
      </c>
      <c r="I439" s="226"/>
      <c r="J439" s="221"/>
      <c r="K439" s="221"/>
      <c r="L439" s="227"/>
      <c r="M439" s="228"/>
      <c r="N439" s="229"/>
      <c r="O439" s="229"/>
      <c r="P439" s="229"/>
      <c r="Q439" s="229"/>
      <c r="R439" s="229"/>
      <c r="S439" s="229"/>
      <c r="T439" s="230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1" t="s">
        <v>148</v>
      </c>
      <c r="AU439" s="231" t="s">
        <v>91</v>
      </c>
      <c r="AV439" s="13" t="s">
        <v>91</v>
      </c>
      <c r="AW439" s="13" t="s">
        <v>42</v>
      </c>
      <c r="AX439" s="13" t="s">
        <v>81</v>
      </c>
      <c r="AY439" s="231" t="s">
        <v>136</v>
      </c>
    </row>
    <row r="440" s="14" customFormat="1">
      <c r="A440" s="14"/>
      <c r="B440" s="232"/>
      <c r="C440" s="233"/>
      <c r="D440" s="222" t="s">
        <v>148</v>
      </c>
      <c r="E440" s="234" t="s">
        <v>79</v>
      </c>
      <c r="F440" s="235" t="s">
        <v>151</v>
      </c>
      <c r="G440" s="233"/>
      <c r="H440" s="236">
        <v>234.28</v>
      </c>
      <c r="I440" s="237"/>
      <c r="J440" s="233"/>
      <c r="K440" s="233"/>
      <c r="L440" s="238"/>
      <c r="M440" s="239"/>
      <c r="N440" s="240"/>
      <c r="O440" s="240"/>
      <c r="P440" s="240"/>
      <c r="Q440" s="240"/>
      <c r="R440" s="240"/>
      <c r="S440" s="240"/>
      <c r="T440" s="241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2" t="s">
        <v>148</v>
      </c>
      <c r="AU440" s="242" t="s">
        <v>91</v>
      </c>
      <c r="AV440" s="14" t="s">
        <v>144</v>
      </c>
      <c r="AW440" s="14" t="s">
        <v>42</v>
      </c>
      <c r="AX440" s="14" t="s">
        <v>89</v>
      </c>
      <c r="AY440" s="242" t="s">
        <v>136</v>
      </c>
    </row>
    <row r="441" s="2" customFormat="1" ht="24.15" customHeight="1">
      <c r="A441" s="40"/>
      <c r="B441" s="41"/>
      <c r="C441" s="202" t="s">
        <v>664</v>
      </c>
      <c r="D441" s="202" t="s">
        <v>139</v>
      </c>
      <c r="E441" s="203" t="s">
        <v>665</v>
      </c>
      <c r="F441" s="204" t="s">
        <v>666</v>
      </c>
      <c r="G441" s="205" t="s">
        <v>155</v>
      </c>
      <c r="H441" s="206">
        <v>234.28</v>
      </c>
      <c r="I441" s="207"/>
      <c r="J441" s="208">
        <f>ROUND(I441*H441,2)</f>
        <v>0</v>
      </c>
      <c r="K441" s="204" t="s">
        <v>143</v>
      </c>
      <c r="L441" s="46"/>
      <c r="M441" s="209" t="s">
        <v>79</v>
      </c>
      <c r="N441" s="210" t="s">
        <v>51</v>
      </c>
      <c r="O441" s="86"/>
      <c r="P441" s="211">
        <f>O441*H441</f>
        <v>0</v>
      </c>
      <c r="Q441" s="211">
        <v>0.00040000000000000002</v>
      </c>
      <c r="R441" s="211">
        <f>Q441*H441</f>
        <v>0.093712000000000004</v>
      </c>
      <c r="S441" s="211">
        <v>0</v>
      </c>
      <c r="T441" s="212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213" t="s">
        <v>238</v>
      </c>
      <c r="AT441" s="213" t="s">
        <v>139</v>
      </c>
      <c r="AU441" s="213" t="s">
        <v>91</v>
      </c>
      <c r="AY441" s="18" t="s">
        <v>136</v>
      </c>
      <c r="BE441" s="214">
        <f>IF(N441="základní",J441,0)</f>
        <v>0</v>
      </c>
      <c r="BF441" s="214">
        <f>IF(N441="snížená",J441,0)</f>
        <v>0</v>
      </c>
      <c r="BG441" s="214">
        <f>IF(N441="zákl. přenesená",J441,0)</f>
        <v>0</v>
      </c>
      <c r="BH441" s="214">
        <f>IF(N441="sníž. přenesená",J441,0)</f>
        <v>0</v>
      </c>
      <c r="BI441" s="214">
        <f>IF(N441="nulová",J441,0)</f>
        <v>0</v>
      </c>
      <c r="BJ441" s="18" t="s">
        <v>89</v>
      </c>
      <c r="BK441" s="214">
        <f>ROUND(I441*H441,2)</f>
        <v>0</v>
      </c>
      <c r="BL441" s="18" t="s">
        <v>238</v>
      </c>
      <c r="BM441" s="213" t="s">
        <v>667</v>
      </c>
    </row>
    <row r="442" s="2" customFormat="1">
      <c r="A442" s="40"/>
      <c r="B442" s="41"/>
      <c r="C442" s="42"/>
      <c r="D442" s="215" t="s">
        <v>146</v>
      </c>
      <c r="E442" s="42"/>
      <c r="F442" s="216" t="s">
        <v>668</v>
      </c>
      <c r="G442" s="42"/>
      <c r="H442" s="42"/>
      <c r="I442" s="217"/>
      <c r="J442" s="42"/>
      <c r="K442" s="42"/>
      <c r="L442" s="46"/>
      <c r="M442" s="218"/>
      <c r="N442" s="219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8" t="s">
        <v>146</v>
      </c>
      <c r="AU442" s="18" t="s">
        <v>91</v>
      </c>
    </row>
    <row r="443" s="12" customFormat="1" ht="25.92" customHeight="1">
      <c r="A443" s="12"/>
      <c r="B443" s="186"/>
      <c r="C443" s="187"/>
      <c r="D443" s="188" t="s">
        <v>80</v>
      </c>
      <c r="E443" s="189" t="s">
        <v>669</v>
      </c>
      <c r="F443" s="189" t="s">
        <v>670</v>
      </c>
      <c r="G443" s="187"/>
      <c r="H443" s="187"/>
      <c r="I443" s="190"/>
      <c r="J443" s="191">
        <f>BK443</f>
        <v>0</v>
      </c>
      <c r="K443" s="187"/>
      <c r="L443" s="192"/>
      <c r="M443" s="193"/>
      <c r="N443" s="194"/>
      <c r="O443" s="194"/>
      <c r="P443" s="195">
        <f>SUM(P444:P446)</f>
        <v>0</v>
      </c>
      <c r="Q443" s="194"/>
      <c r="R443" s="195">
        <f>SUM(R444:R446)</f>
        <v>0</v>
      </c>
      <c r="S443" s="194"/>
      <c r="T443" s="196">
        <f>SUM(T444:T446)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197" t="s">
        <v>144</v>
      </c>
      <c r="AT443" s="198" t="s">
        <v>80</v>
      </c>
      <c r="AU443" s="198" t="s">
        <v>81</v>
      </c>
      <c r="AY443" s="197" t="s">
        <v>136</v>
      </c>
      <c r="BK443" s="199">
        <f>SUM(BK444:BK446)</f>
        <v>0</v>
      </c>
    </row>
    <row r="444" s="2" customFormat="1" ht="44.25" customHeight="1">
      <c r="A444" s="40"/>
      <c r="B444" s="41"/>
      <c r="C444" s="202" t="s">
        <v>671</v>
      </c>
      <c r="D444" s="202" t="s">
        <v>139</v>
      </c>
      <c r="E444" s="203" t="s">
        <v>672</v>
      </c>
      <c r="F444" s="204" t="s">
        <v>673</v>
      </c>
      <c r="G444" s="205" t="s">
        <v>674</v>
      </c>
      <c r="H444" s="206">
        <v>1</v>
      </c>
      <c r="I444" s="207"/>
      <c r="J444" s="208">
        <f>ROUND(I444*H444,2)</f>
        <v>0</v>
      </c>
      <c r="K444" s="204" t="s">
        <v>79</v>
      </c>
      <c r="L444" s="46"/>
      <c r="M444" s="209" t="s">
        <v>79</v>
      </c>
      <c r="N444" s="210" t="s">
        <v>51</v>
      </c>
      <c r="O444" s="86"/>
      <c r="P444" s="211">
        <f>O444*H444</f>
        <v>0</v>
      </c>
      <c r="Q444" s="211">
        <v>0</v>
      </c>
      <c r="R444" s="211">
        <f>Q444*H444</f>
        <v>0</v>
      </c>
      <c r="S444" s="211">
        <v>0</v>
      </c>
      <c r="T444" s="212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3" t="s">
        <v>675</v>
      </c>
      <c r="AT444" s="213" t="s">
        <v>139</v>
      </c>
      <c r="AU444" s="213" t="s">
        <v>89</v>
      </c>
      <c r="AY444" s="18" t="s">
        <v>136</v>
      </c>
      <c r="BE444" s="214">
        <f>IF(N444="základní",J444,0)</f>
        <v>0</v>
      </c>
      <c r="BF444" s="214">
        <f>IF(N444="snížená",J444,0)</f>
        <v>0</v>
      </c>
      <c r="BG444" s="214">
        <f>IF(N444="zákl. přenesená",J444,0)</f>
        <v>0</v>
      </c>
      <c r="BH444" s="214">
        <f>IF(N444="sníž. přenesená",J444,0)</f>
        <v>0</v>
      </c>
      <c r="BI444" s="214">
        <f>IF(N444="nulová",J444,0)</f>
        <v>0</v>
      </c>
      <c r="BJ444" s="18" t="s">
        <v>89</v>
      </c>
      <c r="BK444" s="214">
        <f>ROUND(I444*H444,2)</f>
        <v>0</v>
      </c>
      <c r="BL444" s="18" t="s">
        <v>675</v>
      </c>
      <c r="BM444" s="213" t="s">
        <v>676</v>
      </c>
    </row>
    <row r="445" s="2" customFormat="1" ht="44.25" customHeight="1">
      <c r="A445" s="40"/>
      <c r="B445" s="41"/>
      <c r="C445" s="202" t="s">
        <v>677</v>
      </c>
      <c r="D445" s="202" t="s">
        <v>139</v>
      </c>
      <c r="E445" s="203" t="s">
        <v>678</v>
      </c>
      <c r="F445" s="204" t="s">
        <v>679</v>
      </c>
      <c r="G445" s="205" t="s">
        <v>379</v>
      </c>
      <c r="H445" s="206">
        <v>1</v>
      </c>
      <c r="I445" s="207"/>
      <c r="J445" s="208">
        <f>ROUND(I445*H445,2)</f>
        <v>0</v>
      </c>
      <c r="K445" s="204" t="s">
        <v>79</v>
      </c>
      <c r="L445" s="46"/>
      <c r="M445" s="209" t="s">
        <v>79</v>
      </c>
      <c r="N445" s="210" t="s">
        <v>51</v>
      </c>
      <c r="O445" s="86"/>
      <c r="P445" s="211">
        <f>O445*H445</f>
        <v>0</v>
      </c>
      <c r="Q445" s="211">
        <v>0</v>
      </c>
      <c r="R445" s="211">
        <f>Q445*H445</f>
        <v>0</v>
      </c>
      <c r="S445" s="211">
        <v>0</v>
      </c>
      <c r="T445" s="212">
        <f>S445*H445</f>
        <v>0</v>
      </c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R445" s="213" t="s">
        <v>675</v>
      </c>
      <c r="AT445" s="213" t="s">
        <v>139</v>
      </c>
      <c r="AU445" s="213" t="s">
        <v>89</v>
      </c>
      <c r="AY445" s="18" t="s">
        <v>136</v>
      </c>
      <c r="BE445" s="214">
        <f>IF(N445="základní",J445,0)</f>
        <v>0</v>
      </c>
      <c r="BF445" s="214">
        <f>IF(N445="snížená",J445,0)</f>
        <v>0</v>
      </c>
      <c r="BG445" s="214">
        <f>IF(N445="zákl. přenesená",J445,0)</f>
        <v>0</v>
      </c>
      <c r="BH445" s="214">
        <f>IF(N445="sníž. přenesená",J445,0)</f>
        <v>0</v>
      </c>
      <c r="BI445" s="214">
        <f>IF(N445="nulová",J445,0)</f>
        <v>0</v>
      </c>
      <c r="BJ445" s="18" t="s">
        <v>89</v>
      </c>
      <c r="BK445" s="214">
        <f>ROUND(I445*H445,2)</f>
        <v>0</v>
      </c>
      <c r="BL445" s="18" t="s">
        <v>675</v>
      </c>
      <c r="BM445" s="213" t="s">
        <v>680</v>
      </c>
    </row>
    <row r="446" s="2" customFormat="1" ht="24.15" customHeight="1">
      <c r="A446" s="40"/>
      <c r="B446" s="41"/>
      <c r="C446" s="202" t="s">
        <v>681</v>
      </c>
      <c r="D446" s="202" t="s">
        <v>139</v>
      </c>
      <c r="E446" s="203" t="s">
        <v>682</v>
      </c>
      <c r="F446" s="204" t="s">
        <v>683</v>
      </c>
      <c r="G446" s="205" t="s">
        <v>379</v>
      </c>
      <c r="H446" s="206">
        <v>1</v>
      </c>
      <c r="I446" s="207"/>
      <c r="J446" s="208">
        <f>ROUND(I446*H446,2)</f>
        <v>0</v>
      </c>
      <c r="K446" s="204" t="s">
        <v>79</v>
      </c>
      <c r="L446" s="46"/>
      <c r="M446" s="209" t="s">
        <v>79</v>
      </c>
      <c r="N446" s="210" t="s">
        <v>51</v>
      </c>
      <c r="O446" s="86"/>
      <c r="P446" s="211">
        <f>O446*H446</f>
        <v>0</v>
      </c>
      <c r="Q446" s="211">
        <v>0</v>
      </c>
      <c r="R446" s="211">
        <f>Q446*H446</f>
        <v>0</v>
      </c>
      <c r="S446" s="211">
        <v>0</v>
      </c>
      <c r="T446" s="212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3" t="s">
        <v>675</v>
      </c>
      <c r="AT446" s="213" t="s">
        <v>139</v>
      </c>
      <c r="AU446" s="213" t="s">
        <v>89</v>
      </c>
      <c r="AY446" s="18" t="s">
        <v>136</v>
      </c>
      <c r="BE446" s="214">
        <f>IF(N446="základní",J446,0)</f>
        <v>0</v>
      </c>
      <c r="BF446" s="214">
        <f>IF(N446="snížená",J446,0)</f>
        <v>0</v>
      </c>
      <c r="BG446" s="214">
        <f>IF(N446="zákl. přenesená",J446,0)</f>
        <v>0</v>
      </c>
      <c r="BH446" s="214">
        <f>IF(N446="sníž. přenesená",J446,0)</f>
        <v>0</v>
      </c>
      <c r="BI446" s="214">
        <f>IF(N446="nulová",J446,0)</f>
        <v>0</v>
      </c>
      <c r="BJ446" s="18" t="s">
        <v>89</v>
      </c>
      <c r="BK446" s="214">
        <f>ROUND(I446*H446,2)</f>
        <v>0</v>
      </c>
      <c r="BL446" s="18" t="s">
        <v>675</v>
      </c>
      <c r="BM446" s="213" t="s">
        <v>684</v>
      </c>
    </row>
    <row r="447" s="12" customFormat="1" ht="25.92" customHeight="1">
      <c r="A447" s="12"/>
      <c r="B447" s="186"/>
      <c r="C447" s="187"/>
      <c r="D447" s="188" t="s">
        <v>80</v>
      </c>
      <c r="E447" s="189" t="s">
        <v>685</v>
      </c>
      <c r="F447" s="189" t="s">
        <v>685</v>
      </c>
      <c r="G447" s="187"/>
      <c r="H447" s="187"/>
      <c r="I447" s="190"/>
      <c r="J447" s="191">
        <f>BK447</f>
        <v>0</v>
      </c>
      <c r="K447" s="187"/>
      <c r="L447" s="192"/>
      <c r="M447" s="193"/>
      <c r="N447" s="194"/>
      <c r="O447" s="194"/>
      <c r="P447" s="195">
        <f>P448+P453+P456</f>
        <v>0</v>
      </c>
      <c r="Q447" s="194"/>
      <c r="R447" s="195">
        <f>R448+R453+R456</f>
        <v>0</v>
      </c>
      <c r="S447" s="194"/>
      <c r="T447" s="196">
        <f>T448+T453+T456</f>
        <v>0</v>
      </c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R447" s="197" t="s">
        <v>579</v>
      </c>
      <c r="AT447" s="198" t="s">
        <v>80</v>
      </c>
      <c r="AU447" s="198" t="s">
        <v>81</v>
      </c>
      <c r="AY447" s="197" t="s">
        <v>136</v>
      </c>
      <c r="BK447" s="199">
        <f>BK448+BK453+BK456</f>
        <v>0</v>
      </c>
    </row>
    <row r="448" s="12" customFormat="1" ht="22.8" customHeight="1">
      <c r="A448" s="12"/>
      <c r="B448" s="186"/>
      <c r="C448" s="187"/>
      <c r="D448" s="188" t="s">
        <v>80</v>
      </c>
      <c r="E448" s="200" t="s">
        <v>686</v>
      </c>
      <c r="F448" s="200" t="s">
        <v>687</v>
      </c>
      <c r="G448" s="187"/>
      <c r="H448" s="187"/>
      <c r="I448" s="190"/>
      <c r="J448" s="201">
        <f>BK448</f>
        <v>0</v>
      </c>
      <c r="K448" s="187"/>
      <c r="L448" s="192"/>
      <c r="M448" s="193"/>
      <c r="N448" s="194"/>
      <c r="O448" s="194"/>
      <c r="P448" s="195">
        <f>SUM(P449:P452)</f>
        <v>0</v>
      </c>
      <c r="Q448" s="194"/>
      <c r="R448" s="195">
        <f>SUM(R449:R452)</f>
        <v>0</v>
      </c>
      <c r="S448" s="194"/>
      <c r="T448" s="196">
        <f>SUM(T449:T452)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197" t="s">
        <v>89</v>
      </c>
      <c r="AT448" s="198" t="s">
        <v>80</v>
      </c>
      <c r="AU448" s="198" t="s">
        <v>89</v>
      </c>
      <c r="AY448" s="197" t="s">
        <v>136</v>
      </c>
      <c r="BK448" s="199">
        <f>SUM(BK449:BK452)</f>
        <v>0</v>
      </c>
    </row>
    <row r="449" s="2" customFormat="1" ht="16.5" customHeight="1">
      <c r="A449" s="40"/>
      <c r="B449" s="41"/>
      <c r="C449" s="202" t="s">
        <v>688</v>
      </c>
      <c r="D449" s="202" t="s">
        <v>139</v>
      </c>
      <c r="E449" s="203" t="s">
        <v>689</v>
      </c>
      <c r="F449" s="204" t="s">
        <v>690</v>
      </c>
      <c r="G449" s="205" t="s">
        <v>349</v>
      </c>
      <c r="H449" s="206">
        <v>1</v>
      </c>
      <c r="I449" s="207"/>
      <c r="J449" s="208">
        <f>ROUND(I449*H449,2)</f>
        <v>0</v>
      </c>
      <c r="K449" s="204" t="s">
        <v>79</v>
      </c>
      <c r="L449" s="46"/>
      <c r="M449" s="209" t="s">
        <v>79</v>
      </c>
      <c r="N449" s="210" t="s">
        <v>51</v>
      </c>
      <c r="O449" s="86"/>
      <c r="P449" s="211">
        <f>O449*H449</f>
        <v>0</v>
      </c>
      <c r="Q449" s="211">
        <v>0</v>
      </c>
      <c r="R449" s="211">
        <f>Q449*H449</f>
        <v>0</v>
      </c>
      <c r="S449" s="211">
        <v>0</v>
      </c>
      <c r="T449" s="212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3" t="s">
        <v>691</v>
      </c>
      <c r="AT449" s="213" t="s">
        <v>139</v>
      </c>
      <c r="AU449" s="213" t="s">
        <v>91</v>
      </c>
      <c r="AY449" s="18" t="s">
        <v>136</v>
      </c>
      <c r="BE449" s="214">
        <f>IF(N449="základní",J449,0)</f>
        <v>0</v>
      </c>
      <c r="BF449" s="214">
        <f>IF(N449="snížená",J449,0)</f>
        <v>0</v>
      </c>
      <c r="BG449" s="214">
        <f>IF(N449="zákl. přenesená",J449,0)</f>
        <v>0</v>
      </c>
      <c r="BH449" s="214">
        <f>IF(N449="sníž. přenesená",J449,0)</f>
        <v>0</v>
      </c>
      <c r="BI449" s="214">
        <f>IF(N449="nulová",J449,0)</f>
        <v>0</v>
      </c>
      <c r="BJ449" s="18" t="s">
        <v>89</v>
      </c>
      <c r="BK449" s="214">
        <f>ROUND(I449*H449,2)</f>
        <v>0</v>
      </c>
      <c r="BL449" s="18" t="s">
        <v>691</v>
      </c>
      <c r="BM449" s="213" t="s">
        <v>692</v>
      </c>
    </row>
    <row r="450" s="2" customFormat="1">
      <c r="A450" s="40"/>
      <c r="B450" s="41"/>
      <c r="C450" s="42"/>
      <c r="D450" s="222" t="s">
        <v>693</v>
      </c>
      <c r="E450" s="42"/>
      <c r="F450" s="253" t="s">
        <v>694</v>
      </c>
      <c r="G450" s="42"/>
      <c r="H450" s="42"/>
      <c r="I450" s="217"/>
      <c r="J450" s="42"/>
      <c r="K450" s="42"/>
      <c r="L450" s="46"/>
      <c r="M450" s="218"/>
      <c r="N450" s="219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8" t="s">
        <v>693</v>
      </c>
      <c r="AU450" s="18" t="s">
        <v>91</v>
      </c>
    </row>
    <row r="451" s="2" customFormat="1" ht="49.05" customHeight="1">
      <c r="A451" s="40"/>
      <c r="B451" s="41"/>
      <c r="C451" s="202" t="s">
        <v>695</v>
      </c>
      <c r="D451" s="202" t="s">
        <v>139</v>
      </c>
      <c r="E451" s="203" t="s">
        <v>696</v>
      </c>
      <c r="F451" s="204" t="s">
        <v>697</v>
      </c>
      <c r="G451" s="205" t="s">
        <v>349</v>
      </c>
      <c r="H451" s="206">
        <v>1</v>
      </c>
      <c r="I451" s="207"/>
      <c r="J451" s="208">
        <f>ROUND(I451*H451,2)</f>
        <v>0</v>
      </c>
      <c r="K451" s="204" t="s">
        <v>79</v>
      </c>
      <c r="L451" s="46"/>
      <c r="M451" s="209" t="s">
        <v>79</v>
      </c>
      <c r="N451" s="210" t="s">
        <v>51</v>
      </c>
      <c r="O451" s="86"/>
      <c r="P451" s="211">
        <f>O451*H451</f>
        <v>0</v>
      </c>
      <c r="Q451" s="211">
        <v>0</v>
      </c>
      <c r="R451" s="211">
        <f>Q451*H451</f>
        <v>0</v>
      </c>
      <c r="S451" s="211">
        <v>0</v>
      </c>
      <c r="T451" s="212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213" t="s">
        <v>691</v>
      </c>
      <c r="AT451" s="213" t="s">
        <v>139</v>
      </c>
      <c r="AU451" s="213" t="s">
        <v>91</v>
      </c>
      <c r="AY451" s="18" t="s">
        <v>136</v>
      </c>
      <c r="BE451" s="214">
        <f>IF(N451="základní",J451,0)</f>
        <v>0</v>
      </c>
      <c r="BF451" s="214">
        <f>IF(N451="snížená",J451,0)</f>
        <v>0</v>
      </c>
      <c r="BG451" s="214">
        <f>IF(N451="zákl. přenesená",J451,0)</f>
        <v>0</v>
      </c>
      <c r="BH451" s="214">
        <f>IF(N451="sníž. přenesená",J451,0)</f>
        <v>0</v>
      </c>
      <c r="BI451" s="214">
        <f>IF(N451="nulová",J451,0)</f>
        <v>0</v>
      </c>
      <c r="BJ451" s="18" t="s">
        <v>89</v>
      </c>
      <c r="BK451" s="214">
        <f>ROUND(I451*H451,2)</f>
        <v>0</v>
      </c>
      <c r="BL451" s="18" t="s">
        <v>691</v>
      </c>
      <c r="BM451" s="213" t="s">
        <v>698</v>
      </c>
    </row>
    <row r="452" s="2" customFormat="1">
      <c r="A452" s="40"/>
      <c r="B452" s="41"/>
      <c r="C452" s="42"/>
      <c r="D452" s="222" t="s">
        <v>693</v>
      </c>
      <c r="E452" s="42"/>
      <c r="F452" s="253" t="s">
        <v>699</v>
      </c>
      <c r="G452" s="42"/>
      <c r="H452" s="42"/>
      <c r="I452" s="217"/>
      <c r="J452" s="42"/>
      <c r="K452" s="42"/>
      <c r="L452" s="46"/>
      <c r="M452" s="218"/>
      <c r="N452" s="219"/>
      <c r="O452" s="86"/>
      <c r="P452" s="86"/>
      <c r="Q452" s="86"/>
      <c r="R452" s="86"/>
      <c r="S452" s="86"/>
      <c r="T452" s="87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18" t="s">
        <v>693</v>
      </c>
      <c r="AU452" s="18" t="s">
        <v>91</v>
      </c>
    </row>
    <row r="453" s="12" customFormat="1" ht="22.8" customHeight="1">
      <c r="A453" s="12"/>
      <c r="B453" s="186"/>
      <c r="C453" s="187"/>
      <c r="D453" s="188" t="s">
        <v>80</v>
      </c>
      <c r="E453" s="200" t="s">
        <v>700</v>
      </c>
      <c r="F453" s="200" t="s">
        <v>701</v>
      </c>
      <c r="G453" s="187"/>
      <c r="H453" s="187"/>
      <c r="I453" s="190"/>
      <c r="J453" s="201">
        <f>BK453</f>
        <v>0</v>
      </c>
      <c r="K453" s="187"/>
      <c r="L453" s="192"/>
      <c r="M453" s="193"/>
      <c r="N453" s="194"/>
      <c r="O453" s="194"/>
      <c r="P453" s="195">
        <f>SUM(P454:P455)</f>
        <v>0</v>
      </c>
      <c r="Q453" s="194"/>
      <c r="R453" s="195">
        <f>SUM(R454:R455)</f>
        <v>0</v>
      </c>
      <c r="S453" s="194"/>
      <c r="T453" s="196">
        <f>SUM(T454:T455)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197" t="s">
        <v>89</v>
      </c>
      <c r="AT453" s="198" t="s">
        <v>80</v>
      </c>
      <c r="AU453" s="198" t="s">
        <v>89</v>
      </c>
      <c r="AY453" s="197" t="s">
        <v>136</v>
      </c>
      <c r="BK453" s="199">
        <f>SUM(BK454:BK455)</f>
        <v>0</v>
      </c>
    </row>
    <row r="454" s="2" customFormat="1" ht="33" customHeight="1">
      <c r="A454" s="40"/>
      <c r="B454" s="41"/>
      <c r="C454" s="202" t="s">
        <v>702</v>
      </c>
      <c r="D454" s="202" t="s">
        <v>139</v>
      </c>
      <c r="E454" s="203" t="s">
        <v>703</v>
      </c>
      <c r="F454" s="204" t="s">
        <v>704</v>
      </c>
      <c r="G454" s="205" t="s">
        <v>349</v>
      </c>
      <c r="H454" s="206">
        <v>1</v>
      </c>
      <c r="I454" s="207"/>
      <c r="J454" s="208">
        <f>ROUND(I454*H454,2)</f>
        <v>0</v>
      </c>
      <c r="K454" s="204" t="s">
        <v>79</v>
      </c>
      <c r="L454" s="46"/>
      <c r="M454" s="209" t="s">
        <v>79</v>
      </c>
      <c r="N454" s="210" t="s">
        <v>51</v>
      </c>
      <c r="O454" s="86"/>
      <c r="P454" s="211">
        <f>O454*H454</f>
        <v>0</v>
      </c>
      <c r="Q454" s="211">
        <v>0</v>
      </c>
      <c r="R454" s="211">
        <f>Q454*H454</f>
        <v>0</v>
      </c>
      <c r="S454" s="211">
        <v>0</v>
      </c>
      <c r="T454" s="212">
        <f>S454*H454</f>
        <v>0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R454" s="213" t="s">
        <v>691</v>
      </c>
      <c r="AT454" s="213" t="s">
        <v>139</v>
      </c>
      <c r="AU454" s="213" t="s">
        <v>91</v>
      </c>
      <c r="AY454" s="18" t="s">
        <v>136</v>
      </c>
      <c r="BE454" s="214">
        <f>IF(N454="základní",J454,0)</f>
        <v>0</v>
      </c>
      <c r="BF454" s="214">
        <f>IF(N454="snížená",J454,0)</f>
        <v>0</v>
      </c>
      <c r="BG454" s="214">
        <f>IF(N454="zákl. přenesená",J454,0)</f>
        <v>0</v>
      </c>
      <c r="BH454" s="214">
        <f>IF(N454="sníž. přenesená",J454,0)</f>
        <v>0</v>
      </c>
      <c r="BI454" s="214">
        <f>IF(N454="nulová",J454,0)</f>
        <v>0</v>
      </c>
      <c r="BJ454" s="18" t="s">
        <v>89</v>
      </c>
      <c r="BK454" s="214">
        <f>ROUND(I454*H454,2)</f>
        <v>0</v>
      </c>
      <c r="BL454" s="18" t="s">
        <v>691</v>
      </c>
      <c r="BM454" s="213" t="s">
        <v>705</v>
      </c>
    </row>
    <row r="455" s="2" customFormat="1">
      <c r="A455" s="40"/>
      <c r="B455" s="41"/>
      <c r="C455" s="42"/>
      <c r="D455" s="222" t="s">
        <v>693</v>
      </c>
      <c r="E455" s="42"/>
      <c r="F455" s="253" t="s">
        <v>706</v>
      </c>
      <c r="G455" s="42"/>
      <c r="H455" s="42"/>
      <c r="I455" s="217"/>
      <c r="J455" s="42"/>
      <c r="K455" s="42"/>
      <c r="L455" s="46"/>
      <c r="M455" s="218"/>
      <c r="N455" s="219"/>
      <c r="O455" s="86"/>
      <c r="P455" s="86"/>
      <c r="Q455" s="86"/>
      <c r="R455" s="86"/>
      <c r="S455" s="86"/>
      <c r="T455" s="87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8" t="s">
        <v>693</v>
      </c>
      <c r="AU455" s="18" t="s">
        <v>91</v>
      </c>
    </row>
    <row r="456" s="12" customFormat="1" ht="22.8" customHeight="1">
      <c r="A456" s="12"/>
      <c r="B456" s="186"/>
      <c r="C456" s="187"/>
      <c r="D456" s="188" t="s">
        <v>80</v>
      </c>
      <c r="E456" s="200" t="s">
        <v>707</v>
      </c>
      <c r="F456" s="200" t="s">
        <v>708</v>
      </c>
      <c r="G456" s="187"/>
      <c r="H456" s="187"/>
      <c r="I456" s="190"/>
      <c r="J456" s="201">
        <f>BK456</f>
        <v>0</v>
      </c>
      <c r="K456" s="187"/>
      <c r="L456" s="192"/>
      <c r="M456" s="193"/>
      <c r="N456" s="194"/>
      <c r="O456" s="194"/>
      <c r="P456" s="195">
        <f>SUM(P457:P461)</f>
        <v>0</v>
      </c>
      <c r="Q456" s="194"/>
      <c r="R456" s="195">
        <f>SUM(R457:R461)</f>
        <v>0</v>
      </c>
      <c r="S456" s="194"/>
      <c r="T456" s="196">
        <f>SUM(T457:T461)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197" t="s">
        <v>89</v>
      </c>
      <c r="AT456" s="198" t="s">
        <v>80</v>
      </c>
      <c r="AU456" s="198" t="s">
        <v>89</v>
      </c>
      <c r="AY456" s="197" t="s">
        <v>136</v>
      </c>
      <c r="BK456" s="199">
        <f>SUM(BK457:BK461)</f>
        <v>0</v>
      </c>
    </row>
    <row r="457" s="2" customFormat="1" ht="49.05" customHeight="1">
      <c r="A457" s="40"/>
      <c r="B457" s="41"/>
      <c r="C457" s="202" t="s">
        <v>709</v>
      </c>
      <c r="D457" s="202" t="s">
        <v>139</v>
      </c>
      <c r="E457" s="203" t="s">
        <v>710</v>
      </c>
      <c r="F457" s="204" t="s">
        <v>711</v>
      </c>
      <c r="G457" s="205" t="s">
        <v>349</v>
      </c>
      <c r="H457" s="206">
        <v>1</v>
      </c>
      <c r="I457" s="207"/>
      <c r="J457" s="208">
        <f>ROUND(I457*H457,2)</f>
        <v>0</v>
      </c>
      <c r="K457" s="204" t="s">
        <v>79</v>
      </c>
      <c r="L457" s="46"/>
      <c r="M457" s="209" t="s">
        <v>79</v>
      </c>
      <c r="N457" s="210" t="s">
        <v>51</v>
      </c>
      <c r="O457" s="86"/>
      <c r="P457" s="211">
        <f>O457*H457</f>
        <v>0</v>
      </c>
      <c r="Q457" s="211">
        <v>0</v>
      </c>
      <c r="R457" s="211">
        <f>Q457*H457</f>
        <v>0</v>
      </c>
      <c r="S457" s="211">
        <v>0</v>
      </c>
      <c r="T457" s="212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3" t="s">
        <v>691</v>
      </c>
      <c r="AT457" s="213" t="s">
        <v>139</v>
      </c>
      <c r="AU457" s="213" t="s">
        <v>91</v>
      </c>
      <c r="AY457" s="18" t="s">
        <v>136</v>
      </c>
      <c r="BE457" s="214">
        <f>IF(N457="základní",J457,0)</f>
        <v>0</v>
      </c>
      <c r="BF457" s="214">
        <f>IF(N457="snížená",J457,0)</f>
        <v>0</v>
      </c>
      <c r="BG457" s="214">
        <f>IF(N457="zákl. přenesená",J457,0)</f>
        <v>0</v>
      </c>
      <c r="BH457" s="214">
        <f>IF(N457="sníž. přenesená",J457,0)</f>
        <v>0</v>
      </c>
      <c r="BI457" s="214">
        <f>IF(N457="nulová",J457,0)</f>
        <v>0</v>
      </c>
      <c r="BJ457" s="18" t="s">
        <v>89</v>
      </c>
      <c r="BK457" s="214">
        <f>ROUND(I457*H457,2)</f>
        <v>0</v>
      </c>
      <c r="BL457" s="18" t="s">
        <v>691</v>
      </c>
      <c r="BM457" s="213" t="s">
        <v>712</v>
      </c>
    </row>
    <row r="458" s="2" customFormat="1">
      <c r="A458" s="40"/>
      <c r="B458" s="41"/>
      <c r="C458" s="42"/>
      <c r="D458" s="222" t="s">
        <v>693</v>
      </c>
      <c r="E458" s="42"/>
      <c r="F458" s="253" t="s">
        <v>713</v>
      </c>
      <c r="G458" s="42"/>
      <c r="H458" s="42"/>
      <c r="I458" s="217"/>
      <c r="J458" s="42"/>
      <c r="K458" s="42"/>
      <c r="L458" s="46"/>
      <c r="M458" s="218"/>
      <c r="N458" s="219"/>
      <c r="O458" s="86"/>
      <c r="P458" s="86"/>
      <c r="Q458" s="86"/>
      <c r="R458" s="86"/>
      <c r="S458" s="86"/>
      <c r="T458" s="87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T458" s="18" t="s">
        <v>693</v>
      </c>
      <c r="AU458" s="18" t="s">
        <v>91</v>
      </c>
    </row>
    <row r="459" s="2" customFormat="1" ht="66.75" customHeight="1">
      <c r="A459" s="40"/>
      <c r="B459" s="41"/>
      <c r="C459" s="202" t="s">
        <v>714</v>
      </c>
      <c r="D459" s="202" t="s">
        <v>139</v>
      </c>
      <c r="E459" s="203" t="s">
        <v>715</v>
      </c>
      <c r="F459" s="204" t="s">
        <v>716</v>
      </c>
      <c r="G459" s="205" t="s">
        <v>349</v>
      </c>
      <c r="H459" s="206">
        <v>1</v>
      </c>
      <c r="I459" s="207"/>
      <c r="J459" s="208">
        <f>ROUND(I459*H459,2)</f>
        <v>0</v>
      </c>
      <c r="K459" s="204" t="s">
        <v>79</v>
      </c>
      <c r="L459" s="46"/>
      <c r="M459" s="209" t="s">
        <v>79</v>
      </c>
      <c r="N459" s="210" t="s">
        <v>51</v>
      </c>
      <c r="O459" s="86"/>
      <c r="P459" s="211">
        <f>O459*H459</f>
        <v>0</v>
      </c>
      <c r="Q459" s="211">
        <v>0</v>
      </c>
      <c r="R459" s="211">
        <f>Q459*H459</f>
        <v>0</v>
      </c>
      <c r="S459" s="211">
        <v>0</v>
      </c>
      <c r="T459" s="212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3" t="s">
        <v>691</v>
      </c>
      <c r="AT459" s="213" t="s">
        <v>139</v>
      </c>
      <c r="AU459" s="213" t="s">
        <v>91</v>
      </c>
      <c r="AY459" s="18" t="s">
        <v>136</v>
      </c>
      <c r="BE459" s="214">
        <f>IF(N459="základní",J459,0)</f>
        <v>0</v>
      </c>
      <c r="BF459" s="214">
        <f>IF(N459="snížená",J459,0)</f>
        <v>0</v>
      </c>
      <c r="BG459" s="214">
        <f>IF(N459="zákl. přenesená",J459,0)</f>
        <v>0</v>
      </c>
      <c r="BH459" s="214">
        <f>IF(N459="sníž. přenesená",J459,0)</f>
        <v>0</v>
      </c>
      <c r="BI459" s="214">
        <f>IF(N459="nulová",J459,0)</f>
        <v>0</v>
      </c>
      <c r="BJ459" s="18" t="s">
        <v>89</v>
      </c>
      <c r="BK459" s="214">
        <f>ROUND(I459*H459,2)</f>
        <v>0</v>
      </c>
      <c r="BL459" s="18" t="s">
        <v>691</v>
      </c>
      <c r="BM459" s="213" t="s">
        <v>717</v>
      </c>
    </row>
    <row r="460" s="2" customFormat="1" ht="78" customHeight="1">
      <c r="A460" s="40"/>
      <c r="B460" s="41"/>
      <c r="C460" s="202" t="s">
        <v>718</v>
      </c>
      <c r="D460" s="202" t="s">
        <v>139</v>
      </c>
      <c r="E460" s="203" t="s">
        <v>719</v>
      </c>
      <c r="F460" s="204" t="s">
        <v>720</v>
      </c>
      <c r="G460" s="205" t="s">
        <v>349</v>
      </c>
      <c r="H460" s="206">
        <v>1</v>
      </c>
      <c r="I460" s="207"/>
      <c r="J460" s="208">
        <f>ROUND(I460*H460,2)</f>
        <v>0</v>
      </c>
      <c r="K460" s="204" t="s">
        <v>79</v>
      </c>
      <c r="L460" s="46"/>
      <c r="M460" s="209" t="s">
        <v>79</v>
      </c>
      <c r="N460" s="210" t="s">
        <v>51</v>
      </c>
      <c r="O460" s="86"/>
      <c r="P460" s="211">
        <f>O460*H460</f>
        <v>0</v>
      </c>
      <c r="Q460" s="211">
        <v>0</v>
      </c>
      <c r="R460" s="211">
        <f>Q460*H460</f>
        <v>0</v>
      </c>
      <c r="S460" s="211">
        <v>0</v>
      </c>
      <c r="T460" s="212">
        <f>S460*H460</f>
        <v>0</v>
      </c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R460" s="213" t="s">
        <v>691</v>
      </c>
      <c r="AT460" s="213" t="s">
        <v>139</v>
      </c>
      <c r="AU460" s="213" t="s">
        <v>91</v>
      </c>
      <c r="AY460" s="18" t="s">
        <v>136</v>
      </c>
      <c r="BE460" s="214">
        <f>IF(N460="základní",J460,0)</f>
        <v>0</v>
      </c>
      <c r="BF460" s="214">
        <f>IF(N460="snížená",J460,0)</f>
        <v>0</v>
      </c>
      <c r="BG460" s="214">
        <f>IF(N460="zákl. přenesená",J460,0)</f>
        <v>0</v>
      </c>
      <c r="BH460" s="214">
        <f>IF(N460="sníž. přenesená",J460,0)</f>
        <v>0</v>
      </c>
      <c r="BI460" s="214">
        <f>IF(N460="nulová",J460,0)</f>
        <v>0</v>
      </c>
      <c r="BJ460" s="18" t="s">
        <v>89</v>
      </c>
      <c r="BK460" s="214">
        <f>ROUND(I460*H460,2)</f>
        <v>0</v>
      </c>
      <c r="BL460" s="18" t="s">
        <v>691</v>
      </c>
      <c r="BM460" s="213" t="s">
        <v>721</v>
      </c>
    </row>
    <row r="461" s="2" customFormat="1">
      <c r="A461" s="40"/>
      <c r="B461" s="41"/>
      <c r="C461" s="42"/>
      <c r="D461" s="222" t="s">
        <v>693</v>
      </c>
      <c r="E461" s="42"/>
      <c r="F461" s="253" t="s">
        <v>722</v>
      </c>
      <c r="G461" s="42"/>
      <c r="H461" s="42"/>
      <c r="I461" s="217"/>
      <c r="J461" s="42"/>
      <c r="K461" s="42"/>
      <c r="L461" s="46"/>
      <c r="M461" s="254"/>
      <c r="N461" s="255"/>
      <c r="O461" s="256"/>
      <c r="P461" s="256"/>
      <c r="Q461" s="256"/>
      <c r="R461" s="256"/>
      <c r="S461" s="256"/>
      <c r="T461" s="25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8" t="s">
        <v>693</v>
      </c>
      <c r="AU461" s="18" t="s">
        <v>91</v>
      </c>
    </row>
    <row r="462" s="2" customFormat="1" ht="6.96" customHeight="1">
      <c r="A462" s="40"/>
      <c r="B462" s="61"/>
      <c r="C462" s="62"/>
      <c r="D462" s="62"/>
      <c r="E462" s="62"/>
      <c r="F462" s="62"/>
      <c r="G462" s="62"/>
      <c r="H462" s="62"/>
      <c r="I462" s="62"/>
      <c r="J462" s="62"/>
      <c r="K462" s="62"/>
      <c r="L462" s="46"/>
      <c r="M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</row>
  </sheetData>
  <sheetProtection sheet="1" autoFilter="0" formatColumns="0" formatRows="0" objects="1" scenarios="1" spinCount="100000" saltValue="k85je4NqhlmNqvpIb2bvXDdvsvjk4FJ1CGi3Y1lWSyCcPrO3iIH4KOzyX5VAIid2ZLaXsn/0sloBfgG3j5Kr1g==" hashValue="yqBRQ/ckP22eWPWv4y2m19O11uzIIC7PUTib6wyTbMqTOjyTn77bXyzATNg1qcowEctmkLnnoncFiW6ZMw7CNg==" algorithmName="SHA-512" password="CC35"/>
  <autoFilter ref="C100:K461"/>
  <mergeCells count="9">
    <mergeCell ref="E7:H7"/>
    <mergeCell ref="E9:H9"/>
    <mergeCell ref="E18:H18"/>
    <mergeCell ref="E27:H27"/>
    <mergeCell ref="E48:H48"/>
    <mergeCell ref="E50:H50"/>
    <mergeCell ref="E91:H91"/>
    <mergeCell ref="E93:H93"/>
    <mergeCell ref="L2:V2"/>
  </mergeCells>
  <hyperlinks>
    <hyperlink ref="F105" r:id="rId1" display="https://podminky.urs.cz/item/CS_URS_2022_02/273321311"/>
    <hyperlink ref="F110" r:id="rId2" display="https://podminky.urs.cz/item/CS_URS_2022_02/273351121"/>
    <hyperlink ref="F115" r:id="rId3" display="https://podminky.urs.cz/item/CS_URS_2022_02/273351122"/>
    <hyperlink ref="F117" r:id="rId4" display="https://podminky.urs.cz/item/CS_URS_2022_02/273362021"/>
    <hyperlink ref="F121" r:id="rId5" display="https://podminky.urs.cz/item/CS_URS_2022_02/611325401"/>
    <hyperlink ref="F124" r:id="rId6" display="https://podminky.urs.cz/item/CS_URS_2022_02/612325402"/>
    <hyperlink ref="F127" r:id="rId7" display="https://podminky.urs.cz/item/CS_URS_2022_02/632451411"/>
    <hyperlink ref="F131" r:id="rId8" display="https://podminky.urs.cz/item/CS_URS_2022_02/952905241"/>
    <hyperlink ref="F133" r:id="rId9" display="https://podminky.urs.cz/item/CS_URS_2022_02/961044111"/>
    <hyperlink ref="F136" r:id="rId10" display="https://podminky.urs.cz/item/CS_URS_2022_02/965043431"/>
    <hyperlink ref="F140" r:id="rId11" display="https://podminky.urs.cz/item/CS_URS_2022_02/997013501"/>
    <hyperlink ref="F142" r:id="rId12" display="https://podminky.urs.cz/item/CS_URS_2022_02/997013509"/>
    <hyperlink ref="F146" r:id="rId13" display="https://podminky.urs.cz/item/CS_URS_2022_02/998011001"/>
    <hyperlink ref="F150" r:id="rId14" display="https://podminky.urs.cz/item/CS_URS_2022_02/713411121"/>
    <hyperlink ref="F154" r:id="rId15" display="https://podminky.urs.cz/item/CS_URS_2022_02/713463132"/>
    <hyperlink ref="F161" r:id="rId16" display="https://podminky.urs.cz/item/CS_URS_2022_02/713463133"/>
    <hyperlink ref="F172" r:id="rId17" display="https://podminky.urs.cz/item/CS_URS_2022_02/998713101"/>
    <hyperlink ref="F175" r:id="rId18" display="https://podminky.urs.cz/item/CS_URS_2022_02/721173402"/>
    <hyperlink ref="F179" r:id="rId19" display="https://podminky.urs.cz/item/CS_URS_2022_02/721194109"/>
    <hyperlink ref="F182" r:id="rId20" display="https://podminky.urs.cz/item/CS_URS_2022_02/721290111"/>
    <hyperlink ref="F185" r:id="rId21" display="https://podminky.urs.cz/item/CS_URS_2022_02/998721101"/>
    <hyperlink ref="F188" r:id="rId22" display="https://podminky.urs.cz/item/CS_URS_2022_02/722130805"/>
    <hyperlink ref="F194" r:id="rId23" display="https://podminky.urs.cz/item/CS_URS_2022_02/722174024"/>
    <hyperlink ref="F202" r:id="rId24" display="https://podminky.urs.cz/item/CS_URS_2022_02/722174027"/>
    <hyperlink ref="F212" r:id="rId25" display="https://podminky.urs.cz/item/CS_URS_2022_02/722263215"/>
    <hyperlink ref="F217" r:id="rId26" display="https://podminky.urs.cz/item/CS_URS_2022_02/722290215"/>
    <hyperlink ref="F219" r:id="rId27" display="https://podminky.urs.cz/item/CS_URS_2022_02/998722101"/>
    <hyperlink ref="F222" r:id="rId28" display="https://podminky.urs.cz/item/CS_URS_2022_02/732110812"/>
    <hyperlink ref="F227" r:id="rId29" display="https://podminky.urs.cz/item/CS_URS_2022_02/732111144"/>
    <hyperlink ref="F229" r:id="rId30" display="https://podminky.urs.cz/item/CS_URS_2022_02/732112242"/>
    <hyperlink ref="F231" r:id="rId31" display="https://podminky.urs.cz/item/CS_URS_2022_02/732199100"/>
    <hyperlink ref="F239" r:id="rId32" display="https://podminky.urs.cz/item/CS_URS_2022_02/732214824"/>
    <hyperlink ref="F241" r:id="rId33" display="https://podminky.urs.cz/item/CS_URS_2022_02/732213824"/>
    <hyperlink ref="F258" r:id="rId34" display="https://podminky.urs.cz/item/CS_URS_2022_02/998732101"/>
    <hyperlink ref="F261" r:id="rId35" display="https://podminky.urs.cz/item/CS_URS_2022_02/733120826"/>
    <hyperlink ref="F267" r:id="rId36" display="https://podminky.urs.cz/item/CS_URS_2022_02/733121117"/>
    <hyperlink ref="F276" r:id="rId37" display="https://podminky.urs.cz/item/CS_URS_2022_02/733121126"/>
    <hyperlink ref="F281" r:id="rId38" display="https://podminky.urs.cz/item/CS_URS_2022_02/733391104"/>
    <hyperlink ref="F283" r:id="rId39" display="https://podminky.urs.cz/item/CS_URS_2022_02/998733101"/>
    <hyperlink ref="F286" r:id="rId40" display="https://podminky.urs.cz/item/CS_URS_2022_02/734163446"/>
    <hyperlink ref="F291" r:id="rId41" display="https://podminky.urs.cz/item/CS_URS_2022_02/734169414"/>
    <hyperlink ref="F296" r:id="rId42" display="https://podminky.urs.cz/item/CS_URS_2022_02/734191617"/>
    <hyperlink ref="F301" r:id="rId43" display="https://podminky.urs.cz/item/CS_URS_2022_02/734192314"/>
    <hyperlink ref="F306" r:id="rId44" display="https://podminky.urs.cz/item/CS_URS_2022_02/734193216"/>
    <hyperlink ref="F315" r:id="rId45" display="https://podminky.urs.cz/item/CS_URS_2022_02/734291124"/>
    <hyperlink ref="F322" r:id="rId46" display="https://podminky.urs.cz/item/CS_URS_2022_02/734292711"/>
    <hyperlink ref="F327" r:id="rId47" display="https://podminky.urs.cz/item/CS_URS_2022_02/734292774"/>
    <hyperlink ref="F338" r:id="rId48" display="https://podminky.urs.cz/item/CS_URS_2022_02/998734101"/>
    <hyperlink ref="F341" r:id="rId49" display="https://podminky.urs.cz/item/CS_URS_2022_02/741120103"/>
    <hyperlink ref="F347" r:id="rId50" display="https://podminky.urs.cz/item/CS_URS_2022_02/741120205"/>
    <hyperlink ref="F351" r:id="rId51" display="https://podminky.urs.cz/item/CS_URS_2022_02/741120301"/>
    <hyperlink ref="F355" r:id="rId52" display="https://podminky.urs.cz/item/CS_URS_2022_02/741122232"/>
    <hyperlink ref="F359" r:id="rId53" display="https://podminky.urs.cz/item/CS_URS_2022_02/741123817"/>
    <hyperlink ref="F368" r:id="rId54" display="https://podminky.urs.cz/item/CS_URS_2022_02/741130008"/>
    <hyperlink ref="F376" r:id="rId55" display="https://podminky.urs.cz/item/CS_URS_2022_02/741210202"/>
    <hyperlink ref="F378" r:id="rId56" display="https://podminky.urs.cz/item/CS_URS_2022_02/741211817"/>
    <hyperlink ref="F382" r:id="rId57" display="https://podminky.urs.cz/item/CS_URS_2022_02/741310032"/>
    <hyperlink ref="F386" r:id="rId58" display="https://podminky.urs.cz/item/CS_URS_2022_02/741311835"/>
    <hyperlink ref="F390" r:id="rId59" display="https://podminky.urs.cz/item/CS_URS_2022_02/741315865"/>
    <hyperlink ref="F394" r:id="rId60" display="https://podminky.urs.cz/item/CS_URS_2022_02/741320106"/>
    <hyperlink ref="F401" r:id="rId61" display="https://podminky.urs.cz/item/CS_URS_2022_02/741321003"/>
    <hyperlink ref="F403" r:id="rId62" display="https://podminky.urs.cz/item/CS_URS_2022_02/741371102"/>
    <hyperlink ref="F407" r:id="rId63" display="https://podminky.urs.cz/item/CS_URS_2022_02/741371821"/>
    <hyperlink ref="F411" r:id="rId64" display="https://podminky.urs.cz/item/CS_URS_2022_02/741810002"/>
    <hyperlink ref="F413" r:id="rId65" display="https://podminky.urs.cz/item/CS_URS_2022_02/741910301"/>
    <hyperlink ref="F421" r:id="rId66" display="https://podminky.urs.cz/item/CS_URS_2022_02/771591416"/>
    <hyperlink ref="F424" r:id="rId67" display="https://podminky.urs.cz/item/CS_URS_2022_02/998771101"/>
    <hyperlink ref="F427" r:id="rId68" display="https://podminky.urs.cz/item/CS_URS_2022_02/783901453"/>
    <hyperlink ref="F430" r:id="rId69" display="https://podminky.urs.cz/item/CS_URS_2022_02/783913151"/>
    <hyperlink ref="F432" r:id="rId70" display="https://podminky.urs.cz/item/CS_URS_2022_02/783917161"/>
    <hyperlink ref="F434" r:id="rId71" display="https://podminky.urs.cz/item/CS_URS_2022_02/783932163"/>
    <hyperlink ref="F437" r:id="rId72" display="https://podminky.urs.cz/item/CS_URS_2022_02/784111001"/>
    <hyperlink ref="F442" r:id="rId73" display="https://podminky.urs.cz/item/CS_URS_2022_02/7843120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58" customWidth="1"/>
    <col min="2" max="2" width="1.667969" style="258" customWidth="1"/>
    <col min="3" max="4" width="5" style="258" customWidth="1"/>
    <col min="5" max="5" width="11.66016" style="258" customWidth="1"/>
    <col min="6" max="6" width="9.160156" style="258" customWidth="1"/>
    <col min="7" max="7" width="5" style="258" customWidth="1"/>
    <col min="8" max="8" width="77.83203" style="258" customWidth="1"/>
    <col min="9" max="10" width="20" style="258" customWidth="1"/>
    <col min="11" max="11" width="1.667969" style="258" customWidth="1"/>
  </cols>
  <sheetData>
    <row r="1" s="1" customFormat="1" ht="37.5" customHeight="1"/>
    <row r="2" s="1" customFormat="1" ht="7.5" customHeight="1">
      <c r="B2" s="259"/>
      <c r="C2" s="260"/>
      <c r="D2" s="260"/>
      <c r="E2" s="260"/>
      <c r="F2" s="260"/>
      <c r="G2" s="260"/>
      <c r="H2" s="260"/>
      <c r="I2" s="260"/>
      <c r="J2" s="260"/>
      <c r="K2" s="261"/>
    </row>
    <row r="3" s="16" customFormat="1" ht="45" customHeight="1">
      <c r="B3" s="262"/>
      <c r="C3" s="263" t="s">
        <v>723</v>
      </c>
      <c r="D3" s="263"/>
      <c r="E3" s="263"/>
      <c r="F3" s="263"/>
      <c r="G3" s="263"/>
      <c r="H3" s="263"/>
      <c r="I3" s="263"/>
      <c r="J3" s="263"/>
      <c r="K3" s="264"/>
    </row>
    <row r="4" s="1" customFormat="1" ht="25.5" customHeight="1">
      <c r="B4" s="265"/>
      <c r="C4" s="266" t="s">
        <v>724</v>
      </c>
      <c r="D4" s="266"/>
      <c r="E4" s="266"/>
      <c r="F4" s="266"/>
      <c r="G4" s="266"/>
      <c r="H4" s="266"/>
      <c r="I4" s="266"/>
      <c r="J4" s="266"/>
      <c r="K4" s="267"/>
    </row>
    <row r="5" s="1" customFormat="1" ht="5.25" customHeight="1">
      <c r="B5" s="265"/>
      <c r="C5" s="268"/>
      <c r="D5" s="268"/>
      <c r="E5" s="268"/>
      <c r="F5" s="268"/>
      <c r="G5" s="268"/>
      <c r="H5" s="268"/>
      <c r="I5" s="268"/>
      <c r="J5" s="268"/>
      <c r="K5" s="267"/>
    </row>
    <row r="6" s="1" customFormat="1" ht="15" customHeight="1">
      <c r="B6" s="265"/>
      <c r="C6" s="269" t="s">
        <v>725</v>
      </c>
      <c r="D6" s="269"/>
      <c r="E6" s="269"/>
      <c r="F6" s="269"/>
      <c r="G6" s="269"/>
      <c r="H6" s="269"/>
      <c r="I6" s="269"/>
      <c r="J6" s="269"/>
      <c r="K6" s="267"/>
    </row>
    <row r="7" s="1" customFormat="1" ht="15" customHeight="1">
      <c r="B7" s="270"/>
      <c r="C7" s="269" t="s">
        <v>726</v>
      </c>
      <c r="D7" s="269"/>
      <c r="E7" s="269"/>
      <c r="F7" s="269"/>
      <c r="G7" s="269"/>
      <c r="H7" s="269"/>
      <c r="I7" s="269"/>
      <c r="J7" s="269"/>
      <c r="K7" s="267"/>
    </row>
    <row r="8" s="1" customFormat="1" ht="12.75" customHeight="1">
      <c r="B8" s="270"/>
      <c r="C8" s="269"/>
      <c r="D8" s="269"/>
      <c r="E8" s="269"/>
      <c r="F8" s="269"/>
      <c r="G8" s="269"/>
      <c r="H8" s="269"/>
      <c r="I8" s="269"/>
      <c r="J8" s="269"/>
      <c r="K8" s="267"/>
    </row>
    <row r="9" s="1" customFormat="1" ht="15" customHeight="1">
      <c r="B9" s="270"/>
      <c r="C9" s="269" t="s">
        <v>727</v>
      </c>
      <c r="D9" s="269"/>
      <c r="E9" s="269"/>
      <c r="F9" s="269"/>
      <c r="G9" s="269"/>
      <c r="H9" s="269"/>
      <c r="I9" s="269"/>
      <c r="J9" s="269"/>
      <c r="K9" s="267"/>
    </row>
    <row r="10" s="1" customFormat="1" ht="15" customHeight="1">
      <c r="B10" s="270"/>
      <c r="C10" s="269"/>
      <c r="D10" s="269" t="s">
        <v>728</v>
      </c>
      <c r="E10" s="269"/>
      <c r="F10" s="269"/>
      <c r="G10" s="269"/>
      <c r="H10" s="269"/>
      <c r="I10" s="269"/>
      <c r="J10" s="269"/>
      <c r="K10" s="267"/>
    </row>
    <row r="11" s="1" customFormat="1" ht="15" customHeight="1">
      <c r="B11" s="270"/>
      <c r="C11" s="271"/>
      <c r="D11" s="269" t="s">
        <v>729</v>
      </c>
      <c r="E11" s="269"/>
      <c r="F11" s="269"/>
      <c r="G11" s="269"/>
      <c r="H11" s="269"/>
      <c r="I11" s="269"/>
      <c r="J11" s="269"/>
      <c r="K11" s="267"/>
    </row>
    <row r="12" s="1" customFormat="1" ht="15" customHeight="1">
      <c r="B12" s="270"/>
      <c r="C12" s="271"/>
      <c r="D12" s="269"/>
      <c r="E12" s="269"/>
      <c r="F12" s="269"/>
      <c r="G12" s="269"/>
      <c r="H12" s="269"/>
      <c r="I12" s="269"/>
      <c r="J12" s="269"/>
      <c r="K12" s="267"/>
    </row>
    <row r="13" s="1" customFormat="1" ht="15" customHeight="1">
      <c r="B13" s="270"/>
      <c r="C13" s="271"/>
      <c r="D13" s="272" t="s">
        <v>730</v>
      </c>
      <c r="E13" s="269"/>
      <c r="F13" s="269"/>
      <c r="G13" s="269"/>
      <c r="H13" s="269"/>
      <c r="I13" s="269"/>
      <c r="J13" s="269"/>
      <c r="K13" s="267"/>
    </row>
    <row r="14" s="1" customFormat="1" ht="12.75" customHeight="1">
      <c r="B14" s="270"/>
      <c r="C14" s="271"/>
      <c r="D14" s="271"/>
      <c r="E14" s="271"/>
      <c r="F14" s="271"/>
      <c r="G14" s="271"/>
      <c r="H14" s="271"/>
      <c r="I14" s="271"/>
      <c r="J14" s="271"/>
      <c r="K14" s="267"/>
    </row>
    <row r="15" s="1" customFormat="1" ht="15" customHeight="1">
      <c r="B15" s="270"/>
      <c r="C15" s="271"/>
      <c r="D15" s="269" t="s">
        <v>731</v>
      </c>
      <c r="E15" s="269"/>
      <c r="F15" s="269"/>
      <c r="G15" s="269"/>
      <c r="H15" s="269"/>
      <c r="I15" s="269"/>
      <c r="J15" s="269"/>
      <c r="K15" s="267"/>
    </row>
    <row r="16" s="1" customFormat="1" ht="15" customHeight="1">
      <c r="B16" s="270"/>
      <c r="C16" s="271"/>
      <c r="D16" s="269" t="s">
        <v>732</v>
      </c>
      <c r="E16" s="269"/>
      <c r="F16" s="269"/>
      <c r="G16" s="269"/>
      <c r="H16" s="269"/>
      <c r="I16" s="269"/>
      <c r="J16" s="269"/>
      <c r="K16" s="267"/>
    </row>
    <row r="17" s="1" customFormat="1" ht="15" customHeight="1">
      <c r="B17" s="270"/>
      <c r="C17" s="271"/>
      <c r="D17" s="269" t="s">
        <v>733</v>
      </c>
      <c r="E17" s="269"/>
      <c r="F17" s="269"/>
      <c r="G17" s="269"/>
      <c r="H17" s="269"/>
      <c r="I17" s="269"/>
      <c r="J17" s="269"/>
      <c r="K17" s="267"/>
    </row>
    <row r="18" s="1" customFormat="1" ht="15" customHeight="1">
      <c r="B18" s="270"/>
      <c r="C18" s="271"/>
      <c r="D18" s="271"/>
      <c r="E18" s="273" t="s">
        <v>88</v>
      </c>
      <c r="F18" s="269" t="s">
        <v>734</v>
      </c>
      <c r="G18" s="269"/>
      <c r="H18" s="269"/>
      <c r="I18" s="269"/>
      <c r="J18" s="269"/>
      <c r="K18" s="267"/>
    </row>
    <row r="19" s="1" customFormat="1" ht="15" customHeight="1">
      <c r="B19" s="270"/>
      <c r="C19" s="271"/>
      <c r="D19" s="271"/>
      <c r="E19" s="273" t="s">
        <v>735</v>
      </c>
      <c r="F19" s="269" t="s">
        <v>736</v>
      </c>
      <c r="G19" s="269"/>
      <c r="H19" s="269"/>
      <c r="I19" s="269"/>
      <c r="J19" s="269"/>
      <c r="K19" s="267"/>
    </row>
    <row r="20" s="1" customFormat="1" ht="15" customHeight="1">
      <c r="B20" s="270"/>
      <c r="C20" s="271"/>
      <c r="D20" s="271"/>
      <c r="E20" s="273" t="s">
        <v>737</v>
      </c>
      <c r="F20" s="269" t="s">
        <v>738</v>
      </c>
      <c r="G20" s="269"/>
      <c r="H20" s="269"/>
      <c r="I20" s="269"/>
      <c r="J20" s="269"/>
      <c r="K20" s="267"/>
    </row>
    <row r="21" s="1" customFormat="1" ht="15" customHeight="1">
      <c r="B21" s="270"/>
      <c r="C21" s="271"/>
      <c r="D21" s="271"/>
      <c r="E21" s="273" t="s">
        <v>739</v>
      </c>
      <c r="F21" s="269" t="s">
        <v>740</v>
      </c>
      <c r="G21" s="269"/>
      <c r="H21" s="269"/>
      <c r="I21" s="269"/>
      <c r="J21" s="269"/>
      <c r="K21" s="267"/>
    </row>
    <row r="22" s="1" customFormat="1" ht="15" customHeight="1">
      <c r="B22" s="270"/>
      <c r="C22" s="271"/>
      <c r="D22" s="271"/>
      <c r="E22" s="273" t="s">
        <v>669</v>
      </c>
      <c r="F22" s="269" t="s">
        <v>741</v>
      </c>
      <c r="G22" s="269"/>
      <c r="H22" s="269"/>
      <c r="I22" s="269"/>
      <c r="J22" s="269"/>
      <c r="K22" s="267"/>
    </row>
    <row r="23" s="1" customFormat="1" ht="15" customHeight="1">
      <c r="B23" s="270"/>
      <c r="C23" s="271"/>
      <c r="D23" s="271"/>
      <c r="E23" s="273" t="s">
        <v>742</v>
      </c>
      <c r="F23" s="269" t="s">
        <v>743</v>
      </c>
      <c r="G23" s="269"/>
      <c r="H23" s="269"/>
      <c r="I23" s="269"/>
      <c r="J23" s="269"/>
      <c r="K23" s="267"/>
    </row>
    <row r="24" s="1" customFormat="1" ht="12.75" customHeight="1">
      <c r="B24" s="270"/>
      <c r="C24" s="271"/>
      <c r="D24" s="271"/>
      <c r="E24" s="271"/>
      <c r="F24" s="271"/>
      <c r="G24" s="271"/>
      <c r="H24" s="271"/>
      <c r="I24" s="271"/>
      <c r="J24" s="271"/>
      <c r="K24" s="267"/>
    </row>
    <row r="25" s="1" customFormat="1" ht="15" customHeight="1">
      <c r="B25" s="270"/>
      <c r="C25" s="269" t="s">
        <v>744</v>
      </c>
      <c r="D25" s="269"/>
      <c r="E25" s="269"/>
      <c r="F25" s="269"/>
      <c r="G25" s="269"/>
      <c r="H25" s="269"/>
      <c r="I25" s="269"/>
      <c r="J25" s="269"/>
      <c r="K25" s="267"/>
    </row>
    <row r="26" s="1" customFormat="1" ht="15" customHeight="1">
      <c r="B26" s="270"/>
      <c r="C26" s="269" t="s">
        <v>745</v>
      </c>
      <c r="D26" s="269"/>
      <c r="E26" s="269"/>
      <c r="F26" s="269"/>
      <c r="G26" s="269"/>
      <c r="H26" s="269"/>
      <c r="I26" s="269"/>
      <c r="J26" s="269"/>
      <c r="K26" s="267"/>
    </row>
    <row r="27" s="1" customFormat="1" ht="15" customHeight="1">
      <c r="B27" s="270"/>
      <c r="C27" s="269"/>
      <c r="D27" s="269" t="s">
        <v>746</v>
      </c>
      <c r="E27" s="269"/>
      <c r="F27" s="269"/>
      <c r="G27" s="269"/>
      <c r="H27" s="269"/>
      <c r="I27" s="269"/>
      <c r="J27" s="269"/>
      <c r="K27" s="267"/>
    </row>
    <row r="28" s="1" customFormat="1" ht="15" customHeight="1">
      <c r="B28" s="270"/>
      <c r="C28" s="271"/>
      <c r="D28" s="269" t="s">
        <v>747</v>
      </c>
      <c r="E28" s="269"/>
      <c r="F28" s="269"/>
      <c r="G28" s="269"/>
      <c r="H28" s="269"/>
      <c r="I28" s="269"/>
      <c r="J28" s="269"/>
      <c r="K28" s="267"/>
    </row>
    <row r="29" s="1" customFormat="1" ht="12.75" customHeight="1">
      <c r="B29" s="270"/>
      <c r="C29" s="271"/>
      <c r="D29" s="271"/>
      <c r="E29" s="271"/>
      <c r="F29" s="271"/>
      <c r="G29" s="271"/>
      <c r="H29" s="271"/>
      <c r="I29" s="271"/>
      <c r="J29" s="271"/>
      <c r="K29" s="267"/>
    </row>
    <row r="30" s="1" customFormat="1" ht="15" customHeight="1">
      <c r="B30" s="270"/>
      <c r="C30" s="271"/>
      <c r="D30" s="269" t="s">
        <v>748</v>
      </c>
      <c r="E30" s="269"/>
      <c r="F30" s="269"/>
      <c r="G30" s="269"/>
      <c r="H30" s="269"/>
      <c r="I30" s="269"/>
      <c r="J30" s="269"/>
      <c r="K30" s="267"/>
    </row>
    <row r="31" s="1" customFormat="1" ht="15" customHeight="1">
      <c r="B31" s="270"/>
      <c r="C31" s="271"/>
      <c r="D31" s="269" t="s">
        <v>749</v>
      </c>
      <c r="E31" s="269"/>
      <c r="F31" s="269"/>
      <c r="G31" s="269"/>
      <c r="H31" s="269"/>
      <c r="I31" s="269"/>
      <c r="J31" s="269"/>
      <c r="K31" s="267"/>
    </row>
    <row r="32" s="1" customFormat="1" ht="12.75" customHeight="1">
      <c r="B32" s="270"/>
      <c r="C32" s="271"/>
      <c r="D32" s="271"/>
      <c r="E32" s="271"/>
      <c r="F32" s="271"/>
      <c r="G32" s="271"/>
      <c r="H32" s="271"/>
      <c r="I32" s="271"/>
      <c r="J32" s="271"/>
      <c r="K32" s="267"/>
    </row>
    <row r="33" s="1" customFormat="1" ht="15" customHeight="1">
      <c r="B33" s="270"/>
      <c r="C33" s="271"/>
      <c r="D33" s="269" t="s">
        <v>750</v>
      </c>
      <c r="E33" s="269"/>
      <c r="F33" s="269"/>
      <c r="G33" s="269"/>
      <c r="H33" s="269"/>
      <c r="I33" s="269"/>
      <c r="J33" s="269"/>
      <c r="K33" s="267"/>
    </row>
    <row r="34" s="1" customFormat="1" ht="15" customHeight="1">
      <c r="B34" s="270"/>
      <c r="C34" s="271"/>
      <c r="D34" s="269" t="s">
        <v>751</v>
      </c>
      <c r="E34" s="269"/>
      <c r="F34" s="269"/>
      <c r="G34" s="269"/>
      <c r="H34" s="269"/>
      <c r="I34" s="269"/>
      <c r="J34" s="269"/>
      <c r="K34" s="267"/>
    </row>
    <row r="35" s="1" customFormat="1" ht="15" customHeight="1">
      <c r="B35" s="270"/>
      <c r="C35" s="271"/>
      <c r="D35" s="269" t="s">
        <v>752</v>
      </c>
      <c r="E35" s="269"/>
      <c r="F35" s="269"/>
      <c r="G35" s="269"/>
      <c r="H35" s="269"/>
      <c r="I35" s="269"/>
      <c r="J35" s="269"/>
      <c r="K35" s="267"/>
    </row>
    <row r="36" s="1" customFormat="1" ht="15" customHeight="1">
      <c r="B36" s="270"/>
      <c r="C36" s="271"/>
      <c r="D36" s="269"/>
      <c r="E36" s="272" t="s">
        <v>122</v>
      </c>
      <c r="F36" s="269"/>
      <c r="G36" s="269" t="s">
        <v>753</v>
      </c>
      <c r="H36" s="269"/>
      <c r="I36" s="269"/>
      <c r="J36" s="269"/>
      <c r="K36" s="267"/>
    </row>
    <row r="37" s="1" customFormat="1" ht="30.75" customHeight="1">
      <c r="B37" s="270"/>
      <c r="C37" s="271"/>
      <c r="D37" s="269"/>
      <c r="E37" s="272" t="s">
        <v>754</v>
      </c>
      <c r="F37" s="269"/>
      <c r="G37" s="269" t="s">
        <v>755</v>
      </c>
      <c r="H37" s="269"/>
      <c r="I37" s="269"/>
      <c r="J37" s="269"/>
      <c r="K37" s="267"/>
    </row>
    <row r="38" s="1" customFormat="1" ht="15" customHeight="1">
      <c r="B38" s="270"/>
      <c r="C38" s="271"/>
      <c r="D38" s="269"/>
      <c r="E38" s="272" t="s">
        <v>61</v>
      </c>
      <c r="F38" s="269"/>
      <c r="G38" s="269" t="s">
        <v>756</v>
      </c>
      <c r="H38" s="269"/>
      <c r="I38" s="269"/>
      <c r="J38" s="269"/>
      <c r="K38" s="267"/>
    </row>
    <row r="39" s="1" customFormat="1" ht="15" customHeight="1">
      <c r="B39" s="270"/>
      <c r="C39" s="271"/>
      <c r="D39" s="269"/>
      <c r="E39" s="272" t="s">
        <v>62</v>
      </c>
      <c r="F39" s="269"/>
      <c r="G39" s="269" t="s">
        <v>757</v>
      </c>
      <c r="H39" s="269"/>
      <c r="I39" s="269"/>
      <c r="J39" s="269"/>
      <c r="K39" s="267"/>
    </row>
    <row r="40" s="1" customFormat="1" ht="15" customHeight="1">
      <c r="B40" s="270"/>
      <c r="C40" s="271"/>
      <c r="D40" s="269"/>
      <c r="E40" s="272" t="s">
        <v>123</v>
      </c>
      <c r="F40" s="269"/>
      <c r="G40" s="269" t="s">
        <v>758</v>
      </c>
      <c r="H40" s="269"/>
      <c r="I40" s="269"/>
      <c r="J40" s="269"/>
      <c r="K40" s="267"/>
    </row>
    <row r="41" s="1" customFormat="1" ht="15" customHeight="1">
      <c r="B41" s="270"/>
      <c r="C41" s="271"/>
      <c r="D41" s="269"/>
      <c r="E41" s="272" t="s">
        <v>124</v>
      </c>
      <c r="F41" s="269"/>
      <c r="G41" s="269" t="s">
        <v>759</v>
      </c>
      <c r="H41" s="269"/>
      <c r="I41" s="269"/>
      <c r="J41" s="269"/>
      <c r="K41" s="267"/>
    </row>
    <row r="42" s="1" customFormat="1" ht="15" customHeight="1">
      <c r="B42" s="270"/>
      <c r="C42" s="271"/>
      <c r="D42" s="269"/>
      <c r="E42" s="272" t="s">
        <v>760</v>
      </c>
      <c r="F42" s="269"/>
      <c r="G42" s="269" t="s">
        <v>761</v>
      </c>
      <c r="H42" s="269"/>
      <c r="I42" s="269"/>
      <c r="J42" s="269"/>
      <c r="K42" s="267"/>
    </row>
    <row r="43" s="1" customFormat="1" ht="15" customHeight="1">
      <c r="B43" s="270"/>
      <c r="C43" s="271"/>
      <c r="D43" s="269"/>
      <c r="E43" s="272"/>
      <c r="F43" s="269"/>
      <c r="G43" s="269" t="s">
        <v>762</v>
      </c>
      <c r="H43" s="269"/>
      <c r="I43" s="269"/>
      <c r="J43" s="269"/>
      <c r="K43" s="267"/>
    </row>
    <row r="44" s="1" customFormat="1" ht="15" customHeight="1">
      <c r="B44" s="270"/>
      <c r="C44" s="271"/>
      <c r="D44" s="269"/>
      <c r="E44" s="272" t="s">
        <v>763</v>
      </c>
      <c r="F44" s="269"/>
      <c r="G44" s="269" t="s">
        <v>764</v>
      </c>
      <c r="H44" s="269"/>
      <c r="I44" s="269"/>
      <c r="J44" s="269"/>
      <c r="K44" s="267"/>
    </row>
    <row r="45" s="1" customFormat="1" ht="15" customHeight="1">
      <c r="B45" s="270"/>
      <c r="C45" s="271"/>
      <c r="D45" s="269"/>
      <c r="E45" s="272" t="s">
        <v>126</v>
      </c>
      <c r="F45" s="269"/>
      <c r="G45" s="269" t="s">
        <v>765</v>
      </c>
      <c r="H45" s="269"/>
      <c r="I45" s="269"/>
      <c r="J45" s="269"/>
      <c r="K45" s="267"/>
    </row>
    <row r="46" s="1" customFormat="1" ht="12.75" customHeight="1">
      <c r="B46" s="270"/>
      <c r="C46" s="271"/>
      <c r="D46" s="269"/>
      <c r="E46" s="269"/>
      <c r="F46" s="269"/>
      <c r="G46" s="269"/>
      <c r="H46" s="269"/>
      <c r="I46" s="269"/>
      <c r="J46" s="269"/>
      <c r="K46" s="267"/>
    </row>
    <row r="47" s="1" customFormat="1" ht="15" customHeight="1">
      <c r="B47" s="270"/>
      <c r="C47" s="271"/>
      <c r="D47" s="269" t="s">
        <v>766</v>
      </c>
      <c r="E47" s="269"/>
      <c r="F47" s="269"/>
      <c r="G47" s="269"/>
      <c r="H47" s="269"/>
      <c r="I47" s="269"/>
      <c r="J47" s="269"/>
      <c r="K47" s="267"/>
    </row>
    <row r="48" s="1" customFormat="1" ht="15" customHeight="1">
      <c r="B48" s="270"/>
      <c r="C48" s="271"/>
      <c r="D48" s="271"/>
      <c r="E48" s="269" t="s">
        <v>767</v>
      </c>
      <c r="F48" s="269"/>
      <c r="G48" s="269"/>
      <c r="H48" s="269"/>
      <c r="I48" s="269"/>
      <c r="J48" s="269"/>
      <c r="K48" s="267"/>
    </row>
    <row r="49" s="1" customFormat="1" ht="15" customHeight="1">
      <c r="B49" s="270"/>
      <c r="C49" s="271"/>
      <c r="D49" s="271"/>
      <c r="E49" s="269" t="s">
        <v>768</v>
      </c>
      <c r="F49" s="269"/>
      <c r="G49" s="269"/>
      <c r="H49" s="269"/>
      <c r="I49" s="269"/>
      <c r="J49" s="269"/>
      <c r="K49" s="267"/>
    </row>
    <row r="50" s="1" customFormat="1" ht="15" customHeight="1">
      <c r="B50" s="270"/>
      <c r="C50" s="271"/>
      <c r="D50" s="271"/>
      <c r="E50" s="269" t="s">
        <v>769</v>
      </c>
      <c r="F50" s="269"/>
      <c r="G50" s="269"/>
      <c r="H50" s="269"/>
      <c r="I50" s="269"/>
      <c r="J50" s="269"/>
      <c r="K50" s="267"/>
    </row>
    <row r="51" s="1" customFormat="1" ht="15" customHeight="1">
      <c r="B51" s="270"/>
      <c r="C51" s="271"/>
      <c r="D51" s="269" t="s">
        <v>770</v>
      </c>
      <c r="E51" s="269"/>
      <c r="F51" s="269"/>
      <c r="G51" s="269"/>
      <c r="H51" s="269"/>
      <c r="I51" s="269"/>
      <c r="J51" s="269"/>
      <c r="K51" s="267"/>
    </row>
    <row r="52" s="1" customFormat="1" ht="25.5" customHeight="1">
      <c r="B52" s="265"/>
      <c r="C52" s="266" t="s">
        <v>771</v>
      </c>
      <c r="D52" s="266"/>
      <c r="E52" s="266"/>
      <c r="F52" s="266"/>
      <c r="G52" s="266"/>
      <c r="H52" s="266"/>
      <c r="I52" s="266"/>
      <c r="J52" s="266"/>
      <c r="K52" s="267"/>
    </row>
    <row r="53" s="1" customFormat="1" ht="5.25" customHeight="1">
      <c r="B53" s="265"/>
      <c r="C53" s="268"/>
      <c r="D53" s="268"/>
      <c r="E53" s="268"/>
      <c r="F53" s="268"/>
      <c r="G53" s="268"/>
      <c r="H53" s="268"/>
      <c r="I53" s="268"/>
      <c r="J53" s="268"/>
      <c r="K53" s="267"/>
    </row>
    <row r="54" s="1" customFormat="1" ht="15" customHeight="1">
      <c r="B54" s="265"/>
      <c r="C54" s="269" t="s">
        <v>772</v>
      </c>
      <c r="D54" s="269"/>
      <c r="E54" s="269"/>
      <c r="F54" s="269"/>
      <c r="G54" s="269"/>
      <c r="H54" s="269"/>
      <c r="I54" s="269"/>
      <c r="J54" s="269"/>
      <c r="K54" s="267"/>
    </row>
    <row r="55" s="1" customFormat="1" ht="15" customHeight="1">
      <c r="B55" s="265"/>
      <c r="C55" s="269" t="s">
        <v>773</v>
      </c>
      <c r="D55" s="269"/>
      <c r="E55" s="269"/>
      <c r="F55" s="269"/>
      <c r="G55" s="269"/>
      <c r="H55" s="269"/>
      <c r="I55" s="269"/>
      <c r="J55" s="269"/>
      <c r="K55" s="267"/>
    </row>
    <row r="56" s="1" customFormat="1" ht="12.75" customHeight="1">
      <c r="B56" s="265"/>
      <c r="C56" s="269"/>
      <c r="D56" s="269"/>
      <c r="E56" s="269"/>
      <c r="F56" s="269"/>
      <c r="G56" s="269"/>
      <c r="H56" s="269"/>
      <c r="I56" s="269"/>
      <c r="J56" s="269"/>
      <c r="K56" s="267"/>
    </row>
    <row r="57" s="1" customFormat="1" ht="15" customHeight="1">
      <c r="B57" s="265"/>
      <c r="C57" s="269" t="s">
        <v>774</v>
      </c>
      <c r="D57" s="269"/>
      <c r="E57" s="269"/>
      <c r="F57" s="269"/>
      <c r="G57" s="269"/>
      <c r="H57" s="269"/>
      <c r="I57" s="269"/>
      <c r="J57" s="269"/>
      <c r="K57" s="267"/>
    </row>
    <row r="58" s="1" customFormat="1" ht="15" customHeight="1">
      <c r="B58" s="265"/>
      <c r="C58" s="271"/>
      <c r="D58" s="269" t="s">
        <v>775</v>
      </c>
      <c r="E58" s="269"/>
      <c r="F58" s="269"/>
      <c r="G58" s="269"/>
      <c r="H58" s="269"/>
      <c r="I58" s="269"/>
      <c r="J58" s="269"/>
      <c r="K58" s="267"/>
    </row>
    <row r="59" s="1" customFormat="1" ht="15" customHeight="1">
      <c r="B59" s="265"/>
      <c r="C59" s="271"/>
      <c r="D59" s="269" t="s">
        <v>776</v>
      </c>
      <c r="E59" s="269"/>
      <c r="F59" s="269"/>
      <c r="G59" s="269"/>
      <c r="H59" s="269"/>
      <c r="I59" s="269"/>
      <c r="J59" s="269"/>
      <c r="K59" s="267"/>
    </row>
    <row r="60" s="1" customFormat="1" ht="15" customHeight="1">
      <c r="B60" s="265"/>
      <c r="C60" s="271"/>
      <c r="D60" s="269" t="s">
        <v>777</v>
      </c>
      <c r="E60" s="269"/>
      <c r="F60" s="269"/>
      <c r="G60" s="269"/>
      <c r="H60" s="269"/>
      <c r="I60" s="269"/>
      <c r="J60" s="269"/>
      <c r="K60" s="267"/>
    </row>
    <row r="61" s="1" customFormat="1" ht="15" customHeight="1">
      <c r="B61" s="265"/>
      <c r="C61" s="271"/>
      <c r="D61" s="269" t="s">
        <v>778</v>
      </c>
      <c r="E61" s="269"/>
      <c r="F61" s="269"/>
      <c r="G61" s="269"/>
      <c r="H61" s="269"/>
      <c r="I61" s="269"/>
      <c r="J61" s="269"/>
      <c r="K61" s="267"/>
    </row>
    <row r="62" s="1" customFormat="1" ht="15" customHeight="1">
      <c r="B62" s="265"/>
      <c r="C62" s="271"/>
      <c r="D62" s="274" t="s">
        <v>779</v>
      </c>
      <c r="E62" s="274"/>
      <c r="F62" s="274"/>
      <c r="G62" s="274"/>
      <c r="H62" s="274"/>
      <c r="I62" s="274"/>
      <c r="J62" s="274"/>
      <c r="K62" s="267"/>
    </row>
    <row r="63" s="1" customFormat="1" ht="15" customHeight="1">
      <c r="B63" s="265"/>
      <c r="C63" s="271"/>
      <c r="D63" s="269" t="s">
        <v>780</v>
      </c>
      <c r="E63" s="269"/>
      <c r="F63" s="269"/>
      <c r="G63" s="269"/>
      <c r="H63" s="269"/>
      <c r="I63" s="269"/>
      <c r="J63" s="269"/>
      <c r="K63" s="267"/>
    </row>
    <row r="64" s="1" customFormat="1" ht="12.75" customHeight="1">
      <c r="B64" s="265"/>
      <c r="C64" s="271"/>
      <c r="D64" s="271"/>
      <c r="E64" s="275"/>
      <c r="F64" s="271"/>
      <c r="G64" s="271"/>
      <c r="H64" s="271"/>
      <c r="I64" s="271"/>
      <c r="J64" s="271"/>
      <c r="K64" s="267"/>
    </row>
    <row r="65" s="1" customFormat="1" ht="15" customHeight="1">
      <c r="B65" s="265"/>
      <c r="C65" s="271"/>
      <c r="D65" s="269" t="s">
        <v>781</v>
      </c>
      <c r="E65" s="269"/>
      <c r="F65" s="269"/>
      <c r="G65" s="269"/>
      <c r="H65" s="269"/>
      <c r="I65" s="269"/>
      <c r="J65" s="269"/>
      <c r="K65" s="267"/>
    </row>
    <row r="66" s="1" customFormat="1" ht="15" customHeight="1">
      <c r="B66" s="265"/>
      <c r="C66" s="271"/>
      <c r="D66" s="274" t="s">
        <v>782</v>
      </c>
      <c r="E66" s="274"/>
      <c r="F66" s="274"/>
      <c r="G66" s="274"/>
      <c r="H66" s="274"/>
      <c r="I66" s="274"/>
      <c r="J66" s="274"/>
      <c r="K66" s="267"/>
    </row>
    <row r="67" s="1" customFormat="1" ht="15" customHeight="1">
      <c r="B67" s="265"/>
      <c r="C67" s="271"/>
      <c r="D67" s="269" t="s">
        <v>783</v>
      </c>
      <c r="E67" s="269"/>
      <c r="F67" s="269"/>
      <c r="G67" s="269"/>
      <c r="H67" s="269"/>
      <c r="I67" s="269"/>
      <c r="J67" s="269"/>
      <c r="K67" s="267"/>
    </row>
    <row r="68" s="1" customFormat="1" ht="15" customHeight="1">
      <c r="B68" s="265"/>
      <c r="C68" s="271"/>
      <c r="D68" s="269" t="s">
        <v>784</v>
      </c>
      <c r="E68" s="269"/>
      <c r="F68" s="269"/>
      <c r="G68" s="269"/>
      <c r="H68" s="269"/>
      <c r="I68" s="269"/>
      <c r="J68" s="269"/>
      <c r="K68" s="267"/>
    </row>
    <row r="69" s="1" customFormat="1" ht="15" customHeight="1">
      <c r="B69" s="265"/>
      <c r="C69" s="271"/>
      <c r="D69" s="269" t="s">
        <v>785</v>
      </c>
      <c r="E69" s="269"/>
      <c r="F69" s="269"/>
      <c r="G69" s="269"/>
      <c r="H69" s="269"/>
      <c r="I69" s="269"/>
      <c r="J69" s="269"/>
      <c r="K69" s="267"/>
    </row>
    <row r="70" s="1" customFormat="1" ht="15" customHeight="1">
      <c r="B70" s="265"/>
      <c r="C70" s="271"/>
      <c r="D70" s="269" t="s">
        <v>786</v>
      </c>
      <c r="E70" s="269"/>
      <c r="F70" s="269"/>
      <c r="G70" s="269"/>
      <c r="H70" s="269"/>
      <c r="I70" s="269"/>
      <c r="J70" s="269"/>
      <c r="K70" s="267"/>
    </row>
    <row r="7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="1" customFormat="1" ht="45" customHeight="1">
      <c r="B75" s="284"/>
      <c r="C75" s="285" t="s">
        <v>787</v>
      </c>
      <c r="D75" s="285"/>
      <c r="E75" s="285"/>
      <c r="F75" s="285"/>
      <c r="G75" s="285"/>
      <c r="H75" s="285"/>
      <c r="I75" s="285"/>
      <c r="J75" s="285"/>
      <c r="K75" s="286"/>
    </row>
    <row r="76" s="1" customFormat="1" ht="17.25" customHeight="1">
      <c r="B76" s="284"/>
      <c r="C76" s="287" t="s">
        <v>788</v>
      </c>
      <c r="D76" s="287"/>
      <c r="E76" s="287"/>
      <c r="F76" s="287" t="s">
        <v>789</v>
      </c>
      <c r="G76" s="288"/>
      <c r="H76" s="287" t="s">
        <v>62</v>
      </c>
      <c r="I76" s="287" t="s">
        <v>65</v>
      </c>
      <c r="J76" s="287" t="s">
        <v>790</v>
      </c>
      <c r="K76" s="286"/>
    </row>
    <row r="77" s="1" customFormat="1" ht="17.25" customHeight="1">
      <c r="B77" s="284"/>
      <c r="C77" s="289" t="s">
        <v>791</v>
      </c>
      <c r="D77" s="289"/>
      <c r="E77" s="289"/>
      <c r="F77" s="290" t="s">
        <v>792</v>
      </c>
      <c r="G77" s="291"/>
      <c r="H77" s="289"/>
      <c r="I77" s="289"/>
      <c r="J77" s="289" t="s">
        <v>793</v>
      </c>
      <c r="K77" s="286"/>
    </row>
    <row r="78" s="1" customFormat="1" ht="5.25" customHeight="1">
      <c r="B78" s="284"/>
      <c r="C78" s="292"/>
      <c r="D78" s="292"/>
      <c r="E78" s="292"/>
      <c r="F78" s="292"/>
      <c r="G78" s="293"/>
      <c r="H78" s="292"/>
      <c r="I78" s="292"/>
      <c r="J78" s="292"/>
      <c r="K78" s="286"/>
    </row>
    <row r="79" s="1" customFormat="1" ht="15" customHeight="1">
      <c r="B79" s="284"/>
      <c r="C79" s="272" t="s">
        <v>61</v>
      </c>
      <c r="D79" s="294"/>
      <c r="E79" s="294"/>
      <c r="F79" s="295" t="s">
        <v>794</v>
      </c>
      <c r="G79" s="296"/>
      <c r="H79" s="272" t="s">
        <v>795</v>
      </c>
      <c r="I79" s="272" t="s">
        <v>796</v>
      </c>
      <c r="J79" s="272">
        <v>20</v>
      </c>
      <c r="K79" s="286"/>
    </row>
    <row r="80" s="1" customFormat="1" ht="15" customHeight="1">
      <c r="B80" s="284"/>
      <c r="C80" s="272" t="s">
        <v>797</v>
      </c>
      <c r="D80" s="272"/>
      <c r="E80" s="272"/>
      <c r="F80" s="295" t="s">
        <v>794</v>
      </c>
      <c r="G80" s="296"/>
      <c r="H80" s="272" t="s">
        <v>798</v>
      </c>
      <c r="I80" s="272" t="s">
        <v>796</v>
      </c>
      <c r="J80" s="272">
        <v>120</v>
      </c>
      <c r="K80" s="286"/>
    </row>
    <row r="81" s="1" customFormat="1" ht="15" customHeight="1">
      <c r="B81" s="297"/>
      <c r="C81" s="272" t="s">
        <v>799</v>
      </c>
      <c r="D81" s="272"/>
      <c r="E81" s="272"/>
      <c r="F81" s="295" t="s">
        <v>800</v>
      </c>
      <c r="G81" s="296"/>
      <c r="H81" s="272" t="s">
        <v>801</v>
      </c>
      <c r="I81" s="272" t="s">
        <v>796</v>
      </c>
      <c r="J81" s="272">
        <v>50</v>
      </c>
      <c r="K81" s="286"/>
    </row>
    <row r="82" s="1" customFormat="1" ht="15" customHeight="1">
      <c r="B82" s="297"/>
      <c r="C82" s="272" t="s">
        <v>802</v>
      </c>
      <c r="D82" s="272"/>
      <c r="E82" s="272"/>
      <c r="F82" s="295" t="s">
        <v>794</v>
      </c>
      <c r="G82" s="296"/>
      <c r="H82" s="272" t="s">
        <v>803</v>
      </c>
      <c r="I82" s="272" t="s">
        <v>804</v>
      </c>
      <c r="J82" s="272"/>
      <c r="K82" s="286"/>
    </row>
    <row r="83" s="1" customFormat="1" ht="15" customHeight="1">
      <c r="B83" s="297"/>
      <c r="C83" s="298" t="s">
        <v>805</v>
      </c>
      <c r="D83" s="298"/>
      <c r="E83" s="298"/>
      <c r="F83" s="299" t="s">
        <v>800</v>
      </c>
      <c r="G83" s="298"/>
      <c r="H83" s="298" t="s">
        <v>806</v>
      </c>
      <c r="I83" s="298" t="s">
        <v>796</v>
      </c>
      <c r="J83" s="298">
        <v>15</v>
      </c>
      <c r="K83" s="286"/>
    </row>
    <row r="84" s="1" customFormat="1" ht="15" customHeight="1">
      <c r="B84" s="297"/>
      <c r="C84" s="298" t="s">
        <v>807</v>
      </c>
      <c r="D84" s="298"/>
      <c r="E84" s="298"/>
      <c r="F84" s="299" t="s">
        <v>800</v>
      </c>
      <c r="G84" s="298"/>
      <c r="H84" s="298" t="s">
        <v>808</v>
      </c>
      <c r="I84" s="298" t="s">
        <v>796</v>
      </c>
      <c r="J84" s="298">
        <v>15</v>
      </c>
      <c r="K84" s="286"/>
    </row>
    <row r="85" s="1" customFormat="1" ht="15" customHeight="1">
      <c r="B85" s="297"/>
      <c r="C85" s="298" t="s">
        <v>809</v>
      </c>
      <c r="D85" s="298"/>
      <c r="E85" s="298"/>
      <c r="F85" s="299" t="s">
        <v>800</v>
      </c>
      <c r="G85" s="298"/>
      <c r="H85" s="298" t="s">
        <v>810</v>
      </c>
      <c r="I85" s="298" t="s">
        <v>796</v>
      </c>
      <c r="J85" s="298">
        <v>20</v>
      </c>
      <c r="K85" s="286"/>
    </row>
    <row r="86" s="1" customFormat="1" ht="15" customHeight="1">
      <c r="B86" s="297"/>
      <c r="C86" s="298" t="s">
        <v>811</v>
      </c>
      <c r="D86" s="298"/>
      <c r="E86" s="298"/>
      <c r="F86" s="299" t="s">
        <v>800</v>
      </c>
      <c r="G86" s="298"/>
      <c r="H86" s="298" t="s">
        <v>812</v>
      </c>
      <c r="I86" s="298" t="s">
        <v>796</v>
      </c>
      <c r="J86" s="298">
        <v>20</v>
      </c>
      <c r="K86" s="286"/>
    </row>
    <row r="87" s="1" customFormat="1" ht="15" customHeight="1">
      <c r="B87" s="297"/>
      <c r="C87" s="272" t="s">
        <v>813</v>
      </c>
      <c r="D87" s="272"/>
      <c r="E87" s="272"/>
      <c r="F87" s="295" t="s">
        <v>800</v>
      </c>
      <c r="G87" s="296"/>
      <c r="H87" s="272" t="s">
        <v>814</v>
      </c>
      <c r="I87" s="272" t="s">
        <v>796</v>
      </c>
      <c r="J87" s="272">
        <v>50</v>
      </c>
      <c r="K87" s="286"/>
    </row>
    <row r="88" s="1" customFormat="1" ht="15" customHeight="1">
      <c r="B88" s="297"/>
      <c r="C88" s="272" t="s">
        <v>815</v>
      </c>
      <c r="D88" s="272"/>
      <c r="E88" s="272"/>
      <c r="F88" s="295" t="s">
        <v>800</v>
      </c>
      <c r="G88" s="296"/>
      <c r="H88" s="272" t="s">
        <v>816</v>
      </c>
      <c r="I88" s="272" t="s">
        <v>796</v>
      </c>
      <c r="J88" s="272">
        <v>20</v>
      </c>
      <c r="K88" s="286"/>
    </row>
    <row r="89" s="1" customFormat="1" ht="15" customHeight="1">
      <c r="B89" s="297"/>
      <c r="C89" s="272" t="s">
        <v>817</v>
      </c>
      <c r="D89" s="272"/>
      <c r="E89" s="272"/>
      <c r="F89" s="295" t="s">
        <v>800</v>
      </c>
      <c r="G89" s="296"/>
      <c r="H89" s="272" t="s">
        <v>818</v>
      </c>
      <c r="I89" s="272" t="s">
        <v>796</v>
      </c>
      <c r="J89" s="272">
        <v>20</v>
      </c>
      <c r="K89" s="286"/>
    </row>
    <row r="90" s="1" customFormat="1" ht="15" customHeight="1">
      <c r="B90" s="297"/>
      <c r="C90" s="272" t="s">
        <v>819</v>
      </c>
      <c r="D90" s="272"/>
      <c r="E90" s="272"/>
      <c r="F90" s="295" t="s">
        <v>800</v>
      </c>
      <c r="G90" s="296"/>
      <c r="H90" s="272" t="s">
        <v>820</v>
      </c>
      <c r="I90" s="272" t="s">
        <v>796</v>
      </c>
      <c r="J90" s="272">
        <v>50</v>
      </c>
      <c r="K90" s="286"/>
    </row>
    <row r="91" s="1" customFormat="1" ht="15" customHeight="1">
      <c r="B91" s="297"/>
      <c r="C91" s="272" t="s">
        <v>821</v>
      </c>
      <c r="D91" s="272"/>
      <c r="E91" s="272"/>
      <c r="F91" s="295" t="s">
        <v>800</v>
      </c>
      <c r="G91" s="296"/>
      <c r="H91" s="272" t="s">
        <v>821</v>
      </c>
      <c r="I91" s="272" t="s">
        <v>796</v>
      </c>
      <c r="J91" s="272">
        <v>50</v>
      </c>
      <c r="K91" s="286"/>
    </row>
    <row r="92" s="1" customFormat="1" ht="15" customHeight="1">
      <c r="B92" s="297"/>
      <c r="C92" s="272" t="s">
        <v>822</v>
      </c>
      <c r="D92" s="272"/>
      <c r="E92" s="272"/>
      <c r="F92" s="295" t="s">
        <v>800</v>
      </c>
      <c r="G92" s="296"/>
      <c r="H92" s="272" t="s">
        <v>823</v>
      </c>
      <c r="I92" s="272" t="s">
        <v>796</v>
      </c>
      <c r="J92" s="272">
        <v>255</v>
      </c>
      <c r="K92" s="286"/>
    </row>
    <row r="93" s="1" customFormat="1" ht="15" customHeight="1">
      <c r="B93" s="297"/>
      <c r="C93" s="272" t="s">
        <v>824</v>
      </c>
      <c r="D93" s="272"/>
      <c r="E93" s="272"/>
      <c r="F93" s="295" t="s">
        <v>794</v>
      </c>
      <c r="G93" s="296"/>
      <c r="H93" s="272" t="s">
        <v>825</v>
      </c>
      <c r="I93" s="272" t="s">
        <v>826</v>
      </c>
      <c r="J93" s="272"/>
      <c r="K93" s="286"/>
    </row>
    <row r="94" s="1" customFormat="1" ht="15" customHeight="1">
      <c r="B94" s="297"/>
      <c r="C94" s="272" t="s">
        <v>827</v>
      </c>
      <c r="D94" s="272"/>
      <c r="E94" s="272"/>
      <c r="F94" s="295" t="s">
        <v>794</v>
      </c>
      <c r="G94" s="296"/>
      <c r="H94" s="272" t="s">
        <v>828</v>
      </c>
      <c r="I94" s="272" t="s">
        <v>829</v>
      </c>
      <c r="J94" s="272"/>
      <c r="K94" s="286"/>
    </row>
    <row r="95" s="1" customFormat="1" ht="15" customHeight="1">
      <c r="B95" s="297"/>
      <c r="C95" s="272" t="s">
        <v>830</v>
      </c>
      <c r="D95" s="272"/>
      <c r="E95" s="272"/>
      <c r="F95" s="295" t="s">
        <v>794</v>
      </c>
      <c r="G95" s="296"/>
      <c r="H95" s="272" t="s">
        <v>830</v>
      </c>
      <c r="I95" s="272" t="s">
        <v>829</v>
      </c>
      <c r="J95" s="272"/>
      <c r="K95" s="286"/>
    </row>
    <row r="96" s="1" customFormat="1" ht="15" customHeight="1">
      <c r="B96" s="297"/>
      <c r="C96" s="272" t="s">
        <v>46</v>
      </c>
      <c r="D96" s="272"/>
      <c r="E96" s="272"/>
      <c r="F96" s="295" t="s">
        <v>794</v>
      </c>
      <c r="G96" s="296"/>
      <c r="H96" s="272" t="s">
        <v>831</v>
      </c>
      <c r="I96" s="272" t="s">
        <v>829</v>
      </c>
      <c r="J96" s="272"/>
      <c r="K96" s="286"/>
    </row>
    <row r="97" s="1" customFormat="1" ht="15" customHeight="1">
      <c r="B97" s="297"/>
      <c r="C97" s="272" t="s">
        <v>56</v>
      </c>
      <c r="D97" s="272"/>
      <c r="E97" s="272"/>
      <c r="F97" s="295" t="s">
        <v>794</v>
      </c>
      <c r="G97" s="296"/>
      <c r="H97" s="272" t="s">
        <v>832</v>
      </c>
      <c r="I97" s="272" t="s">
        <v>829</v>
      </c>
      <c r="J97" s="272"/>
      <c r="K97" s="286"/>
    </row>
    <row r="98" s="1" customFormat="1" ht="15" customHeight="1">
      <c r="B98" s="300"/>
      <c r="C98" s="301"/>
      <c r="D98" s="301"/>
      <c r="E98" s="301"/>
      <c r="F98" s="301"/>
      <c r="G98" s="301"/>
      <c r="H98" s="301"/>
      <c r="I98" s="301"/>
      <c r="J98" s="301"/>
      <c r="K98" s="302"/>
    </row>
    <row r="99" s="1" customFormat="1" ht="18.75" customHeight="1">
      <c r="B99" s="303"/>
      <c r="C99" s="304"/>
      <c r="D99" s="304"/>
      <c r="E99" s="304"/>
      <c r="F99" s="304"/>
      <c r="G99" s="304"/>
      <c r="H99" s="304"/>
      <c r="I99" s="304"/>
      <c r="J99" s="304"/>
      <c r="K99" s="303"/>
    </row>
    <row r="100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="1" customFormat="1" ht="45" customHeight="1">
      <c r="B102" s="284"/>
      <c r="C102" s="285" t="s">
        <v>833</v>
      </c>
      <c r="D102" s="285"/>
      <c r="E102" s="285"/>
      <c r="F102" s="285"/>
      <c r="G102" s="285"/>
      <c r="H102" s="285"/>
      <c r="I102" s="285"/>
      <c r="J102" s="285"/>
      <c r="K102" s="286"/>
    </row>
    <row r="103" s="1" customFormat="1" ht="17.25" customHeight="1">
      <c r="B103" s="284"/>
      <c r="C103" s="287" t="s">
        <v>788</v>
      </c>
      <c r="D103" s="287"/>
      <c r="E103" s="287"/>
      <c r="F103" s="287" t="s">
        <v>789</v>
      </c>
      <c r="G103" s="288"/>
      <c r="H103" s="287" t="s">
        <v>62</v>
      </c>
      <c r="I103" s="287" t="s">
        <v>65</v>
      </c>
      <c r="J103" s="287" t="s">
        <v>790</v>
      </c>
      <c r="K103" s="286"/>
    </row>
    <row r="104" s="1" customFormat="1" ht="17.25" customHeight="1">
      <c r="B104" s="284"/>
      <c r="C104" s="289" t="s">
        <v>791</v>
      </c>
      <c r="D104" s="289"/>
      <c r="E104" s="289"/>
      <c r="F104" s="290" t="s">
        <v>792</v>
      </c>
      <c r="G104" s="291"/>
      <c r="H104" s="289"/>
      <c r="I104" s="289"/>
      <c r="J104" s="289" t="s">
        <v>793</v>
      </c>
      <c r="K104" s="286"/>
    </row>
    <row r="105" s="1" customFormat="1" ht="5.25" customHeight="1">
      <c r="B105" s="284"/>
      <c r="C105" s="287"/>
      <c r="D105" s="287"/>
      <c r="E105" s="287"/>
      <c r="F105" s="287"/>
      <c r="G105" s="305"/>
      <c r="H105" s="287"/>
      <c r="I105" s="287"/>
      <c r="J105" s="287"/>
      <c r="K105" s="286"/>
    </row>
    <row r="106" s="1" customFormat="1" ht="15" customHeight="1">
      <c r="B106" s="284"/>
      <c r="C106" s="272" t="s">
        <v>61</v>
      </c>
      <c r="D106" s="294"/>
      <c r="E106" s="294"/>
      <c r="F106" s="295" t="s">
        <v>794</v>
      </c>
      <c r="G106" s="272"/>
      <c r="H106" s="272" t="s">
        <v>834</v>
      </c>
      <c r="I106" s="272" t="s">
        <v>796</v>
      </c>
      <c r="J106" s="272">
        <v>20</v>
      </c>
      <c r="K106" s="286"/>
    </row>
    <row r="107" s="1" customFormat="1" ht="15" customHeight="1">
      <c r="B107" s="284"/>
      <c r="C107" s="272" t="s">
        <v>797</v>
      </c>
      <c r="D107" s="272"/>
      <c r="E107" s="272"/>
      <c r="F107" s="295" t="s">
        <v>794</v>
      </c>
      <c r="G107" s="272"/>
      <c r="H107" s="272" t="s">
        <v>834</v>
      </c>
      <c r="I107" s="272" t="s">
        <v>796</v>
      </c>
      <c r="J107" s="272">
        <v>120</v>
      </c>
      <c r="K107" s="286"/>
    </row>
    <row r="108" s="1" customFormat="1" ht="15" customHeight="1">
      <c r="B108" s="297"/>
      <c r="C108" s="272" t="s">
        <v>799</v>
      </c>
      <c r="D108" s="272"/>
      <c r="E108" s="272"/>
      <c r="F108" s="295" t="s">
        <v>800</v>
      </c>
      <c r="G108" s="272"/>
      <c r="H108" s="272" t="s">
        <v>834</v>
      </c>
      <c r="I108" s="272" t="s">
        <v>796</v>
      </c>
      <c r="J108" s="272">
        <v>50</v>
      </c>
      <c r="K108" s="286"/>
    </row>
    <row r="109" s="1" customFormat="1" ht="15" customHeight="1">
      <c r="B109" s="297"/>
      <c r="C109" s="272" t="s">
        <v>802</v>
      </c>
      <c r="D109" s="272"/>
      <c r="E109" s="272"/>
      <c r="F109" s="295" t="s">
        <v>794</v>
      </c>
      <c r="G109" s="272"/>
      <c r="H109" s="272" t="s">
        <v>834</v>
      </c>
      <c r="I109" s="272" t="s">
        <v>804</v>
      </c>
      <c r="J109" s="272"/>
      <c r="K109" s="286"/>
    </row>
    <row r="110" s="1" customFormat="1" ht="15" customHeight="1">
      <c r="B110" s="297"/>
      <c r="C110" s="272" t="s">
        <v>813</v>
      </c>
      <c r="D110" s="272"/>
      <c r="E110" s="272"/>
      <c r="F110" s="295" t="s">
        <v>800</v>
      </c>
      <c r="G110" s="272"/>
      <c r="H110" s="272" t="s">
        <v>834</v>
      </c>
      <c r="I110" s="272" t="s">
        <v>796</v>
      </c>
      <c r="J110" s="272">
        <v>50</v>
      </c>
      <c r="K110" s="286"/>
    </row>
    <row r="111" s="1" customFormat="1" ht="15" customHeight="1">
      <c r="B111" s="297"/>
      <c r="C111" s="272" t="s">
        <v>821</v>
      </c>
      <c r="D111" s="272"/>
      <c r="E111" s="272"/>
      <c r="F111" s="295" t="s">
        <v>800</v>
      </c>
      <c r="G111" s="272"/>
      <c r="H111" s="272" t="s">
        <v>834</v>
      </c>
      <c r="I111" s="272" t="s">
        <v>796</v>
      </c>
      <c r="J111" s="272">
        <v>50</v>
      </c>
      <c r="K111" s="286"/>
    </row>
    <row r="112" s="1" customFormat="1" ht="15" customHeight="1">
      <c r="B112" s="297"/>
      <c r="C112" s="272" t="s">
        <v>819</v>
      </c>
      <c r="D112" s="272"/>
      <c r="E112" s="272"/>
      <c r="F112" s="295" t="s">
        <v>800</v>
      </c>
      <c r="G112" s="272"/>
      <c r="H112" s="272" t="s">
        <v>834</v>
      </c>
      <c r="I112" s="272" t="s">
        <v>796</v>
      </c>
      <c r="J112" s="272">
        <v>50</v>
      </c>
      <c r="K112" s="286"/>
    </row>
    <row r="113" s="1" customFormat="1" ht="15" customHeight="1">
      <c r="B113" s="297"/>
      <c r="C113" s="272" t="s">
        <v>61</v>
      </c>
      <c r="D113" s="272"/>
      <c r="E113" s="272"/>
      <c r="F113" s="295" t="s">
        <v>794</v>
      </c>
      <c r="G113" s="272"/>
      <c r="H113" s="272" t="s">
        <v>835</v>
      </c>
      <c r="I113" s="272" t="s">
        <v>796</v>
      </c>
      <c r="J113" s="272">
        <v>20</v>
      </c>
      <c r="K113" s="286"/>
    </row>
    <row r="114" s="1" customFormat="1" ht="15" customHeight="1">
      <c r="B114" s="297"/>
      <c r="C114" s="272" t="s">
        <v>836</v>
      </c>
      <c r="D114" s="272"/>
      <c r="E114" s="272"/>
      <c r="F114" s="295" t="s">
        <v>794</v>
      </c>
      <c r="G114" s="272"/>
      <c r="H114" s="272" t="s">
        <v>837</v>
      </c>
      <c r="I114" s="272" t="s">
        <v>796</v>
      </c>
      <c r="J114" s="272">
        <v>120</v>
      </c>
      <c r="K114" s="286"/>
    </row>
    <row r="115" s="1" customFormat="1" ht="15" customHeight="1">
      <c r="B115" s="297"/>
      <c r="C115" s="272" t="s">
        <v>46</v>
      </c>
      <c r="D115" s="272"/>
      <c r="E115" s="272"/>
      <c r="F115" s="295" t="s">
        <v>794</v>
      </c>
      <c r="G115" s="272"/>
      <c r="H115" s="272" t="s">
        <v>838</v>
      </c>
      <c r="I115" s="272" t="s">
        <v>829</v>
      </c>
      <c r="J115" s="272"/>
      <c r="K115" s="286"/>
    </row>
    <row r="116" s="1" customFormat="1" ht="15" customHeight="1">
      <c r="B116" s="297"/>
      <c r="C116" s="272" t="s">
        <v>56</v>
      </c>
      <c r="D116" s="272"/>
      <c r="E116" s="272"/>
      <c r="F116" s="295" t="s">
        <v>794</v>
      </c>
      <c r="G116" s="272"/>
      <c r="H116" s="272" t="s">
        <v>839</v>
      </c>
      <c r="I116" s="272" t="s">
        <v>829</v>
      </c>
      <c r="J116" s="272"/>
      <c r="K116" s="286"/>
    </row>
    <row r="117" s="1" customFormat="1" ht="15" customHeight="1">
      <c r="B117" s="297"/>
      <c r="C117" s="272" t="s">
        <v>65</v>
      </c>
      <c r="D117" s="272"/>
      <c r="E117" s="272"/>
      <c r="F117" s="295" t="s">
        <v>794</v>
      </c>
      <c r="G117" s="272"/>
      <c r="H117" s="272" t="s">
        <v>840</v>
      </c>
      <c r="I117" s="272" t="s">
        <v>841</v>
      </c>
      <c r="J117" s="272"/>
      <c r="K117" s="286"/>
    </row>
    <row r="118" s="1" customFormat="1" ht="15" customHeight="1">
      <c r="B118" s="300"/>
      <c r="C118" s="306"/>
      <c r="D118" s="306"/>
      <c r="E118" s="306"/>
      <c r="F118" s="306"/>
      <c r="G118" s="306"/>
      <c r="H118" s="306"/>
      <c r="I118" s="306"/>
      <c r="J118" s="306"/>
      <c r="K118" s="302"/>
    </row>
    <row r="119" s="1" customFormat="1" ht="18.75" customHeight="1">
      <c r="B119" s="307"/>
      <c r="C119" s="308"/>
      <c r="D119" s="308"/>
      <c r="E119" s="308"/>
      <c r="F119" s="309"/>
      <c r="G119" s="308"/>
      <c r="H119" s="308"/>
      <c r="I119" s="308"/>
      <c r="J119" s="308"/>
      <c r="K119" s="307"/>
    </row>
    <row r="120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="1" customFormat="1" ht="45" customHeight="1">
      <c r="B122" s="313"/>
      <c r="C122" s="263" t="s">
        <v>842</v>
      </c>
      <c r="D122" s="263"/>
      <c r="E122" s="263"/>
      <c r="F122" s="263"/>
      <c r="G122" s="263"/>
      <c r="H122" s="263"/>
      <c r="I122" s="263"/>
      <c r="J122" s="263"/>
      <c r="K122" s="314"/>
    </row>
    <row r="123" s="1" customFormat="1" ht="17.25" customHeight="1">
      <c r="B123" s="315"/>
      <c r="C123" s="287" t="s">
        <v>788</v>
      </c>
      <c r="D123" s="287"/>
      <c r="E123" s="287"/>
      <c r="F123" s="287" t="s">
        <v>789</v>
      </c>
      <c r="G123" s="288"/>
      <c r="H123" s="287" t="s">
        <v>62</v>
      </c>
      <c r="I123" s="287" t="s">
        <v>65</v>
      </c>
      <c r="J123" s="287" t="s">
        <v>790</v>
      </c>
      <c r="K123" s="316"/>
    </row>
    <row r="124" s="1" customFormat="1" ht="17.25" customHeight="1">
      <c r="B124" s="315"/>
      <c r="C124" s="289" t="s">
        <v>791</v>
      </c>
      <c r="D124" s="289"/>
      <c r="E124" s="289"/>
      <c r="F124" s="290" t="s">
        <v>792</v>
      </c>
      <c r="G124" s="291"/>
      <c r="H124" s="289"/>
      <c r="I124" s="289"/>
      <c r="J124" s="289" t="s">
        <v>793</v>
      </c>
      <c r="K124" s="316"/>
    </row>
    <row r="125" s="1" customFormat="1" ht="5.25" customHeight="1">
      <c r="B125" s="317"/>
      <c r="C125" s="292"/>
      <c r="D125" s="292"/>
      <c r="E125" s="292"/>
      <c r="F125" s="292"/>
      <c r="G125" s="318"/>
      <c r="H125" s="292"/>
      <c r="I125" s="292"/>
      <c r="J125" s="292"/>
      <c r="K125" s="319"/>
    </row>
    <row r="126" s="1" customFormat="1" ht="15" customHeight="1">
      <c r="B126" s="317"/>
      <c r="C126" s="272" t="s">
        <v>797</v>
      </c>
      <c r="D126" s="294"/>
      <c r="E126" s="294"/>
      <c r="F126" s="295" t="s">
        <v>794</v>
      </c>
      <c r="G126" s="272"/>
      <c r="H126" s="272" t="s">
        <v>834</v>
      </c>
      <c r="I126" s="272" t="s">
        <v>796</v>
      </c>
      <c r="J126" s="272">
        <v>120</v>
      </c>
      <c r="K126" s="320"/>
    </row>
    <row r="127" s="1" customFormat="1" ht="15" customHeight="1">
      <c r="B127" s="317"/>
      <c r="C127" s="272" t="s">
        <v>843</v>
      </c>
      <c r="D127" s="272"/>
      <c r="E127" s="272"/>
      <c r="F127" s="295" t="s">
        <v>794</v>
      </c>
      <c r="G127" s="272"/>
      <c r="H127" s="272" t="s">
        <v>844</v>
      </c>
      <c r="I127" s="272" t="s">
        <v>796</v>
      </c>
      <c r="J127" s="272" t="s">
        <v>845</v>
      </c>
      <c r="K127" s="320"/>
    </row>
    <row r="128" s="1" customFormat="1" ht="15" customHeight="1">
      <c r="B128" s="317"/>
      <c r="C128" s="272" t="s">
        <v>742</v>
      </c>
      <c r="D128" s="272"/>
      <c r="E128" s="272"/>
      <c r="F128" s="295" t="s">
        <v>794</v>
      </c>
      <c r="G128" s="272"/>
      <c r="H128" s="272" t="s">
        <v>846</v>
      </c>
      <c r="I128" s="272" t="s">
        <v>796</v>
      </c>
      <c r="J128" s="272" t="s">
        <v>845</v>
      </c>
      <c r="K128" s="320"/>
    </row>
    <row r="129" s="1" customFormat="1" ht="15" customHeight="1">
      <c r="B129" s="317"/>
      <c r="C129" s="272" t="s">
        <v>805</v>
      </c>
      <c r="D129" s="272"/>
      <c r="E129" s="272"/>
      <c r="F129" s="295" t="s">
        <v>800</v>
      </c>
      <c r="G129" s="272"/>
      <c r="H129" s="272" t="s">
        <v>806</v>
      </c>
      <c r="I129" s="272" t="s">
        <v>796</v>
      </c>
      <c r="J129" s="272">
        <v>15</v>
      </c>
      <c r="K129" s="320"/>
    </row>
    <row r="130" s="1" customFormat="1" ht="15" customHeight="1">
      <c r="B130" s="317"/>
      <c r="C130" s="298" t="s">
        <v>807</v>
      </c>
      <c r="D130" s="298"/>
      <c r="E130" s="298"/>
      <c r="F130" s="299" t="s">
        <v>800</v>
      </c>
      <c r="G130" s="298"/>
      <c r="H130" s="298" t="s">
        <v>808</v>
      </c>
      <c r="I130" s="298" t="s">
        <v>796</v>
      </c>
      <c r="J130" s="298">
        <v>15</v>
      </c>
      <c r="K130" s="320"/>
    </row>
    <row r="131" s="1" customFormat="1" ht="15" customHeight="1">
      <c r="B131" s="317"/>
      <c r="C131" s="298" t="s">
        <v>809</v>
      </c>
      <c r="D131" s="298"/>
      <c r="E131" s="298"/>
      <c r="F131" s="299" t="s">
        <v>800</v>
      </c>
      <c r="G131" s="298"/>
      <c r="H131" s="298" t="s">
        <v>810</v>
      </c>
      <c r="I131" s="298" t="s">
        <v>796</v>
      </c>
      <c r="J131" s="298">
        <v>20</v>
      </c>
      <c r="K131" s="320"/>
    </row>
    <row r="132" s="1" customFormat="1" ht="15" customHeight="1">
      <c r="B132" s="317"/>
      <c r="C132" s="298" t="s">
        <v>811</v>
      </c>
      <c r="D132" s="298"/>
      <c r="E132" s="298"/>
      <c r="F132" s="299" t="s">
        <v>800</v>
      </c>
      <c r="G132" s="298"/>
      <c r="H132" s="298" t="s">
        <v>812</v>
      </c>
      <c r="I132" s="298" t="s">
        <v>796</v>
      </c>
      <c r="J132" s="298">
        <v>20</v>
      </c>
      <c r="K132" s="320"/>
    </row>
    <row r="133" s="1" customFormat="1" ht="15" customHeight="1">
      <c r="B133" s="317"/>
      <c r="C133" s="272" t="s">
        <v>799</v>
      </c>
      <c r="D133" s="272"/>
      <c r="E133" s="272"/>
      <c r="F133" s="295" t="s">
        <v>800</v>
      </c>
      <c r="G133" s="272"/>
      <c r="H133" s="272" t="s">
        <v>834</v>
      </c>
      <c r="I133" s="272" t="s">
        <v>796</v>
      </c>
      <c r="J133" s="272">
        <v>50</v>
      </c>
      <c r="K133" s="320"/>
    </row>
    <row r="134" s="1" customFormat="1" ht="15" customHeight="1">
      <c r="B134" s="317"/>
      <c r="C134" s="272" t="s">
        <v>813</v>
      </c>
      <c r="D134" s="272"/>
      <c r="E134" s="272"/>
      <c r="F134" s="295" t="s">
        <v>800</v>
      </c>
      <c r="G134" s="272"/>
      <c r="H134" s="272" t="s">
        <v>834</v>
      </c>
      <c r="I134" s="272" t="s">
        <v>796</v>
      </c>
      <c r="J134" s="272">
        <v>50</v>
      </c>
      <c r="K134" s="320"/>
    </row>
    <row r="135" s="1" customFormat="1" ht="15" customHeight="1">
      <c r="B135" s="317"/>
      <c r="C135" s="272" t="s">
        <v>819</v>
      </c>
      <c r="D135" s="272"/>
      <c r="E135" s="272"/>
      <c r="F135" s="295" t="s">
        <v>800</v>
      </c>
      <c r="G135" s="272"/>
      <c r="H135" s="272" t="s">
        <v>834</v>
      </c>
      <c r="I135" s="272" t="s">
        <v>796</v>
      </c>
      <c r="J135" s="272">
        <v>50</v>
      </c>
      <c r="K135" s="320"/>
    </row>
    <row r="136" s="1" customFormat="1" ht="15" customHeight="1">
      <c r="B136" s="317"/>
      <c r="C136" s="272" t="s">
        <v>821</v>
      </c>
      <c r="D136" s="272"/>
      <c r="E136" s="272"/>
      <c r="F136" s="295" t="s">
        <v>800</v>
      </c>
      <c r="G136" s="272"/>
      <c r="H136" s="272" t="s">
        <v>834</v>
      </c>
      <c r="I136" s="272" t="s">
        <v>796</v>
      </c>
      <c r="J136" s="272">
        <v>50</v>
      </c>
      <c r="K136" s="320"/>
    </row>
    <row r="137" s="1" customFormat="1" ht="15" customHeight="1">
      <c r="B137" s="317"/>
      <c r="C137" s="272" t="s">
        <v>822</v>
      </c>
      <c r="D137" s="272"/>
      <c r="E137" s="272"/>
      <c r="F137" s="295" t="s">
        <v>800</v>
      </c>
      <c r="G137" s="272"/>
      <c r="H137" s="272" t="s">
        <v>847</v>
      </c>
      <c r="I137" s="272" t="s">
        <v>796</v>
      </c>
      <c r="J137" s="272">
        <v>255</v>
      </c>
      <c r="K137" s="320"/>
    </row>
    <row r="138" s="1" customFormat="1" ht="15" customHeight="1">
      <c r="B138" s="317"/>
      <c r="C138" s="272" t="s">
        <v>824</v>
      </c>
      <c r="D138" s="272"/>
      <c r="E138" s="272"/>
      <c r="F138" s="295" t="s">
        <v>794</v>
      </c>
      <c r="G138" s="272"/>
      <c r="H138" s="272" t="s">
        <v>848</v>
      </c>
      <c r="I138" s="272" t="s">
        <v>826</v>
      </c>
      <c r="J138" s="272"/>
      <c r="K138" s="320"/>
    </row>
    <row r="139" s="1" customFormat="1" ht="15" customHeight="1">
      <c r="B139" s="317"/>
      <c r="C139" s="272" t="s">
        <v>827</v>
      </c>
      <c r="D139" s="272"/>
      <c r="E139" s="272"/>
      <c r="F139" s="295" t="s">
        <v>794</v>
      </c>
      <c r="G139" s="272"/>
      <c r="H139" s="272" t="s">
        <v>849</v>
      </c>
      <c r="I139" s="272" t="s">
        <v>829</v>
      </c>
      <c r="J139" s="272"/>
      <c r="K139" s="320"/>
    </row>
    <row r="140" s="1" customFormat="1" ht="15" customHeight="1">
      <c r="B140" s="317"/>
      <c r="C140" s="272" t="s">
        <v>830</v>
      </c>
      <c r="D140" s="272"/>
      <c r="E140" s="272"/>
      <c r="F140" s="295" t="s">
        <v>794</v>
      </c>
      <c r="G140" s="272"/>
      <c r="H140" s="272" t="s">
        <v>830</v>
      </c>
      <c r="I140" s="272" t="s">
        <v>829</v>
      </c>
      <c r="J140" s="272"/>
      <c r="K140" s="320"/>
    </row>
    <row r="141" s="1" customFormat="1" ht="15" customHeight="1">
      <c r="B141" s="317"/>
      <c r="C141" s="272" t="s">
        <v>46</v>
      </c>
      <c r="D141" s="272"/>
      <c r="E141" s="272"/>
      <c r="F141" s="295" t="s">
        <v>794</v>
      </c>
      <c r="G141" s="272"/>
      <c r="H141" s="272" t="s">
        <v>850</v>
      </c>
      <c r="I141" s="272" t="s">
        <v>829</v>
      </c>
      <c r="J141" s="272"/>
      <c r="K141" s="320"/>
    </row>
    <row r="142" s="1" customFormat="1" ht="15" customHeight="1">
      <c r="B142" s="317"/>
      <c r="C142" s="272" t="s">
        <v>851</v>
      </c>
      <c r="D142" s="272"/>
      <c r="E142" s="272"/>
      <c r="F142" s="295" t="s">
        <v>794</v>
      </c>
      <c r="G142" s="272"/>
      <c r="H142" s="272" t="s">
        <v>852</v>
      </c>
      <c r="I142" s="272" t="s">
        <v>829</v>
      </c>
      <c r="J142" s="272"/>
      <c r="K142" s="320"/>
    </row>
    <row r="143" s="1" customFormat="1" ht="1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3"/>
    </row>
    <row r="144" s="1" customFormat="1" ht="18.75" customHeight="1">
      <c r="B144" s="308"/>
      <c r="C144" s="308"/>
      <c r="D144" s="308"/>
      <c r="E144" s="308"/>
      <c r="F144" s="309"/>
      <c r="G144" s="308"/>
      <c r="H144" s="308"/>
      <c r="I144" s="308"/>
      <c r="J144" s="308"/>
      <c r="K144" s="308"/>
    </row>
    <row r="145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="1" customFormat="1" ht="45" customHeight="1">
      <c r="B147" s="284"/>
      <c r="C147" s="285" t="s">
        <v>853</v>
      </c>
      <c r="D147" s="285"/>
      <c r="E147" s="285"/>
      <c r="F147" s="285"/>
      <c r="G147" s="285"/>
      <c r="H147" s="285"/>
      <c r="I147" s="285"/>
      <c r="J147" s="285"/>
      <c r="K147" s="286"/>
    </row>
    <row r="148" s="1" customFormat="1" ht="17.25" customHeight="1">
      <c r="B148" s="284"/>
      <c r="C148" s="287" t="s">
        <v>788</v>
      </c>
      <c r="D148" s="287"/>
      <c r="E148" s="287"/>
      <c r="F148" s="287" t="s">
        <v>789</v>
      </c>
      <c r="G148" s="288"/>
      <c r="H148" s="287" t="s">
        <v>62</v>
      </c>
      <c r="I148" s="287" t="s">
        <v>65</v>
      </c>
      <c r="J148" s="287" t="s">
        <v>790</v>
      </c>
      <c r="K148" s="286"/>
    </row>
    <row r="149" s="1" customFormat="1" ht="17.25" customHeight="1">
      <c r="B149" s="284"/>
      <c r="C149" s="289" t="s">
        <v>791</v>
      </c>
      <c r="D149" s="289"/>
      <c r="E149" s="289"/>
      <c r="F149" s="290" t="s">
        <v>792</v>
      </c>
      <c r="G149" s="291"/>
      <c r="H149" s="289"/>
      <c r="I149" s="289"/>
      <c r="J149" s="289" t="s">
        <v>793</v>
      </c>
      <c r="K149" s="286"/>
    </row>
    <row r="150" s="1" customFormat="1" ht="5.25" customHeight="1">
      <c r="B150" s="297"/>
      <c r="C150" s="292"/>
      <c r="D150" s="292"/>
      <c r="E150" s="292"/>
      <c r="F150" s="292"/>
      <c r="G150" s="293"/>
      <c r="H150" s="292"/>
      <c r="I150" s="292"/>
      <c r="J150" s="292"/>
      <c r="K150" s="320"/>
    </row>
    <row r="151" s="1" customFormat="1" ht="15" customHeight="1">
      <c r="B151" s="297"/>
      <c r="C151" s="324" t="s">
        <v>797</v>
      </c>
      <c r="D151" s="272"/>
      <c r="E151" s="272"/>
      <c r="F151" s="325" t="s">
        <v>794</v>
      </c>
      <c r="G151" s="272"/>
      <c r="H151" s="324" t="s">
        <v>834</v>
      </c>
      <c r="I151" s="324" t="s">
        <v>796</v>
      </c>
      <c r="J151" s="324">
        <v>120</v>
      </c>
      <c r="K151" s="320"/>
    </row>
    <row r="152" s="1" customFormat="1" ht="15" customHeight="1">
      <c r="B152" s="297"/>
      <c r="C152" s="324" t="s">
        <v>843</v>
      </c>
      <c r="D152" s="272"/>
      <c r="E152" s="272"/>
      <c r="F152" s="325" t="s">
        <v>794</v>
      </c>
      <c r="G152" s="272"/>
      <c r="H152" s="324" t="s">
        <v>854</v>
      </c>
      <c r="I152" s="324" t="s">
        <v>796</v>
      </c>
      <c r="J152" s="324" t="s">
        <v>845</v>
      </c>
      <c r="K152" s="320"/>
    </row>
    <row r="153" s="1" customFormat="1" ht="15" customHeight="1">
      <c r="B153" s="297"/>
      <c r="C153" s="324" t="s">
        <v>742</v>
      </c>
      <c r="D153" s="272"/>
      <c r="E153" s="272"/>
      <c r="F153" s="325" t="s">
        <v>794</v>
      </c>
      <c r="G153" s="272"/>
      <c r="H153" s="324" t="s">
        <v>855</v>
      </c>
      <c r="I153" s="324" t="s">
        <v>796</v>
      </c>
      <c r="J153" s="324" t="s">
        <v>845</v>
      </c>
      <c r="K153" s="320"/>
    </row>
    <row r="154" s="1" customFormat="1" ht="15" customHeight="1">
      <c r="B154" s="297"/>
      <c r="C154" s="324" t="s">
        <v>799</v>
      </c>
      <c r="D154" s="272"/>
      <c r="E154" s="272"/>
      <c r="F154" s="325" t="s">
        <v>800</v>
      </c>
      <c r="G154" s="272"/>
      <c r="H154" s="324" t="s">
        <v>834</v>
      </c>
      <c r="I154" s="324" t="s">
        <v>796</v>
      </c>
      <c r="J154" s="324">
        <v>50</v>
      </c>
      <c r="K154" s="320"/>
    </row>
    <row r="155" s="1" customFormat="1" ht="15" customHeight="1">
      <c r="B155" s="297"/>
      <c r="C155" s="324" t="s">
        <v>802</v>
      </c>
      <c r="D155" s="272"/>
      <c r="E155" s="272"/>
      <c r="F155" s="325" t="s">
        <v>794</v>
      </c>
      <c r="G155" s="272"/>
      <c r="H155" s="324" t="s">
        <v>834</v>
      </c>
      <c r="I155" s="324" t="s">
        <v>804</v>
      </c>
      <c r="J155" s="324"/>
      <c r="K155" s="320"/>
    </row>
    <row r="156" s="1" customFormat="1" ht="15" customHeight="1">
      <c r="B156" s="297"/>
      <c r="C156" s="324" t="s">
        <v>813</v>
      </c>
      <c r="D156" s="272"/>
      <c r="E156" s="272"/>
      <c r="F156" s="325" t="s">
        <v>800</v>
      </c>
      <c r="G156" s="272"/>
      <c r="H156" s="324" t="s">
        <v>834</v>
      </c>
      <c r="I156" s="324" t="s">
        <v>796</v>
      </c>
      <c r="J156" s="324">
        <v>50</v>
      </c>
      <c r="K156" s="320"/>
    </row>
    <row r="157" s="1" customFormat="1" ht="15" customHeight="1">
      <c r="B157" s="297"/>
      <c r="C157" s="324" t="s">
        <v>821</v>
      </c>
      <c r="D157" s="272"/>
      <c r="E157" s="272"/>
      <c r="F157" s="325" t="s">
        <v>800</v>
      </c>
      <c r="G157" s="272"/>
      <c r="H157" s="324" t="s">
        <v>834</v>
      </c>
      <c r="I157" s="324" t="s">
        <v>796</v>
      </c>
      <c r="J157" s="324">
        <v>50</v>
      </c>
      <c r="K157" s="320"/>
    </row>
    <row r="158" s="1" customFormat="1" ht="15" customHeight="1">
      <c r="B158" s="297"/>
      <c r="C158" s="324" t="s">
        <v>819</v>
      </c>
      <c r="D158" s="272"/>
      <c r="E158" s="272"/>
      <c r="F158" s="325" t="s">
        <v>800</v>
      </c>
      <c r="G158" s="272"/>
      <c r="H158" s="324" t="s">
        <v>834</v>
      </c>
      <c r="I158" s="324" t="s">
        <v>796</v>
      </c>
      <c r="J158" s="324">
        <v>50</v>
      </c>
      <c r="K158" s="320"/>
    </row>
    <row r="159" s="1" customFormat="1" ht="15" customHeight="1">
      <c r="B159" s="297"/>
      <c r="C159" s="324" t="s">
        <v>96</v>
      </c>
      <c r="D159" s="272"/>
      <c r="E159" s="272"/>
      <c r="F159" s="325" t="s">
        <v>794</v>
      </c>
      <c r="G159" s="272"/>
      <c r="H159" s="324" t="s">
        <v>856</v>
      </c>
      <c r="I159" s="324" t="s">
        <v>796</v>
      </c>
      <c r="J159" s="324" t="s">
        <v>857</v>
      </c>
      <c r="K159" s="320"/>
    </row>
    <row r="160" s="1" customFormat="1" ht="15" customHeight="1">
      <c r="B160" s="297"/>
      <c r="C160" s="324" t="s">
        <v>858</v>
      </c>
      <c r="D160" s="272"/>
      <c r="E160" s="272"/>
      <c r="F160" s="325" t="s">
        <v>794</v>
      </c>
      <c r="G160" s="272"/>
      <c r="H160" s="324" t="s">
        <v>859</v>
      </c>
      <c r="I160" s="324" t="s">
        <v>829</v>
      </c>
      <c r="J160" s="324"/>
      <c r="K160" s="320"/>
    </row>
    <row r="161" s="1" customFormat="1" ht="15" customHeight="1">
      <c r="B161" s="326"/>
      <c r="C161" s="306"/>
      <c r="D161" s="306"/>
      <c r="E161" s="306"/>
      <c r="F161" s="306"/>
      <c r="G161" s="306"/>
      <c r="H161" s="306"/>
      <c r="I161" s="306"/>
      <c r="J161" s="306"/>
      <c r="K161" s="327"/>
    </row>
    <row r="162" s="1" customFormat="1" ht="18.75" customHeight="1">
      <c r="B162" s="308"/>
      <c r="C162" s="318"/>
      <c r="D162" s="318"/>
      <c r="E162" s="318"/>
      <c r="F162" s="328"/>
      <c r="G162" s="318"/>
      <c r="H162" s="318"/>
      <c r="I162" s="318"/>
      <c r="J162" s="318"/>
      <c r="K162" s="308"/>
    </row>
    <row r="163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="1" customFormat="1" ht="7.5" customHeight="1">
      <c r="B164" s="259"/>
      <c r="C164" s="260"/>
      <c r="D164" s="260"/>
      <c r="E164" s="260"/>
      <c r="F164" s="260"/>
      <c r="G164" s="260"/>
      <c r="H164" s="260"/>
      <c r="I164" s="260"/>
      <c r="J164" s="260"/>
      <c r="K164" s="261"/>
    </row>
    <row r="165" s="1" customFormat="1" ht="45" customHeight="1">
      <c r="B165" s="262"/>
      <c r="C165" s="263" t="s">
        <v>860</v>
      </c>
      <c r="D165" s="263"/>
      <c r="E165" s="263"/>
      <c r="F165" s="263"/>
      <c r="G165" s="263"/>
      <c r="H165" s="263"/>
      <c r="I165" s="263"/>
      <c r="J165" s="263"/>
      <c r="K165" s="264"/>
    </row>
    <row r="166" s="1" customFormat="1" ht="17.25" customHeight="1">
      <c r="B166" s="262"/>
      <c r="C166" s="287" t="s">
        <v>788</v>
      </c>
      <c r="D166" s="287"/>
      <c r="E166" s="287"/>
      <c r="F166" s="287" t="s">
        <v>789</v>
      </c>
      <c r="G166" s="329"/>
      <c r="H166" s="330" t="s">
        <v>62</v>
      </c>
      <c r="I166" s="330" t="s">
        <v>65</v>
      </c>
      <c r="J166" s="287" t="s">
        <v>790</v>
      </c>
      <c r="K166" s="264"/>
    </row>
    <row r="167" s="1" customFormat="1" ht="17.25" customHeight="1">
      <c r="B167" s="265"/>
      <c r="C167" s="289" t="s">
        <v>791</v>
      </c>
      <c r="D167" s="289"/>
      <c r="E167" s="289"/>
      <c r="F167" s="290" t="s">
        <v>792</v>
      </c>
      <c r="G167" s="331"/>
      <c r="H167" s="332"/>
      <c r="I167" s="332"/>
      <c r="J167" s="289" t="s">
        <v>793</v>
      </c>
      <c r="K167" s="267"/>
    </row>
    <row r="168" s="1" customFormat="1" ht="5.25" customHeight="1">
      <c r="B168" s="297"/>
      <c r="C168" s="292"/>
      <c r="D168" s="292"/>
      <c r="E168" s="292"/>
      <c r="F168" s="292"/>
      <c r="G168" s="293"/>
      <c r="H168" s="292"/>
      <c r="I168" s="292"/>
      <c r="J168" s="292"/>
      <c r="K168" s="320"/>
    </row>
    <row r="169" s="1" customFormat="1" ht="15" customHeight="1">
      <c r="B169" s="297"/>
      <c r="C169" s="272" t="s">
        <v>797</v>
      </c>
      <c r="D169" s="272"/>
      <c r="E169" s="272"/>
      <c r="F169" s="295" t="s">
        <v>794</v>
      </c>
      <c r="G169" s="272"/>
      <c r="H169" s="272" t="s">
        <v>834</v>
      </c>
      <c r="I169" s="272" t="s">
        <v>796</v>
      </c>
      <c r="J169" s="272">
        <v>120</v>
      </c>
      <c r="K169" s="320"/>
    </row>
    <row r="170" s="1" customFormat="1" ht="15" customHeight="1">
      <c r="B170" s="297"/>
      <c r="C170" s="272" t="s">
        <v>843</v>
      </c>
      <c r="D170" s="272"/>
      <c r="E170" s="272"/>
      <c r="F170" s="295" t="s">
        <v>794</v>
      </c>
      <c r="G170" s="272"/>
      <c r="H170" s="272" t="s">
        <v>844</v>
      </c>
      <c r="I170" s="272" t="s">
        <v>796</v>
      </c>
      <c r="J170" s="272" t="s">
        <v>845</v>
      </c>
      <c r="K170" s="320"/>
    </row>
    <row r="171" s="1" customFormat="1" ht="15" customHeight="1">
      <c r="B171" s="297"/>
      <c r="C171" s="272" t="s">
        <v>742</v>
      </c>
      <c r="D171" s="272"/>
      <c r="E171" s="272"/>
      <c r="F171" s="295" t="s">
        <v>794</v>
      </c>
      <c r="G171" s="272"/>
      <c r="H171" s="272" t="s">
        <v>861</v>
      </c>
      <c r="I171" s="272" t="s">
        <v>796</v>
      </c>
      <c r="J171" s="272" t="s">
        <v>845</v>
      </c>
      <c r="K171" s="320"/>
    </row>
    <row r="172" s="1" customFormat="1" ht="15" customHeight="1">
      <c r="B172" s="297"/>
      <c r="C172" s="272" t="s">
        <v>799</v>
      </c>
      <c r="D172" s="272"/>
      <c r="E172" s="272"/>
      <c r="F172" s="295" t="s">
        <v>800</v>
      </c>
      <c r="G172" s="272"/>
      <c r="H172" s="272" t="s">
        <v>861</v>
      </c>
      <c r="I172" s="272" t="s">
        <v>796</v>
      </c>
      <c r="J172" s="272">
        <v>50</v>
      </c>
      <c r="K172" s="320"/>
    </row>
    <row r="173" s="1" customFormat="1" ht="15" customHeight="1">
      <c r="B173" s="297"/>
      <c r="C173" s="272" t="s">
        <v>802</v>
      </c>
      <c r="D173" s="272"/>
      <c r="E173" s="272"/>
      <c r="F173" s="295" t="s">
        <v>794</v>
      </c>
      <c r="G173" s="272"/>
      <c r="H173" s="272" t="s">
        <v>861</v>
      </c>
      <c r="I173" s="272" t="s">
        <v>804</v>
      </c>
      <c r="J173" s="272"/>
      <c r="K173" s="320"/>
    </row>
    <row r="174" s="1" customFormat="1" ht="15" customHeight="1">
      <c r="B174" s="297"/>
      <c r="C174" s="272" t="s">
        <v>813</v>
      </c>
      <c r="D174" s="272"/>
      <c r="E174" s="272"/>
      <c r="F174" s="295" t="s">
        <v>800</v>
      </c>
      <c r="G174" s="272"/>
      <c r="H174" s="272" t="s">
        <v>861</v>
      </c>
      <c r="I174" s="272" t="s">
        <v>796</v>
      </c>
      <c r="J174" s="272">
        <v>50</v>
      </c>
      <c r="K174" s="320"/>
    </row>
    <row r="175" s="1" customFormat="1" ht="15" customHeight="1">
      <c r="B175" s="297"/>
      <c r="C175" s="272" t="s">
        <v>821</v>
      </c>
      <c r="D175" s="272"/>
      <c r="E175" s="272"/>
      <c r="F175" s="295" t="s">
        <v>800</v>
      </c>
      <c r="G175" s="272"/>
      <c r="H175" s="272" t="s">
        <v>861</v>
      </c>
      <c r="I175" s="272" t="s">
        <v>796</v>
      </c>
      <c r="J175" s="272">
        <v>50</v>
      </c>
      <c r="K175" s="320"/>
    </row>
    <row r="176" s="1" customFormat="1" ht="15" customHeight="1">
      <c r="B176" s="297"/>
      <c r="C176" s="272" t="s">
        <v>819</v>
      </c>
      <c r="D176" s="272"/>
      <c r="E176" s="272"/>
      <c r="F176" s="295" t="s">
        <v>800</v>
      </c>
      <c r="G176" s="272"/>
      <c r="H176" s="272" t="s">
        <v>861</v>
      </c>
      <c r="I176" s="272" t="s">
        <v>796</v>
      </c>
      <c r="J176" s="272">
        <v>50</v>
      </c>
      <c r="K176" s="320"/>
    </row>
    <row r="177" s="1" customFormat="1" ht="15" customHeight="1">
      <c r="B177" s="297"/>
      <c r="C177" s="272" t="s">
        <v>122</v>
      </c>
      <c r="D177" s="272"/>
      <c r="E177" s="272"/>
      <c r="F177" s="295" t="s">
        <v>794</v>
      </c>
      <c r="G177" s="272"/>
      <c r="H177" s="272" t="s">
        <v>862</v>
      </c>
      <c r="I177" s="272" t="s">
        <v>863</v>
      </c>
      <c r="J177" s="272"/>
      <c r="K177" s="320"/>
    </row>
    <row r="178" s="1" customFormat="1" ht="15" customHeight="1">
      <c r="B178" s="297"/>
      <c r="C178" s="272" t="s">
        <v>65</v>
      </c>
      <c r="D178" s="272"/>
      <c r="E178" s="272"/>
      <c r="F178" s="295" t="s">
        <v>794</v>
      </c>
      <c r="G178" s="272"/>
      <c r="H178" s="272" t="s">
        <v>864</v>
      </c>
      <c r="I178" s="272" t="s">
        <v>865</v>
      </c>
      <c r="J178" s="272">
        <v>1</v>
      </c>
      <c r="K178" s="320"/>
    </row>
    <row r="179" s="1" customFormat="1" ht="15" customHeight="1">
      <c r="B179" s="297"/>
      <c r="C179" s="272" t="s">
        <v>61</v>
      </c>
      <c r="D179" s="272"/>
      <c r="E179" s="272"/>
      <c r="F179" s="295" t="s">
        <v>794</v>
      </c>
      <c r="G179" s="272"/>
      <c r="H179" s="272" t="s">
        <v>866</v>
      </c>
      <c r="I179" s="272" t="s">
        <v>796</v>
      </c>
      <c r="J179" s="272">
        <v>20</v>
      </c>
      <c r="K179" s="320"/>
    </row>
    <row r="180" s="1" customFormat="1" ht="15" customHeight="1">
      <c r="B180" s="297"/>
      <c r="C180" s="272" t="s">
        <v>62</v>
      </c>
      <c r="D180" s="272"/>
      <c r="E180" s="272"/>
      <c r="F180" s="295" t="s">
        <v>794</v>
      </c>
      <c r="G180" s="272"/>
      <c r="H180" s="272" t="s">
        <v>867</v>
      </c>
      <c r="I180" s="272" t="s">
        <v>796</v>
      </c>
      <c r="J180" s="272">
        <v>255</v>
      </c>
      <c r="K180" s="320"/>
    </row>
    <row r="181" s="1" customFormat="1" ht="15" customHeight="1">
      <c r="B181" s="297"/>
      <c r="C181" s="272" t="s">
        <v>123</v>
      </c>
      <c r="D181" s="272"/>
      <c r="E181" s="272"/>
      <c r="F181" s="295" t="s">
        <v>794</v>
      </c>
      <c r="G181" s="272"/>
      <c r="H181" s="272" t="s">
        <v>758</v>
      </c>
      <c r="I181" s="272" t="s">
        <v>796</v>
      </c>
      <c r="J181" s="272">
        <v>10</v>
      </c>
      <c r="K181" s="320"/>
    </row>
    <row r="182" s="1" customFormat="1" ht="15" customHeight="1">
      <c r="B182" s="297"/>
      <c r="C182" s="272" t="s">
        <v>124</v>
      </c>
      <c r="D182" s="272"/>
      <c r="E182" s="272"/>
      <c r="F182" s="295" t="s">
        <v>794</v>
      </c>
      <c r="G182" s="272"/>
      <c r="H182" s="272" t="s">
        <v>868</v>
      </c>
      <c r="I182" s="272" t="s">
        <v>829</v>
      </c>
      <c r="J182" s="272"/>
      <c r="K182" s="320"/>
    </row>
    <row r="183" s="1" customFormat="1" ht="15" customHeight="1">
      <c r="B183" s="297"/>
      <c r="C183" s="272" t="s">
        <v>869</v>
      </c>
      <c r="D183" s="272"/>
      <c r="E183" s="272"/>
      <c r="F183" s="295" t="s">
        <v>794</v>
      </c>
      <c r="G183" s="272"/>
      <c r="H183" s="272" t="s">
        <v>870</v>
      </c>
      <c r="I183" s="272" t="s">
        <v>829</v>
      </c>
      <c r="J183" s="272"/>
      <c r="K183" s="320"/>
    </row>
    <row r="184" s="1" customFormat="1" ht="15" customHeight="1">
      <c r="B184" s="297"/>
      <c r="C184" s="272" t="s">
        <v>858</v>
      </c>
      <c r="D184" s="272"/>
      <c r="E184" s="272"/>
      <c r="F184" s="295" t="s">
        <v>794</v>
      </c>
      <c r="G184" s="272"/>
      <c r="H184" s="272" t="s">
        <v>871</v>
      </c>
      <c r="I184" s="272" t="s">
        <v>829</v>
      </c>
      <c r="J184" s="272"/>
      <c r="K184" s="320"/>
    </row>
    <row r="185" s="1" customFormat="1" ht="15" customHeight="1">
      <c r="B185" s="297"/>
      <c r="C185" s="272" t="s">
        <v>126</v>
      </c>
      <c r="D185" s="272"/>
      <c r="E185" s="272"/>
      <c r="F185" s="295" t="s">
        <v>800</v>
      </c>
      <c r="G185" s="272"/>
      <c r="H185" s="272" t="s">
        <v>872</v>
      </c>
      <c r="I185" s="272" t="s">
        <v>796</v>
      </c>
      <c r="J185" s="272">
        <v>50</v>
      </c>
      <c r="K185" s="320"/>
    </row>
    <row r="186" s="1" customFormat="1" ht="15" customHeight="1">
      <c r="B186" s="297"/>
      <c r="C186" s="272" t="s">
        <v>873</v>
      </c>
      <c r="D186" s="272"/>
      <c r="E186" s="272"/>
      <c r="F186" s="295" t="s">
        <v>800</v>
      </c>
      <c r="G186" s="272"/>
      <c r="H186" s="272" t="s">
        <v>874</v>
      </c>
      <c r="I186" s="272" t="s">
        <v>875</v>
      </c>
      <c r="J186" s="272"/>
      <c r="K186" s="320"/>
    </row>
    <row r="187" s="1" customFormat="1" ht="15" customHeight="1">
      <c r="B187" s="297"/>
      <c r="C187" s="272" t="s">
        <v>876</v>
      </c>
      <c r="D187" s="272"/>
      <c r="E187" s="272"/>
      <c r="F187" s="295" t="s">
        <v>800</v>
      </c>
      <c r="G187" s="272"/>
      <c r="H187" s="272" t="s">
        <v>877</v>
      </c>
      <c r="I187" s="272" t="s">
        <v>875</v>
      </c>
      <c r="J187" s="272"/>
      <c r="K187" s="320"/>
    </row>
    <row r="188" s="1" customFormat="1" ht="15" customHeight="1">
      <c r="B188" s="297"/>
      <c r="C188" s="272" t="s">
        <v>878</v>
      </c>
      <c r="D188" s="272"/>
      <c r="E188" s="272"/>
      <c r="F188" s="295" t="s">
        <v>800</v>
      </c>
      <c r="G188" s="272"/>
      <c r="H188" s="272" t="s">
        <v>879</v>
      </c>
      <c r="I188" s="272" t="s">
        <v>875</v>
      </c>
      <c r="J188" s="272"/>
      <c r="K188" s="320"/>
    </row>
    <row r="189" s="1" customFormat="1" ht="15" customHeight="1">
      <c r="B189" s="297"/>
      <c r="C189" s="333" t="s">
        <v>880</v>
      </c>
      <c r="D189" s="272"/>
      <c r="E189" s="272"/>
      <c r="F189" s="295" t="s">
        <v>800</v>
      </c>
      <c r="G189" s="272"/>
      <c r="H189" s="272" t="s">
        <v>881</v>
      </c>
      <c r="I189" s="272" t="s">
        <v>882</v>
      </c>
      <c r="J189" s="334" t="s">
        <v>883</v>
      </c>
      <c r="K189" s="320"/>
    </row>
    <row r="190" s="1" customFormat="1" ht="15" customHeight="1">
      <c r="B190" s="297"/>
      <c r="C190" s="333" t="s">
        <v>50</v>
      </c>
      <c r="D190" s="272"/>
      <c r="E190" s="272"/>
      <c r="F190" s="295" t="s">
        <v>794</v>
      </c>
      <c r="G190" s="272"/>
      <c r="H190" s="269" t="s">
        <v>884</v>
      </c>
      <c r="I190" s="272" t="s">
        <v>885</v>
      </c>
      <c r="J190" s="272"/>
      <c r="K190" s="320"/>
    </row>
    <row r="191" s="1" customFormat="1" ht="15" customHeight="1">
      <c r="B191" s="297"/>
      <c r="C191" s="333" t="s">
        <v>886</v>
      </c>
      <c r="D191" s="272"/>
      <c r="E191" s="272"/>
      <c r="F191" s="295" t="s">
        <v>794</v>
      </c>
      <c r="G191" s="272"/>
      <c r="H191" s="272" t="s">
        <v>887</v>
      </c>
      <c r="I191" s="272" t="s">
        <v>829</v>
      </c>
      <c r="J191" s="272"/>
      <c r="K191" s="320"/>
    </row>
    <row r="192" s="1" customFormat="1" ht="15" customHeight="1">
      <c r="B192" s="297"/>
      <c r="C192" s="333" t="s">
        <v>888</v>
      </c>
      <c r="D192" s="272"/>
      <c r="E192" s="272"/>
      <c r="F192" s="295" t="s">
        <v>794</v>
      </c>
      <c r="G192" s="272"/>
      <c r="H192" s="272" t="s">
        <v>889</v>
      </c>
      <c r="I192" s="272" t="s">
        <v>829</v>
      </c>
      <c r="J192" s="272"/>
      <c r="K192" s="320"/>
    </row>
    <row r="193" s="1" customFormat="1" ht="15" customHeight="1">
      <c r="B193" s="297"/>
      <c r="C193" s="333" t="s">
        <v>890</v>
      </c>
      <c r="D193" s="272"/>
      <c r="E193" s="272"/>
      <c r="F193" s="295" t="s">
        <v>800</v>
      </c>
      <c r="G193" s="272"/>
      <c r="H193" s="272" t="s">
        <v>891</v>
      </c>
      <c r="I193" s="272" t="s">
        <v>829</v>
      </c>
      <c r="J193" s="272"/>
      <c r="K193" s="320"/>
    </row>
    <row r="194" s="1" customFormat="1" ht="15" customHeight="1">
      <c r="B194" s="326"/>
      <c r="C194" s="335"/>
      <c r="D194" s="306"/>
      <c r="E194" s="306"/>
      <c r="F194" s="306"/>
      <c r="G194" s="306"/>
      <c r="H194" s="306"/>
      <c r="I194" s="306"/>
      <c r="J194" s="306"/>
      <c r="K194" s="327"/>
    </row>
    <row r="195" s="1" customFormat="1" ht="18.75" customHeight="1">
      <c r="B195" s="308"/>
      <c r="C195" s="318"/>
      <c r="D195" s="318"/>
      <c r="E195" s="318"/>
      <c r="F195" s="328"/>
      <c r="G195" s="318"/>
      <c r="H195" s="318"/>
      <c r="I195" s="318"/>
      <c r="J195" s="318"/>
      <c r="K195" s="308"/>
    </row>
    <row r="196" s="1" customFormat="1" ht="18.75" customHeight="1">
      <c r="B196" s="308"/>
      <c r="C196" s="318"/>
      <c r="D196" s="318"/>
      <c r="E196" s="318"/>
      <c r="F196" s="328"/>
      <c r="G196" s="318"/>
      <c r="H196" s="318"/>
      <c r="I196" s="318"/>
      <c r="J196" s="318"/>
      <c r="K196" s="308"/>
    </row>
    <row r="197" s="1" customFormat="1" ht="18.75" customHeight="1"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</row>
    <row r="198" s="1" customFormat="1" ht="13.5">
      <c r="B198" s="259"/>
      <c r="C198" s="260"/>
      <c r="D198" s="260"/>
      <c r="E198" s="260"/>
      <c r="F198" s="260"/>
      <c r="G198" s="260"/>
      <c r="H198" s="260"/>
      <c r="I198" s="260"/>
      <c r="J198" s="260"/>
      <c r="K198" s="261"/>
    </row>
    <row r="199" s="1" customFormat="1" ht="21">
      <c r="B199" s="262"/>
      <c r="C199" s="263" t="s">
        <v>892</v>
      </c>
      <c r="D199" s="263"/>
      <c r="E199" s="263"/>
      <c r="F199" s="263"/>
      <c r="G199" s="263"/>
      <c r="H199" s="263"/>
      <c r="I199" s="263"/>
      <c r="J199" s="263"/>
      <c r="K199" s="264"/>
    </row>
    <row r="200" s="1" customFormat="1" ht="25.5" customHeight="1">
      <c r="B200" s="262"/>
      <c r="C200" s="336" t="s">
        <v>893</v>
      </c>
      <c r="D200" s="336"/>
      <c r="E200" s="336"/>
      <c r="F200" s="336" t="s">
        <v>894</v>
      </c>
      <c r="G200" s="337"/>
      <c r="H200" s="336" t="s">
        <v>895</v>
      </c>
      <c r="I200" s="336"/>
      <c r="J200" s="336"/>
      <c r="K200" s="264"/>
    </row>
    <row r="201" s="1" customFormat="1" ht="5.25" customHeight="1">
      <c r="B201" s="297"/>
      <c r="C201" s="292"/>
      <c r="D201" s="292"/>
      <c r="E201" s="292"/>
      <c r="F201" s="292"/>
      <c r="G201" s="318"/>
      <c r="H201" s="292"/>
      <c r="I201" s="292"/>
      <c r="J201" s="292"/>
      <c r="K201" s="320"/>
    </row>
    <row r="202" s="1" customFormat="1" ht="15" customHeight="1">
      <c r="B202" s="297"/>
      <c r="C202" s="272" t="s">
        <v>885</v>
      </c>
      <c r="D202" s="272"/>
      <c r="E202" s="272"/>
      <c r="F202" s="295" t="s">
        <v>51</v>
      </c>
      <c r="G202" s="272"/>
      <c r="H202" s="272" t="s">
        <v>896</v>
      </c>
      <c r="I202" s="272"/>
      <c r="J202" s="272"/>
      <c r="K202" s="320"/>
    </row>
    <row r="203" s="1" customFormat="1" ht="15" customHeight="1">
      <c r="B203" s="297"/>
      <c r="C203" s="272"/>
      <c r="D203" s="272"/>
      <c r="E203" s="272"/>
      <c r="F203" s="295" t="s">
        <v>52</v>
      </c>
      <c r="G203" s="272"/>
      <c r="H203" s="272" t="s">
        <v>897</v>
      </c>
      <c r="I203" s="272"/>
      <c r="J203" s="272"/>
      <c r="K203" s="320"/>
    </row>
    <row r="204" s="1" customFormat="1" ht="15" customHeight="1">
      <c r="B204" s="297"/>
      <c r="C204" s="272"/>
      <c r="D204" s="272"/>
      <c r="E204" s="272"/>
      <c r="F204" s="295" t="s">
        <v>55</v>
      </c>
      <c r="G204" s="272"/>
      <c r="H204" s="272" t="s">
        <v>898</v>
      </c>
      <c r="I204" s="272"/>
      <c r="J204" s="272"/>
      <c r="K204" s="320"/>
    </row>
    <row r="205" s="1" customFormat="1" ht="15" customHeight="1">
      <c r="B205" s="297"/>
      <c r="C205" s="272"/>
      <c r="D205" s="272"/>
      <c r="E205" s="272"/>
      <c r="F205" s="295" t="s">
        <v>53</v>
      </c>
      <c r="G205" s="272"/>
      <c r="H205" s="272" t="s">
        <v>899</v>
      </c>
      <c r="I205" s="272"/>
      <c r="J205" s="272"/>
      <c r="K205" s="320"/>
    </row>
    <row r="206" s="1" customFormat="1" ht="15" customHeight="1">
      <c r="B206" s="297"/>
      <c r="C206" s="272"/>
      <c r="D206" s="272"/>
      <c r="E206" s="272"/>
      <c r="F206" s="295" t="s">
        <v>54</v>
      </c>
      <c r="G206" s="272"/>
      <c r="H206" s="272" t="s">
        <v>900</v>
      </c>
      <c r="I206" s="272"/>
      <c r="J206" s="272"/>
      <c r="K206" s="320"/>
    </row>
    <row r="207" s="1" customFormat="1" ht="15" customHeight="1">
      <c r="B207" s="297"/>
      <c r="C207" s="272"/>
      <c r="D207" s="272"/>
      <c r="E207" s="272"/>
      <c r="F207" s="295"/>
      <c r="G207" s="272"/>
      <c r="H207" s="272"/>
      <c r="I207" s="272"/>
      <c r="J207" s="272"/>
      <c r="K207" s="320"/>
    </row>
    <row r="208" s="1" customFormat="1" ht="15" customHeight="1">
      <c r="B208" s="297"/>
      <c r="C208" s="272" t="s">
        <v>841</v>
      </c>
      <c r="D208" s="272"/>
      <c r="E208" s="272"/>
      <c r="F208" s="295" t="s">
        <v>88</v>
      </c>
      <c r="G208" s="272"/>
      <c r="H208" s="272" t="s">
        <v>901</v>
      </c>
      <c r="I208" s="272"/>
      <c r="J208" s="272"/>
      <c r="K208" s="320"/>
    </row>
    <row r="209" s="1" customFormat="1" ht="15" customHeight="1">
      <c r="B209" s="297"/>
      <c r="C209" s="272"/>
      <c r="D209" s="272"/>
      <c r="E209" s="272"/>
      <c r="F209" s="295" t="s">
        <v>737</v>
      </c>
      <c r="G209" s="272"/>
      <c r="H209" s="272" t="s">
        <v>738</v>
      </c>
      <c r="I209" s="272"/>
      <c r="J209" s="272"/>
      <c r="K209" s="320"/>
    </row>
    <row r="210" s="1" customFormat="1" ht="15" customHeight="1">
      <c r="B210" s="297"/>
      <c r="C210" s="272"/>
      <c r="D210" s="272"/>
      <c r="E210" s="272"/>
      <c r="F210" s="295" t="s">
        <v>735</v>
      </c>
      <c r="G210" s="272"/>
      <c r="H210" s="272" t="s">
        <v>902</v>
      </c>
      <c r="I210" s="272"/>
      <c r="J210" s="272"/>
      <c r="K210" s="320"/>
    </row>
    <row r="211" s="1" customFormat="1" ht="15" customHeight="1">
      <c r="B211" s="338"/>
      <c r="C211" s="272"/>
      <c r="D211" s="272"/>
      <c r="E211" s="272"/>
      <c r="F211" s="295" t="s">
        <v>739</v>
      </c>
      <c r="G211" s="333"/>
      <c r="H211" s="324" t="s">
        <v>740</v>
      </c>
      <c r="I211" s="324"/>
      <c r="J211" s="324"/>
      <c r="K211" s="339"/>
    </row>
    <row r="212" s="1" customFormat="1" ht="15" customHeight="1">
      <c r="B212" s="338"/>
      <c r="C212" s="272"/>
      <c r="D212" s="272"/>
      <c r="E212" s="272"/>
      <c r="F212" s="295" t="s">
        <v>669</v>
      </c>
      <c r="G212" s="333"/>
      <c r="H212" s="324" t="s">
        <v>903</v>
      </c>
      <c r="I212" s="324"/>
      <c r="J212" s="324"/>
      <c r="K212" s="339"/>
    </row>
    <row r="213" s="1" customFormat="1" ht="15" customHeight="1">
      <c r="B213" s="338"/>
      <c r="C213" s="272"/>
      <c r="D213" s="272"/>
      <c r="E213" s="272"/>
      <c r="F213" s="295"/>
      <c r="G213" s="333"/>
      <c r="H213" s="324"/>
      <c r="I213" s="324"/>
      <c r="J213" s="324"/>
      <c r="K213" s="339"/>
    </row>
    <row r="214" s="1" customFormat="1" ht="15" customHeight="1">
      <c r="B214" s="338"/>
      <c r="C214" s="272" t="s">
        <v>865</v>
      </c>
      <c r="D214" s="272"/>
      <c r="E214" s="272"/>
      <c r="F214" s="295">
        <v>1</v>
      </c>
      <c r="G214" s="333"/>
      <c r="H214" s="324" t="s">
        <v>904</v>
      </c>
      <c r="I214" s="324"/>
      <c r="J214" s="324"/>
      <c r="K214" s="339"/>
    </row>
    <row r="215" s="1" customFormat="1" ht="15" customHeight="1">
      <c r="B215" s="338"/>
      <c r="C215" s="272"/>
      <c r="D215" s="272"/>
      <c r="E215" s="272"/>
      <c r="F215" s="295">
        <v>2</v>
      </c>
      <c r="G215" s="333"/>
      <c r="H215" s="324" t="s">
        <v>905</v>
      </c>
      <c r="I215" s="324"/>
      <c r="J215" s="324"/>
      <c r="K215" s="339"/>
    </row>
    <row r="216" s="1" customFormat="1" ht="15" customHeight="1">
      <c r="B216" s="338"/>
      <c r="C216" s="272"/>
      <c r="D216" s="272"/>
      <c r="E216" s="272"/>
      <c r="F216" s="295">
        <v>3</v>
      </c>
      <c r="G216" s="333"/>
      <c r="H216" s="324" t="s">
        <v>906</v>
      </c>
      <c r="I216" s="324"/>
      <c r="J216" s="324"/>
      <c r="K216" s="339"/>
    </row>
    <row r="217" s="1" customFormat="1" ht="15" customHeight="1">
      <c r="B217" s="338"/>
      <c r="C217" s="272"/>
      <c r="D217" s="272"/>
      <c r="E217" s="272"/>
      <c r="F217" s="295">
        <v>4</v>
      </c>
      <c r="G217" s="333"/>
      <c r="H217" s="324" t="s">
        <v>907</v>
      </c>
      <c r="I217" s="324"/>
      <c r="J217" s="324"/>
      <c r="K217" s="339"/>
    </row>
    <row r="218" s="1" customFormat="1" ht="12.75" customHeight="1">
      <c r="B218" s="340"/>
      <c r="C218" s="341"/>
      <c r="D218" s="341"/>
      <c r="E218" s="341"/>
      <c r="F218" s="341"/>
      <c r="G218" s="341"/>
      <c r="H218" s="341"/>
      <c r="I218" s="341"/>
      <c r="J218" s="341"/>
      <c r="K218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František Příhoda - STORING spol. s r.o.</dc:creator>
  <cp:lastModifiedBy>Ing. František Příhoda - STORING spol. s r.o.</cp:lastModifiedBy>
  <dcterms:created xsi:type="dcterms:W3CDTF">2022-09-14T20:35:12Z</dcterms:created>
  <dcterms:modified xsi:type="dcterms:W3CDTF">2022-09-14T20:35:16Z</dcterms:modified>
</cp:coreProperties>
</file>