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ty\Cenové nabídky\2020\Kyjov. Město\"/>
    </mc:Choice>
  </mc:AlternateContent>
  <xr:revisionPtr revIDLastSave="0" documentId="13_ncr:1_{83E5F8E6-26B0-445C-BD29-2AFC78BF6665}" xr6:coauthVersionLast="47" xr6:coauthVersionMax="47" xr10:uidLastSave="{00000000-0000-0000-0000-000000000000}"/>
  <bookViews>
    <workbookView xWindow="30612" yWindow="-1668" windowWidth="30936" windowHeight="16896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5122020_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15122020_1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15122020_1 Pol'!$A$1:$G$113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I19" i="1" s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F43" i="1" s="1"/>
  <c r="G23" i="1" s="1"/>
  <c r="G112" i="12"/>
  <c r="BA47" i="12"/>
  <c r="BA44" i="12"/>
  <c r="BA29" i="12"/>
  <c r="BA27" i="12"/>
  <c r="BA20" i="12"/>
  <c r="BA10" i="12"/>
  <c r="G8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V8" i="12" s="1"/>
  <c r="G11" i="12"/>
  <c r="M11" i="12" s="1"/>
  <c r="I11" i="12"/>
  <c r="K11" i="12"/>
  <c r="O11" i="12"/>
  <c r="Q11" i="12"/>
  <c r="V11" i="12"/>
  <c r="G13" i="12"/>
  <c r="M13" i="12"/>
  <c r="V13" i="12"/>
  <c r="G14" i="12"/>
  <c r="I14" i="12"/>
  <c r="I13" i="12" s="1"/>
  <c r="K14" i="12"/>
  <c r="K13" i="12" s="1"/>
  <c r="M14" i="12"/>
  <c r="O14" i="12"/>
  <c r="O13" i="12" s="1"/>
  <c r="Q14" i="12"/>
  <c r="Q13" i="12" s="1"/>
  <c r="V14" i="12"/>
  <c r="G16" i="12"/>
  <c r="I16" i="12"/>
  <c r="K16" i="12"/>
  <c r="M16" i="12"/>
  <c r="O16" i="12"/>
  <c r="Q16" i="12"/>
  <c r="V16" i="12"/>
  <c r="K18" i="12"/>
  <c r="G19" i="12"/>
  <c r="M19" i="12" s="1"/>
  <c r="I19" i="12"/>
  <c r="I18" i="12" s="1"/>
  <c r="K19" i="12"/>
  <c r="O19" i="12"/>
  <c r="O18" i="12" s="1"/>
  <c r="Q19" i="12"/>
  <c r="Q18" i="12" s="1"/>
  <c r="V19" i="12"/>
  <c r="G21" i="12"/>
  <c r="M21" i="12" s="1"/>
  <c r="I21" i="12"/>
  <c r="K21" i="12"/>
  <c r="O21" i="12"/>
  <c r="Q21" i="12"/>
  <c r="V21" i="12"/>
  <c r="V18" i="12" s="1"/>
  <c r="G23" i="12"/>
  <c r="V23" i="12"/>
  <c r="G24" i="12"/>
  <c r="I24" i="12"/>
  <c r="K24" i="12"/>
  <c r="K23" i="12" s="1"/>
  <c r="M24" i="12"/>
  <c r="M23" i="12" s="1"/>
  <c r="O24" i="12"/>
  <c r="O23" i="12" s="1"/>
  <c r="Q24" i="12"/>
  <c r="Q23" i="12" s="1"/>
  <c r="V24" i="12"/>
  <c r="G26" i="12"/>
  <c r="I26" i="12"/>
  <c r="I23" i="12" s="1"/>
  <c r="K26" i="12"/>
  <c r="M26" i="12"/>
  <c r="O26" i="12"/>
  <c r="Q26" i="12"/>
  <c r="V26" i="12"/>
  <c r="G28" i="12"/>
  <c r="I28" i="12"/>
  <c r="K28" i="12"/>
  <c r="M28" i="12"/>
  <c r="O28" i="12"/>
  <c r="Q28" i="12"/>
  <c r="V28" i="12"/>
  <c r="G30" i="12"/>
  <c r="M30" i="12" s="1"/>
  <c r="I30" i="12"/>
  <c r="K30" i="12"/>
  <c r="O30" i="12"/>
  <c r="Q30" i="12"/>
  <c r="V30" i="12"/>
  <c r="I32" i="12"/>
  <c r="K32" i="12"/>
  <c r="G33" i="12"/>
  <c r="M33" i="12" s="1"/>
  <c r="M32" i="12" s="1"/>
  <c r="I33" i="12"/>
  <c r="K33" i="12"/>
  <c r="O33" i="12"/>
  <c r="O32" i="12" s="1"/>
  <c r="Q33" i="12"/>
  <c r="Q32" i="12" s="1"/>
  <c r="V33" i="12"/>
  <c r="V32" i="12" s="1"/>
  <c r="Q34" i="12"/>
  <c r="G35" i="12"/>
  <c r="I35" i="12"/>
  <c r="I34" i="12" s="1"/>
  <c r="K35" i="12"/>
  <c r="K34" i="12" s="1"/>
  <c r="M35" i="12"/>
  <c r="M34" i="12" s="1"/>
  <c r="O35" i="12"/>
  <c r="O34" i="12" s="1"/>
  <c r="Q35" i="12"/>
  <c r="V35" i="12"/>
  <c r="V34" i="12" s="1"/>
  <c r="G36" i="12"/>
  <c r="G34" i="12" s="1"/>
  <c r="I36" i="12"/>
  <c r="K36" i="12"/>
  <c r="M36" i="12"/>
  <c r="O36" i="12"/>
  <c r="Q36" i="12"/>
  <c r="V36" i="12"/>
  <c r="G39" i="12"/>
  <c r="M39" i="12" s="1"/>
  <c r="I39" i="12"/>
  <c r="K39" i="12"/>
  <c r="O39" i="12"/>
  <c r="Q39" i="12"/>
  <c r="V39" i="12"/>
  <c r="I40" i="12"/>
  <c r="G41" i="12"/>
  <c r="G40" i="12" s="1"/>
  <c r="I41" i="12"/>
  <c r="K41" i="12"/>
  <c r="K40" i="12" s="1"/>
  <c r="O41" i="12"/>
  <c r="O40" i="12" s="1"/>
  <c r="Q41" i="12"/>
  <c r="Q40" i="12" s="1"/>
  <c r="V41" i="12"/>
  <c r="V40" i="12" s="1"/>
  <c r="G42" i="12"/>
  <c r="Q42" i="12"/>
  <c r="V42" i="12"/>
  <c r="G43" i="12"/>
  <c r="I43" i="12"/>
  <c r="I42" i="12" s="1"/>
  <c r="K43" i="12"/>
  <c r="K42" i="12" s="1"/>
  <c r="M43" i="12"/>
  <c r="M42" i="12" s="1"/>
  <c r="O43" i="12"/>
  <c r="O42" i="12" s="1"/>
  <c r="Q43" i="12"/>
  <c r="V43" i="12"/>
  <c r="O45" i="12"/>
  <c r="G46" i="12"/>
  <c r="M46" i="12" s="1"/>
  <c r="M45" i="12" s="1"/>
  <c r="I46" i="12"/>
  <c r="I45" i="12" s="1"/>
  <c r="K46" i="12"/>
  <c r="K45" i="12" s="1"/>
  <c r="O46" i="12"/>
  <c r="Q46" i="12"/>
  <c r="Q45" i="12" s="1"/>
  <c r="V46" i="12"/>
  <c r="V45" i="12" s="1"/>
  <c r="G49" i="12"/>
  <c r="M49" i="12" s="1"/>
  <c r="I49" i="12"/>
  <c r="K49" i="12"/>
  <c r="O49" i="12"/>
  <c r="O48" i="12" s="1"/>
  <c r="Q49" i="12"/>
  <c r="Q48" i="12" s="1"/>
  <c r="V49" i="12"/>
  <c r="V48" i="12" s="1"/>
  <c r="G51" i="12"/>
  <c r="I51" i="12"/>
  <c r="K51" i="12"/>
  <c r="K48" i="12" s="1"/>
  <c r="M51" i="12"/>
  <c r="O51" i="12"/>
  <c r="Q51" i="12"/>
  <c r="V51" i="12"/>
  <c r="G55" i="12"/>
  <c r="I55" i="12"/>
  <c r="K55" i="12"/>
  <c r="M55" i="12"/>
  <c r="O55" i="12"/>
  <c r="Q55" i="12"/>
  <c r="V55" i="12"/>
  <c r="G59" i="12"/>
  <c r="I59" i="12"/>
  <c r="K59" i="12"/>
  <c r="M59" i="12"/>
  <c r="O59" i="12"/>
  <c r="Q59" i="12"/>
  <c r="V59" i="12"/>
  <c r="G63" i="12"/>
  <c r="M63" i="12" s="1"/>
  <c r="I63" i="12"/>
  <c r="K63" i="12"/>
  <c r="O63" i="12"/>
  <c r="Q63" i="12"/>
  <c r="V63" i="12"/>
  <c r="G67" i="12"/>
  <c r="M67" i="12" s="1"/>
  <c r="I67" i="12"/>
  <c r="K67" i="12"/>
  <c r="O67" i="12"/>
  <c r="Q67" i="12"/>
  <c r="V67" i="12"/>
  <c r="G71" i="12"/>
  <c r="M71" i="12" s="1"/>
  <c r="I71" i="12"/>
  <c r="K71" i="12"/>
  <c r="O71" i="12"/>
  <c r="Q71" i="12"/>
  <c r="V71" i="12"/>
  <c r="G75" i="12"/>
  <c r="I75" i="12"/>
  <c r="K75" i="12"/>
  <c r="M75" i="12"/>
  <c r="O75" i="12"/>
  <c r="Q75" i="12"/>
  <c r="V75" i="12"/>
  <c r="G76" i="12"/>
  <c r="I76" i="12"/>
  <c r="K76" i="12"/>
  <c r="M76" i="12"/>
  <c r="O76" i="12"/>
  <c r="Q76" i="12"/>
  <c r="V76" i="12"/>
  <c r="G78" i="12"/>
  <c r="I78" i="12"/>
  <c r="K78" i="12"/>
  <c r="M78" i="12"/>
  <c r="O78" i="12"/>
  <c r="Q78" i="12"/>
  <c r="V78" i="12"/>
  <c r="G80" i="12"/>
  <c r="M80" i="12" s="1"/>
  <c r="I80" i="12"/>
  <c r="K80" i="12"/>
  <c r="O80" i="12"/>
  <c r="Q80" i="12"/>
  <c r="V80" i="12"/>
  <c r="G81" i="12"/>
  <c r="M81" i="12" s="1"/>
  <c r="I81" i="12"/>
  <c r="I48" i="12" s="1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I83" i="12"/>
  <c r="K83" i="12"/>
  <c r="M83" i="12"/>
  <c r="O83" i="12"/>
  <c r="Q83" i="12"/>
  <c r="V83" i="12"/>
  <c r="G84" i="12"/>
  <c r="I84" i="12"/>
  <c r="K84" i="12"/>
  <c r="M84" i="12"/>
  <c r="O84" i="12"/>
  <c r="Q84" i="12"/>
  <c r="V84" i="12"/>
  <c r="G85" i="12"/>
  <c r="I85" i="12"/>
  <c r="K85" i="12"/>
  <c r="M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I89" i="12"/>
  <c r="K89" i="12"/>
  <c r="M89" i="12"/>
  <c r="O89" i="12"/>
  <c r="Q89" i="12"/>
  <c r="V89" i="12"/>
  <c r="G90" i="12"/>
  <c r="I90" i="12"/>
  <c r="K90" i="12"/>
  <c r="M90" i="12"/>
  <c r="O90" i="12"/>
  <c r="Q90" i="12"/>
  <c r="V90" i="12"/>
  <c r="G91" i="12"/>
  <c r="I91" i="12"/>
  <c r="K91" i="12"/>
  <c r="M91" i="12"/>
  <c r="O91" i="12"/>
  <c r="Q91" i="12"/>
  <c r="V91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Q96" i="12"/>
  <c r="G97" i="12"/>
  <c r="I97" i="12"/>
  <c r="I96" i="12" s="1"/>
  <c r="K97" i="12"/>
  <c r="K96" i="12" s="1"/>
  <c r="M97" i="12"/>
  <c r="O97" i="12"/>
  <c r="O96" i="12" s="1"/>
  <c r="Q97" i="12"/>
  <c r="V97" i="12"/>
  <c r="G98" i="12"/>
  <c r="G96" i="12" s="1"/>
  <c r="I98" i="12"/>
  <c r="K98" i="12"/>
  <c r="M98" i="12"/>
  <c r="O98" i="12"/>
  <c r="Q98" i="12"/>
  <c r="V98" i="12"/>
  <c r="V96" i="12" s="1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Q103" i="12"/>
  <c r="G104" i="12"/>
  <c r="I104" i="12"/>
  <c r="I103" i="12" s="1"/>
  <c r="K104" i="12"/>
  <c r="K103" i="12" s="1"/>
  <c r="M104" i="12"/>
  <c r="M103" i="12" s="1"/>
  <c r="O104" i="12"/>
  <c r="O103" i="12" s="1"/>
  <c r="Q104" i="12"/>
  <c r="V104" i="12"/>
  <c r="G105" i="12"/>
  <c r="G103" i="12" s="1"/>
  <c r="I105" i="12"/>
  <c r="K105" i="12"/>
  <c r="M105" i="12"/>
  <c r="O105" i="12"/>
  <c r="Q105" i="12"/>
  <c r="V105" i="12"/>
  <c r="V103" i="12" s="1"/>
  <c r="K107" i="12"/>
  <c r="G108" i="12"/>
  <c r="G107" i="12" s="1"/>
  <c r="I108" i="12"/>
  <c r="I107" i="12" s="1"/>
  <c r="K108" i="12"/>
  <c r="O108" i="12"/>
  <c r="O107" i="12" s="1"/>
  <c r="Q108" i="12"/>
  <c r="Q107" i="12" s="1"/>
  <c r="V108" i="12"/>
  <c r="V107" i="12" s="1"/>
  <c r="G109" i="12"/>
  <c r="I109" i="12"/>
  <c r="V109" i="12"/>
  <c r="G110" i="12"/>
  <c r="I110" i="12"/>
  <c r="K110" i="12"/>
  <c r="K109" i="12" s="1"/>
  <c r="M110" i="12"/>
  <c r="M109" i="12" s="1"/>
  <c r="O110" i="12"/>
  <c r="O109" i="12" s="1"/>
  <c r="Q110" i="12"/>
  <c r="Q109" i="12" s="1"/>
  <c r="V110" i="12"/>
  <c r="AE112" i="12"/>
  <c r="I20" i="1"/>
  <c r="I18" i="1"/>
  <c r="I17" i="1"/>
  <c r="G43" i="1"/>
  <c r="G25" i="1" s="1"/>
  <c r="H43" i="1"/>
  <c r="J28" i="1"/>
  <c r="J26" i="1"/>
  <c r="G38" i="1"/>
  <c r="F38" i="1"/>
  <c r="J23" i="1"/>
  <c r="J24" i="1"/>
  <c r="J25" i="1"/>
  <c r="J27" i="1"/>
  <c r="E24" i="1"/>
  <c r="G24" i="1"/>
  <c r="E26" i="1"/>
  <c r="G26" i="1"/>
  <c r="I16" i="1" l="1"/>
  <c r="I21" i="1" s="1"/>
  <c r="I67" i="1"/>
  <c r="J63" i="1" s="1"/>
  <c r="I42" i="1"/>
  <c r="I41" i="1"/>
  <c r="A27" i="1"/>
  <c r="I39" i="1"/>
  <c r="I43" i="1" s="1"/>
  <c r="J42" i="1" s="1"/>
  <c r="M48" i="12"/>
  <c r="M96" i="12"/>
  <c r="M18" i="12"/>
  <c r="M41" i="12"/>
  <c r="M40" i="12" s="1"/>
  <c r="G18" i="12"/>
  <c r="M108" i="12"/>
  <c r="M107" i="12" s="1"/>
  <c r="G48" i="12"/>
  <c r="G32" i="12"/>
  <c r="AF112" i="12"/>
  <c r="G45" i="12"/>
  <c r="J57" i="1"/>
  <c r="J59" i="1"/>
  <c r="J55" i="1"/>
  <c r="J53" i="1"/>
  <c r="J65" i="1"/>
  <c r="J62" i="1"/>
  <c r="J54" i="1"/>
  <c r="J56" i="1" l="1"/>
  <c r="J61" i="1"/>
  <c r="J64" i="1"/>
  <c r="J66" i="1"/>
  <c r="J60" i="1"/>
  <c r="J58" i="1"/>
  <c r="J39" i="1"/>
  <c r="J43" i="1" s="1"/>
  <c r="J41" i="1"/>
  <c r="G28" i="1"/>
  <c r="G27" i="1" s="1"/>
  <c r="G29" i="1" s="1"/>
  <c r="A28" i="1"/>
  <c r="J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0F951ECC-ADD5-4AEF-90A5-3E2BF1E737D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58FAD4B-27B7-4B80-AEBB-8BA0140A9A0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<sst xmlns="http://schemas.openxmlformats.org/spreadsheetml/2006/main" count="758" uniqueCount="286">
  <si>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</si>
  <si>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</si>
  <si>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</si>
  <si>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</si>
  <si>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</si>
  <si>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</si>
  <si>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</si>
  <si>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</si>
  <si>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</si>
  <si>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</si>
  <si>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</si>
  <si>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</si>
  <si>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</si>
  <si>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</si>
  <si>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</si>
  <si>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</si>
  <si>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</si>
  <si>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</si>
  <si>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</si>
  <si>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</si>
  <si>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</si>
  <si>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</si>
  <si>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</si>
  <si>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</si>
  <si>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</si>
  <si>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</si>
  <si>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</si>
  <si>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</si>
  <si>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</si>
  <si>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</si>
  <si>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</si>
  <si>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</si>
  <si>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</si>
  <si>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</si>
  <si>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</si>
  <si>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</si>
  <si>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</si>
  <si>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</si>
  <si>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</si>
  <si>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</si>
  <si>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</si>
  <si>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</si>
  <si>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</si>
  <si>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15122020/1</t>
  </si>
  <si>
    <t>Rozvod vody</t>
  </si>
  <si>
    <t>01</t>
  </si>
  <si>
    <t>Využití dešťových vod</t>
  </si>
  <si>
    <t>Objekt:</t>
  </si>
  <si>
    <t>Rozpočet:</t>
  </si>
  <si>
    <t>209099</t>
  </si>
  <si>
    <t>ZŠ J.A. Komenského Kyjov</t>
  </si>
  <si>
    <t>ST mont Kyjov, spol. s r.o.</t>
  </si>
  <si>
    <t>60753811</t>
  </si>
  <si>
    <t>CZ60753811</t>
  </si>
  <si>
    <t>Stavba</t>
  </si>
  <si>
    <t>Inženýrský objekt</t>
  </si>
  <si>
    <t>Celkem za stavbu</t>
  </si>
  <si>
    <t>CZK</t>
  </si>
  <si>
    <t>#POPS</t>
  </si>
  <si>
    <t>Popis stavby: 209099 - ZŠ J.A. Komenského Kyjov</t>
  </si>
  <si>
    <t>#POPO</t>
  </si>
  <si>
    <t>Popis objektu: 01 - Využití dešťových vod</t>
  </si>
  <si>
    <t>#POPR</t>
  </si>
  <si>
    <t>Popis rozpočtu: 15122020/1 - Rozvod vody</t>
  </si>
  <si>
    <t>Rekapitulace dílů</t>
  </si>
  <si>
    <t>Typ dílu</t>
  </si>
  <si>
    <t>13</t>
  </si>
  <si>
    <t>Hloubené vykopávky</t>
  </si>
  <si>
    <t>15</t>
  </si>
  <si>
    <t>Roubení</t>
  </si>
  <si>
    <t>16</t>
  </si>
  <si>
    <t>Přemístění výkopku</t>
  </si>
  <si>
    <t>17</t>
  </si>
  <si>
    <t>Konstrukce ze zemin</t>
  </si>
  <si>
    <t>8</t>
  </si>
  <si>
    <t>Trubní vedení</t>
  </si>
  <si>
    <t>9</t>
  </si>
  <si>
    <t>Ostatní konstrukce, bourání</t>
  </si>
  <si>
    <t>900</t>
  </si>
  <si>
    <t>HZS</t>
  </si>
  <si>
    <t>99</t>
  </si>
  <si>
    <t>Staveništní přesun hmot</t>
  </si>
  <si>
    <t>711</t>
  </si>
  <si>
    <t>Izolace proti vodě</t>
  </si>
  <si>
    <t>722</t>
  </si>
  <si>
    <t>Vnitřní vodovod</t>
  </si>
  <si>
    <t>724</t>
  </si>
  <si>
    <t>Strojní vybavení</t>
  </si>
  <si>
    <t>767</t>
  </si>
  <si>
    <t>Konstrukce zámečnické</t>
  </si>
  <si>
    <t>M21</t>
  </si>
  <si>
    <t>Elektromontáže</t>
  </si>
  <si>
    <t>VN</t>
  </si>
  <si>
    <t>ON</t>
  </si>
  <si>
    <t>Položkový soupis prací a dodávek</t>
  </si>
  <si>
    <t>#TypZaznamu#</t>
  </si>
  <si>
    <t>STA</t>
  </si>
  <si>
    <t>ING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</si>
  <si>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</si>
  <si>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</si>
  <si>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</si>
  <si>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</si>
  <si>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</si>
  <si>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</si>
  <si>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</si>
  <si>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</si>
  <si>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</si>
  <si>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</si>
  <si>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</si>
  <si>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</si>
  <si>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</si>
  <si>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</si>
  <si>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</si>
  <si>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</si>
  <si>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</si>
  <si>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</si>
  <si>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</si>
  <si>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</si>
  <si>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</si>
  <si>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</si>
  <si>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</si>
  <si>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</si>
  <si>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</si>
  <si>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</si>
  <si>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122207119R00</t>
  </si>
  <si>
    <t>Odkopávky nebo prokopávky nezapažené hornina třídy 3, příplatek za lepivost</t>
  </si>
  <si>
    <t>m3</t>
  </si>
  <si>
    <t>823-1</t>
  </si>
  <si>
    <t>RTS 22/ II</t>
  </si>
  <si>
    <t>RTS 20/ II</t>
  </si>
  <si>
    <t>Práce</t>
  </si>
  <si>
    <t>Běžná</t>
  </si>
  <si>
    <t>POL1_</t>
  </si>
  <si>
    <t>při pozemkových úpravách, s přehozením výkopku na vzdálenost do 3 m nebo s naložením na dopravní prostředek,</t>
  </si>
  <si>
    <t>SPI</t>
  </si>
  <si>
    <t>139601102R00</t>
  </si>
  <si>
    <t>Ruční výkop jam, rýh a šachet v hornině 3</t>
  </si>
  <si>
    <t>800-1</t>
  </si>
  <si>
    <t>s přehozením na vzdálenost do 5 m nebo s naložením na ruční dopravní prostředek</t>
  </si>
  <si>
    <t>151101101R00</t>
  </si>
  <si>
    <t>Zřízení pažení a rozepření stěn rýh příložné  pro jakoukoliv mezerovitost, hloubky do 2 m</t>
  </si>
  <si>
    <t>m2</t>
  </si>
  <si>
    <t>pro podzemní vedení pro všechny šířky rýhy,</t>
  </si>
  <si>
    <t>151101111R00</t>
  </si>
  <si>
    <t>Odstranění pažení a rozepření rýh příložné , hloubky do 2 m</t>
  </si>
  <si>
    <t>pro podzemní vedení s uložením materiálu na vzdálenost do 3 m od kraje výkopu,</t>
  </si>
  <si>
    <t>161101101R00</t>
  </si>
  <si>
    <t>Svislé přemístění výkopku z horniny 1 až 4, při hloubce výkopu přes 1 do 2,5 m</t>
  </si>
  <si>
    <t>bez naložení do dopravní nádoby, ale s vyprázdněním dopravní nádoby na hromadu nebo na dopravní prostředek,</t>
  </si>
  <si>
    <t>162201102R00</t>
  </si>
  <si>
    <t>Vodorovné přemístění výkopku z horniny 1 až 4, na vzdálenost přes 20  do 50 m</t>
  </si>
  <si>
    <t>po suchu, bez naložení výkopku, avšak se složením bez rozhrnutí, zpáteční cesta vozidla.</t>
  </si>
  <si>
    <t>174101101R00</t>
  </si>
  <si>
    <t>Zásyp sypaninou se zhutněním jam, šachet, rýh nebo kolem objektů v těchto vykopávkách</t>
  </si>
  <si>
    <t>z jakékoliv horniny s uložením výkopku po vrstvách,</t>
  </si>
  <si>
    <t>175101101R00</t>
  </si>
  <si>
    <t>Obsyp potrubí bez prohození sypaniny, bez dodávky obsypového materiálu</t>
  </si>
  <si>
    <t>sypaninou z vhodných hornin tř. 1 - 4 nebo materiálem připraveným podél výkopu ve vzdálenosti do 3 m od jeho kraje, pro jakoukoliv hloubku výkopu a jakoukoliv míru zhutnění,</t>
  </si>
  <si>
    <t>175101109R00</t>
  </si>
  <si>
    <t xml:space="preserve">Obsyp potrubí příplatek za prohození sypaniny </t>
  </si>
  <si>
    <t>451572111RK1</t>
  </si>
  <si>
    <t>Lože pod potrubí, stoky a drobné objekty z kameniva drobného těženého 0÷4 mm</t>
  </si>
  <si>
    <t>827-1</t>
  </si>
  <si>
    <t>v otevřeném výkopu,</t>
  </si>
  <si>
    <t>899711122R00</t>
  </si>
  <si>
    <t>Výstražné fólie výstražná fólie pro kanalizaci, šířka 30 cm</t>
  </si>
  <si>
    <t>m</t>
  </si>
  <si>
    <t>970051100R00</t>
  </si>
  <si>
    <t>Jádrové vrtání, kruhové prostupy v železobetonu jádrové vrtání , do D 100 mm</t>
  </si>
  <si>
    <t>801-3</t>
  </si>
  <si>
    <t>971033261R00</t>
  </si>
  <si>
    <t>Vybourání otvorů ve zdivu cihelném z jakýchkoliv cihel pálených  na jakoukoliv maltu vápenou nebo vápenocementovou, plochy do 0,0225 m2, tloušťky do 600 mm</t>
  </si>
  <si>
    <t>kus</t>
  </si>
  <si>
    <t>základovém nebo nadzákladovém,</t>
  </si>
  <si>
    <t>Včetně pomocného lešení o výšce podlahy do 1900 mm a pro zatížení do 1,5 kPa  (150 kg/m2).</t>
  </si>
  <si>
    <t>POP</t>
  </si>
  <si>
    <t>900      RT3</t>
  </si>
  <si>
    <t>HZS, Práce v tarifní třídě 6 (např. tesař)</t>
  </si>
  <si>
    <t>h</t>
  </si>
  <si>
    <t>Prav.M</t>
  </si>
  <si>
    <t>POL10_</t>
  </si>
  <si>
    <t>900      RT5</t>
  </si>
  <si>
    <t>HZS, Práce v tarifní třídě 8 (např. tesař)</t>
  </si>
  <si>
    <t>998011033R00</t>
  </si>
  <si>
    <t>Přesun hmot pro budovy s nosnou konstrukcí z bloků výšky přes 12 do 24 m</t>
  </si>
  <si>
    <t>t</t>
  </si>
  <si>
    <t>801-1</t>
  </si>
  <si>
    <t>Přesun hmot</t>
  </si>
  <si>
    <t>POL7_</t>
  </si>
  <si>
    <t>Přesun hmot pro budovy občanské výstavby (JKSO 801), budovy pro bydlení (JKSO 803) budovy pro výrobu a služby (JKSO 812), s nosnou svislou konstrukcí z bloků</t>
  </si>
  <si>
    <t>711141559RY5</t>
  </si>
  <si>
    <t>Provedení izolace proti zemní vlhkosti pásy přitavením vodorovná, 2 vrstvy, s dodávkou izolačního pásu se skleněnou, polyesterovou nebo hliníkovou vložkou, horní pás s minerálním posypem</t>
  </si>
  <si>
    <t>800-711</t>
  </si>
  <si>
    <t>Provedení očištění povrchu a natavení dvou vrstev asfaltového těžkého pásu a modifikovaného asfaltového pásu včetně dodávky materiálů.</t>
  </si>
  <si>
    <t>722110934R00</t>
  </si>
  <si>
    <t>Opravy vodovodního potrubí litinového přírubového vsazení odbočky do potrubí, do DN 80</t>
  </si>
  <si>
    <t>800-721</t>
  </si>
  <si>
    <t>Včetně pomocného lešení o výšce podlahy do 1900 mm a pro zatížení do 1,5 kPa.</t>
  </si>
  <si>
    <t>722171215R00</t>
  </si>
  <si>
    <t>Potrubí z plastických hmot polyetylenové potrubí PE-HD, D 50 mm, s 4,6 mm, PN 10, svěrné spojky, včetně zednických výpomocí</t>
  </si>
  <si>
    <t>včetně tvarovek, bez zednických výpomocí</t>
  </si>
  <si>
    <t>Potrubí včetně tvarovek, rozebiratelných svěrných spojek a zednických výpomocí.</t>
  </si>
  <si>
    <t>722172631R00</t>
  </si>
  <si>
    <t>Potrubí z plastických hmot polypropylenové potrubí PP-R, D 20 mm, s 3,4 mm, PN 20, polyfúzně svařované, bez zednických výpomocí</t>
  </si>
  <si>
    <t>Potrubí včetně tvarovek bez zednických výpomocí.</t>
  </si>
  <si>
    <t>722172632R00</t>
  </si>
  <si>
    <t>Potrubí z plastických hmot polypropylenové potrubí PP-R, D 25 mm, s 4,2 mm, PN 20, polyfúzně svařované, bez zednických výpomocí</t>
  </si>
  <si>
    <t>722172633R00</t>
  </si>
  <si>
    <t>Potrubí z plastických hmot polypropylenové potrubí PP-R, D 32 mm, s 5,4 mm, PN 20, polyfúzně svařované, bez zednických výpomocí</t>
  </si>
  <si>
    <t>722172634R00</t>
  </si>
  <si>
    <t>Potrubí z plastických hmot polypropylenové potrubí PP-R, D 40 mm, s 6,7 mm, PN 20, polyfúzně svařované, bez zednických výpomocí</t>
  </si>
  <si>
    <t>722172635R00</t>
  </si>
  <si>
    <t>Potrubí z plastických hmot polypropylenové potrubí PP-R, D 50 mm, s 8,3 mm, PN 20, polyfúzně svařované, bez zednických výpomocí</t>
  </si>
  <si>
    <t>722190401R00</t>
  </si>
  <si>
    <t>Vyvedení a upevnění výpustek DN 15</t>
  </si>
  <si>
    <t>722190901R00</t>
  </si>
  <si>
    <t>Uzavření nebo otevření vodovodního potrubí při opravě</t>
  </si>
  <si>
    <t>včetně vypuštění a napuštění,</t>
  </si>
  <si>
    <t>722220111R00</t>
  </si>
  <si>
    <t>Nástěnka nátrubková mosazná pro výtokový ventil, vnitřní závit, DN 15, PN 10, včetně dodávky materiálu</t>
  </si>
  <si>
    <t>Včetněi vyvedení a upevnění výpustek.</t>
  </si>
  <si>
    <t>722229102R00</t>
  </si>
  <si>
    <t>Montáž armatury závitové s jedním závitem G 3/4"</t>
  </si>
  <si>
    <t>722239105R00</t>
  </si>
  <si>
    <t>Montáž armatury závitové se dvěma závity G 6/4"</t>
  </si>
  <si>
    <t>725819201R00</t>
  </si>
  <si>
    <t>Montáž ventilu nástěnného  , G 1/2"</t>
  </si>
  <si>
    <t>soubor</t>
  </si>
  <si>
    <t>423916621R</t>
  </si>
  <si>
    <t>žlab podpůrný pozinkovaný; pr. 20 mm, délka 2 m; použití: pro plastová potrubí, upevnění ke zdi nebo stropu pomocí objímek</t>
  </si>
  <si>
    <t>SPCM</t>
  </si>
  <si>
    <t>Specifikace</t>
  </si>
  <si>
    <t>POL3_</t>
  </si>
  <si>
    <t>423916622R</t>
  </si>
  <si>
    <t>žlab podpůrný pozinkovaný; pr. 25 mm, délka 2 m; použití: pro plastová potrubí, upevnění ke zdi nebo stropu pomocí objímek</t>
  </si>
  <si>
    <t>423916623R</t>
  </si>
  <si>
    <t>žlab podpůrný pozinkovaný; pr. 32 mm, délka 2 m; použití: pro plastová potrubí, upevnění ke zdi nebo stropu pomocí objímek</t>
  </si>
  <si>
    <t>423916624R</t>
  </si>
  <si>
    <t>žlab podpůrný pozinkovaný; pr. 40 mm, délka 2 m; použití: pro plastová potrubí, upevnění ke zdi nebo stropu pomocí objímek</t>
  </si>
  <si>
    <t>423916625R</t>
  </si>
  <si>
    <t>žlab podpůrný pozinkovaný; pr. 50 mm, délka 2 m; použití: pro plastová potrubí, upevnění ke zdi nebo stropu pomocí objímek</t>
  </si>
  <si>
    <t>43633022R</t>
  </si>
  <si>
    <t>filtr pro filtrování mechanických nečistot z vody s jednoduchou možností odkalení, pro horizontální i vertikální potrubí; filtr 10", třídílný, výška 490 x pr. 190 mm; průtok 8,00 m3/h; přípojení 6/4"; tělo-SAN, hlava PP/mosaz, vložka nerez; max. tlak 10 bar; teplota vody 5-40 °C</t>
  </si>
  <si>
    <t>551100014R</t>
  </si>
  <si>
    <t>kohout kulový vnitřní-vnitřní závit FF; pro vodovod; PN 25; 6/4 "; ovládání páčka</t>
  </si>
  <si>
    <t>5511001814R</t>
  </si>
  <si>
    <t>klapka zpětná pro čerpací systémy; PN 15; 6/4"FF; L = 85 mm; max teplota 90 °C; Kv 9,60 m3/hod; těleso mosaz</t>
  </si>
  <si>
    <t>5511356975R</t>
  </si>
  <si>
    <t>kohout kulový vypouštěcí s hadicovou vývodkou; PN 10; 3/4 "</t>
  </si>
  <si>
    <t>55141104R</t>
  </si>
  <si>
    <t>ventil rohový pro vodovod, sanitu; kulový, rohový; DN 15 mm; pracovní teplota do 90 ° C; médium voda; 1/2" x 3/8"; připojení závitové</t>
  </si>
  <si>
    <t>Mave</t>
  </si>
  <si>
    <t>Hlídání hladiny Mave vč, sond</t>
  </si>
  <si>
    <t>kpl</t>
  </si>
  <si>
    <t>Vlastní</t>
  </si>
  <si>
    <t>Indiv</t>
  </si>
  <si>
    <t>998722203R00</t>
  </si>
  <si>
    <t>Přesun hmot pro vnitřní vodovod v objektech výšky do 24 m</t>
  </si>
  <si>
    <t>vodorovně do 50 m</t>
  </si>
  <si>
    <t>724211192R00</t>
  </si>
  <si>
    <t>Montáž domovní vodárny bez potrubí a čerp.stanice</t>
  </si>
  <si>
    <t>724229154R01</t>
  </si>
  <si>
    <t>Montáž čerpadel pomrných</t>
  </si>
  <si>
    <t>SQE</t>
  </si>
  <si>
    <t>Kompletní sada s elektronickou regulací  konstatntního tlaku Grundfos SQE 5-70</t>
  </si>
  <si>
    <t>ks</t>
  </si>
  <si>
    <t>Kalkul</t>
  </si>
  <si>
    <t>Uni</t>
  </si>
  <si>
    <t>Ponorné čerpadlo Unilift s plovákovým spínačem CC9 - A1</t>
  </si>
  <si>
    <t>998724201R00</t>
  </si>
  <si>
    <t>Přesun hmot pro strojní vybavení v objektech výšky do 6 m</t>
  </si>
  <si>
    <t>767995101R00</t>
  </si>
  <si>
    <t>Výroba a montáž atypických kovovových doplňků staveb hmotnosti do 5 kg</t>
  </si>
  <si>
    <t>kg</t>
  </si>
  <si>
    <t>800-767</t>
  </si>
  <si>
    <t>998767203R00</t>
  </si>
  <si>
    <t>Přesun hmot pro kovové stavební doplňk. konstrukce v objektech výšky do 24 m</t>
  </si>
  <si>
    <t>50 m vodorovně</t>
  </si>
  <si>
    <t>Elektromontážní práce</t>
  </si>
  <si>
    <t>005111021R</t>
  </si>
  <si>
    <t>Vytyčení inženýrských sítí</t>
  </si>
  <si>
    <t>Soubor</t>
  </si>
  <si>
    <t>VRN</t>
  </si>
  <si>
    <t>POL99_8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</si>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</sst>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 shrinkToFit="1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165" fontId="17" fillId="4" borderId="0" xfId="0" applyNumberFormat="1" applyFont="1" applyFill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95" t="s">
        <v>39</v>
      </c>
      <c r="B2" s="195"/>
      <c r="C2" s="195"/>
      <c r="D2" s="195"/>
      <c r="E2" s="195"/>
      <c r="F2" s="195"/>
      <c r="G2" s="195"/>
    </row>
  </sheetData>
  <sheetProtection algorithmName="SHA-512" hashValue="F+AohG4bPU3pGteviN8BoK/8+AwzPlWnAe+AjEg7Zeg/LPlmSql1qdx1kC1Lighv5VwV8gq7eauI/QzWfDJEOA==" saltValue="Q+r0rYU17hxSgUDdH06KH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opLeftCell="B14" zoomScaleNormal="100" zoomScaleSheetLayoutView="75" workbookViewId="0">
      <selection activeCell="A29" sqref="A29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30" t="s">
        <v>41</v>
      </c>
      <c r="C1" s="231"/>
      <c r="D1" s="231"/>
      <c r="E1" s="231"/>
      <c r="F1" s="231"/>
      <c r="G1" s="231"/>
      <c r="H1" s="231"/>
      <c r="I1" s="231"/>
      <c r="J1" s="232"/>
    </row>
    <row r="2" spans="1:15" ht="36" customHeight="1" x14ac:dyDescent="0.25">
      <c r="A2" s="2"/>
      <c r="B2" s="77" t="s">
        <v>22</v>
      </c>
      <c r="C2" s="78"/>
      <c r="D2" s="79" t="s">
        <v>49</v>
      </c>
      <c r="E2" s="236" t="s">
        <v>50</v>
      </c>
      <c r="F2" s="237"/>
      <c r="G2" s="237"/>
      <c r="H2" s="237"/>
      <c r="I2" s="237"/>
      <c r="J2" s="238"/>
      <c r="O2" s="1"/>
    </row>
    <row r="3" spans="1:15" ht="27" customHeight="1" x14ac:dyDescent="0.25">
      <c r="A3" s="2"/>
      <c r="B3" s="80" t="s">
        <v>47</v>
      </c>
      <c r="C3" s="78"/>
      <c r="D3" s="81" t="s">
        <v>45</v>
      </c>
      <c r="E3" s="239" t="s">
        <v>46</v>
      </c>
      <c r="F3" s="240"/>
      <c r="G3" s="240"/>
      <c r="H3" s="240"/>
      <c r="I3" s="240"/>
      <c r="J3" s="241"/>
    </row>
    <row r="4" spans="1:15" ht="23.25" customHeight="1" x14ac:dyDescent="0.25">
      <c r="A4" s="76">
        <v>2328</v>
      </c>
      <c r="B4" s="82" t="s">
        <v>48</v>
      </c>
      <c r="C4" s="83"/>
      <c r="D4" s="84" t="s">
        <v>43</v>
      </c>
      <c r="E4" s="219" t="s">
        <v>44</v>
      </c>
      <c r="F4" s="220"/>
      <c r="G4" s="220"/>
      <c r="H4" s="220"/>
      <c r="I4" s="220"/>
      <c r="J4" s="221"/>
    </row>
    <row r="5" spans="1:15" ht="24" customHeight="1" x14ac:dyDescent="0.25">
      <c r="A5" s="2"/>
      <c r="B5" s="31" t="s">
        <v>42</v>
      </c>
      <c r="D5" s="224"/>
      <c r="E5" s="225"/>
      <c r="F5" s="225"/>
      <c r="G5" s="225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26"/>
      <c r="E6" s="227"/>
      <c r="F6" s="227"/>
      <c r="G6" s="227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28"/>
      <c r="F7" s="229"/>
      <c r="G7" s="229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243" t="s">
        <v>51</v>
      </c>
      <c r="E11" s="243"/>
      <c r="F11" s="243"/>
      <c r="G11" s="243"/>
      <c r="H11" s="18" t="s">
        <v>40</v>
      </c>
      <c r="I11" s="85" t="s">
        <v>52</v>
      </c>
      <c r="J11" s="8"/>
    </row>
    <row r="12" spans="1:15" ht="15.75" customHeight="1" x14ac:dyDescent="0.25">
      <c r="A12" s="2"/>
      <c r="B12" s="28"/>
      <c r="C12" s="55"/>
      <c r="D12" s="218"/>
      <c r="E12" s="218"/>
      <c r="F12" s="218"/>
      <c r="G12" s="218"/>
      <c r="H12" s="18" t="s">
        <v>34</v>
      </c>
      <c r="I12" s="85" t="s">
        <v>53</v>
      </c>
      <c r="J12" s="8"/>
    </row>
    <row r="13" spans="1:15" ht="15.75" customHeight="1" x14ac:dyDescent="0.25">
      <c r="A13" s="2"/>
      <c r="B13" s="29"/>
      <c r="C13" s="56"/>
      <c r="D13" s="86"/>
      <c r="E13" s="222"/>
      <c r="F13" s="223"/>
      <c r="G13" s="223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42"/>
      <c r="F15" s="242"/>
      <c r="G15" s="244"/>
      <c r="H15" s="244"/>
      <c r="I15" s="244" t="s">
        <v>29</v>
      </c>
      <c r="J15" s="245"/>
    </row>
    <row r="16" spans="1:15" ht="23.25" customHeight="1" x14ac:dyDescent="0.25">
      <c r="A16" s="143" t="s">
        <v>24</v>
      </c>
      <c r="B16" s="38" t="s">
        <v>24</v>
      </c>
      <c r="C16" s="62"/>
      <c r="D16" s="63"/>
      <c r="E16" s="207"/>
      <c r="F16" s="208"/>
      <c r="G16" s="207"/>
      <c r="H16" s="208"/>
      <c r="I16" s="207">
        <f>SUMIF(F53:F66,A16,I53:I66)+SUMIF(F53:F66,"PSU",I53:I66)</f>
        <v>0</v>
      </c>
      <c r="J16" s="209"/>
    </row>
    <row r="17" spans="1:10" ht="23.25" customHeight="1" x14ac:dyDescent="0.25">
      <c r="A17" s="143" t="s">
        <v>25</v>
      </c>
      <c r="B17" s="38" t="s">
        <v>25</v>
      </c>
      <c r="C17" s="62"/>
      <c r="D17" s="63"/>
      <c r="E17" s="207"/>
      <c r="F17" s="208"/>
      <c r="G17" s="207"/>
      <c r="H17" s="208"/>
      <c r="I17" s="207">
        <f>SUMIF(F53:F66,A17,I53:I66)</f>
        <v>0</v>
      </c>
      <c r="J17" s="209"/>
    </row>
    <row r="18" spans="1:10" ht="23.25" customHeight="1" x14ac:dyDescent="0.25">
      <c r="A18" s="143" t="s">
        <v>26</v>
      </c>
      <c r="B18" s="38" t="s">
        <v>26</v>
      </c>
      <c r="C18" s="62"/>
      <c r="D18" s="63"/>
      <c r="E18" s="207"/>
      <c r="F18" s="208"/>
      <c r="G18" s="207"/>
      <c r="H18" s="208"/>
      <c r="I18" s="207">
        <f>SUMIF(F53:F66,A18,I53:I66)</f>
        <v>0</v>
      </c>
      <c r="J18" s="209"/>
    </row>
    <row r="19" spans="1:10" ht="23.25" customHeight="1" x14ac:dyDescent="0.25">
      <c r="A19" s="143" t="s">
        <v>92</v>
      </c>
      <c r="B19" s="38" t="s">
        <v>27</v>
      </c>
      <c r="C19" s="62"/>
      <c r="D19" s="63"/>
      <c r="E19" s="207"/>
      <c r="F19" s="208"/>
      <c r="G19" s="207"/>
      <c r="H19" s="208"/>
      <c r="I19" s="207">
        <f>SUMIF(F53:F66,A19,I53:I66)</f>
        <v>0</v>
      </c>
      <c r="J19" s="209"/>
    </row>
    <row r="20" spans="1:10" ht="23.25" customHeight="1" x14ac:dyDescent="0.25">
      <c r="A20" s="143" t="s">
        <v>93</v>
      </c>
      <c r="B20" s="38" t="s">
        <v>28</v>
      </c>
      <c r="C20" s="62"/>
      <c r="D20" s="63"/>
      <c r="E20" s="207"/>
      <c r="F20" s="208"/>
      <c r="G20" s="207"/>
      <c r="H20" s="208"/>
      <c r="I20" s="207">
        <f>SUMIF(F53:F66,A20,I53:I66)</f>
        <v>0</v>
      </c>
      <c r="J20" s="209"/>
    </row>
    <row r="21" spans="1:10" ht="23.25" customHeight="1" x14ac:dyDescent="0.25">
      <c r="A21" s="2"/>
      <c r="B21" s="48" t="s">
        <v>29</v>
      </c>
      <c r="C21" s="64"/>
      <c r="D21" s="65"/>
      <c r="E21" s="210"/>
      <c r="F21" s="246"/>
      <c r="G21" s="210"/>
      <c r="H21" s="246"/>
      <c r="I21" s="210">
        <f>SUM(I16:J20)</f>
        <v>0</v>
      </c>
      <c r="J21" s="211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2"/>
      <c r="D23" s="63"/>
      <c r="E23" s="67">
        <v>15</v>
      </c>
      <c r="F23" s="39" t="s">
        <v>0</v>
      </c>
      <c r="G23" s="205">
        <f>ZakladDPHSniVypocet</f>
        <v>0</v>
      </c>
      <c r="H23" s="206"/>
      <c r="I23" s="206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203">
        <f>I23*E23/100</f>
        <v>0</v>
      </c>
      <c r="H24" s="204"/>
      <c r="I24" s="204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2"/>
      <c r="D25" s="63"/>
      <c r="E25" s="67">
        <v>21</v>
      </c>
      <c r="F25" s="39" t="s">
        <v>0</v>
      </c>
      <c r="G25" s="205">
        <f>ZakladDPHZaklVypocet</f>
        <v>0</v>
      </c>
      <c r="H25" s="206"/>
      <c r="I25" s="206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33">
        <f>I25*E25/100</f>
        <v>0</v>
      </c>
      <c r="H26" s="234"/>
      <c r="I26" s="234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35">
        <f>CenaCelkemBezDPH-(ZakladDPHSni+ZakladDPHZakl)</f>
        <v>0</v>
      </c>
      <c r="H27" s="235"/>
      <c r="I27" s="235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16" t="s">
        <v>23</v>
      </c>
      <c r="C28" s="117"/>
      <c r="D28" s="117"/>
      <c r="E28" s="118"/>
      <c r="F28" s="119"/>
      <c r="G28" s="213">
        <f>A27</f>
        <v>0</v>
      </c>
      <c r="H28" s="213"/>
      <c r="I28" s="213"/>
      <c r="J28" s="120" t="str">
        <f t="shared" si="0"/>
        <v>CZK</v>
      </c>
    </row>
    <row r="29" spans="1:10" ht="27.75" hidden="1" customHeight="1" thickBot="1" x14ac:dyDescent="0.3">
      <c r="A29" s="2"/>
      <c r="B29" s="116" t="s">
        <v>35</v>
      </c>
      <c r="C29" s="121"/>
      <c r="D29" s="121"/>
      <c r="E29" s="121"/>
      <c r="F29" s="122"/>
      <c r="G29" s="212">
        <f>ZakladDPHSni+DPHSni+ZakladDPHZakl+DPHZakl+Zaokrouhleni</f>
        <v>0</v>
      </c>
      <c r="H29" s="212"/>
      <c r="I29" s="212"/>
      <c r="J29" s="123" t="s">
        <v>57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14"/>
      <c r="E34" s="215"/>
      <c r="G34" s="216"/>
      <c r="H34" s="217"/>
      <c r="I34" s="217"/>
      <c r="J34" s="25"/>
    </row>
    <row r="35" spans="1:10" ht="12.75" customHeight="1" x14ac:dyDescent="0.25">
      <c r="A35" s="2"/>
      <c r="B35" s="2"/>
      <c r="D35" s="202" t="s">
        <v>2</v>
      </c>
      <c r="E35" s="202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5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7" t="s">
        <v>1</v>
      </c>
      <c r="J38" s="98" t="s">
        <v>0</v>
      </c>
    </row>
    <row r="39" spans="1:10" ht="25.5" hidden="1" customHeight="1" x14ac:dyDescent="0.25">
      <c r="A39" s="88">
        <v>1</v>
      </c>
      <c r="B39" s="99" t="s">
        <v>54</v>
      </c>
      <c r="C39" s="198"/>
      <c r="D39" s="198"/>
      <c r="E39" s="198"/>
      <c r="F39" s="100">
        <f>'01 15122020_1 Pol'!AE112</f>
        <v>0</v>
      </c>
      <c r="G39" s="101">
        <f>'01 15122020_1 Pol'!AF112</f>
        <v>0</v>
      </c>
      <c r="H39" s="102"/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hidden="1" customHeight="1" x14ac:dyDescent="0.25">
      <c r="A40" s="88">
        <v>2</v>
      </c>
      <c r="B40" s="105"/>
      <c r="C40" s="199" t="s">
        <v>55</v>
      </c>
      <c r="D40" s="199"/>
      <c r="E40" s="199"/>
      <c r="F40" s="106"/>
      <c r="G40" s="107"/>
      <c r="H40" s="107"/>
      <c r="I40" s="108"/>
      <c r="J40" s="109"/>
    </row>
    <row r="41" spans="1:10" ht="25.5" hidden="1" customHeight="1" x14ac:dyDescent="0.25">
      <c r="A41" s="88">
        <v>2</v>
      </c>
      <c r="B41" s="105" t="s">
        <v>45</v>
      </c>
      <c r="C41" s="199" t="s">
        <v>46</v>
      </c>
      <c r="D41" s="199"/>
      <c r="E41" s="199"/>
      <c r="F41" s="106">
        <f>'01 15122020_1 Pol'!AE112</f>
        <v>0</v>
      </c>
      <c r="G41" s="107">
        <f>'01 15122020_1 Pol'!AF112</f>
        <v>0</v>
      </c>
      <c r="H41" s="107"/>
      <c r="I41" s="108">
        <f>F41+G41+H41</f>
        <v>0</v>
      </c>
      <c r="J41" s="109" t="str">
        <f>IF(_xlfn.SINGLE(CenaCelkemVypocet)=0,"",I41/_xlfn.SINGLE(CenaCelkemVypocet)*100)</f>
        <v/>
      </c>
    </row>
    <row r="42" spans="1:10" ht="25.5" hidden="1" customHeight="1" x14ac:dyDescent="0.25">
      <c r="A42" s="88">
        <v>3</v>
      </c>
      <c r="B42" s="110" t="s">
        <v>43</v>
      </c>
      <c r="C42" s="198" t="s">
        <v>44</v>
      </c>
      <c r="D42" s="198"/>
      <c r="E42" s="198"/>
      <c r="F42" s="111">
        <f>'01 15122020_1 Pol'!AE112</f>
        <v>0</v>
      </c>
      <c r="G42" s="102">
        <f>'01 15122020_1 Pol'!AF112</f>
        <v>0</v>
      </c>
      <c r="H42" s="102"/>
      <c r="I42" s="103">
        <f>F42+G42+H42</f>
        <v>0</v>
      </c>
      <c r="J42" s="104" t="str">
        <f>IF(_xlfn.SINGLE(CenaCelkemVypocet)=0,"",I42/_xlfn.SINGLE(CenaCelkemVypocet)*100)</f>
        <v/>
      </c>
    </row>
    <row r="43" spans="1:10" ht="25.5" hidden="1" customHeight="1" x14ac:dyDescent="0.25">
      <c r="A43" s="88"/>
      <c r="B43" s="200" t="s">
        <v>56</v>
      </c>
      <c r="C43" s="201"/>
      <c r="D43" s="201"/>
      <c r="E43" s="201"/>
      <c r="F43" s="112">
        <f>SUMIF(A39:A42,"=1",F39:F42)</f>
        <v>0</v>
      </c>
      <c r="G43" s="113">
        <f>SUMIF(A39:A42,"=1",G39:G42)</f>
        <v>0</v>
      </c>
      <c r="H43" s="113">
        <f>SUMIF(A39:A42,"=1",H39:H42)</f>
        <v>0</v>
      </c>
      <c r="I43" s="114">
        <f>SUMIF(A39:A42,"=1",I39:I42)</f>
        <v>0</v>
      </c>
      <c r="J43" s="115">
        <f>SUMIF(A39:A42,"=1",J39:J42)</f>
        <v>0</v>
      </c>
    </row>
    <row r="45" spans="1:10" x14ac:dyDescent="0.25">
      <c r="A45" t="s">
        <v>58</v>
      </c>
      <c r="B45" t="s">
        <v>59</v>
      </c>
    </row>
    <row r="46" spans="1:10" x14ac:dyDescent="0.25">
      <c r="A46" t="s">
        <v>60</v>
      </c>
      <c r="B46" t="s">
        <v>61</v>
      </c>
    </row>
    <row r="47" spans="1:10" x14ac:dyDescent="0.25">
      <c r="A47" t="s">
        <v>62</v>
      </c>
      <c r="B47" t="s">
        <v>63</v>
      </c>
    </row>
    <row r="50" spans="1:10" ht="15.6" x14ac:dyDescent="0.3">
      <c r="B50" s="124" t="s">
        <v>64</v>
      </c>
    </row>
    <row r="52" spans="1:10" ht="25.5" customHeight="1" x14ac:dyDescent="0.25">
      <c r="A52" s="126"/>
      <c r="B52" s="129" t="s">
        <v>17</v>
      </c>
      <c r="C52" s="129" t="s">
        <v>5</v>
      </c>
      <c r="D52" s="130"/>
      <c r="E52" s="130"/>
      <c r="F52" s="131" t="s">
        <v>65</v>
      </c>
      <c r="G52" s="131"/>
      <c r="H52" s="131"/>
      <c r="I52" s="131" t="s">
        <v>29</v>
      </c>
      <c r="J52" s="131" t="s">
        <v>0</v>
      </c>
    </row>
    <row r="53" spans="1:10" ht="36.75" customHeight="1" x14ac:dyDescent="0.25">
      <c r="A53" s="127"/>
      <c r="B53" s="132" t="s">
        <v>66</v>
      </c>
      <c r="C53" s="196" t="s">
        <v>67</v>
      </c>
      <c r="D53" s="197"/>
      <c r="E53" s="197"/>
      <c r="F53" s="139" t="s">
        <v>24</v>
      </c>
      <c r="G53" s="140"/>
      <c r="H53" s="140"/>
      <c r="I53" s="140">
        <f>'01 15122020_1 Pol'!G8</f>
        <v>0</v>
      </c>
      <c r="J53" s="136" t="str">
        <f>IF(I67=0,"",I53/I67*100)</f>
        <v/>
      </c>
    </row>
    <row r="54" spans="1:10" ht="36.75" customHeight="1" x14ac:dyDescent="0.25">
      <c r="A54" s="127"/>
      <c r="B54" s="132" t="s">
        <v>68</v>
      </c>
      <c r="C54" s="196" t="s">
        <v>69</v>
      </c>
      <c r="D54" s="197"/>
      <c r="E54" s="197"/>
      <c r="F54" s="139" t="s">
        <v>24</v>
      </c>
      <c r="G54" s="140"/>
      <c r="H54" s="140"/>
      <c r="I54" s="140">
        <f>'01 15122020_1 Pol'!G13</f>
        <v>0</v>
      </c>
      <c r="J54" s="136" t="str">
        <f>IF(I67=0,"",I54/I67*100)</f>
        <v/>
      </c>
    </row>
    <row r="55" spans="1:10" ht="36.75" customHeight="1" x14ac:dyDescent="0.25">
      <c r="A55" s="127"/>
      <c r="B55" s="132" t="s">
        <v>70</v>
      </c>
      <c r="C55" s="196" t="s">
        <v>71</v>
      </c>
      <c r="D55" s="197"/>
      <c r="E55" s="197"/>
      <c r="F55" s="139" t="s">
        <v>24</v>
      </c>
      <c r="G55" s="140"/>
      <c r="H55" s="140"/>
      <c r="I55" s="140">
        <f>'01 15122020_1 Pol'!G18</f>
        <v>0</v>
      </c>
      <c r="J55" s="136" t="str">
        <f>IF(I67=0,"",I55/I67*100)</f>
        <v/>
      </c>
    </row>
    <row r="56" spans="1:10" ht="36.75" customHeight="1" x14ac:dyDescent="0.25">
      <c r="A56" s="127"/>
      <c r="B56" s="132" t="s">
        <v>72</v>
      </c>
      <c r="C56" s="196" t="s">
        <v>73</v>
      </c>
      <c r="D56" s="197"/>
      <c r="E56" s="197"/>
      <c r="F56" s="139" t="s">
        <v>24</v>
      </c>
      <c r="G56" s="140"/>
      <c r="H56" s="140"/>
      <c r="I56" s="140">
        <f>'01 15122020_1 Pol'!G23</f>
        <v>0</v>
      </c>
      <c r="J56" s="136" t="str">
        <f>IF(I67=0,"",I56/I67*100)</f>
        <v/>
      </c>
    </row>
    <row r="57" spans="1:10" ht="36.75" customHeight="1" x14ac:dyDescent="0.25">
      <c r="A57" s="127"/>
      <c r="B57" s="132" t="s">
        <v>74</v>
      </c>
      <c r="C57" s="196" t="s">
        <v>75</v>
      </c>
      <c r="D57" s="197"/>
      <c r="E57" s="197"/>
      <c r="F57" s="139" t="s">
        <v>24</v>
      </c>
      <c r="G57" s="140"/>
      <c r="H57" s="140"/>
      <c r="I57" s="140">
        <f>'01 15122020_1 Pol'!G32</f>
        <v>0</v>
      </c>
      <c r="J57" s="136" t="str">
        <f>IF(I67=0,"",I57/I67*100)</f>
        <v/>
      </c>
    </row>
    <row r="58" spans="1:10" ht="36.75" customHeight="1" x14ac:dyDescent="0.25">
      <c r="A58" s="127"/>
      <c r="B58" s="132" t="s">
        <v>76</v>
      </c>
      <c r="C58" s="196" t="s">
        <v>77</v>
      </c>
      <c r="D58" s="197"/>
      <c r="E58" s="197"/>
      <c r="F58" s="139" t="s">
        <v>24</v>
      </c>
      <c r="G58" s="140"/>
      <c r="H58" s="140"/>
      <c r="I58" s="140">
        <f>'01 15122020_1 Pol'!G34</f>
        <v>0</v>
      </c>
      <c r="J58" s="136" t="str">
        <f>IF(I67=0,"",I58/I67*100)</f>
        <v/>
      </c>
    </row>
    <row r="59" spans="1:10" ht="36.75" customHeight="1" x14ac:dyDescent="0.25">
      <c r="A59" s="127"/>
      <c r="B59" s="132" t="s">
        <v>78</v>
      </c>
      <c r="C59" s="196" t="s">
        <v>79</v>
      </c>
      <c r="D59" s="197"/>
      <c r="E59" s="197"/>
      <c r="F59" s="139" t="s">
        <v>24</v>
      </c>
      <c r="G59" s="140"/>
      <c r="H59" s="140"/>
      <c r="I59" s="140">
        <f>'01 15122020_1 Pol'!G40</f>
        <v>0</v>
      </c>
      <c r="J59" s="136" t="str">
        <f>IF(I67=0,"",I59/I67*100)</f>
        <v/>
      </c>
    </row>
    <row r="60" spans="1:10" ht="36.75" customHeight="1" x14ac:dyDescent="0.25">
      <c r="A60" s="127"/>
      <c r="B60" s="132" t="s">
        <v>80</v>
      </c>
      <c r="C60" s="196" t="s">
        <v>81</v>
      </c>
      <c r="D60" s="197"/>
      <c r="E60" s="197"/>
      <c r="F60" s="139" t="s">
        <v>24</v>
      </c>
      <c r="G60" s="140"/>
      <c r="H60" s="140"/>
      <c r="I60" s="140">
        <f>'01 15122020_1 Pol'!G42</f>
        <v>0</v>
      </c>
      <c r="J60" s="136" t="str">
        <f>IF(I67=0,"",I60/I67*100)</f>
        <v/>
      </c>
    </row>
    <row r="61" spans="1:10" ht="36.75" customHeight="1" x14ac:dyDescent="0.25">
      <c r="A61" s="127"/>
      <c r="B61" s="132" t="s">
        <v>82</v>
      </c>
      <c r="C61" s="196" t="s">
        <v>83</v>
      </c>
      <c r="D61" s="197"/>
      <c r="E61" s="197"/>
      <c r="F61" s="139" t="s">
        <v>25</v>
      </c>
      <c r="G61" s="140"/>
      <c r="H61" s="140"/>
      <c r="I61" s="140">
        <f>'01 15122020_1 Pol'!G45</f>
        <v>0</v>
      </c>
      <c r="J61" s="136" t="str">
        <f>IF(I67=0,"",I61/I67*100)</f>
        <v/>
      </c>
    </row>
    <row r="62" spans="1:10" ht="36.75" customHeight="1" x14ac:dyDescent="0.25">
      <c r="A62" s="127"/>
      <c r="B62" s="132" t="s">
        <v>84</v>
      </c>
      <c r="C62" s="196" t="s">
        <v>85</v>
      </c>
      <c r="D62" s="197"/>
      <c r="E62" s="197"/>
      <c r="F62" s="139" t="s">
        <v>25</v>
      </c>
      <c r="G62" s="140"/>
      <c r="H62" s="140"/>
      <c r="I62" s="140">
        <f>'01 15122020_1 Pol'!G48</f>
        <v>0</v>
      </c>
      <c r="J62" s="136" t="str">
        <f>IF(I67=0,"",I62/I67*100)</f>
        <v/>
      </c>
    </row>
    <row r="63" spans="1:10" ht="36.75" customHeight="1" x14ac:dyDescent="0.25">
      <c r="A63" s="127"/>
      <c r="B63" s="132" t="s">
        <v>86</v>
      </c>
      <c r="C63" s="196" t="s">
        <v>87</v>
      </c>
      <c r="D63" s="197"/>
      <c r="E63" s="197"/>
      <c r="F63" s="139" t="s">
        <v>25</v>
      </c>
      <c r="G63" s="140"/>
      <c r="H63" s="140"/>
      <c r="I63" s="140">
        <f>'01 15122020_1 Pol'!G96</f>
        <v>0</v>
      </c>
      <c r="J63" s="136" t="str">
        <f>IF(I67=0,"",I63/I67*100)</f>
        <v/>
      </c>
    </row>
    <row r="64" spans="1:10" ht="36.75" customHeight="1" x14ac:dyDescent="0.25">
      <c r="A64" s="127"/>
      <c r="B64" s="132" t="s">
        <v>88</v>
      </c>
      <c r="C64" s="196" t="s">
        <v>89</v>
      </c>
      <c r="D64" s="197"/>
      <c r="E64" s="197"/>
      <c r="F64" s="139" t="s">
        <v>25</v>
      </c>
      <c r="G64" s="140"/>
      <c r="H64" s="140"/>
      <c r="I64" s="140">
        <f>'01 15122020_1 Pol'!G103</f>
        <v>0</v>
      </c>
      <c r="J64" s="136" t="str">
        <f>IF(I67=0,"",I64/I67*100)</f>
        <v/>
      </c>
    </row>
    <row r="65" spans="1:10" ht="36.75" customHeight="1" x14ac:dyDescent="0.25">
      <c r="A65" s="127"/>
      <c r="B65" s="132" t="s">
        <v>90</v>
      </c>
      <c r="C65" s="196" t="s">
        <v>91</v>
      </c>
      <c r="D65" s="197"/>
      <c r="E65" s="197"/>
      <c r="F65" s="139" t="s">
        <v>26</v>
      </c>
      <c r="G65" s="140"/>
      <c r="H65" s="140"/>
      <c r="I65" s="140">
        <f>'01 15122020_1 Pol'!G107</f>
        <v>0</v>
      </c>
      <c r="J65" s="136" t="str">
        <f>IF(I67=0,"",I65/I67*100)</f>
        <v/>
      </c>
    </row>
    <row r="66" spans="1:10" ht="36.75" customHeight="1" x14ac:dyDescent="0.25">
      <c r="A66" s="127"/>
      <c r="B66" s="132" t="s">
        <v>92</v>
      </c>
      <c r="C66" s="196" t="s">
        <v>27</v>
      </c>
      <c r="D66" s="197"/>
      <c r="E66" s="197"/>
      <c r="F66" s="139" t="s">
        <v>92</v>
      </c>
      <c r="G66" s="140"/>
      <c r="H66" s="140"/>
      <c r="I66" s="140">
        <f>'01 15122020_1 Pol'!G109</f>
        <v>0</v>
      </c>
      <c r="J66" s="136" t="str">
        <f>IF(I67=0,"",I66/I67*100)</f>
        <v/>
      </c>
    </row>
    <row r="67" spans="1:10" ht="25.5" customHeight="1" x14ac:dyDescent="0.25">
      <c r="A67" s="128"/>
      <c r="B67" s="133" t="s">
        <v>1</v>
      </c>
      <c r="C67" s="134"/>
      <c r="D67" s="135"/>
      <c r="E67" s="135"/>
      <c r="F67" s="141"/>
      <c r="G67" s="142"/>
      <c r="H67" s="142"/>
      <c r="I67" s="142">
        <f>SUM(I53:I66)</f>
        <v>0</v>
      </c>
      <c r="J67" s="137">
        <f>SUM(J53:J66)</f>
        <v>0</v>
      </c>
    </row>
    <row r="68" spans="1:10" x14ac:dyDescent="0.25">
      <c r="F68" s="87"/>
      <c r="G68" s="87"/>
      <c r="H68" s="87"/>
      <c r="I68" s="87"/>
      <c r="J68" s="138"/>
    </row>
    <row r="69" spans="1:10" x14ac:dyDescent="0.25">
      <c r="F69" s="87"/>
      <c r="G69" s="87"/>
      <c r="H69" s="87"/>
      <c r="I69" s="87"/>
      <c r="J69" s="138"/>
    </row>
    <row r="70" spans="1:10" x14ac:dyDescent="0.25">
      <c r="F70" s="87"/>
      <c r="G70" s="87"/>
      <c r="H70" s="87"/>
      <c r="I70" s="87"/>
      <c r="J70" s="138"/>
    </row>
  </sheetData>
  <sheetProtection algorithmName="SHA-512" hashValue="fdMMbzJ/lfXxknVmyA8IMuTY3mEvQ/sFmYPwnDK4jspshDOlcbJwbv2/AtPfvfmLVQPCdpzGsmek/16SyZYLiQ==" saltValue="ow5dei0Yj83d8LyLSkkV8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63:E63"/>
    <mergeCell ref="C64:E64"/>
    <mergeCell ref="C65:E65"/>
    <mergeCell ref="C66:E66"/>
    <mergeCell ref="C58:E58"/>
    <mergeCell ref="C59:E59"/>
    <mergeCell ref="C60:E60"/>
    <mergeCell ref="C61:E61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7" t="s">
        <v>6</v>
      </c>
      <c r="B1" s="247"/>
      <c r="C1" s="248"/>
      <c r="D1" s="247"/>
      <c r="E1" s="247"/>
      <c r="F1" s="247"/>
      <c r="G1" s="247"/>
    </row>
    <row r="2" spans="1:7" ht="24.9" customHeight="1" x14ac:dyDescent="0.25">
      <c r="A2" s="50" t="s">
        <v>7</v>
      </c>
      <c r="B2" s="49"/>
      <c r="C2" s="249"/>
      <c r="D2" s="249"/>
      <c r="E2" s="249"/>
      <c r="F2" s="249"/>
      <c r="G2" s="250"/>
    </row>
    <row r="3" spans="1:7" ht="24.9" customHeight="1" x14ac:dyDescent="0.25">
      <c r="A3" s="50" t="s">
        <v>8</v>
      </c>
      <c r="B3" s="49"/>
      <c r="C3" s="249"/>
      <c r="D3" s="249"/>
      <c r="E3" s="249"/>
      <c r="F3" s="249"/>
      <c r="G3" s="250"/>
    </row>
    <row r="4" spans="1:7" ht="24.9" customHeight="1" x14ac:dyDescent="0.25">
      <c r="A4" s="50" t="s">
        <v>9</v>
      </c>
      <c r="B4" s="49"/>
      <c r="C4" s="249"/>
      <c r="D4" s="249"/>
      <c r="E4" s="249"/>
      <c r="F4" s="249"/>
      <c r="G4" s="250"/>
    </row>
    <row r="5" spans="1:7" x14ac:dyDescent="0.25">
      <c r="B5" s="4"/>
      <c r="C5" s="5"/>
      <c r="D5" s="6"/>
    </row>
  </sheetData>
  <sheetProtection algorithmName="SHA-512" hashValue="QaG0ZvDZNhF26zGPjJf9wdx//2/KETEjxtISakLye+t2kOcd4+Rm32nLBDlI5yxNqXVZLmpD6ertZCO348zJxQ==" saltValue="3WScfy1K59s/lm+I7m6xd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8A04-8770-472C-AEDD-1402FD49F001}">
  <sheetPr>
    <outlinePr summaryBelow="0"/>
  </sheetPr>
  <dimension ref="A1:BH5000"/>
  <sheetViews>
    <sheetView tabSelected="1" view="pageBreakPreview" zoomScale="60" zoomScaleNormal="100" workbookViewId="0">
      <pane ySplit="7" topLeftCell="A73" activePane="bottomLeft" state="frozen"/>
      <selection pane="bottomLeft" activeCell="AT96" sqref="AT96"/>
    </sheetView>
  </sheetViews>
  <sheetFormatPr defaultRowHeight="13.2" outlineLevelRow="3" x14ac:dyDescent="0.25"/>
  <cols>
    <col min="1" max="1" width="3.44140625" customWidth="1"/>
    <col min="2" max="2" width="12.6640625" style="125" customWidth="1"/>
    <col min="3" max="3" width="63.33203125" style="125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7" width="0" hidden="1" customWidth="1"/>
    <col min="18" max="18" width="6.88671875" customWidth="1"/>
    <col min="20" max="25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59" t="s">
        <v>94</v>
      </c>
      <c r="B1" s="259"/>
      <c r="C1" s="259"/>
      <c r="D1" s="259"/>
      <c r="E1" s="259"/>
      <c r="F1" s="259"/>
      <c r="G1" s="259"/>
      <c r="AG1" t="s">
        <v>95</v>
      </c>
    </row>
    <row r="2" spans="1:60" ht="25.05" customHeight="1" x14ac:dyDescent="0.25">
      <c r="A2" s="50" t="s">
        <v>7</v>
      </c>
      <c r="B2" s="49" t="s">
        <v>49</v>
      </c>
      <c r="C2" s="260" t="s">
        <v>50</v>
      </c>
      <c r="D2" s="261"/>
      <c r="E2" s="261"/>
      <c r="F2" s="261"/>
      <c r="G2" s="262"/>
      <c r="AG2" t="s">
        <v>96</v>
      </c>
    </row>
    <row r="3" spans="1:60" ht="25.05" customHeight="1" x14ac:dyDescent="0.25">
      <c r="A3" s="50" t="s">
        <v>8</v>
      </c>
      <c r="B3" s="49" t="s">
        <v>45</v>
      </c>
      <c r="C3" s="260" t="s">
        <v>46</v>
      </c>
      <c r="D3" s="261"/>
      <c r="E3" s="261"/>
      <c r="F3" s="261"/>
      <c r="G3" s="262"/>
      <c r="AC3" s="125" t="s">
        <v>97</v>
      </c>
      <c r="AG3" t="s">
        <v>98</v>
      </c>
    </row>
    <row r="4" spans="1:60" ht="25.05" customHeight="1" x14ac:dyDescent="0.25">
      <c r="A4" s="144" t="s">
        <v>9</v>
      </c>
      <c r="B4" s="145" t="s">
        <v>43</v>
      </c>
      <c r="C4" s="263" t="s">
        <v>44</v>
      </c>
      <c r="D4" s="264"/>
      <c r="E4" s="264"/>
      <c r="F4" s="264"/>
      <c r="G4" s="265"/>
      <c r="AG4" t="s">
        <v>99</v>
      </c>
    </row>
    <row r="5" spans="1:60" x14ac:dyDescent="0.25">
      <c r="D5" s="10"/>
    </row>
    <row r="6" spans="1:60" ht="39.6" x14ac:dyDescent="0.25">
      <c r="A6" s="147" t="s">
        <v>100</v>
      </c>
      <c r="B6" s="149" t="s">
        <v>101</v>
      </c>
      <c r="C6" s="149" t="s">
        <v>102</v>
      </c>
      <c r="D6" s="148" t="s">
        <v>103</v>
      </c>
      <c r="E6" s="147" t="s">
        <v>104</v>
      </c>
      <c r="F6" s="146" t="s">
        <v>105</v>
      </c>
      <c r="G6" s="147" t="s">
        <v>29</v>
      </c>
      <c r="H6" s="150" t="s">
        <v>30</v>
      </c>
      <c r="I6" s="150" t="s">
        <v>106</v>
      </c>
      <c r="J6" s="150" t="s">
        <v>31</v>
      </c>
      <c r="K6" s="150" t="s">
        <v>107</v>
      </c>
      <c r="L6" s="150" t="s">
        <v>108</v>
      </c>
      <c r="M6" s="150" t="s">
        <v>109</v>
      </c>
      <c r="N6" s="150" t="s">
        <v>110</v>
      </c>
      <c r="O6" s="150" t="s">
        <v>111</v>
      </c>
      <c r="P6" s="150" t="s">
        <v>112</v>
      </c>
      <c r="Q6" s="150" t="s">
        <v>113</v>
      </c>
      <c r="R6" s="150" t="s">
        <v>114</v>
      </c>
      <c r="S6" s="150" t="s">
        <v>115</v>
      </c>
      <c r="T6" s="150" t="s">
        <v>116</v>
      </c>
      <c r="U6" s="150" t="s">
        <v>117</v>
      </c>
      <c r="V6" s="150" t="s">
        <v>118</v>
      </c>
      <c r="W6" s="150" t="s">
        <v>119</v>
      </c>
      <c r="X6" s="150" t="s">
        <v>120</v>
      </c>
      <c r="Y6" s="150" t="s">
        <v>121</v>
      </c>
    </row>
    <row r="7" spans="1:60" hidden="1" x14ac:dyDescent="0.25">
      <c r="A7" s="3"/>
      <c r="B7" s="4"/>
      <c r="C7" s="4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2"/>
      <c r="O7" s="152"/>
      <c r="P7" s="152"/>
      <c r="Q7" s="152"/>
      <c r="R7" s="153"/>
      <c r="S7" s="153"/>
      <c r="T7" s="153"/>
      <c r="U7" s="153"/>
      <c r="V7" s="153"/>
      <c r="W7" s="153"/>
      <c r="X7" s="153"/>
      <c r="Y7" s="153"/>
    </row>
    <row r="8" spans="1:60" x14ac:dyDescent="0.25">
      <c r="A8" s="165" t="s">
        <v>122</v>
      </c>
      <c r="B8" s="166" t="s">
        <v>66</v>
      </c>
      <c r="C8" s="188" t="s">
        <v>67</v>
      </c>
      <c r="D8" s="167"/>
      <c r="E8" s="168"/>
      <c r="F8" s="169"/>
      <c r="G8" s="169">
        <f>SUMIF(AG9:AG12,"&lt;&gt;NOR",G9:G12)</f>
        <v>0</v>
      </c>
      <c r="H8" s="169"/>
      <c r="I8" s="169">
        <f>SUM(I9:I12)</f>
        <v>0</v>
      </c>
      <c r="J8" s="169"/>
      <c r="K8" s="169">
        <f>SUM(K9:K12)</f>
        <v>0</v>
      </c>
      <c r="L8" s="169"/>
      <c r="M8" s="169">
        <f>SUM(M9:M12)</f>
        <v>0</v>
      </c>
      <c r="N8" s="168"/>
      <c r="O8" s="168">
        <f>SUM(O9:O12)</f>
        <v>0</v>
      </c>
      <c r="P8" s="168"/>
      <c r="Q8" s="168">
        <f>SUM(Q9:Q12)</f>
        <v>0</v>
      </c>
      <c r="R8" s="169"/>
      <c r="S8" s="169"/>
      <c r="T8" s="170"/>
      <c r="U8" s="164"/>
      <c r="V8" s="164">
        <f>SUM(V9:V12)</f>
        <v>27.77</v>
      </c>
      <c r="W8" s="164"/>
      <c r="X8" s="164"/>
      <c r="Y8" s="164"/>
      <c r="AG8" t="s">
        <v>123</v>
      </c>
    </row>
    <row r="9" spans="1:60" outlineLevel="1" x14ac:dyDescent="0.25">
      <c r="A9" s="172">
        <v>1</v>
      </c>
      <c r="B9" s="173" t="s">
        <v>124</v>
      </c>
      <c r="C9" s="189" t="s">
        <v>125</v>
      </c>
      <c r="D9" s="174" t="s">
        <v>126</v>
      </c>
      <c r="E9" s="175">
        <v>7.8</v>
      </c>
      <c r="F9" s="176"/>
      <c r="G9" s="177">
        <f>ROUND(E9*F9,2)</f>
        <v>0</v>
      </c>
      <c r="H9" s="176"/>
      <c r="I9" s="177">
        <f>ROUND(E9*H9,2)</f>
        <v>0</v>
      </c>
      <c r="J9" s="176"/>
      <c r="K9" s="177">
        <f>ROUND(E9*J9,2)</f>
        <v>0</v>
      </c>
      <c r="L9" s="177">
        <v>21</v>
      </c>
      <c r="M9" s="177">
        <f>G9*(1+L9/100)</f>
        <v>0</v>
      </c>
      <c r="N9" s="175">
        <v>0</v>
      </c>
      <c r="O9" s="175">
        <f>ROUND(E9*N9,2)</f>
        <v>0</v>
      </c>
      <c r="P9" s="175">
        <v>0</v>
      </c>
      <c r="Q9" s="175">
        <f>ROUND(E9*P9,2)</f>
        <v>0</v>
      </c>
      <c r="R9" s="177" t="s">
        <v>127</v>
      </c>
      <c r="S9" s="177" t="s">
        <v>128</v>
      </c>
      <c r="T9" s="178" t="s">
        <v>129</v>
      </c>
      <c r="U9" s="162">
        <v>2.7E-2</v>
      </c>
      <c r="V9" s="162">
        <f>ROUND(E9*U9,2)</f>
        <v>0.21</v>
      </c>
      <c r="W9" s="162"/>
      <c r="X9" s="162" t="s">
        <v>130</v>
      </c>
      <c r="Y9" s="162" t="s">
        <v>131</v>
      </c>
      <c r="Z9" s="151"/>
      <c r="AA9" s="151"/>
      <c r="AB9" s="151"/>
      <c r="AC9" s="151"/>
      <c r="AD9" s="151"/>
      <c r="AE9" s="151"/>
      <c r="AF9" s="151"/>
      <c r="AG9" s="151" t="s">
        <v>132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2" x14ac:dyDescent="0.25">
      <c r="A10" s="158"/>
      <c r="B10" s="159"/>
      <c r="C10" s="253" t="s">
        <v>133</v>
      </c>
      <c r="D10" s="254"/>
      <c r="E10" s="254"/>
      <c r="F10" s="254"/>
      <c r="G10" s="254"/>
      <c r="H10" s="162"/>
      <c r="I10" s="162"/>
      <c r="J10" s="162"/>
      <c r="K10" s="162"/>
      <c r="L10" s="162"/>
      <c r="M10" s="162"/>
      <c r="N10" s="161"/>
      <c r="O10" s="161"/>
      <c r="P10" s="161"/>
      <c r="Q10" s="161"/>
      <c r="R10" s="162"/>
      <c r="S10" s="162"/>
      <c r="T10" s="162"/>
      <c r="U10" s="162"/>
      <c r="V10" s="162"/>
      <c r="W10" s="162"/>
      <c r="X10" s="162"/>
      <c r="Y10" s="162"/>
      <c r="Z10" s="151"/>
      <c r="AA10" s="151"/>
      <c r="AB10" s="151"/>
      <c r="AC10" s="151"/>
      <c r="AD10" s="151"/>
      <c r="AE10" s="151"/>
      <c r="AF10" s="151"/>
      <c r="AG10" s="151" t="s">
        <v>134</v>
      </c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79" t="str">
        <f>C10</f>
        <v>při pozemkových úpravách, s přehozením výkopku na vzdálenost do 3 m nebo s naložením na dopravní prostředek,</v>
      </c>
      <c r="BB10" s="151"/>
      <c r="BC10" s="151"/>
      <c r="BD10" s="151"/>
      <c r="BE10" s="151"/>
      <c r="BF10" s="151"/>
      <c r="BG10" s="151"/>
      <c r="BH10" s="151"/>
    </row>
    <row r="11" spans="1:60" outlineLevel="1" x14ac:dyDescent="0.25">
      <c r="A11" s="172">
        <v>2</v>
      </c>
      <c r="B11" s="173" t="s">
        <v>135</v>
      </c>
      <c r="C11" s="189" t="s">
        <v>136</v>
      </c>
      <c r="D11" s="174" t="s">
        <v>126</v>
      </c>
      <c r="E11" s="175">
        <v>7.8</v>
      </c>
      <c r="F11" s="176"/>
      <c r="G11" s="177">
        <f>ROUND(E11*F11,2)</f>
        <v>0</v>
      </c>
      <c r="H11" s="176"/>
      <c r="I11" s="177">
        <f>ROUND(E11*H11,2)</f>
        <v>0</v>
      </c>
      <c r="J11" s="176"/>
      <c r="K11" s="177">
        <f>ROUND(E11*J11,2)</f>
        <v>0</v>
      </c>
      <c r="L11" s="177">
        <v>21</v>
      </c>
      <c r="M11" s="177">
        <f>G11*(1+L11/100)</f>
        <v>0</v>
      </c>
      <c r="N11" s="175">
        <v>0</v>
      </c>
      <c r="O11" s="175">
        <f>ROUND(E11*N11,2)</f>
        <v>0</v>
      </c>
      <c r="P11" s="175">
        <v>0</v>
      </c>
      <c r="Q11" s="175">
        <f>ROUND(E11*P11,2)</f>
        <v>0</v>
      </c>
      <c r="R11" s="177" t="s">
        <v>137</v>
      </c>
      <c r="S11" s="177" t="s">
        <v>128</v>
      </c>
      <c r="T11" s="178" t="s">
        <v>129</v>
      </c>
      <c r="U11" s="162">
        <v>3.5329999999999999</v>
      </c>
      <c r="V11" s="162">
        <f>ROUND(E11*U11,2)</f>
        <v>27.56</v>
      </c>
      <c r="W11" s="162"/>
      <c r="X11" s="162" t="s">
        <v>130</v>
      </c>
      <c r="Y11" s="162" t="s">
        <v>131</v>
      </c>
      <c r="Z11" s="151"/>
      <c r="AA11" s="151"/>
      <c r="AB11" s="151"/>
      <c r="AC11" s="151"/>
      <c r="AD11" s="151"/>
      <c r="AE11" s="151"/>
      <c r="AF11" s="151"/>
      <c r="AG11" s="151" t="s">
        <v>132</v>
      </c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2" x14ac:dyDescent="0.25">
      <c r="A12" s="158"/>
      <c r="B12" s="159"/>
      <c r="C12" s="253" t="s">
        <v>138</v>
      </c>
      <c r="D12" s="254"/>
      <c r="E12" s="254"/>
      <c r="F12" s="254"/>
      <c r="G12" s="254"/>
      <c r="H12" s="162"/>
      <c r="I12" s="162"/>
      <c r="J12" s="162"/>
      <c r="K12" s="162"/>
      <c r="L12" s="162"/>
      <c r="M12" s="162"/>
      <c r="N12" s="161"/>
      <c r="O12" s="161"/>
      <c r="P12" s="161"/>
      <c r="Q12" s="161"/>
      <c r="R12" s="162"/>
      <c r="S12" s="162"/>
      <c r="T12" s="162"/>
      <c r="U12" s="162"/>
      <c r="V12" s="162"/>
      <c r="W12" s="162"/>
      <c r="X12" s="162"/>
      <c r="Y12" s="162"/>
      <c r="Z12" s="151"/>
      <c r="AA12" s="151"/>
      <c r="AB12" s="151"/>
      <c r="AC12" s="151"/>
      <c r="AD12" s="151"/>
      <c r="AE12" s="151"/>
      <c r="AF12" s="151"/>
      <c r="AG12" s="151" t="s">
        <v>134</v>
      </c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x14ac:dyDescent="0.25">
      <c r="A13" s="165" t="s">
        <v>122</v>
      </c>
      <c r="B13" s="166" t="s">
        <v>68</v>
      </c>
      <c r="C13" s="188" t="s">
        <v>69</v>
      </c>
      <c r="D13" s="167"/>
      <c r="E13" s="168"/>
      <c r="F13" s="169"/>
      <c r="G13" s="169">
        <f>SUMIF(AG14:AG17,"&lt;&gt;NOR",G14:G17)</f>
        <v>0</v>
      </c>
      <c r="H13" s="169"/>
      <c r="I13" s="169">
        <f>SUM(I14:I17)</f>
        <v>0</v>
      </c>
      <c r="J13" s="169"/>
      <c r="K13" s="169">
        <f>SUM(K14:K17)</f>
        <v>0</v>
      </c>
      <c r="L13" s="169"/>
      <c r="M13" s="169">
        <f>SUM(M14:M17)</f>
        <v>0</v>
      </c>
      <c r="N13" s="168"/>
      <c r="O13" s="168">
        <f>SUM(O14:O17)</f>
        <v>0.03</v>
      </c>
      <c r="P13" s="168"/>
      <c r="Q13" s="168">
        <f>SUM(Q14:Q17)</f>
        <v>0</v>
      </c>
      <c r="R13" s="169"/>
      <c r="S13" s="169"/>
      <c r="T13" s="170"/>
      <c r="U13" s="164"/>
      <c r="V13" s="164">
        <f>SUM(V14:V17)</f>
        <v>9.5400000000000009</v>
      </c>
      <c r="W13" s="164"/>
      <c r="X13" s="164"/>
      <c r="Y13" s="164"/>
      <c r="AG13" t="s">
        <v>123</v>
      </c>
    </row>
    <row r="14" spans="1:60" outlineLevel="1" x14ac:dyDescent="0.25">
      <c r="A14" s="172">
        <v>3</v>
      </c>
      <c r="B14" s="173" t="s">
        <v>139</v>
      </c>
      <c r="C14" s="189" t="s">
        <v>140</v>
      </c>
      <c r="D14" s="174" t="s">
        <v>141</v>
      </c>
      <c r="E14" s="175">
        <v>31.2</v>
      </c>
      <c r="F14" s="176"/>
      <c r="G14" s="177">
        <f>ROUND(E14*F14,2)</f>
        <v>0</v>
      </c>
      <c r="H14" s="176"/>
      <c r="I14" s="177">
        <f>ROUND(E14*H14,2)</f>
        <v>0</v>
      </c>
      <c r="J14" s="176"/>
      <c r="K14" s="177">
        <f>ROUND(E14*J14,2)</f>
        <v>0</v>
      </c>
      <c r="L14" s="177">
        <v>21</v>
      </c>
      <c r="M14" s="177">
        <f>G14*(1+L14/100)</f>
        <v>0</v>
      </c>
      <c r="N14" s="175">
        <v>9.8999999999999999E-4</v>
      </c>
      <c r="O14" s="175">
        <f>ROUND(E14*N14,2)</f>
        <v>0.03</v>
      </c>
      <c r="P14" s="175">
        <v>0</v>
      </c>
      <c r="Q14" s="175">
        <f>ROUND(E14*P14,2)</f>
        <v>0</v>
      </c>
      <c r="R14" s="177" t="s">
        <v>137</v>
      </c>
      <c r="S14" s="177" t="s">
        <v>128</v>
      </c>
      <c r="T14" s="178" t="s">
        <v>129</v>
      </c>
      <c r="U14" s="162">
        <v>0.23599999999999999</v>
      </c>
      <c r="V14" s="162">
        <f>ROUND(E14*U14,2)</f>
        <v>7.36</v>
      </c>
      <c r="W14" s="162"/>
      <c r="X14" s="162" t="s">
        <v>130</v>
      </c>
      <c r="Y14" s="162" t="s">
        <v>131</v>
      </c>
      <c r="Z14" s="151"/>
      <c r="AA14" s="151"/>
      <c r="AB14" s="151"/>
      <c r="AC14" s="151"/>
      <c r="AD14" s="151"/>
      <c r="AE14" s="151"/>
      <c r="AF14" s="151"/>
      <c r="AG14" s="151" t="s">
        <v>132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2" x14ac:dyDescent="0.25">
      <c r="A15" s="158"/>
      <c r="B15" s="159"/>
      <c r="C15" s="253" t="s">
        <v>142</v>
      </c>
      <c r="D15" s="254"/>
      <c r="E15" s="254"/>
      <c r="F15" s="254"/>
      <c r="G15" s="254"/>
      <c r="H15" s="162"/>
      <c r="I15" s="162"/>
      <c r="J15" s="162"/>
      <c r="K15" s="162"/>
      <c r="L15" s="162"/>
      <c r="M15" s="162"/>
      <c r="N15" s="161"/>
      <c r="O15" s="161"/>
      <c r="P15" s="161"/>
      <c r="Q15" s="161"/>
      <c r="R15" s="162"/>
      <c r="S15" s="162"/>
      <c r="T15" s="162"/>
      <c r="U15" s="162"/>
      <c r="V15" s="162"/>
      <c r="W15" s="162"/>
      <c r="X15" s="162"/>
      <c r="Y15" s="162"/>
      <c r="Z15" s="151"/>
      <c r="AA15" s="151"/>
      <c r="AB15" s="151"/>
      <c r="AC15" s="151"/>
      <c r="AD15" s="151"/>
      <c r="AE15" s="151"/>
      <c r="AF15" s="151"/>
      <c r="AG15" s="151" t="s">
        <v>134</v>
      </c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5">
      <c r="A16" s="172">
        <v>4</v>
      </c>
      <c r="B16" s="173" t="s">
        <v>143</v>
      </c>
      <c r="C16" s="189" t="s">
        <v>144</v>
      </c>
      <c r="D16" s="174" t="s">
        <v>141</v>
      </c>
      <c r="E16" s="175">
        <v>31.2</v>
      </c>
      <c r="F16" s="176"/>
      <c r="G16" s="177">
        <f>ROUND(E16*F16,2)</f>
        <v>0</v>
      </c>
      <c r="H16" s="176"/>
      <c r="I16" s="177">
        <f>ROUND(E16*H16,2)</f>
        <v>0</v>
      </c>
      <c r="J16" s="176"/>
      <c r="K16" s="177">
        <f>ROUND(E16*J16,2)</f>
        <v>0</v>
      </c>
      <c r="L16" s="177">
        <v>21</v>
      </c>
      <c r="M16" s="177">
        <f>G16*(1+L16/100)</f>
        <v>0</v>
      </c>
      <c r="N16" s="175">
        <v>0</v>
      </c>
      <c r="O16" s="175">
        <f>ROUND(E16*N16,2)</f>
        <v>0</v>
      </c>
      <c r="P16" s="175">
        <v>0</v>
      </c>
      <c r="Q16" s="175">
        <f>ROUND(E16*P16,2)</f>
        <v>0</v>
      </c>
      <c r="R16" s="177" t="s">
        <v>137</v>
      </c>
      <c r="S16" s="177" t="s">
        <v>128</v>
      </c>
      <c r="T16" s="178" t="s">
        <v>129</v>
      </c>
      <c r="U16" s="162">
        <v>7.0000000000000007E-2</v>
      </c>
      <c r="V16" s="162">
        <f>ROUND(E16*U16,2)</f>
        <v>2.1800000000000002</v>
      </c>
      <c r="W16" s="162"/>
      <c r="X16" s="162" t="s">
        <v>130</v>
      </c>
      <c r="Y16" s="162" t="s">
        <v>131</v>
      </c>
      <c r="Z16" s="151"/>
      <c r="AA16" s="151"/>
      <c r="AB16" s="151"/>
      <c r="AC16" s="151"/>
      <c r="AD16" s="151"/>
      <c r="AE16" s="151"/>
      <c r="AF16" s="151"/>
      <c r="AG16" s="151" t="s">
        <v>132</v>
      </c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2" x14ac:dyDescent="0.25">
      <c r="A17" s="158"/>
      <c r="B17" s="159"/>
      <c r="C17" s="253" t="s">
        <v>145</v>
      </c>
      <c r="D17" s="254"/>
      <c r="E17" s="254"/>
      <c r="F17" s="254"/>
      <c r="G17" s="254"/>
      <c r="H17" s="162"/>
      <c r="I17" s="162"/>
      <c r="J17" s="162"/>
      <c r="K17" s="162"/>
      <c r="L17" s="162"/>
      <c r="M17" s="162"/>
      <c r="N17" s="161"/>
      <c r="O17" s="161"/>
      <c r="P17" s="161"/>
      <c r="Q17" s="161"/>
      <c r="R17" s="162"/>
      <c r="S17" s="162"/>
      <c r="T17" s="162"/>
      <c r="U17" s="162"/>
      <c r="V17" s="162"/>
      <c r="W17" s="162"/>
      <c r="X17" s="162"/>
      <c r="Y17" s="162"/>
      <c r="Z17" s="151"/>
      <c r="AA17" s="151"/>
      <c r="AB17" s="151"/>
      <c r="AC17" s="151"/>
      <c r="AD17" s="151"/>
      <c r="AE17" s="151"/>
      <c r="AF17" s="151"/>
      <c r="AG17" s="151" t="s">
        <v>134</v>
      </c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x14ac:dyDescent="0.25">
      <c r="A18" s="165" t="s">
        <v>122</v>
      </c>
      <c r="B18" s="166" t="s">
        <v>70</v>
      </c>
      <c r="C18" s="188" t="s">
        <v>71</v>
      </c>
      <c r="D18" s="167"/>
      <c r="E18" s="168"/>
      <c r="F18" s="169"/>
      <c r="G18" s="169">
        <f>SUMIF(AG19:AG22,"&lt;&gt;NOR",G19:G22)</f>
        <v>0</v>
      </c>
      <c r="H18" s="169"/>
      <c r="I18" s="169">
        <f>SUM(I19:I22)</f>
        <v>0</v>
      </c>
      <c r="J18" s="169"/>
      <c r="K18" s="169">
        <f>SUM(K19:K22)</f>
        <v>0</v>
      </c>
      <c r="L18" s="169"/>
      <c r="M18" s="169">
        <f>SUM(M19:M22)</f>
        <v>0</v>
      </c>
      <c r="N18" s="168"/>
      <c r="O18" s="168">
        <f>SUM(O19:O22)</f>
        <v>0</v>
      </c>
      <c r="P18" s="168"/>
      <c r="Q18" s="168">
        <f>SUM(Q19:Q22)</f>
        <v>0</v>
      </c>
      <c r="R18" s="169"/>
      <c r="S18" s="169"/>
      <c r="T18" s="170"/>
      <c r="U18" s="164"/>
      <c r="V18" s="164">
        <f>SUM(V19:V22)</f>
        <v>3.27</v>
      </c>
      <c r="W18" s="164"/>
      <c r="X18" s="164"/>
      <c r="Y18" s="164"/>
      <c r="AG18" t="s">
        <v>123</v>
      </c>
    </row>
    <row r="19" spans="1:60" outlineLevel="1" x14ac:dyDescent="0.25">
      <c r="A19" s="172">
        <v>5</v>
      </c>
      <c r="B19" s="173" t="s">
        <v>146</v>
      </c>
      <c r="C19" s="189" t="s">
        <v>147</v>
      </c>
      <c r="D19" s="174" t="s">
        <v>126</v>
      </c>
      <c r="E19" s="175">
        <v>7.8</v>
      </c>
      <c r="F19" s="176"/>
      <c r="G19" s="177">
        <f>ROUND(E19*F19,2)</f>
        <v>0</v>
      </c>
      <c r="H19" s="176"/>
      <c r="I19" s="177">
        <f>ROUND(E19*H19,2)</f>
        <v>0</v>
      </c>
      <c r="J19" s="176"/>
      <c r="K19" s="177">
        <f>ROUND(E19*J19,2)</f>
        <v>0</v>
      </c>
      <c r="L19" s="177">
        <v>21</v>
      </c>
      <c r="M19" s="177">
        <f>G19*(1+L19/100)</f>
        <v>0</v>
      </c>
      <c r="N19" s="175">
        <v>0</v>
      </c>
      <c r="O19" s="175">
        <f>ROUND(E19*N19,2)</f>
        <v>0</v>
      </c>
      <c r="P19" s="175">
        <v>0</v>
      </c>
      <c r="Q19" s="175">
        <f>ROUND(E19*P19,2)</f>
        <v>0</v>
      </c>
      <c r="R19" s="177" t="s">
        <v>137</v>
      </c>
      <c r="S19" s="177" t="s">
        <v>128</v>
      </c>
      <c r="T19" s="178" t="s">
        <v>129</v>
      </c>
      <c r="U19" s="162">
        <v>0.34499999999999997</v>
      </c>
      <c r="V19" s="162">
        <f>ROUND(E19*U19,2)</f>
        <v>2.69</v>
      </c>
      <c r="W19" s="162"/>
      <c r="X19" s="162" t="s">
        <v>130</v>
      </c>
      <c r="Y19" s="162" t="s">
        <v>131</v>
      </c>
      <c r="Z19" s="151"/>
      <c r="AA19" s="151"/>
      <c r="AB19" s="151"/>
      <c r="AC19" s="151"/>
      <c r="AD19" s="151"/>
      <c r="AE19" s="151"/>
      <c r="AF19" s="151"/>
      <c r="AG19" s="151" t="s">
        <v>132</v>
      </c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2" x14ac:dyDescent="0.25">
      <c r="A20" s="158"/>
      <c r="B20" s="159"/>
      <c r="C20" s="253" t="s">
        <v>148</v>
      </c>
      <c r="D20" s="254"/>
      <c r="E20" s="254"/>
      <c r="F20" s="254"/>
      <c r="G20" s="254"/>
      <c r="H20" s="162"/>
      <c r="I20" s="162"/>
      <c r="J20" s="162"/>
      <c r="K20" s="162"/>
      <c r="L20" s="162"/>
      <c r="M20" s="162"/>
      <c r="N20" s="161"/>
      <c r="O20" s="161"/>
      <c r="P20" s="161"/>
      <c r="Q20" s="161"/>
      <c r="R20" s="162"/>
      <c r="S20" s="162"/>
      <c r="T20" s="162"/>
      <c r="U20" s="162"/>
      <c r="V20" s="162"/>
      <c r="W20" s="162"/>
      <c r="X20" s="162"/>
      <c r="Y20" s="162"/>
      <c r="Z20" s="151"/>
      <c r="AA20" s="151"/>
      <c r="AB20" s="151"/>
      <c r="AC20" s="151"/>
      <c r="AD20" s="151"/>
      <c r="AE20" s="151"/>
      <c r="AF20" s="151"/>
      <c r="AG20" s="151" t="s">
        <v>134</v>
      </c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79" t="str">
        <f>C20</f>
        <v>bez naložení do dopravní nádoby, ale s vyprázdněním dopravní nádoby na hromadu nebo na dopravní prostředek,</v>
      </c>
      <c r="BB20" s="151"/>
      <c r="BC20" s="151"/>
      <c r="BD20" s="151"/>
      <c r="BE20" s="151"/>
      <c r="BF20" s="151"/>
      <c r="BG20" s="151"/>
      <c r="BH20" s="151"/>
    </row>
    <row r="21" spans="1:60" outlineLevel="1" x14ac:dyDescent="0.25">
      <c r="A21" s="172">
        <v>6</v>
      </c>
      <c r="B21" s="173" t="s">
        <v>149</v>
      </c>
      <c r="C21" s="189" t="s">
        <v>150</v>
      </c>
      <c r="D21" s="174" t="s">
        <v>126</v>
      </c>
      <c r="E21" s="175">
        <v>7.8</v>
      </c>
      <c r="F21" s="176"/>
      <c r="G21" s="177">
        <f>ROUND(E21*F21,2)</f>
        <v>0</v>
      </c>
      <c r="H21" s="176"/>
      <c r="I21" s="177">
        <f>ROUND(E21*H21,2)</f>
        <v>0</v>
      </c>
      <c r="J21" s="176"/>
      <c r="K21" s="177">
        <f>ROUND(E21*J21,2)</f>
        <v>0</v>
      </c>
      <c r="L21" s="177">
        <v>21</v>
      </c>
      <c r="M21" s="177">
        <f>G21*(1+L21/100)</f>
        <v>0</v>
      </c>
      <c r="N21" s="175">
        <v>0</v>
      </c>
      <c r="O21" s="175">
        <f>ROUND(E21*N21,2)</f>
        <v>0</v>
      </c>
      <c r="P21" s="175">
        <v>0</v>
      </c>
      <c r="Q21" s="175">
        <f>ROUND(E21*P21,2)</f>
        <v>0</v>
      </c>
      <c r="R21" s="177" t="s">
        <v>137</v>
      </c>
      <c r="S21" s="177" t="s">
        <v>128</v>
      </c>
      <c r="T21" s="178" t="s">
        <v>129</v>
      </c>
      <c r="U21" s="162">
        <v>7.3999999999999996E-2</v>
      </c>
      <c r="V21" s="162">
        <f>ROUND(E21*U21,2)</f>
        <v>0.57999999999999996</v>
      </c>
      <c r="W21" s="162"/>
      <c r="X21" s="162" t="s">
        <v>130</v>
      </c>
      <c r="Y21" s="162" t="s">
        <v>131</v>
      </c>
      <c r="Z21" s="151"/>
      <c r="AA21" s="151"/>
      <c r="AB21" s="151"/>
      <c r="AC21" s="151"/>
      <c r="AD21" s="151"/>
      <c r="AE21" s="151"/>
      <c r="AF21" s="151"/>
      <c r="AG21" s="151" t="s">
        <v>132</v>
      </c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2" x14ac:dyDescent="0.25">
      <c r="A22" s="158"/>
      <c r="B22" s="159"/>
      <c r="C22" s="253" t="s">
        <v>151</v>
      </c>
      <c r="D22" s="254"/>
      <c r="E22" s="254"/>
      <c r="F22" s="254"/>
      <c r="G22" s="254"/>
      <c r="H22" s="162"/>
      <c r="I22" s="162"/>
      <c r="J22" s="162"/>
      <c r="K22" s="162"/>
      <c r="L22" s="162"/>
      <c r="M22" s="162"/>
      <c r="N22" s="161"/>
      <c r="O22" s="161"/>
      <c r="P22" s="161"/>
      <c r="Q22" s="161"/>
      <c r="R22" s="162"/>
      <c r="S22" s="162"/>
      <c r="T22" s="162"/>
      <c r="U22" s="162"/>
      <c r="V22" s="162"/>
      <c r="W22" s="162"/>
      <c r="X22" s="162"/>
      <c r="Y22" s="162"/>
      <c r="Z22" s="151"/>
      <c r="AA22" s="151"/>
      <c r="AB22" s="151"/>
      <c r="AC22" s="151"/>
      <c r="AD22" s="151"/>
      <c r="AE22" s="151"/>
      <c r="AF22" s="151"/>
      <c r="AG22" s="151" t="s">
        <v>134</v>
      </c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x14ac:dyDescent="0.25">
      <c r="A23" s="165" t="s">
        <v>122</v>
      </c>
      <c r="B23" s="166" t="s">
        <v>72</v>
      </c>
      <c r="C23" s="188" t="s">
        <v>73</v>
      </c>
      <c r="D23" s="167"/>
      <c r="E23" s="168"/>
      <c r="F23" s="169"/>
      <c r="G23" s="169">
        <f>SUMIF(AG24:AG31,"&lt;&gt;NOR",G24:G31)</f>
        <v>0</v>
      </c>
      <c r="H23" s="169"/>
      <c r="I23" s="169">
        <f>SUM(I24:I31)</f>
        <v>0</v>
      </c>
      <c r="J23" s="169"/>
      <c r="K23" s="169">
        <f>SUM(K24:K31)</f>
        <v>0</v>
      </c>
      <c r="L23" s="169"/>
      <c r="M23" s="169">
        <f>SUM(M24:M31)</f>
        <v>0</v>
      </c>
      <c r="N23" s="168"/>
      <c r="O23" s="168">
        <f>SUM(O24:O31)</f>
        <v>1.32</v>
      </c>
      <c r="P23" s="168"/>
      <c r="Q23" s="168">
        <f>SUM(Q24:Q31)</f>
        <v>0</v>
      </c>
      <c r="R23" s="169"/>
      <c r="S23" s="169"/>
      <c r="T23" s="170"/>
      <c r="U23" s="164"/>
      <c r="V23" s="164">
        <f>SUM(V24:V31)</f>
        <v>4.3900000000000006</v>
      </c>
      <c r="W23" s="164"/>
      <c r="X23" s="164"/>
      <c r="Y23" s="164"/>
      <c r="AG23" t="s">
        <v>123</v>
      </c>
    </row>
    <row r="24" spans="1:60" outlineLevel="1" x14ac:dyDescent="0.25">
      <c r="A24" s="172">
        <v>7</v>
      </c>
      <c r="B24" s="173" t="s">
        <v>152</v>
      </c>
      <c r="C24" s="189" t="s">
        <v>153</v>
      </c>
      <c r="D24" s="174" t="s">
        <v>126</v>
      </c>
      <c r="E24" s="175">
        <v>7.1</v>
      </c>
      <c r="F24" s="176"/>
      <c r="G24" s="177">
        <f>ROUND(E24*F24,2)</f>
        <v>0</v>
      </c>
      <c r="H24" s="176"/>
      <c r="I24" s="177">
        <f>ROUND(E24*H24,2)</f>
        <v>0</v>
      </c>
      <c r="J24" s="176"/>
      <c r="K24" s="177">
        <f>ROUND(E24*J24,2)</f>
        <v>0</v>
      </c>
      <c r="L24" s="177">
        <v>21</v>
      </c>
      <c r="M24" s="177">
        <f>G24*(1+L24/100)</f>
        <v>0</v>
      </c>
      <c r="N24" s="175">
        <v>0</v>
      </c>
      <c r="O24" s="175">
        <f>ROUND(E24*N24,2)</f>
        <v>0</v>
      </c>
      <c r="P24" s="175">
        <v>0</v>
      </c>
      <c r="Q24" s="175">
        <f>ROUND(E24*P24,2)</f>
        <v>0</v>
      </c>
      <c r="R24" s="177" t="s">
        <v>137</v>
      </c>
      <c r="S24" s="177" t="s">
        <v>128</v>
      </c>
      <c r="T24" s="178" t="s">
        <v>129</v>
      </c>
      <c r="U24" s="162">
        <v>0.20200000000000001</v>
      </c>
      <c r="V24" s="162">
        <f>ROUND(E24*U24,2)</f>
        <v>1.43</v>
      </c>
      <c r="W24" s="162"/>
      <c r="X24" s="162" t="s">
        <v>130</v>
      </c>
      <c r="Y24" s="162" t="s">
        <v>131</v>
      </c>
      <c r="Z24" s="151"/>
      <c r="AA24" s="151"/>
      <c r="AB24" s="151"/>
      <c r="AC24" s="151"/>
      <c r="AD24" s="151"/>
      <c r="AE24" s="151"/>
      <c r="AF24" s="151"/>
      <c r="AG24" s="151" t="s">
        <v>132</v>
      </c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2" x14ac:dyDescent="0.25">
      <c r="A25" s="158"/>
      <c r="B25" s="159"/>
      <c r="C25" s="253" t="s">
        <v>154</v>
      </c>
      <c r="D25" s="254"/>
      <c r="E25" s="254"/>
      <c r="F25" s="254"/>
      <c r="G25" s="254"/>
      <c r="H25" s="162"/>
      <c r="I25" s="162"/>
      <c r="J25" s="162"/>
      <c r="K25" s="162"/>
      <c r="L25" s="162"/>
      <c r="M25" s="162"/>
      <c r="N25" s="161"/>
      <c r="O25" s="161"/>
      <c r="P25" s="161"/>
      <c r="Q25" s="161"/>
      <c r="R25" s="162"/>
      <c r="S25" s="162"/>
      <c r="T25" s="162"/>
      <c r="U25" s="162"/>
      <c r="V25" s="162"/>
      <c r="W25" s="162"/>
      <c r="X25" s="162"/>
      <c r="Y25" s="162"/>
      <c r="Z25" s="151"/>
      <c r="AA25" s="151"/>
      <c r="AB25" s="151"/>
      <c r="AC25" s="151"/>
      <c r="AD25" s="151"/>
      <c r="AE25" s="151"/>
      <c r="AF25" s="151"/>
      <c r="AG25" s="151" t="s">
        <v>134</v>
      </c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5">
      <c r="A26" s="172">
        <v>8</v>
      </c>
      <c r="B26" s="173" t="s">
        <v>155</v>
      </c>
      <c r="C26" s="189" t="s">
        <v>156</v>
      </c>
      <c r="D26" s="174" t="s">
        <v>126</v>
      </c>
      <c r="E26" s="175">
        <v>0.7</v>
      </c>
      <c r="F26" s="176"/>
      <c r="G26" s="177">
        <f>ROUND(E26*F26,2)</f>
        <v>0</v>
      </c>
      <c r="H26" s="176"/>
      <c r="I26" s="177">
        <f>ROUND(E26*H26,2)</f>
        <v>0</v>
      </c>
      <c r="J26" s="176"/>
      <c r="K26" s="177">
        <f>ROUND(E26*J26,2)</f>
        <v>0</v>
      </c>
      <c r="L26" s="177">
        <v>21</v>
      </c>
      <c r="M26" s="177">
        <f>G26*(1+L26/100)</f>
        <v>0</v>
      </c>
      <c r="N26" s="175">
        <v>0</v>
      </c>
      <c r="O26" s="175">
        <f>ROUND(E26*N26,2)</f>
        <v>0</v>
      </c>
      <c r="P26" s="175">
        <v>0</v>
      </c>
      <c r="Q26" s="175">
        <f>ROUND(E26*P26,2)</f>
        <v>0</v>
      </c>
      <c r="R26" s="177" t="s">
        <v>137</v>
      </c>
      <c r="S26" s="177" t="s">
        <v>128</v>
      </c>
      <c r="T26" s="178" t="s">
        <v>129</v>
      </c>
      <c r="U26" s="162">
        <v>1.587</v>
      </c>
      <c r="V26" s="162">
        <f>ROUND(E26*U26,2)</f>
        <v>1.1100000000000001</v>
      </c>
      <c r="W26" s="162"/>
      <c r="X26" s="162" t="s">
        <v>130</v>
      </c>
      <c r="Y26" s="162" t="s">
        <v>131</v>
      </c>
      <c r="Z26" s="151"/>
      <c r="AA26" s="151"/>
      <c r="AB26" s="151"/>
      <c r="AC26" s="151"/>
      <c r="AD26" s="151"/>
      <c r="AE26" s="151"/>
      <c r="AF26" s="151"/>
      <c r="AG26" s="151" t="s">
        <v>132</v>
      </c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ht="21" outlineLevel="2" x14ac:dyDescent="0.25">
      <c r="A27" s="158"/>
      <c r="B27" s="159"/>
      <c r="C27" s="253" t="s">
        <v>157</v>
      </c>
      <c r="D27" s="254"/>
      <c r="E27" s="254"/>
      <c r="F27" s="254"/>
      <c r="G27" s="254"/>
      <c r="H27" s="162"/>
      <c r="I27" s="162"/>
      <c r="J27" s="162"/>
      <c r="K27" s="162"/>
      <c r="L27" s="162"/>
      <c r="M27" s="162"/>
      <c r="N27" s="161"/>
      <c r="O27" s="161"/>
      <c r="P27" s="161"/>
      <c r="Q27" s="161"/>
      <c r="R27" s="162"/>
      <c r="S27" s="162"/>
      <c r="T27" s="162"/>
      <c r="U27" s="162"/>
      <c r="V27" s="162"/>
      <c r="W27" s="162"/>
      <c r="X27" s="162"/>
      <c r="Y27" s="162"/>
      <c r="Z27" s="151"/>
      <c r="AA27" s="151"/>
      <c r="AB27" s="151"/>
      <c r="AC27" s="151"/>
      <c r="AD27" s="151"/>
      <c r="AE27" s="151"/>
      <c r="AF27" s="151"/>
      <c r="AG27" s="151" t="s">
        <v>134</v>
      </c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79" t="str">
        <f>C27</f>
        <v>sypaninou z vhodných hornin tř. 1 - 4 nebo materiálem připraveným podél výkopu ve vzdálenosti do 3 m od jeho kraje, pro jakoukoliv hloubku výkopu a jakoukoliv míru zhutnění,</v>
      </c>
      <c r="BB27" s="151"/>
      <c r="BC27" s="151"/>
      <c r="BD27" s="151"/>
      <c r="BE27" s="151"/>
      <c r="BF27" s="151"/>
      <c r="BG27" s="151"/>
      <c r="BH27" s="151"/>
    </row>
    <row r="28" spans="1:60" outlineLevel="1" x14ac:dyDescent="0.25">
      <c r="A28" s="172">
        <v>9</v>
      </c>
      <c r="B28" s="173" t="s">
        <v>158</v>
      </c>
      <c r="C28" s="189" t="s">
        <v>159</v>
      </c>
      <c r="D28" s="174" t="s">
        <v>126</v>
      </c>
      <c r="E28" s="175">
        <v>0.7</v>
      </c>
      <c r="F28" s="176"/>
      <c r="G28" s="177">
        <f>ROUND(E28*F28,2)</f>
        <v>0</v>
      </c>
      <c r="H28" s="176"/>
      <c r="I28" s="177">
        <f>ROUND(E28*H28,2)</f>
        <v>0</v>
      </c>
      <c r="J28" s="176"/>
      <c r="K28" s="177">
        <f>ROUND(E28*J28,2)</f>
        <v>0</v>
      </c>
      <c r="L28" s="177">
        <v>21</v>
      </c>
      <c r="M28" s="177">
        <f>G28*(1+L28/100)</f>
        <v>0</v>
      </c>
      <c r="N28" s="175">
        <v>0</v>
      </c>
      <c r="O28" s="175">
        <f>ROUND(E28*N28,2)</f>
        <v>0</v>
      </c>
      <c r="P28" s="175">
        <v>0</v>
      </c>
      <c r="Q28" s="175">
        <f>ROUND(E28*P28,2)</f>
        <v>0</v>
      </c>
      <c r="R28" s="177" t="s">
        <v>137</v>
      </c>
      <c r="S28" s="177" t="s">
        <v>128</v>
      </c>
      <c r="T28" s="178" t="s">
        <v>129</v>
      </c>
      <c r="U28" s="162">
        <v>0.94</v>
      </c>
      <c r="V28" s="162">
        <f>ROUND(E28*U28,2)</f>
        <v>0.66</v>
      </c>
      <c r="W28" s="162"/>
      <c r="X28" s="162" t="s">
        <v>130</v>
      </c>
      <c r="Y28" s="162" t="s">
        <v>131</v>
      </c>
      <c r="Z28" s="151"/>
      <c r="AA28" s="151"/>
      <c r="AB28" s="151"/>
      <c r="AC28" s="151"/>
      <c r="AD28" s="151"/>
      <c r="AE28" s="151"/>
      <c r="AF28" s="151"/>
      <c r="AG28" s="151" t="s">
        <v>132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ht="21" outlineLevel="2" x14ac:dyDescent="0.25">
      <c r="A29" s="158"/>
      <c r="B29" s="159"/>
      <c r="C29" s="253" t="s">
        <v>157</v>
      </c>
      <c r="D29" s="254"/>
      <c r="E29" s="254"/>
      <c r="F29" s="254"/>
      <c r="G29" s="254"/>
      <c r="H29" s="162"/>
      <c r="I29" s="162"/>
      <c r="J29" s="162"/>
      <c r="K29" s="162"/>
      <c r="L29" s="162"/>
      <c r="M29" s="162"/>
      <c r="N29" s="161"/>
      <c r="O29" s="161"/>
      <c r="P29" s="161"/>
      <c r="Q29" s="161"/>
      <c r="R29" s="162"/>
      <c r="S29" s="162"/>
      <c r="T29" s="162"/>
      <c r="U29" s="162"/>
      <c r="V29" s="162"/>
      <c r="W29" s="162"/>
      <c r="X29" s="162"/>
      <c r="Y29" s="162"/>
      <c r="Z29" s="151"/>
      <c r="AA29" s="151"/>
      <c r="AB29" s="151"/>
      <c r="AC29" s="151"/>
      <c r="AD29" s="151"/>
      <c r="AE29" s="151"/>
      <c r="AF29" s="151"/>
      <c r="AG29" s="151" t="s">
        <v>134</v>
      </c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79" t="str">
        <f>C29</f>
        <v>sypaninou z vhodných hornin tř. 1 - 4 nebo materiálem připraveným podél výkopu ve vzdálenosti do 3 m od jeho kraje, pro jakoukoliv hloubku výkopu a jakoukoliv míru zhutnění,</v>
      </c>
      <c r="BB29" s="151"/>
      <c r="BC29" s="151"/>
      <c r="BD29" s="151"/>
      <c r="BE29" s="151"/>
      <c r="BF29" s="151"/>
      <c r="BG29" s="151"/>
      <c r="BH29" s="151"/>
    </row>
    <row r="30" spans="1:60" outlineLevel="1" x14ac:dyDescent="0.25">
      <c r="A30" s="172">
        <v>10</v>
      </c>
      <c r="B30" s="173" t="s">
        <v>160</v>
      </c>
      <c r="C30" s="189" t="s">
        <v>161</v>
      </c>
      <c r="D30" s="174" t="s">
        <v>126</v>
      </c>
      <c r="E30" s="175">
        <v>0.7</v>
      </c>
      <c r="F30" s="176"/>
      <c r="G30" s="177">
        <f>ROUND(E30*F30,2)</f>
        <v>0</v>
      </c>
      <c r="H30" s="176"/>
      <c r="I30" s="177">
        <f>ROUND(E30*H30,2)</f>
        <v>0</v>
      </c>
      <c r="J30" s="176"/>
      <c r="K30" s="177">
        <f>ROUND(E30*J30,2)</f>
        <v>0</v>
      </c>
      <c r="L30" s="177">
        <v>21</v>
      </c>
      <c r="M30" s="177">
        <f>G30*(1+L30/100)</f>
        <v>0</v>
      </c>
      <c r="N30" s="175">
        <v>1.8907700000000001</v>
      </c>
      <c r="O30" s="175">
        <f>ROUND(E30*N30,2)</f>
        <v>1.32</v>
      </c>
      <c r="P30" s="175">
        <v>0</v>
      </c>
      <c r="Q30" s="175">
        <f>ROUND(E30*P30,2)</f>
        <v>0</v>
      </c>
      <c r="R30" s="177" t="s">
        <v>162</v>
      </c>
      <c r="S30" s="177" t="s">
        <v>128</v>
      </c>
      <c r="T30" s="178" t="s">
        <v>129</v>
      </c>
      <c r="U30" s="162">
        <v>1.6950000000000001</v>
      </c>
      <c r="V30" s="162">
        <f>ROUND(E30*U30,2)</f>
        <v>1.19</v>
      </c>
      <c r="W30" s="162"/>
      <c r="X30" s="162" t="s">
        <v>130</v>
      </c>
      <c r="Y30" s="162" t="s">
        <v>131</v>
      </c>
      <c r="Z30" s="151"/>
      <c r="AA30" s="151"/>
      <c r="AB30" s="151"/>
      <c r="AC30" s="151"/>
      <c r="AD30" s="151"/>
      <c r="AE30" s="151"/>
      <c r="AF30" s="151"/>
      <c r="AG30" s="151" t="s">
        <v>132</v>
      </c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2" x14ac:dyDescent="0.25">
      <c r="A31" s="158"/>
      <c r="B31" s="159"/>
      <c r="C31" s="253" t="s">
        <v>163</v>
      </c>
      <c r="D31" s="254"/>
      <c r="E31" s="254"/>
      <c r="F31" s="254"/>
      <c r="G31" s="254"/>
      <c r="H31" s="162"/>
      <c r="I31" s="162"/>
      <c r="J31" s="162"/>
      <c r="K31" s="162"/>
      <c r="L31" s="162"/>
      <c r="M31" s="162"/>
      <c r="N31" s="161"/>
      <c r="O31" s="161"/>
      <c r="P31" s="161"/>
      <c r="Q31" s="161"/>
      <c r="R31" s="162"/>
      <c r="S31" s="162"/>
      <c r="T31" s="162"/>
      <c r="U31" s="162"/>
      <c r="V31" s="162"/>
      <c r="W31" s="162"/>
      <c r="X31" s="162"/>
      <c r="Y31" s="162"/>
      <c r="Z31" s="151"/>
      <c r="AA31" s="151"/>
      <c r="AB31" s="151"/>
      <c r="AC31" s="151"/>
      <c r="AD31" s="151"/>
      <c r="AE31" s="151"/>
      <c r="AF31" s="151"/>
      <c r="AG31" s="151" t="s">
        <v>134</v>
      </c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x14ac:dyDescent="0.25">
      <c r="A32" s="165" t="s">
        <v>122</v>
      </c>
      <c r="B32" s="166" t="s">
        <v>74</v>
      </c>
      <c r="C32" s="188" t="s">
        <v>75</v>
      </c>
      <c r="D32" s="167"/>
      <c r="E32" s="168"/>
      <c r="F32" s="169"/>
      <c r="G32" s="169">
        <f>SUMIF(AG33:AG33,"&lt;&gt;NOR",G33:G33)</f>
        <v>0</v>
      </c>
      <c r="H32" s="169"/>
      <c r="I32" s="169">
        <f>SUM(I33:I33)</f>
        <v>0</v>
      </c>
      <c r="J32" s="169"/>
      <c r="K32" s="169">
        <f>SUM(K33:K33)</f>
        <v>0</v>
      </c>
      <c r="L32" s="169"/>
      <c r="M32" s="169">
        <f>SUM(M33:M33)</f>
        <v>0</v>
      </c>
      <c r="N32" s="168"/>
      <c r="O32" s="168">
        <f>SUM(O33:O33)</f>
        <v>0</v>
      </c>
      <c r="P32" s="168"/>
      <c r="Q32" s="168">
        <f>SUM(Q33:Q33)</f>
        <v>0</v>
      </c>
      <c r="R32" s="169"/>
      <c r="S32" s="169"/>
      <c r="T32" s="170"/>
      <c r="U32" s="164"/>
      <c r="V32" s="164">
        <f>SUM(V33:V33)</f>
        <v>0.31</v>
      </c>
      <c r="W32" s="164"/>
      <c r="X32" s="164"/>
      <c r="Y32" s="164"/>
      <c r="AG32" t="s">
        <v>123</v>
      </c>
    </row>
    <row r="33" spans="1:60" outlineLevel="1" x14ac:dyDescent="0.25">
      <c r="A33" s="180">
        <v>11</v>
      </c>
      <c r="B33" s="181" t="s">
        <v>164</v>
      </c>
      <c r="C33" s="190" t="s">
        <v>165</v>
      </c>
      <c r="D33" s="182" t="s">
        <v>166</v>
      </c>
      <c r="E33" s="183">
        <v>12</v>
      </c>
      <c r="F33" s="184"/>
      <c r="G33" s="185">
        <f>ROUND(E33*F33,2)</f>
        <v>0</v>
      </c>
      <c r="H33" s="184"/>
      <c r="I33" s="185">
        <f>ROUND(E33*H33,2)</f>
        <v>0</v>
      </c>
      <c r="J33" s="184"/>
      <c r="K33" s="185">
        <f>ROUND(E33*J33,2)</f>
        <v>0</v>
      </c>
      <c r="L33" s="185">
        <v>21</v>
      </c>
      <c r="M33" s="185">
        <f>G33*(1+L33/100)</f>
        <v>0</v>
      </c>
      <c r="N33" s="183">
        <v>0</v>
      </c>
      <c r="O33" s="183">
        <f>ROUND(E33*N33,2)</f>
        <v>0</v>
      </c>
      <c r="P33" s="183">
        <v>0</v>
      </c>
      <c r="Q33" s="183">
        <f>ROUND(E33*P33,2)</f>
        <v>0</v>
      </c>
      <c r="R33" s="185" t="s">
        <v>162</v>
      </c>
      <c r="S33" s="185" t="s">
        <v>128</v>
      </c>
      <c r="T33" s="186" t="s">
        <v>129</v>
      </c>
      <c r="U33" s="162">
        <v>2.5999999999999999E-2</v>
      </c>
      <c r="V33" s="162">
        <f>ROUND(E33*U33,2)</f>
        <v>0.31</v>
      </c>
      <c r="W33" s="162"/>
      <c r="X33" s="162" t="s">
        <v>130</v>
      </c>
      <c r="Y33" s="162" t="s">
        <v>131</v>
      </c>
      <c r="Z33" s="151"/>
      <c r="AA33" s="151"/>
      <c r="AB33" s="151"/>
      <c r="AC33" s="151"/>
      <c r="AD33" s="151"/>
      <c r="AE33" s="151"/>
      <c r="AF33" s="151"/>
      <c r="AG33" s="151" t="s">
        <v>132</v>
      </c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x14ac:dyDescent="0.25">
      <c r="A34" s="165" t="s">
        <v>122</v>
      </c>
      <c r="B34" s="166" t="s">
        <v>76</v>
      </c>
      <c r="C34" s="188" t="s">
        <v>77</v>
      </c>
      <c r="D34" s="167"/>
      <c r="E34" s="168"/>
      <c r="F34" s="169"/>
      <c r="G34" s="169">
        <f>SUMIF(AG35:AG39,"&lt;&gt;NOR",G35:G39)</f>
        <v>0</v>
      </c>
      <c r="H34" s="169"/>
      <c r="I34" s="169">
        <f>SUM(I35:I39)</f>
        <v>0</v>
      </c>
      <c r="J34" s="169"/>
      <c r="K34" s="169">
        <f>SUM(K35:K39)</f>
        <v>0</v>
      </c>
      <c r="L34" s="169"/>
      <c r="M34" s="169">
        <f>SUM(M35:M39)</f>
        <v>0</v>
      </c>
      <c r="N34" s="168"/>
      <c r="O34" s="168">
        <f>SUM(O35:O39)</f>
        <v>0.01</v>
      </c>
      <c r="P34" s="168"/>
      <c r="Q34" s="168">
        <f>SUM(Q35:Q39)</f>
        <v>0.33</v>
      </c>
      <c r="R34" s="169"/>
      <c r="S34" s="169"/>
      <c r="T34" s="170"/>
      <c r="U34" s="164"/>
      <c r="V34" s="164">
        <f>SUM(V35:V39)</f>
        <v>132.82999999999998</v>
      </c>
      <c r="W34" s="164"/>
      <c r="X34" s="164"/>
      <c r="Y34" s="164"/>
      <c r="AG34" t="s">
        <v>123</v>
      </c>
    </row>
    <row r="35" spans="1:60" outlineLevel="1" x14ac:dyDescent="0.25">
      <c r="A35" s="180">
        <v>12</v>
      </c>
      <c r="B35" s="181" t="s">
        <v>167</v>
      </c>
      <c r="C35" s="190" t="s">
        <v>168</v>
      </c>
      <c r="D35" s="182" t="s">
        <v>166</v>
      </c>
      <c r="E35" s="183">
        <v>7</v>
      </c>
      <c r="F35" s="184"/>
      <c r="G35" s="185">
        <f>ROUND(E35*F35,2)</f>
        <v>0</v>
      </c>
      <c r="H35" s="184"/>
      <c r="I35" s="185">
        <f>ROUND(E35*H35,2)</f>
        <v>0</v>
      </c>
      <c r="J35" s="184"/>
      <c r="K35" s="185">
        <f>ROUND(E35*J35,2)</f>
        <v>0</v>
      </c>
      <c r="L35" s="185">
        <v>21</v>
      </c>
      <c r="M35" s="185">
        <f>G35*(1+L35/100)</f>
        <v>0</v>
      </c>
      <c r="N35" s="183">
        <v>0</v>
      </c>
      <c r="O35" s="183">
        <f>ROUND(E35*N35,2)</f>
        <v>0</v>
      </c>
      <c r="P35" s="183">
        <v>1.9630000000000002E-2</v>
      </c>
      <c r="Q35" s="183">
        <f>ROUND(E35*P35,2)</f>
        <v>0.14000000000000001</v>
      </c>
      <c r="R35" s="185" t="s">
        <v>169</v>
      </c>
      <c r="S35" s="185" t="s">
        <v>128</v>
      </c>
      <c r="T35" s="186" t="s">
        <v>129</v>
      </c>
      <c r="U35" s="162">
        <v>3.25</v>
      </c>
      <c r="V35" s="162">
        <f>ROUND(E35*U35,2)</f>
        <v>22.75</v>
      </c>
      <c r="W35" s="162"/>
      <c r="X35" s="162" t="s">
        <v>130</v>
      </c>
      <c r="Y35" s="162" t="s">
        <v>131</v>
      </c>
      <c r="Z35" s="151"/>
      <c r="AA35" s="151"/>
      <c r="AB35" s="151"/>
      <c r="AC35" s="151"/>
      <c r="AD35" s="151"/>
      <c r="AE35" s="151"/>
      <c r="AF35" s="151"/>
      <c r="AG35" s="151" t="s">
        <v>132</v>
      </c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ht="20.399999999999999" outlineLevel="1" x14ac:dyDescent="0.25">
      <c r="A36" s="172">
        <v>13</v>
      </c>
      <c r="B36" s="173" t="s">
        <v>170</v>
      </c>
      <c r="C36" s="189" t="s">
        <v>171</v>
      </c>
      <c r="D36" s="174" t="s">
        <v>172</v>
      </c>
      <c r="E36" s="175">
        <v>12</v>
      </c>
      <c r="F36" s="176"/>
      <c r="G36" s="177">
        <f>ROUND(E36*F36,2)</f>
        <v>0</v>
      </c>
      <c r="H36" s="176"/>
      <c r="I36" s="177">
        <f>ROUND(E36*H36,2)</f>
        <v>0</v>
      </c>
      <c r="J36" s="176"/>
      <c r="K36" s="177">
        <f>ROUND(E36*J36,2)</f>
        <v>0</v>
      </c>
      <c r="L36" s="177">
        <v>21</v>
      </c>
      <c r="M36" s="177">
        <f>G36*(1+L36/100)</f>
        <v>0</v>
      </c>
      <c r="N36" s="175">
        <v>6.7000000000000002E-4</v>
      </c>
      <c r="O36" s="175">
        <f>ROUND(E36*N36,2)</f>
        <v>0.01</v>
      </c>
      <c r="P36" s="175">
        <v>1.6E-2</v>
      </c>
      <c r="Q36" s="175">
        <f>ROUND(E36*P36,2)</f>
        <v>0.19</v>
      </c>
      <c r="R36" s="177" t="s">
        <v>169</v>
      </c>
      <c r="S36" s="177" t="s">
        <v>128</v>
      </c>
      <c r="T36" s="178" t="s">
        <v>129</v>
      </c>
      <c r="U36" s="162">
        <v>0.84</v>
      </c>
      <c r="V36" s="162">
        <f>ROUND(E36*U36,2)</f>
        <v>10.08</v>
      </c>
      <c r="W36" s="162"/>
      <c r="X36" s="162" t="s">
        <v>130</v>
      </c>
      <c r="Y36" s="162" t="s">
        <v>131</v>
      </c>
      <c r="Z36" s="151"/>
      <c r="AA36" s="151"/>
      <c r="AB36" s="151"/>
      <c r="AC36" s="151"/>
      <c r="AD36" s="151"/>
      <c r="AE36" s="151"/>
      <c r="AF36" s="151"/>
      <c r="AG36" s="151" t="s">
        <v>132</v>
      </c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2" x14ac:dyDescent="0.25">
      <c r="A37" s="158"/>
      <c r="B37" s="159"/>
      <c r="C37" s="253" t="s">
        <v>173</v>
      </c>
      <c r="D37" s="254"/>
      <c r="E37" s="254"/>
      <c r="F37" s="254"/>
      <c r="G37" s="254"/>
      <c r="H37" s="162"/>
      <c r="I37" s="162"/>
      <c r="J37" s="162"/>
      <c r="K37" s="162"/>
      <c r="L37" s="162"/>
      <c r="M37" s="162"/>
      <c r="N37" s="161"/>
      <c r="O37" s="161"/>
      <c r="P37" s="161"/>
      <c r="Q37" s="161"/>
      <c r="R37" s="162"/>
      <c r="S37" s="162"/>
      <c r="T37" s="162"/>
      <c r="U37" s="162"/>
      <c r="V37" s="162"/>
      <c r="W37" s="162"/>
      <c r="X37" s="162"/>
      <c r="Y37" s="162"/>
      <c r="Z37" s="151"/>
      <c r="AA37" s="151"/>
      <c r="AB37" s="151"/>
      <c r="AC37" s="151"/>
      <c r="AD37" s="151"/>
      <c r="AE37" s="151"/>
      <c r="AF37" s="151"/>
      <c r="AG37" s="151" t="s">
        <v>134</v>
      </c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2" x14ac:dyDescent="0.25">
      <c r="A38" s="158"/>
      <c r="B38" s="159"/>
      <c r="C38" s="251" t="s">
        <v>174</v>
      </c>
      <c r="D38" s="252"/>
      <c r="E38" s="252"/>
      <c r="F38" s="252"/>
      <c r="G38" s="252"/>
      <c r="H38" s="162"/>
      <c r="I38" s="162"/>
      <c r="J38" s="162"/>
      <c r="K38" s="162"/>
      <c r="L38" s="162"/>
      <c r="M38" s="162"/>
      <c r="N38" s="161"/>
      <c r="O38" s="161"/>
      <c r="P38" s="161"/>
      <c r="Q38" s="161"/>
      <c r="R38" s="162"/>
      <c r="S38" s="162"/>
      <c r="T38" s="162"/>
      <c r="U38" s="162"/>
      <c r="V38" s="162"/>
      <c r="W38" s="162"/>
      <c r="X38" s="162"/>
      <c r="Y38" s="162"/>
      <c r="Z38" s="151"/>
      <c r="AA38" s="151"/>
      <c r="AB38" s="151"/>
      <c r="AC38" s="151"/>
      <c r="AD38" s="151"/>
      <c r="AE38" s="151"/>
      <c r="AF38" s="151"/>
      <c r="AG38" s="151" t="s">
        <v>175</v>
      </c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5">
      <c r="A39" s="180">
        <v>14</v>
      </c>
      <c r="B39" s="181" t="s">
        <v>176</v>
      </c>
      <c r="C39" s="190" t="s">
        <v>177</v>
      </c>
      <c r="D39" s="182" t="s">
        <v>178</v>
      </c>
      <c r="E39" s="183">
        <v>100</v>
      </c>
      <c r="F39" s="184"/>
      <c r="G39" s="185">
        <f>ROUND(E39*F39,2)</f>
        <v>0</v>
      </c>
      <c r="H39" s="184"/>
      <c r="I39" s="185">
        <f>ROUND(E39*H39,2)</f>
        <v>0</v>
      </c>
      <c r="J39" s="184"/>
      <c r="K39" s="185">
        <f>ROUND(E39*J39,2)</f>
        <v>0</v>
      </c>
      <c r="L39" s="185">
        <v>21</v>
      </c>
      <c r="M39" s="185">
        <f>G39*(1+L39/100)</f>
        <v>0</v>
      </c>
      <c r="N39" s="183">
        <v>0</v>
      </c>
      <c r="O39" s="183">
        <f>ROUND(E39*N39,2)</f>
        <v>0</v>
      </c>
      <c r="P39" s="183">
        <v>0</v>
      </c>
      <c r="Q39" s="183">
        <f>ROUND(E39*P39,2)</f>
        <v>0</v>
      </c>
      <c r="R39" s="185" t="s">
        <v>179</v>
      </c>
      <c r="S39" s="185" t="s">
        <v>128</v>
      </c>
      <c r="T39" s="186" t="s">
        <v>129</v>
      </c>
      <c r="U39" s="162">
        <v>1</v>
      </c>
      <c r="V39" s="162">
        <f>ROUND(E39*U39,2)</f>
        <v>100</v>
      </c>
      <c r="W39" s="162"/>
      <c r="X39" s="162" t="s">
        <v>79</v>
      </c>
      <c r="Y39" s="162" t="s">
        <v>131</v>
      </c>
      <c r="Z39" s="151"/>
      <c r="AA39" s="151"/>
      <c r="AB39" s="151"/>
      <c r="AC39" s="151"/>
      <c r="AD39" s="151"/>
      <c r="AE39" s="151"/>
      <c r="AF39" s="151"/>
      <c r="AG39" s="151" t="s">
        <v>180</v>
      </c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x14ac:dyDescent="0.25">
      <c r="A40" s="165" t="s">
        <v>122</v>
      </c>
      <c r="B40" s="166" t="s">
        <v>78</v>
      </c>
      <c r="C40" s="188" t="s">
        <v>79</v>
      </c>
      <c r="D40" s="167"/>
      <c r="E40" s="168"/>
      <c r="F40" s="169"/>
      <c r="G40" s="169">
        <f>SUMIF(AG41:AG41,"&lt;&gt;NOR",G41:G41)</f>
        <v>0</v>
      </c>
      <c r="H40" s="169"/>
      <c r="I40" s="169">
        <f>SUM(I41:I41)</f>
        <v>0</v>
      </c>
      <c r="J40" s="169"/>
      <c r="K40" s="169">
        <f>SUM(K41:K41)</f>
        <v>0</v>
      </c>
      <c r="L40" s="169"/>
      <c r="M40" s="169">
        <f>SUM(M41:M41)</f>
        <v>0</v>
      </c>
      <c r="N40" s="168"/>
      <c r="O40" s="168">
        <f>SUM(O41:O41)</f>
        <v>0</v>
      </c>
      <c r="P40" s="168"/>
      <c r="Q40" s="168">
        <f>SUM(Q41:Q41)</f>
        <v>0</v>
      </c>
      <c r="R40" s="169"/>
      <c r="S40" s="169"/>
      <c r="T40" s="170"/>
      <c r="U40" s="164"/>
      <c r="V40" s="164">
        <f>SUM(V41:V41)</f>
        <v>100</v>
      </c>
      <c r="W40" s="164"/>
      <c r="X40" s="164"/>
      <c r="Y40" s="164"/>
      <c r="AG40" t="s">
        <v>123</v>
      </c>
    </row>
    <row r="41" spans="1:60" outlineLevel="1" x14ac:dyDescent="0.25">
      <c r="A41" s="180">
        <v>15</v>
      </c>
      <c r="B41" s="181" t="s">
        <v>181</v>
      </c>
      <c r="C41" s="190" t="s">
        <v>182</v>
      </c>
      <c r="D41" s="182" t="s">
        <v>178</v>
      </c>
      <c r="E41" s="183">
        <v>100</v>
      </c>
      <c r="F41" s="184"/>
      <c r="G41" s="185">
        <f>ROUND(E41*F41,2)</f>
        <v>0</v>
      </c>
      <c r="H41" s="184"/>
      <c r="I41" s="185">
        <f>ROUND(E41*H41,2)</f>
        <v>0</v>
      </c>
      <c r="J41" s="184"/>
      <c r="K41" s="185">
        <f>ROUND(E41*J41,2)</f>
        <v>0</v>
      </c>
      <c r="L41" s="185">
        <v>21</v>
      </c>
      <c r="M41" s="185">
        <f>G41*(1+L41/100)</f>
        <v>0</v>
      </c>
      <c r="N41" s="183">
        <v>0</v>
      </c>
      <c r="O41" s="183">
        <f>ROUND(E41*N41,2)</f>
        <v>0</v>
      </c>
      <c r="P41" s="183">
        <v>0</v>
      </c>
      <c r="Q41" s="183">
        <f>ROUND(E41*P41,2)</f>
        <v>0</v>
      </c>
      <c r="R41" s="185" t="s">
        <v>179</v>
      </c>
      <c r="S41" s="185" t="s">
        <v>128</v>
      </c>
      <c r="T41" s="186" t="s">
        <v>129</v>
      </c>
      <c r="U41" s="162">
        <v>1</v>
      </c>
      <c r="V41" s="162">
        <f>ROUND(E41*U41,2)</f>
        <v>100</v>
      </c>
      <c r="W41" s="162"/>
      <c r="X41" s="162" t="s">
        <v>79</v>
      </c>
      <c r="Y41" s="162" t="s">
        <v>131</v>
      </c>
      <c r="Z41" s="151"/>
      <c r="AA41" s="151"/>
      <c r="AB41" s="151"/>
      <c r="AC41" s="151"/>
      <c r="AD41" s="151"/>
      <c r="AE41" s="151"/>
      <c r="AF41" s="151"/>
      <c r="AG41" s="151" t="s">
        <v>180</v>
      </c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x14ac:dyDescent="0.25">
      <c r="A42" s="165" t="s">
        <v>122</v>
      </c>
      <c r="B42" s="166" t="s">
        <v>80</v>
      </c>
      <c r="C42" s="188" t="s">
        <v>81</v>
      </c>
      <c r="D42" s="167"/>
      <c r="E42" s="168"/>
      <c r="F42" s="169"/>
      <c r="G42" s="169">
        <f>SUMIF(AG43:AG44,"&lt;&gt;NOR",G43:G44)</f>
        <v>0</v>
      </c>
      <c r="H42" s="169"/>
      <c r="I42" s="169">
        <f>SUM(I43:I44)</f>
        <v>0</v>
      </c>
      <c r="J42" s="169"/>
      <c r="K42" s="169">
        <f>SUM(K43:K44)</f>
        <v>0</v>
      </c>
      <c r="L42" s="169"/>
      <c r="M42" s="169">
        <f>SUM(M43:M44)</f>
        <v>0</v>
      </c>
      <c r="N42" s="168"/>
      <c r="O42" s="168">
        <f>SUM(O43:O44)</f>
        <v>0</v>
      </c>
      <c r="P42" s="168"/>
      <c r="Q42" s="168">
        <f>SUM(Q43:Q44)</f>
        <v>0</v>
      </c>
      <c r="R42" s="169"/>
      <c r="S42" s="169"/>
      <c r="T42" s="170"/>
      <c r="U42" s="164"/>
      <c r="V42" s="164">
        <f>SUM(V43:V44)</f>
        <v>0.44</v>
      </c>
      <c r="W42" s="164"/>
      <c r="X42" s="164"/>
      <c r="Y42" s="164"/>
      <c r="AG42" t="s">
        <v>123</v>
      </c>
    </row>
    <row r="43" spans="1:60" outlineLevel="1" x14ac:dyDescent="0.25">
      <c r="A43" s="172">
        <v>16</v>
      </c>
      <c r="B43" s="173" t="s">
        <v>183</v>
      </c>
      <c r="C43" s="189" t="s">
        <v>184</v>
      </c>
      <c r="D43" s="174" t="s">
        <v>185</v>
      </c>
      <c r="E43" s="175">
        <v>1.3624700000000001</v>
      </c>
      <c r="F43" s="176"/>
      <c r="G43" s="177">
        <f>ROUND(E43*F43,2)</f>
        <v>0</v>
      </c>
      <c r="H43" s="176"/>
      <c r="I43" s="177">
        <f>ROUND(E43*H43,2)</f>
        <v>0</v>
      </c>
      <c r="J43" s="176"/>
      <c r="K43" s="177">
        <f>ROUND(E43*J43,2)</f>
        <v>0</v>
      </c>
      <c r="L43" s="177">
        <v>21</v>
      </c>
      <c r="M43" s="177">
        <f>G43*(1+L43/100)</f>
        <v>0</v>
      </c>
      <c r="N43" s="175">
        <v>0</v>
      </c>
      <c r="O43" s="175">
        <f>ROUND(E43*N43,2)</f>
        <v>0</v>
      </c>
      <c r="P43" s="175">
        <v>0</v>
      </c>
      <c r="Q43" s="175">
        <f>ROUND(E43*P43,2)</f>
        <v>0</v>
      </c>
      <c r="R43" s="177" t="s">
        <v>186</v>
      </c>
      <c r="S43" s="177" t="s">
        <v>128</v>
      </c>
      <c r="T43" s="178" t="s">
        <v>129</v>
      </c>
      <c r="U43" s="162">
        <v>0.32</v>
      </c>
      <c r="V43" s="162">
        <f>ROUND(E43*U43,2)</f>
        <v>0.44</v>
      </c>
      <c r="W43" s="162"/>
      <c r="X43" s="162" t="s">
        <v>187</v>
      </c>
      <c r="Y43" s="162" t="s">
        <v>131</v>
      </c>
      <c r="Z43" s="151"/>
      <c r="AA43" s="151"/>
      <c r="AB43" s="151"/>
      <c r="AC43" s="151"/>
      <c r="AD43" s="151"/>
      <c r="AE43" s="151"/>
      <c r="AF43" s="151"/>
      <c r="AG43" s="151" t="s">
        <v>188</v>
      </c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ht="21" outlineLevel="2" x14ac:dyDescent="0.25">
      <c r="A44" s="158"/>
      <c r="B44" s="159"/>
      <c r="C44" s="253" t="s">
        <v>189</v>
      </c>
      <c r="D44" s="254"/>
      <c r="E44" s="254"/>
      <c r="F44" s="254"/>
      <c r="G44" s="254"/>
      <c r="H44" s="162"/>
      <c r="I44" s="162"/>
      <c r="J44" s="162"/>
      <c r="K44" s="162"/>
      <c r="L44" s="162"/>
      <c r="M44" s="162"/>
      <c r="N44" s="161"/>
      <c r="O44" s="161"/>
      <c r="P44" s="161"/>
      <c r="Q44" s="161"/>
      <c r="R44" s="162"/>
      <c r="S44" s="162"/>
      <c r="T44" s="162"/>
      <c r="U44" s="162"/>
      <c r="V44" s="162"/>
      <c r="W44" s="162"/>
      <c r="X44" s="162"/>
      <c r="Y44" s="162"/>
      <c r="Z44" s="151"/>
      <c r="AA44" s="151"/>
      <c r="AB44" s="151"/>
      <c r="AC44" s="151"/>
      <c r="AD44" s="151"/>
      <c r="AE44" s="151"/>
      <c r="AF44" s="151"/>
      <c r="AG44" s="151" t="s">
        <v>134</v>
      </c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79" t="str">
        <f>C44</f>
        <v>Přesun hmot pro budovy občanské výstavby (JKSO 801), budovy pro bydlení (JKSO 803) budovy pro výrobu a služby (JKSO 812), s nosnou svislou konstrukcí z bloků</v>
      </c>
      <c r="BB44" s="151"/>
      <c r="BC44" s="151"/>
      <c r="BD44" s="151"/>
      <c r="BE44" s="151"/>
      <c r="BF44" s="151"/>
      <c r="BG44" s="151"/>
      <c r="BH44" s="151"/>
    </row>
    <row r="45" spans="1:60" x14ac:dyDescent="0.25">
      <c r="A45" s="165" t="s">
        <v>122</v>
      </c>
      <c r="B45" s="166" t="s">
        <v>82</v>
      </c>
      <c r="C45" s="188" t="s">
        <v>83</v>
      </c>
      <c r="D45" s="167"/>
      <c r="E45" s="168"/>
      <c r="F45" s="169"/>
      <c r="G45" s="169">
        <f>SUMIF(AG46:AG47,"&lt;&gt;NOR",G46:G47)</f>
        <v>0</v>
      </c>
      <c r="H45" s="169"/>
      <c r="I45" s="169">
        <f>SUM(I46:I47)</f>
        <v>0</v>
      </c>
      <c r="J45" s="169"/>
      <c r="K45" s="169">
        <f>SUM(K46:K47)</f>
        <v>0</v>
      </c>
      <c r="L45" s="169"/>
      <c r="M45" s="169">
        <f>SUM(M46:M47)</f>
        <v>0</v>
      </c>
      <c r="N45" s="168"/>
      <c r="O45" s="168">
        <f>SUM(O46:O47)</f>
        <v>0.03</v>
      </c>
      <c r="P45" s="168"/>
      <c r="Q45" s="168">
        <f>SUM(Q46:Q47)</f>
        <v>0</v>
      </c>
      <c r="R45" s="169"/>
      <c r="S45" s="169"/>
      <c r="T45" s="170"/>
      <c r="U45" s="164"/>
      <c r="V45" s="164">
        <f>SUM(V46:V47)</f>
        <v>1.38</v>
      </c>
      <c r="W45" s="164"/>
      <c r="X45" s="164"/>
      <c r="Y45" s="164"/>
      <c r="AG45" t="s">
        <v>123</v>
      </c>
    </row>
    <row r="46" spans="1:60" ht="30.6" outlineLevel="1" x14ac:dyDescent="0.25">
      <c r="A46" s="172">
        <v>17</v>
      </c>
      <c r="B46" s="173" t="s">
        <v>190</v>
      </c>
      <c r="C46" s="189" t="s">
        <v>191</v>
      </c>
      <c r="D46" s="174" t="s">
        <v>141</v>
      </c>
      <c r="E46" s="175">
        <v>3</v>
      </c>
      <c r="F46" s="176"/>
      <c r="G46" s="177">
        <f>ROUND(E46*F46,2)</f>
        <v>0</v>
      </c>
      <c r="H46" s="176"/>
      <c r="I46" s="177">
        <f>ROUND(E46*H46,2)</f>
        <v>0</v>
      </c>
      <c r="J46" s="176"/>
      <c r="K46" s="177">
        <f>ROUND(E46*J46,2)</f>
        <v>0</v>
      </c>
      <c r="L46" s="177">
        <v>21</v>
      </c>
      <c r="M46" s="177">
        <f>G46*(1+L46/100)</f>
        <v>0</v>
      </c>
      <c r="N46" s="175">
        <v>1.1169999999999999E-2</v>
      </c>
      <c r="O46" s="175">
        <f>ROUND(E46*N46,2)</f>
        <v>0.03</v>
      </c>
      <c r="P46" s="175">
        <v>0</v>
      </c>
      <c r="Q46" s="175">
        <f>ROUND(E46*P46,2)</f>
        <v>0</v>
      </c>
      <c r="R46" s="177" t="s">
        <v>192</v>
      </c>
      <c r="S46" s="177" t="s">
        <v>128</v>
      </c>
      <c r="T46" s="178" t="s">
        <v>129</v>
      </c>
      <c r="U46" s="162">
        <v>0.45982000000000001</v>
      </c>
      <c r="V46" s="162">
        <f>ROUND(E46*U46,2)</f>
        <v>1.38</v>
      </c>
      <c r="W46" s="162"/>
      <c r="X46" s="162" t="s">
        <v>130</v>
      </c>
      <c r="Y46" s="162" t="s">
        <v>131</v>
      </c>
      <c r="Z46" s="151"/>
      <c r="AA46" s="151"/>
      <c r="AB46" s="151"/>
      <c r="AC46" s="151"/>
      <c r="AD46" s="151"/>
      <c r="AE46" s="151"/>
      <c r="AF46" s="151"/>
      <c r="AG46" s="151" t="s">
        <v>132</v>
      </c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2" x14ac:dyDescent="0.25">
      <c r="A47" s="158"/>
      <c r="B47" s="159"/>
      <c r="C47" s="255" t="s">
        <v>193</v>
      </c>
      <c r="D47" s="256"/>
      <c r="E47" s="256"/>
      <c r="F47" s="256"/>
      <c r="G47" s="256"/>
      <c r="H47" s="162"/>
      <c r="I47" s="162"/>
      <c r="J47" s="162"/>
      <c r="K47" s="162"/>
      <c r="L47" s="162"/>
      <c r="M47" s="162"/>
      <c r="N47" s="161"/>
      <c r="O47" s="161"/>
      <c r="P47" s="161"/>
      <c r="Q47" s="161"/>
      <c r="R47" s="162"/>
      <c r="S47" s="162"/>
      <c r="T47" s="162"/>
      <c r="U47" s="162"/>
      <c r="V47" s="162"/>
      <c r="W47" s="162"/>
      <c r="X47" s="162"/>
      <c r="Y47" s="162"/>
      <c r="Z47" s="151"/>
      <c r="AA47" s="151"/>
      <c r="AB47" s="151"/>
      <c r="AC47" s="151"/>
      <c r="AD47" s="151"/>
      <c r="AE47" s="151"/>
      <c r="AF47" s="151"/>
      <c r="AG47" s="151" t="s">
        <v>175</v>
      </c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79" t="str">
        <f>C47</f>
        <v>Provedení očištění povrchu a natavení dvou vrstev asfaltového těžkého pásu a modifikovaného asfaltového pásu včetně dodávky materiálů.</v>
      </c>
      <c r="BB47" s="151"/>
      <c r="BC47" s="151"/>
      <c r="BD47" s="151"/>
      <c r="BE47" s="151"/>
      <c r="BF47" s="151"/>
      <c r="BG47" s="151"/>
      <c r="BH47" s="151"/>
    </row>
    <row r="48" spans="1:60" x14ac:dyDescent="0.25">
      <c r="A48" s="165" t="s">
        <v>122</v>
      </c>
      <c r="B48" s="166" t="s">
        <v>84</v>
      </c>
      <c r="C48" s="188" t="s">
        <v>85</v>
      </c>
      <c r="D48" s="167"/>
      <c r="E48" s="168"/>
      <c r="F48" s="169"/>
      <c r="G48" s="169">
        <f>SUMIF(AG49:AG95,"&lt;&gt;NOR",G49:G95)</f>
        <v>0</v>
      </c>
      <c r="H48" s="169"/>
      <c r="I48" s="169">
        <f>SUM(I49:I95)</f>
        <v>0</v>
      </c>
      <c r="J48" s="169"/>
      <c r="K48" s="169">
        <f>SUM(K49:K95)</f>
        <v>0</v>
      </c>
      <c r="L48" s="169"/>
      <c r="M48" s="169">
        <f>SUM(M49:M95)</f>
        <v>0</v>
      </c>
      <c r="N48" s="168"/>
      <c r="O48" s="168">
        <f>SUM(O49:O95)</f>
        <v>0.51</v>
      </c>
      <c r="P48" s="168"/>
      <c r="Q48" s="168">
        <f>SUM(Q49:Q95)</f>
        <v>0</v>
      </c>
      <c r="R48" s="169"/>
      <c r="S48" s="169"/>
      <c r="T48" s="170"/>
      <c r="U48" s="164"/>
      <c r="V48" s="164">
        <f>SUM(V49:V95)</f>
        <v>234.87</v>
      </c>
      <c r="W48" s="164"/>
      <c r="X48" s="164"/>
      <c r="Y48" s="164"/>
      <c r="AG48" t="s">
        <v>123</v>
      </c>
    </row>
    <row r="49" spans="1:60" outlineLevel="1" x14ac:dyDescent="0.25">
      <c r="A49" s="172">
        <v>18</v>
      </c>
      <c r="B49" s="173" t="s">
        <v>194</v>
      </c>
      <c r="C49" s="189" t="s">
        <v>195</v>
      </c>
      <c r="D49" s="174" t="s">
        <v>172</v>
      </c>
      <c r="E49" s="175">
        <v>1</v>
      </c>
      <c r="F49" s="176"/>
      <c r="G49" s="177">
        <f>ROUND(E49*F49,2)</f>
        <v>0</v>
      </c>
      <c r="H49" s="176"/>
      <c r="I49" s="177">
        <f>ROUND(E49*H49,2)</f>
        <v>0</v>
      </c>
      <c r="J49" s="176"/>
      <c r="K49" s="177">
        <f>ROUND(E49*J49,2)</f>
        <v>0</v>
      </c>
      <c r="L49" s="177">
        <v>21</v>
      </c>
      <c r="M49" s="177">
        <f>G49*(1+L49/100)</f>
        <v>0</v>
      </c>
      <c r="N49" s="175">
        <v>2.23E-2</v>
      </c>
      <c r="O49" s="175">
        <f>ROUND(E49*N49,2)</f>
        <v>0.02</v>
      </c>
      <c r="P49" s="175">
        <v>0</v>
      </c>
      <c r="Q49" s="175">
        <f>ROUND(E49*P49,2)</f>
        <v>0</v>
      </c>
      <c r="R49" s="177" t="s">
        <v>196</v>
      </c>
      <c r="S49" s="177" t="s">
        <v>128</v>
      </c>
      <c r="T49" s="178" t="s">
        <v>129</v>
      </c>
      <c r="U49" s="162">
        <v>1.839</v>
      </c>
      <c r="V49" s="162">
        <f>ROUND(E49*U49,2)</f>
        <v>1.84</v>
      </c>
      <c r="W49" s="162"/>
      <c r="X49" s="162" t="s">
        <v>130</v>
      </c>
      <c r="Y49" s="162" t="s">
        <v>131</v>
      </c>
      <c r="Z49" s="151"/>
      <c r="AA49" s="151"/>
      <c r="AB49" s="151"/>
      <c r="AC49" s="151"/>
      <c r="AD49" s="151"/>
      <c r="AE49" s="151"/>
      <c r="AF49" s="151"/>
      <c r="AG49" s="151" t="s">
        <v>132</v>
      </c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outlineLevel="2" x14ac:dyDescent="0.25">
      <c r="A50" s="158"/>
      <c r="B50" s="159"/>
      <c r="C50" s="255" t="s">
        <v>197</v>
      </c>
      <c r="D50" s="256"/>
      <c r="E50" s="256"/>
      <c r="F50" s="256"/>
      <c r="G50" s="256"/>
      <c r="H50" s="162"/>
      <c r="I50" s="162"/>
      <c r="J50" s="162"/>
      <c r="K50" s="162"/>
      <c r="L50" s="162"/>
      <c r="M50" s="162"/>
      <c r="N50" s="161"/>
      <c r="O50" s="161"/>
      <c r="P50" s="161"/>
      <c r="Q50" s="161"/>
      <c r="R50" s="162"/>
      <c r="S50" s="162"/>
      <c r="T50" s="162"/>
      <c r="U50" s="162"/>
      <c r="V50" s="162"/>
      <c r="W50" s="162"/>
      <c r="X50" s="162"/>
      <c r="Y50" s="162"/>
      <c r="Z50" s="151"/>
      <c r="AA50" s="151"/>
      <c r="AB50" s="151"/>
      <c r="AC50" s="151"/>
      <c r="AD50" s="151"/>
      <c r="AE50" s="151"/>
      <c r="AF50" s="151"/>
      <c r="AG50" s="151" t="s">
        <v>175</v>
      </c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ht="20.399999999999999" outlineLevel="1" x14ac:dyDescent="0.25">
      <c r="A51" s="172">
        <v>19</v>
      </c>
      <c r="B51" s="173" t="s">
        <v>198</v>
      </c>
      <c r="C51" s="189" t="s">
        <v>199</v>
      </c>
      <c r="D51" s="174" t="s">
        <v>166</v>
      </c>
      <c r="E51" s="175">
        <v>35</v>
      </c>
      <c r="F51" s="176"/>
      <c r="G51" s="177">
        <f>ROUND(E51*F51,2)</f>
        <v>0</v>
      </c>
      <c r="H51" s="176"/>
      <c r="I51" s="177">
        <f>ROUND(E51*H51,2)</f>
        <v>0</v>
      </c>
      <c r="J51" s="176"/>
      <c r="K51" s="177">
        <f>ROUND(E51*J51,2)</f>
        <v>0</v>
      </c>
      <c r="L51" s="177">
        <v>21</v>
      </c>
      <c r="M51" s="177">
        <f>G51*(1+L51/100)</f>
        <v>0</v>
      </c>
      <c r="N51" s="175">
        <v>1.0499999999999999E-3</v>
      </c>
      <c r="O51" s="175">
        <f>ROUND(E51*N51,2)</f>
        <v>0.04</v>
      </c>
      <c r="P51" s="175">
        <v>0</v>
      </c>
      <c r="Q51" s="175">
        <f>ROUND(E51*P51,2)</f>
        <v>0</v>
      </c>
      <c r="R51" s="177" t="s">
        <v>196</v>
      </c>
      <c r="S51" s="177" t="s">
        <v>128</v>
      </c>
      <c r="T51" s="178" t="s">
        <v>129</v>
      </c>
      <c r="U51" s="162">
        <v>0.878</v>
      </c>
      <c r="V51" s="162">
        <f>ROUND(E51*U51,2)</f>
        <v>30.73</v>
      </c>
      <c r="W51" s="162"/>
      <c r="X51" s="162" t="s">
        <v>130</v>
      </c>
      <c r="Y51" s="162" t="s">
        <v>131</v>
      </c>
      <c r="Z51" s="151"/>
      <c r="AA51" s="151"/>
      <c r="AB51" s="151"/>
      <c r="AC51" s="151"/>
      <c r="AD51" s="151"/>
      <c r="AE51" s="151"/>
      <c r="AF51" s="151"/>
      <c r="AG51" s="151" t="s">
        <v>132</v>
      </c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2" x14ac:dyDescent="0.25">
      <c r="A52" s="158"/>
      <c r="B52" s="159"/>
      <c r="C52" s="253" t="s">
        <v>200</v>
      </c>
      <c r="D52" s="254"/>
      <c r="E52" s="254"/>
      <c r="F52" s="254"/>
      <c r="G52" s="254"/>
      <c r="H52" s="162"/>
      <c r="I52" s="162"/>
      <c r="J52" s="162"/>
      <c r="K52" s="162"/>
      <c r="L52" s="162"/>
      <c r="M52" s="162"/>
      <c r="N52" s="161"/>
      <c r="O52" s="161"/>
      <c r="P52" s="161"/>
      <c r="Q52" s="161"/>
      <c r="R52" s="162"/>
      <c r="S52" s="162"/>
      <c r="T52" s="162"/>
      <c r="U52" s="162"/>
      <c r="V52" s="162"/>
      <c r="W52" s="162"/>
      <c r="X52" s="162"/>
      <c r="Y52" s="162"/>
      <c r="Z52" s="151"/>
      <c r="AA52" s="151"/>
      <c r="AB52" s="151"/>
      <c r="AC52" s="151"/>
      <c r="AD52" s="151"/>
      <c r="AE52" s="151"/>
      <c r="AF52" s="151"/>
      <c r="AG52" s="151" t="s">
        <v>134</v>
      </c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2" x14ac:dyDescent="0.25">
      <c r="A53" s="158"/>
      <c r="B53" s="159"/>
      <c r="C53" s="251" t="s">
        <v>201</v>
      </c>
      <c r="D53" s="252"/>
      <c r="E53" s="252"/>
      <c r="F53" s="252"/>
      <c r="G53" s="252"/>
      <c r="H53" s="162"/>
      <c r="I53" s="162"/>
      <c r="J53" s="162"/>
      <c r="K53" s="162"/>
      <c r="L53" s="162"/>
      <c r="M53" s="162"/>
      <c r="N53" s="161"/>
      <c r="O53" s="161"/>
      <c r="P53" s="161"/>
      <c r="Q53" s="161"/>
      <c r="R53" s="162"/>
      <c r="S53" s="162"/>
      <c r="T53" s="162"/>
      <c r="U53" s="162"/>
      <c r="V53" s="162"/>
      <c r="W53" s="162"/>
      <c r="X53" s="162"/>
      <c r="Y53" s="162"/>
      <c r="Z53" s="151"/>
      <c r="AA53" s="151"/>
      <c r="AB53" s="151"/>
      <c r="AC53" s="151"/>
      <c r="AD53" s="151"/>
      <c r="AE53" s="151"/>
      <c r="AF53" s="151"/>
      <c r="AG53" s="151" t="s">
        <v>175</v>
      </c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3" x14ac:dyDescent="0.25">
      <c r="A54" s="158"/>
      <c r="B54" s="159"/>
      <c r="C54" s="251" t="s">
        <v>197</v>
      </c>
      <c r="D54" s="252"/>
      <c r="E54" s="252"/>
      <c r="F54" s="252"/>
      <c r="G54" s="252"/>
      <c r="H54" s="162"/>
      <c r="I54" s="162"/>
      <c r="J54" s="162"/>
      <c r="K54" s="162"/>
      <c r="L54" s="162"/>
      <c r="M54" s="162"/>
      <c r="N54" s="161"/>
      <c r="O54" s="161"/>
      <c r="P54" s="161"/>
      <c r="Q54" s="161"/>
      <c r="R54" s="162"/>
      <c r="S54" s="162"/>
      <c r="T54" s="162"/>
      <c r="U54" s="162"/>
      <c r="V54" s="162"/>
      <c r="W54" s="162"/>
      <c r="X54" s="162"/>
      <c r="Y54" s="162"/>
      <c r="Z54" s="151"/>
      <c r="AA54" s="151"/>
      <c r="AB54" s="151"/>
      <c r="AC54" s="151"/>
      <c r="AD54" s="151"/>
      <c r="AE54" s="151"/>
      <c r="AF54" s="151"/>
      <c r="AG54" s="151" t="s">
        <v>175</v>
      </c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ht="20.399999999999999" outlineLevel="1" x14ac:dyDescent="0.25">
      <c r="A55" s="172">
        <v>20</v>
      </c>
      <c r="B55" s="173" t="s">
        <v>202</v>
      </c>
      <c r="C55" s="189" t="s">
        <v>203</v>
      </c>
      <c r="D55" s="174" t="s">
        <v>166</v>
      </c>
      <c r="E55" s="175">
        <v>84</v>
      </c>
      <c r="F55" s="176"/>
      <c r="G55" s="177">
        <f>ROUND(E55*F55,2)</f>
        <v>0</v>
      </c>
      <c r="H55" s="176"/>
      <c r="I55" s="177">
        <f>ROUND(E55*H55,2)</f>
        <v>0</v>
      </c>
      <c r="J55" s="176"/>
      <c r="K55" s="177">
        <f>ROUND(E55*J55,2)</f>
        <v>0</v>
      </c>
      <c r="L55" s="177">
        <v>21</v>
      </c>
      <c r="M55" s="177">
        <f>G55*(1+L55/100)</f>
        <v>0</v>
      </c>
      <c r="N55" s="175">
        <v>5.0000000000000001E-4</v>
      </c>
      <c r="O55" s="175">
        <f>ROUND(E55*N55,2)</f>
        <v>0.04</v>
      </c>
      <c r="P55" s="175">
        <v>0</v>
      </c>
      <c r="Q55" s="175">
        <f>ROUND(E55*P55,2)</f>
        <v>0</v>
      </c>
      <c r="R55" s="177" t="s">
        <v>196</v>
      </c>
      <c r="S55" s="177" t="s">
        <v>128</v>
      </c>
      <c r="T55" s="178" t="s">
        <v>129</v>
      </c>
      <c r="U55" s="162">
        <v>0.27889999999999998</v>
      </c>
      <c r="V55" s="162">
        <f>ROUND(E55*U55,2)</f>
        <v>23.43</v>
      </c>
      <c r="W55" s="162"/>
      <c r="X55" s="162" t="s">
        <v>130</v>
      </c>
      <c r="Y55" s="162" t="s">
        <v>131</v>
      </c>
      <c r="Z55" s="151"/>
      <c r="AA55" s="151"/>
      <c r="AB55" s="151"/>
      <c r="AC55" s="151"/>
      <c r="AD55" s="151"/>
      <c r="AE55" s="151"/>
      <c r="AF55" s="151"/>
      <c r="AG55" s="151" t="s">
        <v>132</v>
      </c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2" x14ac:dyDescent="0.25">
      <c r="A56" s="158"/>
      <c r="B56" s="159"/>
      <c r="C56" s="253" t="s">
        <v>200</v>
      </c>
      <c r="D56" s="254"/>
      <c r="E56" s="254"/>
      <c r="F56" s="254"/>
      <c r="G56" s="254"/>
      <c r="H56" s="162"/>
      <c r="I56" s="162"/>
      <c r="J56" s="162"/>
      <c r="K56" s="162"/>
      <c r="L56" s="162"/>
      <c r="M56" s="162"/>
      <c r="N56" s="161"/>
      <c r="O56" s="161"/>
      <c r="P56" s="161"/>
      <c r="Q56" s="161"/>
      <c r="R56" s="162"/>
      <c r="S56" s="162"/>
      <c r="T56" s="162"/>
      <c r="U56" s="162"/>
      <c r="V56" s="162"/>
      <c r="W56" s="162"/>
      <c r="X56" s="162"/>
      <c r="Y56" s="162"/>
      <c r="Z56" s="151"/>
      <c r="AA56" s="151"/>
      <c r="AB56" s="151"/>
      <c r="AC56" s="151"/>
      <c r="AD56" s="151"/>
      <c r="AE56" s="151"/>
      <c r="AF56" s="151"/>
      <c r="AG56" s="151" t="s">
        <v>134</v>
      </c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2" x14ac:dyDescent="0.25">
      <c r="A57" s="158"/>
      <c r="B57" s="159"/>
      <c r="C57" s="251" t="s">
        <v>204</v>
      </c>
      <c r="D57" s="252"/>
      <c r="E57" s="252"/>
      <c r="F57" s="252"/>
      <c r="G57" s="252"/>
      <c r="H57" s="162"/>
      <c r="I57" s="162"/>
      <c r="J57" s="162"/>
      <c r="K57" s="162"/>
      <c r="L57" s="162"/>
      <c r="M57" s="162"/>
      <c r="N57" s="161"/>
      <c r="O57" s="161"/>
      <c r="P57" s="161"/>
      <c r="Q57" s="161"/>
      <c r="R57" s="162"/>
      <c r="S57" s="162"/>
      <c r="T57" s="162"/>
      <c r="U57" s="162"/>
      <c r="V57" s="162"/>
      <c r="W57" s="162"/>
      <c r="X57" s="162"/>
      <c r="Y57" s="162"/>
      <c r="Z57" s="151"/>
      <c r="AA57" s="151"/>
      <c r="AB57" s="151"/>
      <c r="AC57" s="151"/>
      <c r="AD57" s="151"/>
      <c r="AE57" s="151"/>
      <c r="AF57" s="151"/>
      <c r="AG57" s="151" t="s">
        <v>175</v>
      </c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3" x14ac:dyDescent="0.25">
      <c r="A58" s="158"/>
      <c r="B58" s="159"/>
      <c r="C58" s="251" t="s">
        <v>197</v>
      </c>
      <c r="D58" s="252"/>
      <c r="E58" s="252"/>
      <c r="F58" s="252"/>
      <c r="G58" s="252"/>
      <c r="H58" s="162"/>
      <c r="I58" s="162"/>
      <c r="J58" s="162"/>
      <c r="K58" s="162"/>
      <c r="L58" s="162"/>
      <c r="M58" s="162"/>
      <c r="N58" s="161"/>
      <c r="O58" s="161"/>
      <c r="P58" s="161"/>
      <c r="Q58" s="161"/>
      <c r="R58" s="162"/>
      <c r="S58" s="162"/>
      <c r="T58" s="162"/>
      <c r="U58" s="162"/>
      <c r="V58" s="162"/>
      <c r="W58" s="162"/>
      <c r="X58" s="162"/>
      <c r="Y58" s="162"/>
      <c r="Z58" s="151"/>
      <c r="AA58" s="151"/>
      <c r="AB58" s="151"/>
      <c r="AC58" s="151"/>
      <c r="AD58" s="151"/>
      <c r="AE58" s="151"/>
      <c r="AF58" s="151"/>
      <c r="AG58" s="151" t="s">
        <v>175</v>
      </c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ht="20.399999999999999" outlineLevel="1" x14ac:dyDescent="0.25">
      <c r="A59" s="172">
        <v>21</v>
      </c>
      <c r="B59" s="173" t="s">
        <v>205</v>
      </c>
      <c r="C59" s="189" t="s">
        <v>206</v>
      </c>
      <c r="D59" s="174" t="s">
        <v>166</v>
      </c>
      <c r="E59" s="175">
        <v>77</v>
      </c>
      <c r="F59" s="176"/>
      <c r="G59" s="177">
        <f>ROUND(E59*F59,2)</f>
        <v>0</v>
      </c>
      <c r="H59" s="176"/>
      <c r="I59" s="177">
        <f>ROUND(E59*H59,2)</f>
        <v>0</v>
      </c>
      <c r="J59" s="176"/>
      <c r="K59" s="177">
        <f>ROUND(E59*J59,2)</f>
        <v>0</v>
      </c>
      <c r="L59" s="177">
        <v>21</v>
      </c>
      <c r="M59" s="177">
        <f>G59*(1+L59/100)</f>
        <v>0</v>
      </c>
      <c r="N59" s="175">
        <v>6.4000000000000005E-4</v>
      </c>
      <c r="O59" s="175">
        <f>ROUND(E59*N59,2)</f>
        <v>0.05</v>
      </c>
      <c r="P59" s="175">
        <v>0</v>
      </c>
      <c r="Q59" s="175">
        <f>ROUND(E59*P59,2)</f>
        <v>0</v>
      </c>
      <c r="R59" s="177" t="s">
        <v>196</v>
      </c>
      <c r="S59" s="177" t="s">
        <v>128</v>
      </c>
      <c r="T59" s="178" t="s">
        <v>129</v>
      </c>
      <c r="U59" s="162">
        <v>0.29730000000000001</v>
      </c>
      <c r="V59" s="162">
        <f>ROUND(E59*U59,2)</f>
        <v>22.89</v>
      </c>
      <c r="W59" s="162"/>
      <c r="X59" s="162" t="s">
        <v>130</v>
      </c>
      <c r="Y59" s="162" t="s">
        <v>131</v>
      </c>
      <c r="Z59" s="151"/>
      <c r="AA59" s="151"/>
      <c r="AB59" s="151"/>
      <c r="AC59" s="151"/>
      <c r="AD59" s="151"/>
      <c r="AE59" s="151"/>
      <c r="AF59" s="151"/>
      <c r="AG59" s="151" t="s">
        <v>132</v>
      </c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2" x14ac:dyDescent="0.25">
      <c r="A60" s="158"/>
      <c r="B60" s="159"/>
      <c r="C60" s="253" t="s">
        <v>200</v>
      </c>
      <c r="D60" s="254"/>
      <c r="E60" s="254"/>
      <c r="F60" s="254"/>
      <c r="G60" s="254"/>
      <c r="H60" s="162"/>
      <c r="I60" s="162"/>
      <c r="J60" s="162"/>
      <c r="K60" s="162"/>
      <c r="L60" s="162"/>
      <c r="M60" s="162"/>
      <c r="N60" s="161"/>
      <c r="O60" s="161"/>
      <c r="P60" s="161"/>
      <c r="Q60" s="161"/>
      <c r="R60" s="162"/>
      <c r="S60" s="162"/>
      <c r="T60" s="162"/>
      <c r="U60" s="162"/>
      <c r="V60" s="162"/>
      <c r="W60" s="162"/>
      <c r="X60" s="162"/>
      <c r="Y60" s="162"/>
      <c r="Z60" s="151"/>
      <c r="AA60" s="151"/>
      <c r="AB60" s="151"/>
      <c r="AC60" s="151"/>
      <c r="AD60" s="151"/>
      <c r="AE60" s="151"/>
      <c r="AF60" s="151"/>
      <c r="AG60" s="151" t="s">
        <v>134</v>
      </c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2" x14ac:dyDescent="0.25">
      <c r="A61" s="158"/>
      <c r="B61" s="159"/>
      <c r="C61" s="251" t="s">
        <v>204</v>
      </c>
      <c r="D61" s="252"/>
      <c r="E61" s="252"/>
      <c r="F61" s="252"/>
      <c r="G61" s="252"/>
      <c r="H61" s="162"/>
      <c r="I61" s="162"/>
      <c r="J61" s="162"/>
      <c r="K61" s="162"/>
      <c r="L61" s="162"/>
      <c r="M61" s="162"/>
      <c r="N61" s="161"/>
      <c r="O61" s="161"/>
      <c r="P61" s="161"/>
      <c r="Q61" s="161"/>
      <c r="R61" s="162"/>
      <c r="S61" s="162"/>
      <c r="T61" s="162"/>
      <c r="U61" s="162"/>
      <c r="V61" s="162"/>
      <c r="W61" s="162"/>
      <c r="X61" s="162"/>
      <c r="Y61" s="162"/>
      <c r="Z61" s="151"/>
      <c r="AA61" s="151"/>
      <c r="AB61" s="151"/>
      <c r="AC61" s="151"/>
      <c r="AD61" s="151"/>
      <c r="AE61" s="151"/>
      <c r="AF61" s="151"/>
      <c r="AG61" s="151" t="s">
        <v>175</v>
      </c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outlineLevel="3" x14ac:dyDescent="0.25">
      <c r="A62" s="158"/>
      <c r="B62" s="159"/>
      <c r="C62" s="251" t="s">
        <v>197</v>
      </c>
      <c r="D62" s="252"/>
      <c r="E62" s="252"/>
      <c r="F62" s="252"/>
      <c r="G62" s="252"/>
      <c r="H62" s="162"/>
      <c r="I62" s="162"/>
      <c r="J62" s="162"/>
      <c r="K62" s="162"/>
      <c r="L62" s="162"/>
      <c r="M62" s="162"/>
      <c r="N62" s="161"/>
      <c r="O62" s="161"/>
      <c r="P62" s="161"/>
      <c r="Q62" s="161"/>
      <c r="R62" s="162"/>
      <c r="S62" s="162"/>
      <c r="T62" s="162"/>
      <c r="U62" s="162"/>
      <c r="V62" s="162"/>
      <c r="W62" s="162"/>
      <c r="X62" s="162"/>
      <c r="Y62" s="162"/>
      <c r="Z62" s="151"/>
      <c r="AA62" s="151"/>
      <c r="AB62" s="151"/>
      <c r="AC62" s="151"/>
      <c r="AD62" s="151"/>
      <c r="AE62" s="151"/>
      <c r="AF62" s="151"/>
      <c r="AG62" s="151" t="s">
        <v>175</v>
      </c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ht="20.399999999999999" outlineLevel="1" x14ac:dyDescent="0.25">
      <c r="A63" s="172">
        <v>22</v>
      </c>
      <c r="B63" s="173" t="s">
        <v>207</v>
      </c>
      <c r="C63" s="189" t="s">
        <v>208</v>
      </c>
      <c r="D63" s="174" t="s">
        <v>166</v>
      </c>
      <c r="E63" s="175">
        <v>12</v>
      </c>
      <c r="F63" s="176"/>
      <c r="G63" s="177">
        <f>ROUND(E63*F63,2)</f>
        <v>0</v>
      </c>
      <c r="H63" s="176"/>
      <c r="I63" s="177">
        <f>ROUND(E63*H63,2)</f>
        <v>0</v>
      </c>
      <c r="J63" s="176"/>
      <c r="K63" s="177">
        <f>ROUND(E63*J63,2)</f>
        <v>0</v>
      </c>
      <c r="L63" s="177">
        <v>21</v>
      </c>
      <c r="M63" s="177">
        <f>G63*(1+L63/100)</f>
        <v>0</v>
      </c>
      <c r="N63" s="175">
        <v>8.3000000000000001E-4</v>
      </c>
      <c r="O63" s="175">
        <f>ROUND(E63*N63,2)</f>
        <v>0.01</v>
      </c>
      <c r="P63" s="175">
        <v>0</v>
      </c>
      <c r="Q63" s="175">
        <f>ROUND(E63*P63,2)</f>
        <v>0</v>
      </c>
      <c r="R63" s="177" t="s">
        <v>196</v>
      </c>
      <c r="S63" s="177" t="s">
        <v>128</v>
      </c>
      <c r="T63" s="178" t="s">
        <v>129</v>
      </c>
      <c r="U63" s="162">
        <v>0.33279999999999998</v>
      </c>
      <c r="V63" s="162">
        <f>ROUND(E63*U63,2)</f>
        <v>3.99</v>
      </c>
      <c r="W63" s="162"/>
      <c r="X63" s="162" t="s">
        <v>130</v>
      </c>
      <c r="Y63" s="162" t="s">
        <v>131</v>
      </c>
      <c r="Z63" s="151"/>
      <c r="AA63" s="151"/>
      <c r="AB63" s="151"/>
      <c r="AC63" s="151"/>
      <c r="AD63" s="151"/>
      <c r="AE63" s="151"/>
      <c r="AF63" s="151"/>
      <c r="AG63" s="151" t="s">
        <v>132</v>
      </c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2" x14ac:dyDescent="0.25">
      <c r="A64" s="158"/>
      <c r="B64" s="159"/>
      <c r="C64" s="253" t="s">
        <v>200</v>
      </c>
      <c r="D64" s="254"/>
      <c r="E64" s="254"/>
      <c r="F64" s="254"/>
      <c r="G64" s="254"/>
      <c r="H64" s="162"/>
      <c r="I64" s="162"/>
      <c r="J64" s="162"/>
      <c r="K64" s="162"/>
      <c r="L64" s="162"/>
      <c r="M64" s="162"/>
      <c r="N64" s="161"/>
      <c r="O64" s="161"/>
      <c r="P64" s="161"/>
      <c r="Q64" s="161"/>
      <c r="R64" s="162"/>
      <c r="S64" s="162"/>
      <c r="T64" s="162"/>
      <c r="U64" s="162"/>
      <c r="V64" s="162"/>
      <c r="W64" s="162"/>
      <c r="X64" s="162"/>
      <c r="Y64" s="162"/>
      <c r="Z64" s="151"/>
      <c r="AA64" s="151"/>
      <c r="AB64" s="151"/>
      <c r="AC64" s="151"/>
      <c r="AD64" s="151"/>
      <c r="AE64" s="151"/>
      <c r="AF64" s="151"/>
      <c r="AG64" s="151" t="s">
        <v>134</v>
      </c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2" x14ac:dyDescent="0.25">
      <c r="A65" s="158"/>
      <c r="B65" s="159"/>
      <c r="C65" s="251" t="s">
        <v>204</v>
      </c>
      <c r="D65" s="252"/>
      <c r="E65" s="252"/>
      <c r="F65" s="252"/>
      <c r="G65" s="252"/>
      <c r="H65" s="162"/>
      <c r="I65" s="162"/>
      <c r="J65" s="162"/>
      <c r="K65" s="162"/>
      <c r="L65" s="162"/>
      <c r="M65" s="162"/>
      <c r="N65" s="161"/>
      <c r="O65" s="161"/>
      <c r="P65" s="161"/>
      <c r="Q65" s="161"/>
      <c r="R65" s="162"/>
      <c r="S65" s="162"/>
      <c r="T65" s="162"/>
      <c r="U65" s="162"/>
      <c r="V65" s="162"/>
      <c r="W65" s="162"/>
      <c r="X65" s="162"/>
      <c r="Y65" s="162"/>
      <c r="Z65" s="151"/>
      <c r="AA65" s="151"/>
      <c r="AB65" s="151"/>
      <c r="AC65" s="151"/>
      <c r="AD65" s="151"/>
      <c r="AE65" s="151"/>
      <c r="AF65" s="151"/>
      <c r="AG65" s="151" t="s">
        <v>175</v>
      </c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3" x14ac:dyDescent="0.25">
      <c r="A66" s="158"/>
      <c r="B66" s="159"/>
      <c r="C66" s="251" t="s">
        <v>197</v>
      </c>
      <c r="D66" s="252"/>
      <c r="E66" s="252"/>
      <c r="F66" s="252"/>
      <c r="G66" s="252"/>
      <c r="H66" s="162"/>
      <c r="I66" s="162"/>
      <c r="J66" s="162"/>
      <c r="K66" s="162"/>
      <c r="L66" s="162"/>
      <c r="M66" s="162"/>
      <c r="N66" s="161"/>
      <c r="O66" s="161"/>
      <c r="P66" s="161"/>
      <c r="Q66" s="161"/>
      <c r="R66" s="162"/>
      <c r="S66" s="162"/>
      <c r="T66" s="162"/>
      <c r="U66" s="162"/>
      <c r="V66" s="162"/>
      <c r="W66" s="162"/>
      <c r="X66" s="162"/>
      <c r="Y66" s="162"/>
      <c r="Z66" s="151"/>
      <c r="AA66" s="151"/>
      <c r="AB66" s="151"/>
      <c r="AC66" s="151"/>
      <c r="AD66" s="151"/>
      <c r="AE66" s="151"/>
      <c r="AF66" s="151"/>
      <c r="AG66" s="151" t="s">
        <v>175</v>
      </c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ht="20.399999999999999" outlineLevel="1" x14ac:dyDescent="0.25">
      <c r="A67" s="172">
        <v>23</v>
      </c>
      <c r="B67" s="173" t="s">
        <v>209</v>
      </c>
      <c r="C67" s="189" t="s">
        <v>210</v>
      </c>
      <c r="D67" s="174" t="s">
        <v>166</v>
      </c>
      <c r="E67" s="175">
        <v>67</v>
      </c>
      <c r="F67" s="176"/>
      <c r="G67" s="177">
        <f>ROUND(E67*F67,2)</f>
        <v>0</v>
      </c>
      <c r="H67" s="176"/>
      <c r="I67" s="177">
        <f>ROUND(E67*H67,2)</f>
        <v>0</v>
      </c>
      <c r="J67" s="176"/>
      <c r="K67" s="177">
        <f>ROUND(E67*J67,2)</f>
        <v>0</v>
      </c>
      <c r="L67" s="177">
        <v>21</v>
      </c>
      <c r="M67" s="177">
        <f>G67*(1+L67/100)</f>
        <v>0</v>
      </c>
      <c r="N67" s="175">
        <v>1.14E-3</v>
      </c>
      <c r="O67" s="175">
        <f>ROUND(E67*N67,2)</f>
        <v>0.08</v>
      </c>
      <c r="P67" s="175">
        <v>0</v>
      </c>
      <c r="Q67" s="175">
        <f>ROUND(E67*P67,2)</f>
        <v>0</v>
      </c>
      <c r="R67" s="177" t="s">
        <v>196</v>
      </c>
      <c r="S67" s="177" t="s">
        <v>128</v>
      </c>
      <c r="T67" s="178" t="s">
        <v>129</v>
      </c>
      <c r="U67" s="162">
        <v>0.38469999999999999</v>
      </c>
      <c r="V67" s="162">
        <f>ROUND(E67*U67,2)</f>
        <v>25.77</v>
      </c>
      <c r="W67" s="162"/>
      <c r="X67" s="162" t="s">
        <v>130</v>
      </c>
      <c r="Y67" s="162" t="s">
        <v>131</v>
      </c>
      <c r="Z67" s="151"/>
      <c r="AA67" s="151"/>
      <c r="AB67" s="151"/>
      <c r="AC67" s="151"/>
      <c r="AD67" s="151"/>
      <c r="AE67" s="151"/>
      <c r="AF67" s="151"/>
      <c r="AG67" s="151" t="s">
        <v>132</v>
      </c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2" x14ac:dyDescent="0.25">
      <c r="A68" s="158"/>
      <c r="B68" s="159"/>
      <c r="C68" s="253" t="s">
        <v>200</v>
      </c>
      <c r="D68" s="254"/>
      <c r="E68" s="254"/>
      <c r="F68" s="254"/>
      <c r="G68" s="254"/>
      <c r="H68" s="162"/>
      <c r="I68" s="162"/>
      <c r="J68" s="162"/>
      <c r="K68" s="162"/>
      <c r="L68" s="162"/>
      <c r="M68" s="162"/>
      <c r="N68" s="161"/>
      <c r="O68" s="161"/>
      <c r="P68" s="161"/>
      <c r="Q68" s="161"/>
      <c r="R68" s="162"/>
      <c r="S68" s="162"/>
      <c r="T68" s="162"/>
      <c r="U68" s="162"/>
      <c r="V68" s="162"/>
      <c r="W68" s="162"/>
      <c r="X68" s="162"/>
      <c r="Y68" s="162"/>
      <c r="Z68" s="151"/>
      <c r="AA68" s="151"/>
      <c r="AB68" s="151"/>
      <c r="AC68" s="151"/>
      <c r="AD68" s="151"/>
      <c r="AE68" s="151"/>
      <c r="AF68" s="151"/>
      <c r="AG68" s="151" t="s">
        <v>134</v>
      </c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2" x14ac:dyDescent="0.25">
      <c r="A69" s="158"/>
      <c r="B69" s="159"/>
      <c r="C69" s="251" t="s">
        <v>204</v>
      </c>
      <c r="D69" s="252"/>
      <c r="E69" s="252"/>
      <c r="F69" s="252"/>
      <c r="G69" s="252"/>
      <c r="H69" s="162"/>
      <c r="I69" s="162"/>
      <c r="J69" s="162"/>
      <c r="K69" s="162"/>
      <c r="L69" s="162"/>
      <c r="M69" s="162"/>
      <c r="N69" s="161"/>
      <c r="O69" s="161"/>
      <c r="P69" s="161"/>
      <c r="Q69" s="161"/>
      <c r="R69" s="162"/>
      <c r="S69" s="162"/>
      <c r="T69" s="162"/>
      <c r="U69" s="162"/>
      <c r="V69" s="162"/>
      <c r="W69" s="162"/>
      <c r="X69" s="162"/>
      <c r="Y69" s="162"/>
      <c r="Z69" s="151"/>
      <c r="AA69" s="151"/>
      <c r="AB69" s="151"/>
      <c r="AC69" s="151"/>
      <c r="AD69" s="151"/>
      <c r="AE69" s="151"/>
      <c r="AF69" s="151"/>
      <c r="AG69" s="151" t="s">
        <v>175</v>
      </c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3" x14ac:dyDescent="0.25">
      <c r="A70" s="158"/>
      <c r="B70" s="159"/>
      <c r="C70" s="251" t="s">
        <v>197</v>
      </c>
      <c r="D70" s="252"/>
      <c r="E70" s="252"/>
      <c r="F70" s="252"/>
      <c r="G70" s="252"/>
      <c r="H70" s="162"/>
      <c r="I70" s="162"/>
      <c r="J70" s="162"/>
      <c r="K70" s="162"/>
      <c r="L70" s="162"/>
      <c r="M70" s="162"/>
      <c r="N70" s="161"/>
      <c r="O70" s="161"/>
      <c r="P70" s="161"/>
      <c r="Q70" s="161"/>
      <c r="R70" s="162"/>
      <c r="S70" s="162"/>
      <c r="T70" s="162"/>
      <c r="U70" s="162"/>
      <c r="V70" s="162"/>
      <c r="W70" s="162"/>
      <c r="X70" s="162"/>
      <c r="Y70" s="162"/>
      <c r="Z70" s="151"/>
      <c r="AA70" s="151"/>
      <c r="AB70" s="151"/>
      <c r="AC70" s="151"/>
      <c r="AD70" s="151"/>
      <c r="AE70" s="151"/>
      <c r="AF70" s="151"/>
      <c r="AG70" s="151" t="s">
        <v>175</v>
      </c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ht="20.399999999999999" outlineLevel="1" x14ac:dyDescent="0.25">
      <c r="A71" s="172">
        <v>24</v>
      </c>
      <c r="B71" s="173" t="s">
        <v>211</v>
      </c>
      <c r="C71" s="189" t="s">
        <v>212</v>
      </c>
      <c r="D71" s="174" t="s">
        <v>166</v>
      </c>
      <c r="E71" s="175">
        <v>131</v>
      </c>
      <c r="F71" s="176"/>
      <c r="G71" s="177">
        <f>ROUND(E71*F71,2)</f>
        <v>0</v>
      </c>
      <c r="H71" s="176"/>
      <c r="I71" s="177">
        <f>ROUND(E71*H71,2)</f>
        <v>0</v>
      </c>
      <c r="J71" s="176"/>
      <c r="K71" s="177">
        <f>ROUND(E71*J71,2)</f>
        <v>0</v>
      </c>
      <c r="L71" s="177">
        <v>21</v>
      </c>
      <c r="M71" s="177">
        <f>G71*(1+L71/100)</f>
        <v>0</v>
      </c>
      <c r="N71" s="175">
        <v>1.5100000000000001E-3</v>
      </c>
      <c r="O71" s="175">
        <f>ROUND(E71*N71,2)</f>
        <v>0.2</v>
      </c>
      <c r="P71" s="175">
        <v>0</v>
      </c>
      <c r="Q71" s="175">
        <f>ROUND(E71*P71,2)</f>
        <v>0</v>
      </c>
      <c r="R71" s="177" t="s">
        <v>196</v>
      </c>
      <c r="S71" s="177" t="s">
        <v>128</v>
      </c>
      <c r="T71" s="178" t="s">
        <v>129</v>
      </c>
      <c r="U71" s="162">
        <v>0.47670000000000001</v>
      </c>
      <c r="V71" s="162">
        <f>ROUND(E71*U71,2)</f>
        <v>62.45</v>
      </c>
      <c r="W71" s="162"/>
      <c r="X71" s="162" t="s">
        <v>130</v>
      </c>
      <c r="Y71" s="162" t="s">
        <v>131</v>
      </c>
      <c r="Z71" s="151"/>
      <c r="AA71" s="151"/>
      <c r="AB71" s="151"/>
      <c r="AC71" s="151"/>
      <c r="AD71" s="151"/>
      <c r="AE71" s="151"/>
      <c r="AF71" s="151"/>
      <c r="AG71" s="151" t="s">
        <v>132</v>
      </c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2" x14ac:dyDescent="0.25">
      <c r="A72" s="158"/>
      <c r="B72" s="159"/>
      <c r="C72" s="253" t="s">
        <v>200</v>
      </c>
      <c r="D72" s="254"/>
      <c r="E72" s="254"/>
      <c r="F72" s="254"/>
      <c r="G72" s="254"/>
      <c r="H72" s="162"/>
      <c r="I72" s="162"/>
      <c r="J72" s="162"/>
      <c r="K72" s="162"/>
      <c r="L72" s="162"/>
      <c r="M72" s="162"/>
      <c r="N72" s="161"/>
      <c r="O72" s="161"/>
      <c r="P72" s="161"/>
      <c r="Q72" s="161"/>
      <c r="R72" s="162"/>
      <c r="S72" s="162"/>
      <c r="T72" s="162"/>
      <c r="U72" s="162"/>
      <c r="V72" s="162"/>
      <c r="W72" s="162"/>
      <c r="X72" s="162"/>
      <c r="Y72" s="162"/>
      <c r="Z72" s="151"/>
      <c r="AA72" s="151"/>
      <c r="AB72" s="151"/>
      <c r="AC72" s="151"/>
      <c r="AD72" s="151"/>
      <c r="AE72" s="151"/>
      <c r="AF72" s="151"/>
      <c r="AG72" s="151" t="s">
        <v>134</v>
      </c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outlineLevel="2" x14ac:dyDescent="0.25">
      <c r="A73" s="158"/>
      <c r="B73" s="159"/>
      <c r="C73" s="251" t="s">
        <v>204</v>
      </c>
      <c r="D73" s="252"/>
      <c r="E73" s="252"/>
      <c r="F73" s="252"/>
      <c r="G73" s="252"/>
      <c r="H73" s="162"/>
      <c r="I73" s="162"/>
      <c r="J73" s="162"/>
      <c r="K73" s="162"/>
      <c r="L73" s="162"/>
      <c r="M73" s="162"/>
      <c r="N73" s="161"/>
      <c r="O73" s="161"/>
      <c r="P73" s="161"/>
      <c r="Q73" s="161"/>
      <c r="R73" s="162"/>
      <c r="S73" s="162"/>
      <c r="T73" s="162"/>
      <c r="U73" s="162"/>
      <c r="V73" s="162"/>
      <c r="W73" s="162"/>
      <c r="X73" s="162"/>
      <c r="Y73" s="162"/>
      <c r="Z73" s="151"/>
      <c r="AA73" s="151"/>
      <c r="AB73" s="151"/>
      <c r="AC73" s="151"/>
      <c r="AD73" s="151"/>
      <c r="AE73" s="151"/>
      <c r="AF73" s="151"/>
      <c r="AG73" s="151" t="s">
        <v>175</v>
      </c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outlineLevel="3" x14ac:dyDescent="0.25">
      <c r="A74" s="158"/>
      <c r="B74" s="159"/>
      <c r="C74" s="251" t="s">
        <v>197</v>
      </c>
      <c r="D74" s="252"/>
      <c r="E74" s="252"/>
      <c r="F74" s="252"/>
      <c r="G74" s="252"/>
      <c r="H74" s="162"/>
      <c r="I74" s="162"/>
      <c r="J74" s="162"/>
      <c r="K74" s="162"/>
      <c r="L74" s="162"/>
      <c r="M74" s="162"/>
      <c r="N74" s="161"/>
      <c r="O74" s="161"/>
      <c r="P74" s="161"/>
      <c r="Q74" s="161"/>
      <c r="R74" s="162"/>
      <c r="S74" s="162"/>
      <c r="T74" s="162"/>
      <c r="U74" s="162"/>
      <c r="V74" s="162"/>
      <c r="W74" s="162"/>
      <c r="X74" s="162"/>
      <c r="Y74" s="162"/>
      <c r="Z74" s="151"/>
      <c r="AA74" s="151"/>
      <c r="AB74" s="151"/>
      <c r="AC74" s="151"/>
      <c r="AD74" s="151"/>
      <c r="AE74" s="151"/>
      <c r="AF74" s="151"/>
      <c r="AG74" s="151" t="s">
        <v>175</v>
      </c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5">
      <c r="A75" s="180">
        <v>25</v>
      </c>
      <c r="B75" s="181" t="s">
        <v>213</v>
      </c>
      <c r="C75" s="190" t="s">
        <v>214</v>
      </c>
      <c r="D75" s="182" t="s">
        <v>172</v>
      </c>
      <c r="E75" s="183">
        <v>71</v>
      </c>
      <c r="F75" s="184"/>
      <c r="G75" s="185">
        <f>ROUND(E75*F75,2)</f>
        <v>0</v>
      </c>
      <c r="H75" s="184"/>
      <c r="I75" s="185">
        <f>ROUND(E75*H75,2)</f>
        <v>0</v>
      </c>
      <c r="J75" s="184"/>
      <c r="K75" s="185">
        <f>ROUND(E75*J75,2)</f>
        <v>0</v>
      </c>
      <c r="L75" s="185">
        <v>21</v>
      </c>
      <c r="M75" s="185">
        <f>G75*(1+L75/100)</f>
        <v>0</v>
      </c>
      <c r="N75" s="183">
        <v>0</v>
      </c>
      <c r="O75" s="183">
        <f>ROUND(E75*N75,2)</f>
        <v>0</v>
      </c>
      <c r="P75" s="183">
        <v>0</v>
      </c>
      <c r="Q75" s="183">
        <f>ROUND(E75*P75,2)</f>
        <v>0</v>
      </c>
      <c r="R75" s="185" t="s">
        <v>196</v>
      </c>
      <c r="S75" s="185" t="s">
        <v>128</v>
      </c>
      <c r="T75" s="186" t="s">
        <v>129</v>
      </c>
      <c r="U75" s="162">
        <v>0.42499999999999999</v>
      </c>
      <c r="V75" s="162">
        <f>ROUND(E75*U75,2)</f>
        <v>30.18</v>
      </c>
      <c r="W75" s="162"/>
      <c r="X75" s="162" t="s">
        <v>130</v>
      </c>
      <c r="Y75" s="162" t="s">
        <v>131</v>
      </c>
      <c r="Z75" s="151"/>
      <c r="AA75" s="151"/>
      <c r="AB75" s="151"/>
      <c r="AC75" s="151"/>
      <c r="AD75" s="151"/>
      <c r="AE75" s="151"/>
      <c r="AF75" s="151"/>
      <c r="AG75" s="151" t="s">
        <v>132</v>
      </c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5">
      <c r="A76" s="172">
        <v>26</v>
      </c>
      <c r="B76" s="173" t="s">
        <v>215</v>
      </c>
      <c r="C76" s="189" t="s">
        <v>216</v>
      </c>
      <c r="D76" s="174" t="s">
        <v>172</v>
      </c>
      <c r="E76" s="175">
        <v>1</v>
      </c>
      <c r="F76" s="176"/>
      <c r="G76" s="177">
        <f>ROUND(E76*F76,2)</f>
        <v>0</v>
      </c>
      <c r="H76" s="176"/>
      <c r="I76" s="177">
        <f>ROUND(E76*H76,2)</f>
        <v>0</v>
      </c>
      <c r="J76" s="176"/>
      <c r="K76" s="177">
        <f>ROUND(E76*J76,2)</f>
        <v>0</v>
      </c>
      <c r="L76" s="177">
        <v>21</v>
      </c>
      <c r="M76" s="177">
        <f>G76*(1+L76/100)</f>
        <v>0</v>
      </c>
      <c r="N76" s="175">
        <v>0</v>
      </c>
      <c r="O76" s="175">
        <f>ROUND(E76*N76,2)</f>
        <v>0</v>
      </c>
      <c r="P76" s="175">
        <v>0</v>
      </c>
      <c r="Q76" s="175">
        <f>ROUND(E76*P76,2)</f>
        <v>0</v>
      </c>
      <c r="R76" s="177" t="s">
        <v>196</v>
      </c>
      <c r="S76" s="177" t="s">
        <v>128</v>
      </c>
      <c r="T76" s="178" t="s">
        <v>129</v>
      </c>
      <c r="U76" s="162">
        <v>0.16500000000000001</v>
      </c>
      <c r="V76" s="162">
        <f>ROUND(E76*U76,2)</f>
        <v>0.17</v>
      </c>
      <c r="W76" s="162"/>
      <c r="X76" s="162" t="s">
        <v>130</v>
      </c>
      <c r="Y76" s="162" t="s">
        <v>131</v>
      </c>
      <c r="Z76" s="151"/>
      <c r="AA76" s="151"/>
      <c r="AB76" s="151"/>
      <c r="AC76" s="151"/>
      <c r="AD76" s="151"/>
      <c r="AE76" s="151"/>
      <c r="AF76" s="151"/>
      <c r="AG76" s="151" t="s">
        <v>132</v>
      </c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outlineLevel="2" x14ac:dyDescent="0.25">
      <c r="A77" s="158"/>
      <c r="B77" s="159"/>
      <c r="C77" s="253" t="s">
        <v>217</v>
      </c>
      <c r="D77" s="254"/>
      <c r="E77" s="254"/>
      <c r="F77" s="254"/>
      <c r="G77" s="254"/>
      <c r="H77" s="162"/>
      <c r="I77" s="162"/>
      <c r="J77" s="162"/>
      <c r="K77" s="162"/>
      <c r="L77" s="162"/>
      <c r="M77" s="162"/>
      <c r="N77" s="161"/>
      <c r="O77" s="161"/>
      <c r="P77" s="161"/>
      <c r="Q77" s="161"/>
      <c r="R77" s="162"/>
      <c r="S77" s="162"/>
      <c r="T77" s="162"/>
      <c r="U77" s="162"/>
      <c r="V77" s="162"/>
      <c r="W77" s="162"/>
      <c r="X77" s="162"/>
      <c r="Y77" s="162"/>
      <c r="Z77" s="151"/>
      <c r="AA77" s="151"/>
      <c r="AB77" s="151"/>
      <c r="AC77" s="151"/>
      <c r="AD77" s="151"/>
      <c r="AE77" s="151"/>
      <c r="AF77" s="151"/>
      <c r="AG77" s="151" t="s">
        <v>134</v>
      </c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ht="20.399999999999999" outlineLevel="1" x14ac:dyDescent="0.25">
      <c r="A78" s="172">
        <v>27</v>
      </c>
      <c r="B78" s="173" t="s">
        <v>218</v>
      </c>
      <c r="C78" s="189" t="s">
        <v>219</v>
      </c>
      <c r="D78" s="174" t="s">
        <v>172</v>
      </c>
      <c r="E78" s="175">
        <v>71</v>
      </c>
      <c r="F78" s="176"/>
      <c r="G78" s="177">
        <f>ROUND(E78*F78,2)</f>
        <v>0</v>
      </c>
      <c r="H78" s="176"/>
      <c r="I78" s="177">
        <f>ROUND(E78*H78,2)</f>
        <v>0</v>
      </c>
      <c r="J78" s="176"/>
      <c r="K78" s="177">
        <f>ROUND(E78*J78,2)</f>
        <v>0</v>
      </c>
      <c r="L78" s="177">
        <v>21</v>
      </c>
      <c r="M78" s="177">
        <f>G78*(1+L78/100)</f>
        <v>0</v>
      </c>
      <c r="N78" s="175">
        <v>6.3000000000000003E-4</v>
      </c>
      <c r="O78" s="175">
        <f>ROUND(E78*N78,2)</f>
        <v>0.04</v>
      </c>
      <c r="P78" s="175">
        <v>0</v>
      </c>
      <c r="Q78" s="175">
        <f>ROUND(E78*P78,2)</f>
        <v>0</v>
      </c>
      <c r="R78" s="177" t="s">
        <v>196</v>
      </c>
      <c r="S78" s="177" t="s">
        <v>128</v>
      </c>
      <c r="T78" s="178" t="s">
        <v>129</v>
      </c>
      <c r="U78" s="162">
        <v>0.27200000000000002</v>
      </c>
      <c r="V78" s="162">
        <f>ROUND(E78*U78,2)</f>
        <v>19.309999999999999</v>
      </c>
      <c r="W78" s="162"/>
      <c r="X78" s="162" t="s">
        <v>130</v>
      </c>
      <c r="Y78" s="162" t="s">
        <v>131</v>
      </c>
      <c r="Z78" s="151"/>
      <c r="AA78" s="151"/>
      <c r="AB78" s="151"/>
      <c r="AC78" s="151"/>
      <c r="AD78" s="151"/>
      <c r="AE78" s="151"/>
      <c r="AF78" s="151"/>
      <c r="AG78" s="151" t="s">
        <v>132</v>
      </c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2" x14ac:dyDescent="0.25">
      <c r="A79" s="158"/>
      <c r="B79" s="159"/>
      <c r="C79" s="255" t="s">
        <v>220</v>
      </c>
      <c r="D79" s="256"/>
      <c r="E79" s="256"/>
      <c r="F79" s="256"/>
      <c r="G79" s="256"/>
      <c r="H79" s="162"/>
      <c r="I79" s="162"/>
      <c r="J79" s="162"/>
      <c r="K79" s="162"/>
      <c r="L79" s="162"/>
      <c r="M79" s="162"/>
      <c r="N79" s="161"/>
      <c r="O79" s="161"/>
      <c r="P79" s="161"/>
      <c r="Q79" s="161"/>
      <c r="R79" s="162"/>
      <c r="S79" s="162"/>
      <c r="T79" s="162"/>
      <c r="U79" s="162"/>
      <c r="V79" s="162"/>
      <c r="W79" s="162"/>
      <c r="X79" s="162"/>
      <c r="Y79" s="162"/>
      <c r="Z79" s="151"/>
      <c r="AA79" s="151"/>
      <c r="AB79" s="151"/>
      <c r="AC79" s="151"/>
      <c r="AD79" s="151"/>
      <c r="AE79" s="151"/>
      <c r="AF79" s="151"/>
      <c r="AG79" s="151" t="s">
        <v>175</v>
      </c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outlineLevel="1" x14ac:dyDescent="0.25">
      <c r="A80" s="180">
        <v>28</v>
      </c>
      <c r="B80" s="181" t="s">
        <v>221</v>
      </c>
      <c r="C80" s="190" t="s">
        <v>222</v>
      </c>
      <c r="D80" s="182" t="s">
        <v>172</v>
      </c>
      <c r="E80" s="183">
        <v>1</v>
      </c>
      <c r="F80" s="184"/>
      <c r="G80" s="185">
        <f t="shared" ref="G80:G94" si="0">ROUND(E80*F80,2)</f>
        <v>0</v>
      </c>
      <c r="H80" s="184"/>
      <c r="I80" s="185">
        <f t="shared" ref="I80:I94" si="1">ROUND(E80*H80,2)</f>
        <v>0</v>
      </c>
      <c r="J80" s="184"/>
      <c r="K80" s="185">
        <f t="shared" ref="K80:K94" si="2">ROUND(E80*J80,2)</f>
        <v>0</v>
      </c>
      <c r="L80" s="185">
        <v>21</v>
      </c>
      <c r="M80" s="185">
        <f t="shared" ref="M80:M94" si="3">G80*(1+L80/100)</f>
        <v>0</v>
      </c>
      <c r="N80" s="183">
        <v>6.0000000000000002E-5</v>
      </c>
      <c r="O80" s="183">
        <f t="shared" ref="O80:O94" si="4">ROUND(E80*N80,2)</f>
        <v>0</v>
      </c>
      <c r="P80" s="183">
        <v>0</v>
      </c>
      <c r="Q80" s="183">
        <f t="shared" ref="Q80:Q94" si="5">ROUND(E80*P80,2)</f>
        <v>0</v>
      </c>
      <c r="R80" s="185" t="s">
        <v>196</v>
      </c>
      <c r="S80" s="185" t="s">
        <v>128</v>
      </c>
      <c r="T80" s="186" t="s">
        <v>129</v>
      </c>
      <c r="U80" s="162">
        <v>0.20699999999999999</v>
      </c>
      <c r="V80" s="162">
        <f t="shared" ref="V80:V94" si="6">ROUND(E80*U80,2)</f>
        <v>0.21</v>
      </c>
      <c r="W80" s="162"/>
      <c r="X80" s="162" t="s">
        <v>130</v>
      </c>
      <c r="Y80" s="162" t="s">
        <v>131</v>
      </c>
      <c r="Z80" s="151"/>
      <c r="AA80" s="151"/>
      <c r="AB80" s="151"/>
      <c r="AC80" s="151"/>
      <c r="AD80" s="151"/>
      <c r="AE80" s="151"/>
      <c r="AF80" s="151"/>
      <c r="AG80" s="151" t="s">
        <v>132</v>
      </c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1" x14ac:dyDescent="0.25">
      <c r="A81" s="180">
        <v>29</v>
      </c>
      <c r="B81" s="181" t="s">
        <v>223</v>
      </c>
      <c r="C81" s="190" t="s">
        <v>224</v>
      </c>
      <c r="D81" s="182" t="s">
        <v>172</v>
      </c>
      <c r="E81" s="183">
        <v>4</v>
      </c>
      <c r="F81" s="184"/>
      <c r="G81" s="185">
        <f t="shared" si="0"/>
        <v>0</v>
      </c>
      <c r="H81" s="184"/>
      <c r="I81" s="185">
        <f t="shared" si="1"/>
        <v>0</v>
      </c>
      <c r="J81" s="184"/>
      <c r="K81" s="185">
        <f t="shared" si="2"/>
        <v>0</v>
      </c>
      <c r="L81" s="185">
        <v>21</v>
      </c>
      <c r="M81" s="185">
        <f t="shared" si="3"/>
        <v>0</v>
      </c>
      <c r="N81" s="183">
        <v>0</v>
      </c>
      <c r="O81" s="183">
        <f t="shared" si="4"/>
        <v>0</v>
      </c>
      <c r="P81" s="183">
        <v>0</v>
      </c>
      <c r="Q81" s="183">
        <f t="shared" si="5"/>
        <v>0</v>
      </c>
      <c r="R81" s="185" t="s">
        <v>196</v>
      </c>
      <c r="S81" s="185" t="s">
        <v>128</v>
      </c>
      <c r="T81" s="186" t="s">
        <v>129</v>
      </c>
      <c r="U81" s="162">
        <v>0.35099999999999998</v>
      </c>
      <c r="V81" s="162">
        <f t="shared" si="6"/>
        <v>1.4</v>
      </c>
      <c r="W81" s="162"/>
      <c r="X81" s="162" t="s">
        <v>130</v>
      </c>
      <c r="Y81" s="162" t="s">
        <v>131</v>
      </c>
      <c r="Z81" s="151"/>
      <c r="AA81" s="151"/>
      <c r="AB81" s="151"/>
      <c r="AC81" s="151"/>
      <c r="AD81" s="151"/>
      <c r="AE81" s="151"/>
      <c r="AF81" s="151"/>
      <c r="AG81" s="151" t="s">
        <v>132</v>
      </c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5">
      <c r="A82" s="180">
        <v>30</v>
      </c>
      <c r="B82" s="181" t="s">
        <v>225</v>
      </c>
      <c r="C82" s="190" t="s">
        <v>226</v>
      </c>
      <c r="D82" s="182" t="s">
        <v>227</v>
      </c>
      <c r="E82" s="183">
        <v>71</v>
      </c>
      <c r="F82" s="184"/>
      <c r="G82" s="185">
        <f t="shared" si="0"/>
        <v>0</v>
      </c>
      <c r="H82" s="184"/>
      <c r="I82" s="185">
        <f t="shared" si="1"/>
        <v>0</v>
      </c>
      <c r="J82" s="184"/>
      <c r="K82" s="185">
        <f t="shared" si="2"/>
        <v>0</v>
      </c>
      <c r="L82" s="185">
        <v>21</v>
      </c>
      <c r="M82" s="185">
        <f t="shared" si="3"/>
        <v>0</v>
      </c>
      <c r="N82" s="183">
        <v>8.0000000000000007E-5</v>
      </c>
      <c r="O82" s="183">
        <f t="shared" si="4"/>
        <v>0.01</v>
      </c>
      <c r="P82" s="183">
        <v>0</v>
      </c>
      <c r="Q82" s="183">
        <f t="shared" si="5"/>
        <v>0</v>
      </c>
      <c r="R82" s="185" t="s">
        <v>196</v>
      </c>
      <c r="S82" s="185" t="s">
        <v>128</v>
      </c>
      <c r="T82" s="186" t="s">
        <v>129</v>
      </c>
      <c r="U82" s="162">
        <v>0.17599999999999999</v>
      </c>
      <c r="V82" s="162">
        <f t="shared" si="6"/>
        <v>12.5</v>
      </c>
      <c r="W82" s="162"/>
      <c r="X82" s="162" t="s">
        <v>130</v>
      </c>
      <c r="Y82" s="162" t="s">
        <v>131</v>
      </c>
      <c r="Z82" s="151"/>
      <c r="AA82" s="151"/>
      <c r="AB82" s="151"/>
      <c r="AC82" s="151"/>
      <c r="AD82" s="151"/>
      <c r="AE82" s="151"/>
      <c r="AF82" s="151"/>
      <c r="AG82" s="151" t="s">
        <v>132</v>
      </c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ht="20.399999999999999" outlineLevel="1" x14ac:dyDescent="0.25">
      <c r="A83" s="180">
        <v>31</v>
      </c>
      <c r="B83" s="181" t="s">
        <v>228</v>
      </c>
      <c r="C83" s="190" t="s">
        <v>229</v>
      </c>
      <c r="D83" s="182" t="s">
        <v>172</v>
      </c>
      <c r="E83" s="183">
        <v>42</v>
      </c>
      <c r="F83" s="184"/>
      <c r="G83" s="185">
        <f t="shared" si="0"/>
        <v>0</v>
      </c>
      <c r="H83" s="184"/>
      <c r="I83" s="185">
        <f t="shared" si="1"/>
        <v>0</v>
      </c>
      <c r="J83" s="184"/>
      <c r="K83" s="185">
        <f t="shared" si="2"/>
        <v>0</v>
      </c>
      <c r="L83" s="185">
        <v>21</v>
      </c>
      <c r="M83" s="185">
        <f t="shared" si="3"/>
        <v>0</v>
      </c>
      <c r="N83" s="183">
        <v>0</v>
      </c>
      <c r="O83" s="183">
        <f t="shared" si="4"/>
        <v>0</v>
      </c>
      <c r="P83" s="183">
        <v>0</v>
      </c>
      <c r="Q83" s="183">
        <f t="shared" si="5"/>
        <v>0</v>
      </c>
      <c r="R83" s="185" t="s">
        <v>230</v>
      </c>
      <c r="S83" s="185" t="s">
        <v>128</v>
      </c>
      <c r="T83" s="186" t="s">
        <v>129</v>
      </c>
      <c r="U83" s="162">
        <v>0</v>
      </c>
      <c r="V83" s="162">
        <f t="shared" si="6"/>
        <v>0</v>
      </c>
      <c r="W83" s="162"/>
      <c r="X83" s="162" t="s">
        <v>231</v>
      </c>
      <c r="Y83" s="162" t="s">
        <v>131</v>
      </c>
      <c r="Z83" s="151"/>
      <c r="AA83" s="151"/>
      <c r="AB83" s="151"/>
      <c r="AC83" s="151"/>
      <c r="AD83" s="151"/>
      <c r="AE83" s="151"/>
      <c r="AF83" s="151"/>
      <c r="AG83" s="151" t="s">
        <v>232</v>
      </c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ht="20.399999999999999" outlineLevel="1" x14ac:dyDescent="0.25">
      <c r="A84" s="180">
        <v>32</v>
      </c>
      <c r="B84" s="181" t="s">
        <v>233</v>
      </c>
      <c r="C84" s="190" t="s">
        <v>234</v>
      </c>
      <c r="D84" s="182" t="s">
        <v>172</v>
      </c>
      <c r="E84" s="183">
        <v>39</v>
      </c>
      <c r="F84" s="184"/>
      <c r="G84" s="185">
        <f t="shared" si="0"/>
        <v>0</v>
      </c>
      <c r="H84" s="184"/>
      <c r="I84" s="185">
        <f t="shared" si="1"/>
        <v>0</v>
      </c>
      <c r="J84" s="184"/>
      <c r="K84" s="185">
        <f t="shared" si="2"/>
        <v>0</v>
      </c>
      <c r="L84" s="185">
        <v>21</v>
      </c>
      <c r="M84" s="185">
        <f t="shared" si="3"/>
        <v>0</v>
      </c>
      <c r="N84" s="183">
        <v>0</v>
      </c>
      <c r="O84" s="183">
        <f t="shared" si="4"/>
        <v>0</v>
      </c>
      <c r="P84" s="183">
        <v>0</v>
      </c>
      <c r="Q84" s="183">
        <f t="shared" si="5"/>
        <v>0</v>
      </c>
      <c r="R84" s="185" t="s">
        <v>230</v>
      </c>
      <c r="S84" s="185" t="s">
        <v>128</v>
      </c>
      <c r="T84" s="186" t="s">
        <v>129</v>
      </c>
      <c r="U84" s="162">
        <v>0</v>
      </c>
      <c r="V84" s="162">
        <f t="shared" si="6"/>
        <v>0</v>
      </c>
      <c r="W84" s="162"/>
      <c r="X84" s="162" t="s">
        <v>231</v>
      </c>
      <c r="Y84" s="162" t="s">
        <v>131</v>
      </c>
      <c r="Z84" s="151"/>
      <c r="AA84" s="151"/>
      <c r="AB84" s="151"/>
      <c r="AC84" s="151"/>
      <c r="AD84" s="151"/>
      <c r="AE84" s="151"/>
      <c r="AF84" s="151"/>
      <c r="AG84" s="151" t="s">
        <v>232</v>
      </c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</row>
    <row r="85" spans="1:60" ht="20.399999999999999" outlineLevel="1" x14ac:dyDescent="0.25">
      <c r="A85" s="180">
        <v>33</v>
      </c>
      <c r="B85" s="181" t="s">
        <v>235</v>
      </c>
      <c r="C85" s="190" t="s">
        <v>236</v>
      </c>
      <c r="D85" s="182" t="s">
        <v>172</v>
      </c>
      <c r="E85" s="183">
        <v>6</v>
      </c>
      <c r="F85" s="184"/>
      <c r="G85" s="185">
        <f t="shared" si="0"/>
        <v>0</v>
      </c>
      <c r="H85" s="184"/>
      <c r="I85" s="185">
        <f t="shared" si="1"/>
        <v>0</v>
      </c>
      <c r="J85" s="184"/>
      <c r="K85" s="185">
        <f t="shared" si="2"/>
        <v>0</v>
      </c>
      <c r="L85" s="185">
        <v>21</v>
      </c>
      <c r="M85" s="185">
        <f t="shared" si="3"/>
        <v>0</v>
      </c>
      <c r="N85" s="183">
        <v>0</v>
      </c>
      <c r="O85" s="183">
        <f t="shared" si="4"/>
        <v>0</v>
      </c>
      <c r="P85" s="183">
        <v>0</v>
      </c>
      <c r="Q85" s="183">
        <f t="shared" si="5"/>
        <v>0</v>
      </c>
      <c r="R85" s="185" t="s">
        <v>230</v>
      </c>
      <c r="S85" s="185" t="s">
        <v>128</v>
      </c>
      <c r="T85" s="186" t="s">
        <v>129</v>
      </c>
      <c r="U85" s="162">
        <v>0</v>
      </c>
      <c r="V85" s="162">
        <f t="shared" si="6"/>
        <v>0</v>
      </c>
      <c r="W85" s="162"/>
      <c r="X85" s="162" t="s">
        <v>231</v>
      </c>
      <c r="Y85" s="162" t="s">
        <v>131</v>
      </c>
      <c r="Z85" s="151"/>
      <c r="AA85" s="151"/>
      <c r="AB85" s="151"/>
      <c r="AC85" s="151"/>
      <c r="AD85" s="151"/>
      <c r="AE85" s="151"/>
      <c r="AF85" s="151"/>
      <c r="AG85" s="151" t="s">
        <v>232</v>
      </c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ht="20.399999999999999" outlineLevel="1" x14ac:dyDescent="0.25">
      <c r="A86" s="180">
        <v>34</v>
      </c>
      <c r="B86" s="181" t="s">
        <v>237</v>
      </c>
      <c r="C86" s="190" t="s">
        <v>238</v>
      </c>
      <c r="D86" s="182" t="s">
        <v>172</v>
      </c>
      <c r="E86" s="183">
        <v>34</v>
      </c>
      <c r="F86" s="184"/>
      <c r="G86" s="185">
        <f t="shared" si="0"/>
        <v>0</v>
      </c>
      <c r="H86" s="184"/>
      <c r="I86" s="185">
        <f t="shared" si="1"/>
        <v>0</v>
      </c>
      <c r="J86" s="184"/>
      <c r="K86" s="185">
        <f t="shared" si="2"/>
        <v>0</v>
      </c>
      <c r="L86" s="185">
        <v>21</v>
      </c>
      <c r="M86" s="185">
        <f t="shared" si="3"/>
        <v>0</v>
      </c>
      <c r="N86" s="183">
        <v>0</v>
      </c>
      <c r="O86" s="183">
        <f t="shared" si="4"/>
        <v>0</v>
      </c>
      <c r="P86" s="183">
        <v>0</v>
      </c>
      <c r="Q86" s="183">
        <f t="shared" si="5"/>
        <v>0</v>
      </c>
      <c r="R86" s="185" t="s">
        <v>230</v>
      </c>
      <c r="S86" s="185" t="s">
        <v>128</v>
      </c>
      <c r="T86" s="186" t="s">
        <v>129</v>
      </c>
      <c r="U86" s="162">
        <v>0</v>
      </c>
      <c r="V86" s="162">
        <f t="shared" si="6"/>
        <v>0</v>
      </c>
      <c r="W86" s="162"/>
      <c r="X86" s="162" t="s">
        <v>231</v>
      </c>
      <c r="Y86" s="162" t="s">
        <v>131</v>
      </c>
      <c r="Z86" s="151"/>
      <c r="AA86" s="151"/>
      <c r="AB86" s="151"/>
      <c r="AC86" s="151"/>
      <c r="AD86" s="151"/>
      <c r="AE86" s="151"/>
      <c r="AF86" s="151"/>
      <c r="AG86" s="151" t="s">
        <v>232</v>
      </c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ht="20.399999999999999" outlineLevel="1" x14ac:dyDescent="0.25">
      <c r="A87" s="180">
        <v>35</v>
      </c>
      <c r="B87" s="181" t="s">
        <v>239</v>
      </c>
      <c r="C87" s="190" t="s">
        <v>240</v>
      </c>
      <c r="D87" s="182" t="s">
        <v>172</v>
      </c>
      <c r="E87" s="183">
        <v>66</v>
      </c>
      <c r="F87" s="184"/>
      <c r="G87" s="185">
        <f t="shared" si="0"/>
        <v>0</v>
      </c>
      <c r="H87" s="184"/>
      <c r="I87" s="185">
        <f t="shared" si="1"/>
        <v>0</v>
      </c>
      <c r="J87" s="184"/>
      <c r="K87" s="185">
        <f t="shared" si="2"/>
        <v>0</v>
      </c>
      <c r="L87" s="185">
        <v>21</v>
      </c>
      <c r="M87" s="185">
        <f t="shared" si="3"/>
        <v>0</v>
      </c>
      <c r="N87" s="183">
        <v>0</v>
      </c>
      <c r="O87" s="183">
        <f t="shared" si="4"/>
        <v>0</v>
      </c>
      <c r="P87" s="183">
        <v>0</v>
      </c>
      <c r="Q87" s="183">
        <f t="shared" si="5"/>
        <v>0</v>
      </c>
      <c r="R87" s="185" t="s">
        <v>230</v>
      </c>
      <c r="S87" s="185" t="s">
        <v>128</v>
      </c>
      <c r="T87" s="186" t="s">
        <v>129</v>
      </c>
      <c r="U87" s="162">
        <v>0</v>
      </c>
      <c r="V87" s="162">
        <f t="shared" si="6"/>
        <v>0</v>
      </c>
      <c r="W87" s="162"/>
      <c r="X87" s="162" t="s">
        <v>231</v>
      </c>
      <c r="Y87" s="162" t="s">
        <v>131</v>
      </c>
      <c r="Z87" s="151"/>
      <c r="AA87" s="151"/>
      <c r="AB87" s="151"/>
      <c r="AC87" s="151"/>
      <c r="AD87" s="151"/>
      <c r="AE87" s="151"/>
      <c r="AF87" s="151"/>
      <c r="AG87" s="151" t="s">
        <v>232</v>
      </c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ht="30.6" outlineLevel="1" x14ac:dyDescent="0.25">
      <c r="A88" s="180">
        <v>36</v>
      </c>
      <c r="B88" s="181" t="s">
        <v>241</v>
      </c>
      <c r="C88" s="190" t="s">
        <v>242</v>
      </c>
      <c r="D88" s="182" t="s">
        <v>172</v>
      </c>
      <c r="E88" s="183">
        <v>1</v>
      </c>
      <c r="F88" s="184"/>
      <c r="G88" s="185">
        <f t="shared" si="0"/>
        <v>0</v>
      </c>
      <c r="H88" s="184"/>
      <c r="I88" s="185">
        <f t="shared" si="1"/>
        <v>0</v>
      </c>
      <c r="J88" s="184"/>
      <c r="K88" s="185">
        <f t="shared" si="2"/>
        <v>0</v>
      </c>
      <c r="L88" s="185">
        <v>21</v>
      </c>
      <c r="M88" s="185">
        <f t="shared" si="3"/>
        <v>0</v>
      </c>
      <c r="N88" s="183">
        <v>1E-3</v>
      </c>
      <c r="O88" s="183">
        <f t="shared" si="4"/>
        <v>0</v>
      </c>
      <c r="P88" s="183">
        <v>0</v>
      </c>
      <c r="Q88" s="183">
        <f t="shared" si="5"/>
        <v>0</v>
      </c>
      <c r="R88" s="185" t="s">
        <v>230</v>
      </c>
      <c r="S88" s="185" t="s">
        <v>128</v>
      </c>
      <c r="T88" s="186" t="s">
        <v>129</v>
      </c>
      <c r="U88" s="162">
        <v>0</v>
      </c>
      <c r="V88" s="162">
        <f t="shared" si="6"/>
        <v>0</v>
      </c>
      <c r="W88" s="162"/>
      <c r="X88" s="162" t="s">
        <v>231</v>
      </c>
      <c r="Y88" s="162" t="s">
        <v>131</v>
      </c>
      <c r="Z88" s="151"/>
      <c r="AA88" s="151"/>
      <c r="AB88" s="151"/>
      <c r="AC88" s="151"/>
      <c r="AD88" s="151"/>
      <c r="AE88" s="151"/>
      <c r="AF88" s="151"/>
      <c r="AG88" s="151" t="s">
        <v>232</v>
      </c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5">
      <c r="A89" s="180">
        <v>37</v>
      </c>
      <c r="B89" s="181" t="s">
        <v>243</v>
      </c>
      <c r="C89" s="190" t="s">
        <v>244</v>
      </c>
      <c r="D89" s="182" t="s">
        <v>172</v>
      </c>
      <c r="E89" s="183">
        <v>2</v>
      </c>
      <c r="F89" s="184"/>
      <c r="G89" s="185">
        <f t="shared" si="0"/>
        <v>0</v>
      </c>
      <c r="H89" s="184"/>
      <c r="I89" s="185">
        <f t="shared" si="1"/>
        <v>0</v>
      </c>
      <c r="J89" s="184"/>
      <c r="K89" s="185">
        <f t="shared" si="2"/>
        <v>0</v>
      </c>
      <c r="L89" s="185">
        <v>21</v>
      </c>
      <c r="M89" s="185">
        <f t="shared" si="3"/>
        <v>0</v>
      </c>
      <c r="N89" s="183">
        <v>7.6999999999999996E-4</v>
      </c>
      <c r="O89" s="183">
        <f t="shared" si="4"/>
        <v>0</v>
      </c>
      <c r="P89" s="183">
        <v>0</v>
      </c>
      <c r="Q89" s="183">
        <f t="shared" si="5"/>
        <v>0</v>
      </c>
      <c r="R89" s="185" t="s">
        <v>230</v>
      </c>
      <c r="S89" s="185" t="s">
        <v>128</v>
      </c>
      <c r="T89" s="186" t="s">
        <v>129</v>
      </c>
      <c r="U89" s="162">
        <v>0</v>
      </c>
      <c r="V89" s="162">
        <f t="shared" si="6"/>
        <v>0</v>
      </c>
      <c r="W89" s="162"/>
      <c r="X89" s="162" t="s">
        <v>231</v>
      </c>
      <c r="Y89" s="162" t="s">
        <v>131</v>
      </c>
      <c r="Z89" s="151"/>
      <c r="AA89" s="151"/>
      <c r="AB89" s="151"/>
      <c r="AC89" s="151"/>
      <c r="AD89" s="151"/>
      <c r="AE89" s="151"/>
      <c r="AF89" s="151"/>
      <c r="AG89" s="151" t="s">
        <v>232</v>
      </c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ht="20.399999999999999" outlineLevel="1" x14ac:dyDescent="0.25">
      <c r="A90" s="180">
        <v>38</v>
      </c>
      <c r="B90" s="181" t="s">
        <v>245</v>
      </c>
      <c r="C90" s="190" t="s">
        <v>246</v>
      </c>
      <c r="D90" s="182" t="s">
        <v>172</v>
      </c>
      <c r="E90" s="183">
        <v>1</v>
      </c>
      <c r="F90" s="184"/>
      <c r="G90" s="185">
        <f t="shared" si="0"/>
        <v>0</v>
      </c>
      <c r="H90" s="184"/>
      <c r="I90" s="185">
        <f t="shared" si="1"/>
        <v>0</v>
      </c>
      <c r="J90" s="184"/>
      <c r="K90" s="185">
        <f t="shared" si="2"/>
        <v>0</v>
      </c>
      <c r="L90" s="185">
        <v>21</v>
      </c>
      <c r="M90" s="185">
        <f t="shared" si="3"/>
        <v>0</v>
      </c>
      <c r="N90" s="183">
        <v>6.9999999999999999E-4</v>
      </c>
      <c r="O90" s="183">
        <f t="shared" si="4"/>
        <v>0</v>
      </c>
      <c r="P90" s="183">
        <v>0</v>
      </c>
      <c r="Q90" s="183">
        <f t="shared" si="5"/>
        <v>0</v>
      </c>
      <c r="R90" s="185" t="s">
        <v>230</v>
      </c>
      <c r="S90" s="185" t="s">
        <v>128</v>
      </c>
      <c r="T90" s="186" t="s">
        <v>129</v>
      </c>
      <c r="U90" s="162">
        <v>0</v>
      </c>
      <c r="V90" s="162">
        <f t="shared" si="6"/>
        <v>0</v>
      </c>
      <c r="W90" s="162"/>
      <c r="X90" s="162" t="s">
        <v>231</v>
      </c>
      <c r="Y90" s="162" t="s">
        <v>131</v>
      </c>
      <c r="Z90" s="151"/>
      <c r="AA90" s="151"/>
      <c r="AB90" s="151"/>
      <c r="AC90" s="151"/>
      <c r="AD90" s="151"/>
      <c r="AE90" s="151"/>
      <c r="AF90" s="151"/>
      <c r="AG90" s="151" t="s">
        <v>232</v>
      </c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5">
      <c r="A91" s="180">
        <v>39</v>
      </c>
      <c r="B91" s="181" t="s">
        <v>247</v>
      </c>
      <c r="C91" s="190" t="s">
        <v>248</v>
      </c>
      <c r="D91" s="182" t="s">
        <v>172</v>
      </c>
      <c r="E91" s="183">
        <v>1</v>
      </c>
      <c r="F91" s="184"/>
      <c r="G91" s="185">
        <f t="shared" si="0"/>
        <v>0</v>
      </c>
      <c r="H91" s="184"/>
      <c r="I91" s="185">
        <f t="shared" si="1"/>
        <v>0</v>
      </c>
      <c r="J91" s="184"/>
      <c r="K91" s="185">
        <f t="shared" si="2"/>
        <v>0</v>
      </c>
      <c r="L91" s="185">
        <v>21</v>
      </c>
      <c r="M91" s="185">
        <f t="shared" si="3"/>
        <v>0</v>
      </c>
      <c r="N91" s="183">
        <v>2.5000000000000001E-4</v>
      </c>
      <c r="O91" s="183">
        <f t="shared" si="4"/>
        <v>0</v>
      </c>
      <c r="P91" s="183">
        <v>0</v>
      </c>
      <c r="Q91" s="183">
        <f t="shared" si="5"/>
        <v>0</v>
      </c>
      <c r="R91" s="185" t="s">
        <v>230</v>
      </c>
      <c r="S91" s="185" t="s">
        <v>128</v>
      </c>
      <c r="T91" s="186" t="s">
        <v>129</v>
      </c>
      <c r="U91" s="162">
        <v>0</v>
      </c>
      <c r="V91" s="162">
        <f t="shared" si="6"/>
        <v>0</v>
      </c>
      <c r="W91" s="162"/>
      <c r="X91" s="162" t="s">
        <v>231</v>
      </c>
      <c r="Y91" s="162" t="s">
        <v>131</v>
      </c>
      <c r="Z91" s="151"/>
      <c r="AA91" s="151"/>
      <c r="AB91" s="151"/>
      <c r="AC91" s="151"/>
      <c r="AD91" s="151"/>
      <c r="AE91" s="151"/>
      <c r="AF91" s="151"/>
      <c r="AG91" s="151" t="s">
        <v>232</v>
      </c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ht="20.399999999999999" outlineLevel="1" x14ac:dyDescent="0.25">
      <c r="A92" s="180">
        <v>40</v>
      </c>
      <c r="B92" s="181" t="s">
        <v>249</v>
      </c>
      <c r="C92" s="190" t="s">
        <v>250</v>
      </c>
      <c r="D92" s="182" t="s">
        <v>172</v>
      </c>
      <c r="E92" s="183">
        <v>71</v>
      </c>
      <c r="F92" s="184"/>
      <c r="G92" s="185">
        <f t="shared" si="0"/>
        <v>0</v>
      </c>
      <c r="H92" s="184"/>
      <c r="I92" s="185">
        <f t="shared" si="1"/>
        <v>0</v>
      </c>
      <c r="J92" s="184"/>
      <c r="K92" s="185">
        <f t="shared" si="2"/>
        <v>0</v>
      </c>
      <c r="L92" s="185">
        <v>21</v>
      </c>
      <c r="M92" s="185">
        <f t="shared" si="3"/>
        <v>0</v>
      </c>
      <c r="N92" s="183">
        <v>2.0000000000000001E-4</v>
      </c>
      <c r="O92" s="183">
        <f t="shared" si="4"/>
        <v>0.01</v>
      </c>
      <c r="P92" s="183">
        <v>0</v>
      </c>
      <c r="Q92" s="183">
        <f t="shared" si="5"/>
        <v>0</v>
      </c>
      <c r="R92" s="185" t="s">
        <v>230</v>
      </c>
      <c r="S92" s="185" t="s">
        <v>128</v>
      </c>
      <c r="T92" s="186" t="s">
        <v>129</v>
      </c>
      <c r="U92" s="162">
        <v>0</v>
      </c>
      <c r="V92" s="162">
        <f t="shared" si="6"/>
        <v>0</v>
      </c>
      <c r="W92" s="162"/>
      <c r="X92" s="162" t="s">
        <v>231</v>
      </c>
      <c r="Y92" s="162" t="s">
        <v>131</v>
      </c>
      <c r="Z92" s="151"/>
      <c r="AA92" s="151"/>
      <c r="AB92" s="151"/>
      <c r="AC92" s="151"/>
      <c r="AD92" s="151"/>
      <c r="AE92" s="151"/>
      <c r="AF92" s="151"/>
      <c r="AG92" s="151" t="s">
        <v>232</v>
      </c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5">
      <c r="A93" s="172">
        <v>41</v>
      </c>
      <c r="B93" s="173" t="s">
        <v>251</v>
      </c>
      <c r="C93" s="189" t="s">
        <v>252</v>
      </c>
      <c r="D93" s="174" t="s">
        <v>253</v>
      </c>
      <c r="E93" s="175">
        <v>1</v>
      </c>
      <c r="F93" s="176"/>
      <c r="G93" s="177">
        <f t="shared" si="0"/>
        <v>0</v>
      </c>
      <c r="H93" s="176"/>
      <c r="I93" s="177">
        <f t="shared" si="1"/>
        <v>0</v>
      </c>
      <c r="J93" s="176"/>
      <c r="K93" s="177">
        <f t="shared" si="2"/>
        <v>0</v>
      </c>
      <c r="L93" s="177">
        <v>21</v>
      </c>
      <c r="M93" s="177">
        <f t="shared" si="3"/>
        <v>0</v>
      </c>
      <c r="N93" s="175">
        <v>5.6800000000000002E-3</v>
      </c>
      <c r="O93" s="175">
        <f t="shared" si="4"/>
        <v>0.01</v>
      </c>
      <c r="P93" s="175">
        <v>0</v>
      </c>
      <c r="Q93" s="175">
        <f t="shared" si="5"/>
        <v>0</v>
      </c>
      <c r="R93" s="177"/>
      <c r="S93" s="177" t="s">
        <v>254</v>
      </c>
      <c r="T93" s="178" t="s">
        <v>255</v>
      </c>
      <c r="U93" s="162">
        <v>0</v>
      </c>
      <c r="V93" s="162">
        <f t="shared" si="6"/>
        <v>0</v>
      </c>
      <c r="W93" s="162"/>
      <c r="X93" s="162" t="s">
        <v>231</v>
      </c>
      <c r="Y93" s="162" t="s">
        <v>131</v>
      </c>
      <c r="Z93" s="151"/>
      <c r="AA93" s="151"/>
      <c r="AB93" s="151"/>
      <c r="AC93" s="151"/>
      <c r="AD93" s="151"/>
      <c r="AE93" s="151"/>
      <c r="AF93" s="151"/>
      <c r="AG93" s="151" t="s">
        <v>232</v>
      </c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1" x14ac:dyDescent="0.25">
      <c r="A94" s="158">
        <v>42</v>
      </c>
      <c r="B94" s="159" t="s">
        <v>256</v>
      </c>
      <c r="C94" s="191" t="s">
        <v>257</v>
      </c>
      <c r="D94" s="160" t="s">
        <v>0</v>
      </c>
      <c r="E94" s="187"/>
      <c r="F94" s="163"/>
      <c r="G94" s="162">
        <f t="shared" si="0"/>
        <v>0</v>
      </c>
      <c r="H94" s="163"/>
      <c r="I94" s="162">
        <f t="shared" si="1"/>
        <v>0</v>
      </c>
      <c r="J94" s="163"/>
      <c r="K94" s="162">
        <f t="shared" si="2"/>
        <v>0</v>
      </c>
      <c r="L94" s="162">
        <v>21</v>
      </c>
      <c r="M94" s="162">
        <f t="shared" si="3"/>
        <v>0</v>
      </c>
      <c r="N94" s="161">
        <v>0</v>
      </c>
      <c r="O94" s="161">
        <f t="shared" si="4"/>
        <v>0</v>
      </c>
      <c r="P94" s="161">
        <v>0</v>
      </c>
      <c r="Q94" s="161">
        <f t="shared" si="5"/>
        <v>0</v>
      </c>
      <c r="R94" s="162" t="s">
        <v>196</v>
      </c>
      <c r="S94" s="162" t="s">
        <v>128</v>
      </c>
      <c r="T94" s="162" t="s">
        <v>129</v>
      </c>
      <c r="U94" s="162">
        <v>0</v>
      </c>
      <c r="V94" s="162">
        <f t="shared" si="6"/>
        <v>0</v>
      </c>
      <c r="W94" s="162"/>
      <c r="X94" s="162" t="s">
        <v>187</v>
      </c>
      <c r="Y94" s="162" t="s">
        <v>131</v>
      </c>
      <c r="Z94" s="151"/>
      <c r="AA94" s="151"/>
      <c r="AB94" s="151"/>
      <c r="AC94" s="151"/>
      <c r="AD94" s="151"/>
      <c r="AE94" s="151"/>
      <c r="AF94" s="151"/>
      <c r="AG94" s="151" t="s">
        <v>188</v>
      </c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2" x14ac:dyDescent="0.25">
      <c r="A95" s="158"/>
      <c r="B95" s="159"/>
      <c r="C95" s="257" t="s">
        <v>258</v>
      </c>
      <c r="D95" s="258"/>
      <c r="E95" s="258"/>
      <c r="F95" s="258"/>
      <c r="G95" s="258"/>
      <c r="H95" s="162"/>
      <c r="I95" s="162"/>
      <c r="J95" s="162"/>
      <c r="K95" s="162"/>
      <c r="L95" s="162"/>
      <c r="M95" s="162"/>
      <c r="N95" s="161"/>
      <c r="O95" s="161"/>
      <c r="P95" s="161"/>
      <c r="Q95" s="161"/>
      <c r="R95" s="162"/>
      <c r="S95" s="162"/>
      <c r="T95" s="162"/>
      <c r="U95" s="162"/>
      <c r="V95" s="162"/>
      <c r="W95" s="162"/>
      <c r="X95" s="162"/>
      <c r="Y95" s="162"/>
      <c r="Z95" s="151"/>
      <c r="AA95" s="151"/>
      <c r="AB95" s="151"/>
      <c r="AC95" s="151"/>
      <c r="AD95" s="151"/>
      <c r="AE95" s="151"/>
      <c r="AF95" s="151"/>
      <c r="AG95" s="151" t="s">
        <v>134</v>
      </c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x14ac:dyDescent="0.25">
      <c r="A96" s="165" t="s">
        <v>122</v>
      </c>
      <c r="B96" s="166" t="s">
        <v>86</v>
      </c>
      <c r="C96" s="188" t="s">
        <v>87</v>
      </c>
      <c r="D96" s="167"/>
      <c r="E96" s="168"/>
      <c r="F96" s="169"/>
      <c r="G96" s="169">
        <f>SUMIF(AG97:AG102,"&lt;&gt;NOR",G97:G102)</f>
        <v>0</v>
      </c>
      <c r="H96" s="169"/>
      <c r="I96" s="169">
        <f>SUM(I97:I102)</f>
        <v>0</v>
      </c>
      <c r="J96" s="169"/>
      <c r="K96" s="169">
        <f>SUM(K97:K102)</f>
        <v>0</v>
      </c>
      <c r="L96" s="169"/>
      <c r="M96" s="169">
        <f>SUM(M97:M102)</f>
        <v>0</v>
      </c>
      <c r="N96" s="168"/>
      <c r="O96" s="168">
        <f>SUM(O97:O102)</f>
        <v>0.15000000000000002</v>
      </c>
      <c r="P96" s="168"/>
      <c r="Q96" s="168">
        <f>SUM(Q97:Q102)</f>
        <v>0</v>
      </c>
      <c r="R96" s="169"/>
      <c r="S96" s="169"/>
      <c r="T96" s="170"/>
      <c r="U96" s="164"/>
      <c r="V96" s="164">
        <f>SUM(V97:V102)</f>
        <v>17.28</v>
      </c>
      <c r="W96" s="164"/>
      <c r="X96" s="164"/>
      <c r="Y96" s="164"/>
      <c r="AG96" t="s">
        <v>123</v>
      </c>
    </row>
    <row r="97" spans="1:60" outlineLevel="1" x14ac:dyDescent="0.25">
      <c r="A97" s="180">
        <v>43</v>
      </c>
      <c r="B97" s="181" t="s">
        <v>259</v>
      </c>
      <c r="C97" s="190" t="s">
        <v>260</v>
      </c>
      <c r="D97" s="182" t="s">
        <v>227</v>
      </c>
      <c r="E97" s="183">
        <v>1</v>
      </c>
      <c r="F97" s="184"/>
      <c r="G97" s="185">
        <f>ROUND(E97*F97,2)</f>
        <v>0</v>
      </c>
      <c r="H97" s="184"/>
      <c r="I97" s="185">
        <f>ROUND(E97*H97,2)</f>
        <v>0</v>
      </c>
      <c r="J97" s="184"/>
      <c r="K97" s="185">
        <f>ROUND(E97*J97,2)</f>
        <v>0</v>
      </c>
      <c r="L97" s="185">
        <v>21</v>
      </c>
      <c r="M97" s="185">
        <f>G97*(1+L97/100)</f>
        <v>0</v>
      </c>
      <c r="N97" s="183">
        <v>1.34E-2</v>
      </c>
      <c r="O97" s="183">
        <f>ROUND(E97*N97,2)</f>
        <v>0.01</v>
      </c>
      <c r="P97" s="183">
        <v>0</v>
      </c>
      <c r="Q97" s="183">
        <f>ROUND(E97*P97,2)</f>
        <v>0</v>
      </c>
      <c r="R97" s="185" t="s">
        <v>196</v>
      </c>
      <c r="S97" s="185" t="s">
        <v>128</v>
      </c>
      <c r="T97" s="186" t="s">
        <v>129</v>
      </c>
      <c r="U97" s="162">
        <v>8.2330000000000005</v>
      </c>
      <c r="V97" s="162">
        <f>ROUND(E97*U97,2)</f>
        <v>8.23</v>
      </c>
      <c r="W97" s="162"/>
      <c r="X97" s="162" t="s">
        <v>130</v>
      </c>
      <c r="Y97" s="162" t="s">
        <v>131</v>
      </c>
      <c r="Z97" s="151"/>
      <c r="AA97" s="151"/>
      <c r="AB97" s="151"/>
      <c r="AC97" s="151"/>
      <c r="AD97" s="151"/>
      <c r="AE97" s="151"/>
      <c r="AF97" s="151"/>
      <c r="AG97" s="151" t="s">
        <v>132</v>
      </c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1" x14ac:dyDescent="0.25">
      <c r="A98" s="180">
        <v>44</v>
      </c>
      <c r="B98" s="181" t="s">
        <v>261</v>
      </c>
      <c r="C98" s="190" t="s">
        <v>262</v>
      </c>
      <c r="D98" s="182" t="s">
        <v>227</v>
      </c>
      <c r="E98" s="183">
        <v>3</v>
      </c>
      <c r="F98" s="184"/>
      <c r="G98" s="185">
        <f>ROUND(E98*F98,2)</f>
        <v>0</v>
      </c>
      <c r="H98" s="184"/>
      <c r="I98" s="185">
        <f>ROUND(E98*H98,2)</f>
        <v>0</v>
      </c>
      <c r="J98" s="184"/>
      <c r="K98" s="185">
        <f>ROUND(E98*J98,2)</f>
        <v>0</v>
      </c>
      <c r="L98" s="185">
        <v>21</v>
      </c>
      <c r="M98" s="185">
        <f>G98*(1+L98/100)</f>
        <v>0</v>
      </c>
      <c r="N98" s="183">
        <v>7.0600000000000003E-3</v>
      </c>
      <c r="O98" s="183">
        <f>ROUND(E98*N98,2)</f>
        <v>0.02</v>
      </c>
      <c r="P98" s="183">
        <v>0</v>
      </c>
      <c r="Q98" s="183">
        <f>ROUND(E98*P98,2)</f>
        <v>0</v>
      </c>
      <c r="R98" s="185"/>
      <c r="S98" s="185" t="s">
        <v>254</v>
      </c>
      <c r="T98" s="186" t="s">
        <v>129</v>
      </c>
      <c r="U98" s="162">
        <v>3.0150000000000001</v>
      </c>
      <c r="V98" s="162">
        <f>ROUND(E98*U98,2)</f>
        <v>9.0500000000000007</v>
      </c>
      <c r="W98" s="162"/>
      <c r="X98" s="162" t="s">
        <v>130</v>
      </c>
      <c r="Y98" s="162" t="s">
        <v>131</v>
      </c>
      <c r="Z98" s="151"/>
      <c r="AA98" s="151"/>
      <c r="AB98" s="151"/>
      <c r="AC98" s="151"/>
      <c r="AD98" s="151"/>
      <c r="AE98" s="151"/>
      <c r="AF98" s="151"/>
      <c r="AG98" s="151" t="s">
        <v>132</v>
      </c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5">
      <c r="A99" s="180">
        <v>45</v>
      </c>
      <c r="B99" s="181" t="s">
        <v>263</v>
      </c>
      <c r="C99" s="190" t="s">
        <v>264</v>
      </c>
      <c r="D99" s="182" t="s">
        <v>265</v>
      </c>
      <c r="E99" s="183">
        <v>1</v>
      </c>
      <c r="F99" s="184"/>
      <c r="G99" s="185">
        <f>ROUND(E99*F99,2)</f>
        <v>0</v>
      </c>
      <c r="H99" s="184"/>
      <c r="I99" s="185">
        <f>ROUND(E99*H99,2)</f>
        <v>0</v>
      </c>
      <c r="J99" s="184"/>
      <c r="K99" s="185">
        <f>ROUND(E99*J99,2)</f>
        <v>0</v>
      </c>
      <c r="L99" s="185">
        <v>21</v>
      </c>
      <c r="M99" s="185">
        <f>G99*(1+L99/100)</f>
        <v>0</v>
      </c>
      <c r="N99" s="183">
        <v>3.56E-2</v>
      </c>
      <c r="O99" s="183">
        <f>ROUND(E99*N99,2)</f>
        <v>0.04</v>
      </c>
      <c r="P99" s="183">
        <v>0</v>
      </c>
      <c r="Q99" s="183">
        <f>ROUND(E99*P99,2)</f>
        <v>0</v>
      </c>
      <c r="R99" s="185"/>
      <c r="S99" s="185" t="s">
        <v>254</v>
      </c>
      <c r="T99" s="186" t="s">
        <v>266</v>
      </c>
      <c r="U99" s="162">
        <v>0</v>
      </c>
      <c r="V99" s="162">
        <f>ROUND(E99*U99,2)</f>
        <v>0</v>
      </c>
      <c r="W99" s="162"/>
      <c r="X99" s="162" t="s">
        <v>231</v>
      </c>
      <c r="Y99" s="162" t="s">
        <v>131</v>
      </c>
      <c r="Z99" s="151"/>
      <c r="AA99" s="151"/>
      <c r="AB99" s="151"/>
      <c r="AC99" s="151"/>
      <c r="AD99" s="151"/>
      <c r="AE99" s="151"/>
      <c r="AF99" s="151"/>
      <c r="AG99" s="151" t="s">
        <v>232</v>
      </c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1" x14ac:dyDescent="0.25">
      <c r="A100" s="172">
        <v>46</v>
      </c>
      <c r="B100" s="173" t="s">
        <v>267</v>
      </c>
      <c r="C100" s="189" t="s">
        <v>268</v>
      </c>
      <c r="D100" s="174" t="s">
        <v>265</v>
      </c>
      <c r="E100" s="175">
        <v>3</v>
      </c>
      <c r="F100" s="176"/>
      <c r="G100" s="177">
        <f>ROUND(E100*F100,2)</f>
        <v>0</v>
      </c>
      <c r="H100" s="176"/>
      <c r="I100" s="177">
        <f>ROUND(E100*H100,2)</f>
        <v>0</v>
      </c>
      <c r="J100" s="176"/>
      <c r="K100" s="177">
        <f>ROUND(E100*J100,2)</f>
        <v>0</v>
      </c>
      <c r="L100" s="177">
        <v>21</v>
      </c>
      <c r="M100" s="177">
        <f>G100*(1+L100/100)</f>
        <v>0</v>
      </c>
      <c r="N100" s="175">
        <v>2.5000000000000001E-2</v>
      </c>
      <c r="O100" s="175">
        <f>ROUND(E100*N100,2)</f>
        <v>0.08</v>
      </c>
      <c r="P100" s="175">
        <v>0</v>
      </c>
      <c r="Q100" s="175">
        <f>ROUND(E100*P100,2)</f>
        <v>0</v>
      </c>
      <c r="R100" s="177"/>
      <c r="S100" s="177" t="s">
        <v>254</v>
      </c>
      <c r="T100" s="178" t="s">
        <v>266</v>
      </c>
      <c r="U100" s="162">
        <v>0</v>
      </c>
      <c r="V100" s="162">
        <f>ROUND(E100*U100,2)</f>
        <v>0</v>
      </c>
      <c r="W100" s="162"/>
      <c r="X100" s="162" t="s">
        <v>231</v>
      </c>
      <c r="Y100" s="162" t="s">
        <v>131</v>
      </c>
      <c r="Z100" s="151"/>
      <c r="AA100" s="151"/>
      <c r="AB100" s="151"/>
      <c r="AC100" s="151"/>
      <c r="AD100" s="151"/>
      <c r="AE100" s="151"/>
      <c r="AF100" s="151"/>
      <c r="AG100" s="151" t="s">
        <v>232</v>
      </c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outlineLevel="1" x14ac:dyDescent="0.25">
      <c r="A101" s="158">
        <v>47</v>
      </c>
      <c r="B101" s="159" t="s">
        <v>269</v>
      </c>
      <c r="C101" s="191" t="s">
        <v>270</v>
      </c>
      <c r="D101" s="160" t="s">
        <v>0</v>
      </c>
      <c r="E101" s="187"/>
      <c r="F101" s="163"/>
      <c r="G101" s="162">
        <f>ROUND(E101*F101,2)</f>
        <v>0</v>
      </c>
      <c r="H101" s="163"/>
      <c r="I101" s="162">
        <f>ROUND(E101*H101,2)</f>
        <v>0</v>
      </c>
      <c r="J101" s="163"/>
      <c r="K101" s="162">
        <f>ROUND(E101*J101,2)</f>
        <v>0</v>
      </c>
      <c r="L101" s="162">
        <v>21</v>
      </c>
      <c r="M101" s="162">
        <f>G101*(1+L101/100)</f>
        <v>0</v>
      </c>
      <c r="N101" s="161">
        <v>0</v>
      </c>
      <c r="O101" s="161">
        <f>ROUND(E101*N101,2)</f>
        <v>0</v>
      </c>
      <c r="P101" s="161">
        <v>0</v>
      </c>
      <c r="Q101" s="161">
        <f>ROUND(E101*P101,2)</f>
        <v>0</v>
      </c>
      <c r="R101" s="162" t="s">
        <v>196</v>
      </c>
      <c r="S101" s="162" t="s">
        <v>128</v>
      </c>
      <c r="T101" s="162" t="s">
        <v>129</v>
      </c>
      <c r="U101" s="162">
        <v>0</v>
      </c>
      <c r="V101" s="162">
        <f>ROUND(E101*U101,2)</f>
        <v>0</v>
      </c>
      <c r="W101" s="162"/>
      <c r="X101" s="162" t="s">
        <v>187</v>
      </c>
      <c r="Y101" s="162" t="s">
        <v>131</v>
      </c>
      <c r="Z101" s="151"/>
      <c r="AA101" s="151"/>
      <c r="AB101" s="151"/>
      <c r="AC101" s="151"/>
      <c r="AD101" s="151"/>
      <c r="AE101" s="151"/>
      <c r="AF101" s="151"/>
      <c r="AG101" s="151" t="s">
        <v>188</v>
      </c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2" x14ac:dyDescent="0.25">
      <c r="A102" s="158"/>
      <c r="B102" s="159"/>
      <c r="C102" s="257" t="s">
        <v>258</v>
      </c>
      <c r="D102" s="258"/>
      <c r="E102" s="258"/>
      <c r="F102" s="258"/>
      <c r="G102" s="258"/>
      <c r="H102" s="162"/>
      <c r="I102" s="162"/>
      <c r="J102" s="162"/>
      <c r="K102" s="162"/>
      <c r="L102" s="162"/>
      <c r="M102" s="162"/>
      <c r="N102" s="161"/>
      <c r="O102" s="161"/>
      <c r="P102" s="161"/>
      <c r="Q102" s="161"/>
      <c r="R102" s="162"/>
      <c r="S102" s="162"/>
      <c r="T102" s="162"/>
      <c r="U102" s="162"/>
      <c r="V102" s="162"/>
      <c r="W102" s="162"/>
      <c r="X102" s="162"/>
      <c r="Y102" s="162"/>
      <c r="Z102" s="151"/>
      <c r="AA102" s="151"/>
      <c r="AB102" s="151"/>
      <c r="AC102" s="151"/>
      <c r="AD102" s="151"/>
      <c r="AE102" s="151"/>
      <c r="AF102" s="151"/>
      <c r="AG102" s="151" t="s">
        <v>134</v>
      </c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x14ac:dyDescent="0.25">
      <c r="A103" s="165" t="s">
        <v>122</v>
      </c>
      <c r="B103" s="166" t="s">
        <v>88</v>
      </c>
      <c r="C103" s="188" t="s">
        <v>89</v>
      </c>
      <c r="D103" s="167"/>
      <c r="E103" s="168"/>
      <c r="F103" s="169"/>
      <c r="G103" s="169">
        <f>SUMIF(AG104:AG106,"&lt;&gt;NOR",G104:G106)</f>
        <v>0</v>
      </c>
      <c r="H103" s="169"/>
      <c r="I103" s="169">
        <f>SUM(I104:I106)</f>
        <v>0</v>
      </c>
      <c r="J103" s="169"/>
      <c r="K103" s="169">
        <f>SUM(K104:K106)</f>
        <v>0</v>
      </c>
      <c r="L103" s="169"/>
      <c r="M103" s="169">
        <f>SUM(M104:M106)</f>
        <v>0</v>
      </c>
      <c r="N103" s="168"/>
      <c r="O103" s="168">
        <f>SUM(O104:O106)</f>
        <v>0.01</v>
      </c>
      <c r="P103" s="168"/>
      <c r="Q103" s="168">
        <f>SUM(Q104:Q106)</f>
        <v>0</v>
      </c>
      <c r="R103" s="169"/>
      <c r="S103" s="169"/>
      <c r="T103" s="170"/>
      <c r="U103" s="164"/>
      <c r="V103" s="164">
        <f>SUM(V104:V106)</f>
        <v>42.6</v>
      </c>
      <c r="W103" s="164"/>
      <c r="X103" s="164"/>
      <c r="Y103" s="164"/>
      <c r="AG103" t="s">
        <v>123</v>
      </c>
    </row>
    <row r="104" spans="1:60" outlineLevel="1" x14ac:dyDescent="0.25">
      <c r="A104" s="172">
        <v>48</v>
      </c>
      <c r="B104" s="173" t="s">
        <v>271</v>
      </c>
      <c r="C104" s="189" t="s">
        <v>272</v>
      </c>
      <c r="D104" s="174" t="s">
        <v>273</v>
      </c>
      <c r="E104" s="175">
        <v>100</v>
      </c>
      <c r="F104" s="176"/>
      <c r="G104" s="177">
        <f>ROUND(E104*F104,2)</f>
        <v>0</v>
      </c>
      <c r="H104" s="176"/>
      <c r="I104" s="177">
        <f>ROUND(E104*H104,2)</f>
        <v>0</v>
      </c>
      <c r="J104" s="176"/>
      <c r="K104" s="177">
        <f>ROUND(E104*J104,2)</f>
        <v>0</v>
      </c>
      <c r="L104" s="177">
        <v>21</v>
      </c>
      <c r="M104" s="177">
        <f>G104*(1+L104/100)</f>
        <v>0</v>
      </c>
      <c r="N104" s="175">
        <v>6.0000000000000002E-5</v>
      </c>
      <c r="O104" s="175">
        <f>ROUND(E104*N104,2)</f>
        <v>0.01</v>
      </c>
      <c r="P104" s="175">
        <v>0</v>
      </c>
      <c r="Q104" s="175">
        <f>ROUND(E104*P104,2)</f>
        <v>0</v>
      </c>
      <c r="R104" s="177" t="s">
        <v>274</v>
      </c>
      <c r="S104" s="177" t="s">
        <v>128</v>
      </c>
      <c r="T104" s="178" t="s">
        <v>129</v>
      </c>
      <c r="U104" s="162">
        <v>0.42599999999999999</v>
      </c>
      <c r="V104" s="162">
        <f>ROUND(E104*U104,2)</f>
        <v>42.6</v>
      </c>
      <c r="W104" s="162"/>
      <c r="X104" s="162" t="s">
        <v>130</v>
      </c>
      <c r="Y104" s="162" t="s">
        <v>131</v>
      </c>
      <c r="Z104" s="151"/>
      <c r="AA104" s="151"/>
      <c r="AB104" s="151"/>
      <c r="AC104" s="151"/>
      <c r="AD104" s="151"/>
      <c r="AE104" s="151"/>
      <c r="AF104" s="151"/>
      <c r="AG104" s="151" t="s">
        <v>132</v>
      </c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5">
      <c r="A105" s="158">
        <v>49</v>
      </c>
      <c r="B105" s="159" t="s">
        <v>275</v>
      </c>
      <c r="C105" s="191" t="s">
        <v>276</v>
      </c>
      <c r="D105" s="160" t="s">
        <v>0</v>
      </c>
      <c r="E105" s="187"/>
      <c r="F105" s="163"/>
      <c r="G105" s="162">
        <f>ROUND(E105*F105,2)</f>
        <v>0</v>
      </c>
      <c r="H105" s="163"/>
      <c r="I105" s="162">
        <f>ROUND(E105*H105,2)</f>
        <v>0</v>
      </c>
      <c r="J105" s="163"/>
      <c r="K105" s="162">
        <f>ROUND(E105*J105,2)</f>
        <v>0</v>
      </c>
      <c r="L105" s="162">
        <v>21</v>
      </c>
      <c r="M105" s="162">
        <f>G105*(1+L105/100)</f>
        <v>0</v>
      </c>
      <c r="N105" s="161">
        <v>0</v>
      </c>
      <c r="O105" s="161">
        <f>ROUND(E105*N105,2)</f>
        <v>0</v>
      </c>
      <c r="P105" s="161">
        <v>0</v>
      </c>
      <c r="Q105" s="161">
        <f>ROUND(E105*P105,2)</f>
        <v>0</v>
      </c>
      <c r="R105" s="162" t="s">
        <v>274</v>
      </c>
      <c r="S105" s="162" t="s">
        <v>128</v>
      </c>
      <c r="T105" s="162" t="s">
        <v>129</v>
      </c>
      <c r="U105" s="162">
        <v>0</v>
      </c>
      <c r="V105" s="162">
        <f>ROUND(E105*U105,2)</f>
        <v>0</v>
      </c>
      <c r="W105" s="162"/>
      <c r="X105" s="162" t="s">
        <v>187</v>
      </c>
      <c r="Y105" s="162" t="s">
        <v>131</v>
      </c>
      <c r="Z105" s="151"/>
      <c r="AA105" s="151"/>
      <c r="AB105" s="151"/>
      <c r="AC105" s="151"/>
      <c r="AD105" s="151"/>
      <c r="AE105" s="151"/>
      <c r="AF105" s="151"/>
      <c r="AG105" s="151" t="s">
        <v>188</v>
      </c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2" x14ac:dyDescent="0.25">
      <c r="A106" s="158"/>
      <c r="B106" s="159"/>
      <c r="C106" s="257" t="s">
        <v>277</v>
      </c>
      <c r="D106" s="258"/>
      <c r="E106" s="258"/>
      <c r="F106" s="258"/>
      <c r="G106" s="258"/>
      <c r="H106" s="162"/>
      <c r="I106" s="162"/>
      <c r="J106" s="162"/>
      <c r="K106" s="162"/>
      <c r="L106" s="162"/>
      <c r="M106" s="162"/>
      <c r="N106" s="161"/>
      <c r="O106" s="161"/>
      <c r="P106" s="161"/>
      <c r="Q106" s="161"/>
      <c r="R106" s="162"/>
      <c r="S106" s="162"/>
      <c r="T106" s="162"/>
      <c r="U106" s="162"/>
      <c r="V106" s="162"/>
      <c r="W106" s="162"/>
      <c r="X106" s="162"/>
      <c r="Y106" s="162"/>
      <c r="Z106" s="151"/>
      <c r="AA106" s="151"/>
      <c r="AB106" s="151"/>
      <c r="AC106" s="151"/>
      <c r="AD106" s="151"/>
      <c r="AE106" s="151"/>
      <c r="AF106" s="151"/>
      <c r="AG106" s="151" t="s">
        <v>134</v>
      </c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x14ac:dyDescent="0.25">
      <c r="A107" s="165" t="s">
        <v>122</v>
      </c>
      <c r="B107" s="166" t="s">
        <v>90</v>
      </c>
      <c r="C107" s="188" t="s">
        <v>91</v>
      </c>
      <c r="D107" s="167"/>
      <c r="E107" s="168"/>
      <c r="F107" s="169"/>
      <c r="G107" s="169">
        <f>SUMIF(AG108:AG108,"&lt;&gt;NOR",G108:G108)</f>
        <v>0</v>
      </c>
      <c r="H107" s="169"/>
      <c r="I107" s="169">
        <f>SUM(I108:I108)</f>
        <v>0</v>
      </c>
      <c r="J107" s="169"/>
      <c r="K107" s="169">
        <f>SUM(K108:K108)</f>
        <v>0</v>
      </c>
      <c r="L107" s="169"/>
      <c r="M107" s="169">
        <f>SUM(M108:M108)</f>
        <v>0</v>
      </c>
      <c r="N107" s="168"/>
      <c r="O107" s="168">
        <f>SUM(O108:O108)</f>
        <v>0</v>
      </c>
      <c r="P107" s="168"/>
      <c r="Q107" s="168">
        <f>SUM(Q108:Q108)</f>
        <v>0</v>
      </c>
      <c r="R107" s="169"/>
      <c r="S107" s="169"/>
      <c r="T107" s="170"/>
      <c r="U107" s="164"/>
      <c r="V107" s="164">
        <f>SUM(V108:V108)</f>
        <v>0</v>
      </c>
      <c r="W107" s="164"/>
      <c r="X107" s="164"/>
      <c r="Y107" s="164"/>
      <c r="AG107" t="s">
        <v>123</v>
      </c>
    </row>
    <row r="108" spans="1:60" outlineLevel="1" x14ac:dyDescent="0.25">
      <c r="A108" s="180">
        <v>50</v>
      </c>
      <c r="B108" s="181" t="s">
        <v>90</v>
      </c>
      <c r="C108" s="190" t="s">
        <v>278</v>
      </c>
      <c r="D108" s="182" t="s">
        <v>227</v>
      </c>
      <c r="E108" s="183">
        <v>1</v>
      </c>
      <c r="F108" s="184"/>
      <c r="G108" s="185">
        <f>ROUND(E108*F108,2)</f>
        <v>0</v>
      </c>
      <c r="H108" s="184"/>
      <c r="I108" s="185">
        <f>ROUND(E108*H108,2)</f>
        <v>0</v>
      </c>
      <c r="J108" s="184"/>
      <c r="K108" s="185">
        <f>ROUND(E108*J108,2)</f>
        <v>0</v>
      </c>
      <c r="L108" s="185">
        <v>21</v>
      </c>
      <c r="M108" s="185">
        <f>G108*(1+L108/100)</f>
        <v>0</v>
      </c>
      <c r="N108" s="183">
        <v>0</v>
      </c>
      <c r="O108" s="183">
        <f>ROUND(E108*N108,2)</f>
        <v>0</v>
      </c>
      <c r="P108" s="183">
        <v>0</v>
      </c>
      <c r="Q108" s="183">
        <f>ROUND(E108*P108,2)</f>
        <v>0</v>
      </c>
      <c r="R108" s="185"/>
      <c r="S108" s="185" t="s">
        <v>254</v>
      </c>
      <c r="T108" s="186" t="s">
        <v>266</v>
      </c>
      <c r="U108" s="162">
        <v>0</v>
      </c>
      <c r="V108" s="162">
        <f>ROUND(E108*U108,2)</f>
        <v>0</v>
      </c>
      <c r="W108" s="162"/>
      <c r="X108" s="162" t="s">
        <v>130</v>
      </c>
      <c r="Y108" s="162" t="s">
        <v>131</v>
      </c>
      <c r="Z108" s="151"/>
      <c r="AA108" s="151"/>
      <c r="AB108" s="151"/>
      <c r="AC108" s="151"/>
      <c r="AD108" s="151"/>
      <c r="AE108" s="151"/>
      <c r="AF108" s="151"/>
      <c r="AG108" s="151" t="s">
        <v>132</v>
      </c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x14ac:dyDescent="0.25">
      <c r="A109" s="165" t="s">
        <v>122</v>
      </c>
      <c r="B109" s="166" t="s">
        <v>92</v>
      </c>
      <c r="C109" s="188" t="s">
        <v>27</v>
      </c>
      <c r="D109" s="167"/>
      <c r="E109" s="168"/>
      <c r="F109" s="169"/>
      <c r="G109" s="169">
        <f>SUMIF(AG110:AG110,"&lt;&gt;NOR",G110:G110)</f>
        <v>0</v>
      </c>
      <c r="H109" s="169"/>
      <c r="I109" s="169">
        <f>SUM(I110:I110)</f>
        <v>0</v>
      </c>
      <c r="J109" s="169"/>
      <c r="K109" s="169">
        <f>SUM(K110:K110)</f>
        <v>0</v>
      </c>
      <c r="L109" s="169"/>
      <c r="M109" s="169">
        <f>SUM(M110:M110)</f>
        <v>0</v>
      </c>
      <c r="N109" s="168"/>
      <c r="O109" s="168">
        <f>SUM(O110:O110)</f>
        <v>0</v>
      </c>
      <c r="P109" s="168"/>
      <c r="Q109" s="168">
        <f>SUM(Q110:Q110)</f>
        <v>0</v>
      </c>
      <c r="R109" s="169"/>
      <c r="S109" s="169"/>
      <c r="T109" s="170"/>
      <c r="U109" s="164"/>
      <c r="V109" s="164">
        <f>SUM(V110:V110)</f>
        <v>0</v>
      </c>
      <c r="W109" s="164"/>
      <c r="X109" s="164"/>
      <c r="Y109" s="164"/>
      <c r="AG109" t="s">
        <v>123</v>
      </c>
    </row>
    <row r="110" spans="1:60" outlineLevel="1" x14ac:dyDescent="0.25">
      <c r="A110" s="172">
        <v>51</v>
      </c>
      <c r="B110" s="173" t="s">
        <v>279</v>
      </c>
      <c r="C110" s="189" t="s">
        <v>280</v>
      </c>
      <c r="D110" s="174" t="s">
        <v>281</v>
      </c>
      <c r="E110" s="175">
        <v>1</v>
      </c>
      <c r="F110" s="176"/>
      <c r="G110" s="177">
        <f>ROUND(E110*F110,2)</f>
        <v>0</v>
      </c>
      <c r="H110" s="176"/>
      <c r="I110" s="177">
        <f>ROUND(E110*H110,2)</f>
        <v>0</v>
      </c>
      <c r="J110" s="176"/>
      <c r="K110" s="177">
        <f>ROUND(E110*J110,2)</f>
        <v>0</v>
      </c>
      <c r="L110" s="177">
        <v>21</v>
      </c>
      <c r="M110" s="177">
        <f>G110*(1+L110/100)</f>
        <v>0</v>
      </c>
      <c r="N110" s="175">
        <v>0</v>
      </c>
      <c r="O110" s="175">
        <f>ROUND(E110*N110,2)</f>
        <v>0</v>
      </c>
      <c r="P110" s="175">
        <v>0</v>
      </c>
      <c r="Q110" s="175">
        <f>ROUND(E110*P110,2)</f>
        <v>0</v>
      </c>
      <c r="R110" s="177"/>
      <c r="S110" s="177" t="s">
        <v>128</v>
      </c>
      <c r="T110" s="178" t="s">
        <v>255</v>
      </c>
      <c r="U110" s="162">
        <v>0</v>
      </c>
      <c r="V110" s="162">
        <f>ROUND(E110*U110,2)</f>
        <v>0</v>
      </c>
      <c r="W110" s="162"/>
      <c r="X110" s="162" t="s">
        <v>282</v>
      </c>
      <c r="Y110" s="162" t="s">
        <v>131</v>
      </c>
      <c r="Z110" s="151"/>
      <c r="AA110" s="151"/>
      <c r="AB110" s="151"/>
      <c r="AC110" s="151"/>
      <c r="AD110" s="151"/>
      <c r="AE110" s="151"/>
      <c r="AF110" s="151"/>
      <c r="AG110" s="151" t="s">
        <v>283</v>
      </c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x14ac:dyDescent="0.25">
      <c r="A111" s="3"/>
      <c r="B111" s="4"/>
      <c r="C111" s="192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AE111">
        <v>15</v>
      </c>
      <c r="AF111">
        <v>21</v>
      </c>
      <c r="AG111" t="s">
        <v>108</v>
      </c>
    </row>
    <row r="112" spans="1:60" x14ac:dyDescent="0.25">
      <c r="A112" s="154"/>
      <c r="B112" s="155" t="s">
        <v>29</v>
      </c>
      <c r="C112" s="193"/>
      <c r="D112" s="156"/>
      <c r="E112" s="157"/>
      <c r="F112" s="157"/>
      <c r="G112" s="171">
        <f>G8+G13+G18+G23+G32+G34+G40+G42+G45+G48+G96+G103+G107+G109</f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AE112">
        <f>SUMIF(L7:L110,AE111,G7:G110)</f>
        <v>0</v>
      </c>
      <c r="AF112">
        <f>SUMIF(L7:L110,AF111,G7:G110)</f>
        <v>0</v>
      </c>
      <c r="AG112" t="s">
        <v>284</v>
      </c>
    </row>
    <row r="113" spans="3:33" x14ac:dyDescent="0.25">
      <c r="C113" s="194"/>
      <c r="D113" s="10"/>
      <c r="AG113" t="s">
        <v>285</v>
      </c>
    </row>
    <row r="114" spans="3:33" x14ac:dyDescent="0.25">
      <c r="D114" s="10"/>
    </row>
    <row r="115" spans="3:33" x14ac:dyDescent="0.25">
      <c r="D115" s="10"/>
    </row>
    <row r="116" spans="3:33" x14ac:dyDescent="0.25">
      <c r="D116" s="10"/>
    </row>
    <row r="117" spans="3:33" x14ac:dyDescent="0.25">
      <c r="D117" s="10"/>
    </row>
    <row r="118" spans="3:33" x14ac:dyDescent="0.25">
      <c r="D118" s="10"/>
    </row>
    <row r="119" spans="3:33" x14ac:dyDescent="0.25">
      <c r="D119" s="10"/>
    </row>
    <row r="120" spans="3:33" x14ac:dyDescent="0.25">
      <c r="D120" s="10"/>
    </row>
    <row r="121" spans="3:33" x14ac:dyDescent="0.25">
      <c r="D121" s="10"/>
    </row>
    <row r="122" spans="3:33" x14ac:dyDescent="0.25">
      <c r="D122" s="10"/>
    </row>
    <row r="123" spans="3:33" x14ac:dyDescent="0.25">
      <c r="D123" s="10"/>
    </row>
    <row r="124" spans="3:33" x14ac:dyDescent="0.25">
      <c r="D124" s="10"/>
    </row>
    <row r="125" spans="3:33" x14ac:dyDescent="0.25">
      <c r="D125" s="10"/>
    </row>
    <row r="126" spans="3:33" x14ac:dyDescent="0.25">
      <c r="D126" s="10"/>
    </row>
    <row r="127" spans="3:33" x14ac:dyDescent="0.25">
      <c r="D127" s="10"/>
    </row>
    <row r="128" spans="3:33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JrYz7JuI9NCPHiyfEc2uVHfCouPCsTImOb6x31gWlO/pGmajOW4C/Sv7d4ryQEosF8UNaRfap0JsMEVeQRKcqg==" saltValue="QdT+xY8DL8Qtf3qsquTJUA==" spinCount="100000" sheet="1" formatRows="0"/>
  <mergeCells count="42">
    <mergeCell ref="C12:G12"/>
    <mergeCell ref="A1:G1"/>
    <mergeCell ref="C2:G2"/>
    <mergeCell ref="C3:G3"/>
    <mergeCell ref="C4:G4"/>
    <mergeCell ref="C10:G10"/>
    <mergeCell ref="C47:G47"/>
    <mergeCell ref="C15:G15"/>
    <mergeCell ref="C17:G17"/>
    <mergeCell ref="C20:G20"/>
    <mergeCell ref="C22:G22"/>
    <mergeCell ref="C25:G25"/>
    <mergeCell ref="C27:G27"/>
    <mergeCell ref="C29:G29"/>
    <mergeCell ref="C31:G31"/>
    <mergeCell ref="C37:G37"/>
    <mergeCell ref="C38:G38"/>
    <mergeCell ref="C44:G44"/>
    <mergeCell ref="C65:G65"/>
    <mergeCell ref="C50:G50"/>
    <mergeCell ref="C52:G52"/>
    <mergeCell ref="C53:G53"/>
    <mergeCell ref="C54:G54"/>
    <mergeCell ref="C56:G56"/>
    <mergeCell ref="C57:G57"/>
    <mergeCell ref="C58:G58"/>
    <mergeCell ref="C60:G60"/>
    <mergeCell ref="C61:G61"/>
    <mergeCell ref="C62:G62"/>
    <mergeCell ref="C64:G64"/>
    <mergeCell ref="C106:G106"/>
    <mergeCell ref="C66:G66"/>
    <mergeCell ref="C68:G68"/>
    <mergeCell ref="C69:G69"/>
    <mergeCell ref="C70:G70"/>
    <mergeCell ref="C72:G72"/>
    <mergeCell ref="C73:G73"/>
    <mergeCell ref="C74:G74"/>
    <mergeCell ref="C77:G77"/>
    <mergeCell ref="C79:G79"/>
    <mergeCell ref="C95:G95"/>
    <mergeCell ref="C102:G10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15122020_1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15122020_1 Pol'!Názvy_tisku</vt:lpstr>
      <vt:lpstr>oadresa</vt:lpstr>
      <vt:lpstr>Stavba!Objednatel</vt:lpstr>
      <vt:lpstr>Stavba!Objekt</vt:lpstr>
      <vt:lpstr>'01 15122020_1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2022-10-21T07:02:48Z</cp:lastPrinted>
  <dcterms:created xsi:type="dcterms:W3CDTF">2009-04-08T07:15:50Z</dcterms:created>
  <dcterms:modified xsi:type="dcterms:W3CDTF">2022-10-21T07:03:09Z</dcterms:modified>
</cp:coreProperties>
</file>