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T:\__scan\_KROS_EXPORT\"/>
    </mc:Choice>
  </mc:AlternateContent>
  <bookViews>
    <workbookView xWindow="0" yWindow="0" windowWidth="0" windowHeight="0"/>
  </bookViews>
  <sheets>
    <sheet name="Rekapitulace stavby" sheetId="1" r:id="rId1"/>
    <sheet name="IO01 - Kabelové trasy NN" sheetId="2" r:id="rId2"/>
    <sheet name="SO01 - Trafostanice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'IO01 - Kabelové trasy NN'!$C$121:$K$163</definedName>
    <definedName name="_xlnm.Print_Area" localSheetId="1">'IO01 - Kabelové trasy NN'!$C$4:$J$76,'IO01 - Kabelové trasy NN'!$C$109:$J$163</definedName>
    <definedName name="_xlnm.Print_Titles" localSheetId="1">'IO01 - Kabelové trasy NN'!$121:$121</definedName>
    <definedName name="_xlnm._FilterDatabase" localSheetId="2" hidden="1">'SO01 - Trafostanice'!$C$121:$K$145</definedName>
    <definedName name="_xlnm.Print_Area" localSheetId="2">'SO01 - Trafostanice'!$C$4:$J$76,'SO01 - Trafostanice'!$C$109:$J$145</definedName>
    <definedName name="_xlnm.Print_Titles" localSheetId="2">'SO01 - Trafostanice'!$121:$121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T124"/>
  <c r="T123"/>
  <c r="R125"/>
  <c r="R124"/>
  <c r="R123"/>
  <c r="P125"/>
  <c r="P124"/>
  <c r="P123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118"/>
  <c r="J14"/>
  <c r="J12"/>
  <c r="J116"/>
  <c r="E7"/>
  <c r="E112"/>
  <c i="2" r="J37"/>
  <c r="J36"/>
  <c i="1" r="AY95"/>
  <c i="2" r="J35"/>
  <c i="1" r="AX95"/>
  <c i="2"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6"/>
  <c r="BH126"/>
  <c r="BG126"/>
  <c r="BF126"/>
  <c r="T126"/>
  <c r="R126"/>
  <c r="P126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118"/>
  <c r="J14"/>
  <c r="J12"/>
  <c r="J116"/>
  <c r="E7"/>
  <c r="E112"/>
  <c i="1" r="L90"/>
  <c r="AM90"/>
  <c r="AM89"/>
  <c r="L89"/>
  <c r="AM87"/>
  <c r="L87"/>
  <c r="L85"/>
  <c r="L84"/>
  <c i="2" r="BK163"/>
  <c r="J163"/>
  <c r="BK162"/>
  <c r="J162"/>
  <c r="BK160"/>
  <c r="J160"/>
  <c r="BK159"/>
  <c r="J159"/>
  <c r="BK158"/>
  <c r="J158"/>
  <c r="BK157"/>
  <c r="J157"/>
  <c r="BK156"/>
  <c r="J156"/>
  <c r="BK155"/>
  <c r="J155"/>
  <c r="BK154"/>
  <c r="J154"/>
  <c r="BK153"/>
  <c r="J153"/>
  <c r="BK152"/>
  <c r="J152"/>
  <c r="BK151"/>
  <c r="J151"/>
  <c r="BK150"/>
  <c r="J150"/>
  <c r="BK149"/>
  <c r="J149"/>
  <c r="BK148"/>
  <c r="J148"/>
  <c r="BK147"/>
  <c r="J147"/>
  <c r="BK146"/>
  <c r="J146"/>
  <c r="BK145"/>
  <c r="J145"/>
  <c r="BK144"/>
  <c r="J144"/>
  <c r="BK143"/>
  <c r="J143"/>
  <c r="BK142"/>
  <c r="J142"/>
  <c r="BK141"/>
  <c r="J141"/>
  <c r="BK140"/>
  <c r="J140"/>
  <c r="BK139"/>
  <c r="J139"/>
  <c r="BK138"/>
  <c r="J138"/>
  <c r="BK137"/>
  <c r="J137"/>
  <c r="BK135"/>
  <c r="J135"/>
  <c r="BK134"/>
  <c r="J134"/>
  <c r="BK133"/>
  <c r="J133"/>
  <c r="BK132"/>
  <c r="J132"/>
  <c r="BK131"/>
  <c r="J131"/>
  <c r="BK130"/>
  <c r="J130"/>
  <c r="BK129"/>
  <c r="J129"/>
  <c r="BK126"/>
  <c r="J126"/>
  <c r="BK125"/>
  <c r="J125"/>
  <c i="1" r="AS94"/>
  <c i="3" r="BK145"/>
  <c r="J145"/>
  <c r="BK144"/>
  <c r="J144"/>
  <c r="BK143"/>
  <c r="J143"/>
  <c r="BK142"/>
  <c r="J142"/>
  <c r="BK140"/>
  <c r="J140"/>
  <c r="BK139"/>
  <c r="J139"/>
  <c r="BK138"/>
  <c r="J138"/>
  <c r="BK137"/>
  <c r="J137"/>
  <c r="BK136"/>
  <c r="J136"/>
  <c r="BK135"/>
  <c r="J135"/>
  <c r="BK134"/>
  <c r="J134"/>
  <c r="BK133"/>
  <c r="J133"/>
  <c r="BK132"/>
  <c r="J132"/>
  <c r="BK130"/>
  <c r="J130"/>
  <c r="BK129"/>
  <c r="J129"/>
  <c r="BK128"/>
  <c r="J128"/>
  <c r="BK125"/>
  <c r="J125"/>
  <c i="2" l="1" r="BK124"/>
  <c r="J124"/>
  <c r="J98"/>
  <c r="P124"/>
  <c r="P123"/>
  <c r="R124"/>
  <c r="R123"/>
  <c r="T124"/>
  <c r="T123"/>
  <c r="BK128"/>
  <c r="J128"/>
  <c r="J100"/>
  <c r="P128"/>
  <c r="R128"/>
  <c r="T128"/>
  <c r="BK136"/>
  <c r="J136"/>
  <c r="J101"/>
  <c r="P136"/>
  <c r="R136"/>
  <c r="T136"/>
  <c r="BK161"/>
  <c r="J161"/>
  <c r="J102"/>
  <c r="P161"/>
  <c r="R161"/>
  <c r="T161"/>
  <c i="3" r="BK127"/>
  <c r="J127"/>
  <c r="J100"/>
  <c r="P127"/>
  <c r="R127"/>
  <c r="T127"/>
  <c r="BK131"/>
  <c r="J131"/>
  <c r="J101"/>
  <c r="P131"/>
  <c r="R131"/>
  <c r="T131"/>
  <c r="BK141"/>
  <c r="J141"/>
  <c r="J102"/>
  <c r="P141"/>
  <c r="R141"/>
  <c r="T141"/>
  <c r="BK124"/>
  <c r="J124"/>
  <c r="J98"/>
  <c r="E85"/>
  <c r="J89"/>
  <c r="F91"/>
  <c r="J91"/>
  <c r="F92"/>
  <c r="J92"/>
  <c r="BE125"/>
  <c r="BE128"/>
  <c r="BE129"/>
  <c r="BE130"/>
  <c r="BE132"/>
  <c r="BE133"/>
  <c r="BE134"/>
  <c r="BE135"/>
  <c r="BE136"/>
  <c r="BE137"/>
  <c r="BE138"/>
  <c r="BE139"/>
  <c r="BE140"/>
  <c r="BE142"/>
  <c r="BE143"/>
  <c r="BE144"/>
  <c r="BE145"/>
  <c i="2" r="E85"/>
  <c r="J89"/>
  <c r="F91"/>
  <c r="J91"/>
  <c r="F92"/>
  <c r="J92"/>
  <c r="BE125"/>
  <c r="BE126"/>
  <c r="BE129"/>
  <c r="BE130"/>
  <c r="BE131"/>
  <c r="BE132"/>
  <c r="BE133"/>
  <c r="BE134"/>
  <c r="BE135"/>
  <c r="BE137"/>
  <c r="BE138"/>
  <c r="BE139"/>
  <c r="BE140"/>
  <c r="BE141"/>
  <c r="BE142"/>
  <c r="BE143"/>
  <c r="BE144"/>
  <c r="BE145"/>
  <c r="BE146"/>
  <c r="BE147"/>
  <c r="BE148"/>
  <c r="BE149"/>
  <c r="BE150"/>
  <c r="BE151"/>
  <c r="BE152"/>
  <c r="BE153"/>
  <c r="BE154"/>
  <c r="BE155"/>
  <c r="BE156"/>
  <c r="BE157"/>
  <c r="BE158"/>
  <c r="BE159"/>
  <c r="BE160"/>
  <c r="BE162"/>
  <c r="BE163"/>
  <c r="F34"/>
  <c i="1" r="BA95"/>
  <c i="2" r="J34"/>
  <c i="1" r="AW95"/>
  <c i="2" r="F35"/>
  <c i="1" r="BB95"/>
  <c i="2" r="F36"/>
  <c i="1" r="BC95"/>
  <c i="2" r="F37"/>
  <c i="1" r="BD95"/>
  <c i="3" r="F34"/>
  <c i="1" r="BA96"/>
  <c i="3" r="J34"/>
  <c i="1" r="AW96"/>
  <c i="3" r="F35"/>
  <c i="1" r="BB96"/>
  <c i="3" r="F36"/>
  <c i="1" r="BC96"/>
  <c i="3" r="F37"/>
  <c i="1" r="BD96"/>
  <c i="3" l="1" r="T126"/>
  <c r="T122"/>
  <c r="R126"/>
  <c r="R122"/>
  <c r="P126"/>
  <c r="P122"/>
  <c i="1" r="AU96"/>
  <c i="2" r="T127"/>
  <c r="R127"/>
  <c r="P127"/>
  <c r="T122"/>
  <c r="R122"/>
  <c r="P122"/>
  <c i="1" r="AU95"/>
  <c i="2" r="BK123"/>
  <c r="J123"/>
  <c r="J97"/>
  <c r="BK127"/>
  <c r="J127"/>
  <c r="J99"/>
  <c i="3" r="BK123"/>
  <c r="J123"/>
  <c r="J97"/>
  <c r="BK126"/>
  <c r="J126"/>
  <c r="J99"/>
  <c i="2" r="F33"/>
  <c i="1" r="AZ95"/>
  <c i="2" r="J33"/>
  <c i="1" r="AV95"/>
  <c r="AT95"/>
  <c r="BD94"/>
  <c r="W33"/>
  <c r="BC94"/>
  <c r="W32"/>
  <c r="BB94"/>
  <c r="W31"/>
  <c r="BA94"/>
  <c r="W30"/>
  <c i="3" r="F33"/>
  <c i="1" r="AZ96"/>
  <c i="3" r="J33"/>
  <c i="1" r="AV96"/>
  <c r="AT96"/>
  <c i="2" l="1" r="BK122"/>
  <c r="J122"/>
  <c r="J96"/>
  <c i="3" r="BK122"/>
  <c r="J122"/>
  <c r="J96"/>
  <c i="1" r="AU94"/>
  <c r="AZ94"/>
  <c r="W29"/>
  <c r="AW94"/>
  <c r="AK30"/>
  <c r="AX94"/>
  <c r="AY94"/>
  <c i="3" l="1" r="J30"/>
  <c i="1" r="AG96"/>
  <c i="2" r="J30"/>
  <c i="1" r="AG95"/>
  <c r="AV94"/>
  <c r="AK29"/>
  <c i="2" l="1" r="J39"/>
  <c i="3" r="J39"/>
  <c i="1" r="AN95"/>
  <c r="AN96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<sst xmlns="http://schemas.openxmlformats.org/spreadsheetml/2006/main">
  <si>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</si>
  <si>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</si>
  <si>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</si>
  <si>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</si>
  <si>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</si>
  <si>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{e2e29d66-207a-4933-93ce-80f29c9eb21e}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</si>
  <si>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</si>
  <si>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</si>
  <si>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</si>
  <si>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</si>
  <si>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</si>
  <si>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</si>
  <si>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</si>
  <si>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</si>
  <si>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022-000055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</si>
  <si>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</si>
  <si>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</si>
  <si>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Nová trafostanice městského koupaliště Kyjov</t>
  </si>
  <si>
    <t>KSO:</t>
  </si>
  <si>
    <t>CC-CZ:</t>
  </si>
  <si>
    <t>Místo:</t>
  </si>
  <si>
    <t>Kyjov, ul. Mezivodí</t>
  </si>
  <si>
    <t>Datum:</t>
  </si>
  <si>
    <t>10. 10. 2022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</si>
  <si>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</si>
  <si>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</si>
  <si>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</si>
  <si>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</si>
  <si>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</si>
  <si>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</si>
  <si>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</si>
  <si>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</si>
  <si>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</si>
  <si>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</si>
  <si>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</si>
  <si>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</si>
  <si>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</si>
  <si>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</si>
  <si>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</si>
  <si>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</si>
  <si>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</si>
  <si>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</si>
  <si>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</si>
  <si>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</si>
  <si>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</si>
  <si>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</si>
  <si>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</si>
  <si>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</si>
  <si>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</si>
  <si>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</si>
  <si>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</si>
  <si>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</si>
  <si>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</si>
  <si>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</si>
  <si>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</si>
  <si>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</si>
  <si>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</si>
  <si>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</si>
  <si>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</si>
  <si>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</si>
  <si>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</si>
  <si>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</si>
  <si>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</si>
  <si>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</si>
  <si>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</si>
  <si>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</si>
  <si>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</si>
  <si>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</si>
  <si>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</si>
  <si>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</si>
  <si>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</si>
  <si>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</si>
  <si>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</si>
  <si>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</si>
  <si>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</si>
  <si>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</si>
  <si>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</si>
  <si>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</si>
  <si>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</si>
  <si>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IO01</t>
  </si>
  <si>
    <t>Kabelové trasy NN</t>
  </si>
  <si>
    <t>STA</t>
  </si>
  <si>
    <t>1</t>
  </si>
  <si>
    <t>{e03eea21-53ca-4d4e-975b-fb9c2f619b4b}</t>
  </si>
  <si>
    <t>2</t>
  </si>
  <si>
    <t>SO01</t>
  </si>
  <si>
    <t>Trafostanice</t>
  </si>
  <si>
    <t>{714b9a02-f704-449d-ae5d-ec6ad33c358f}</t>
  </si>
  <si>
    <t>KRYCÍ LIST SOUPISU PRACÍ</t>
  </si>
  <si>
    <t>Objekt:</t>
  </si>
  <si>
    <t>IO01 - Kabelové trasy NN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</si>
  <si>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</si>
  <si>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</si>
  <si>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</si>
  <si>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</si>
  <si>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</si>
  <si>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</si>
  <si>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Přesun sutě</t>
  </si>
  <si>
    <t>M - Práce a dodávky M</t>
  </si>
  <si>
    <t xml:space="preserve">    22-M - Montáže technologických zařízení pro dopravní stavby</t>
  </si>
  <si>
    <t xml:space="preserve">    46-M - Zemní práce při extr.mont.pracích</t>
  </si>
  <si>
    <t xml:space="preserve">    58-M - Revize vyhrazených technických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</si>
  <si>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</si>
  <si>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</si>
  <si>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</si>
  <si>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</si>
  <si>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</si>
  <si>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</si>
  <si>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</si>
  <si>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</si>
  <si>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</si>
  <si>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</si>
  <si>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</si>
  <si>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</si>
  <si>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</si>
  <si>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</si>
  <si>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</si>
  <si>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</si>
  <si>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</si>
  <si>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</si>
  <si>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K</t>
  </si>
  <si>
    <t>460600061.2</t>
  </si>
  <si>
    <t>Odvoz suti a vybouraných hmot do 1 km</t>
  </si>
  <si>
    <t>t</t>
  </si>
  <si>
    <t>4</t>
  </si>
  <si>
    <t>1391696798</t>
  </si>
  <si>
    <t>997221875</t>
  </si>
  <si>
    <t>Poplatek za uložení stavebního odpadu na recyklační skládce (skládkovné) asfaltového bez obsahu dehtu zatříděného do Katalogu odpadů pod kódem 17 03 02</t>
  </si>
  <si>
    <t>145540408</t>
  </si>
  <si>
    <t>M</t>
  </si>
  <si>
    <t>Práce a dodávky M</t>
  </si>
  <si>
    <t>3</t>
  </si>
  <si>
    <t>22-M</t>
  </si>
  <si>
    <t>Montáže technologických zařízení pro dopravní stavby</t>
  </si>
  <si>
    <t>34113083</t>
  </si>
  <si>
    <t>kabel silový jádro Al izolace PVC plášť PVC 0,6/1kV (1-AYKY) 4x150mm2</t>
  </si>
  <si>
    <t>m</t>
  </si>
  <si>
    <t>128</t>
  </si>
  <si>
    <t>-1388955578</t>
  </si>
  <si>
    <t>210902018</t>
  </si>
  <si>
    <t>Montáž kabelu Al do 1 kV plného nebo laněného kulatého žíly 4x150 mm2 (např. AYKY) bez ukončení uloženého volně</t>
  </si>
  <si>
    <t>64</t>
  </si>
  <si>
    <t>588475240</t>
  </si>
  <si>
    <t>5</t>
  </si>
  <si>
    <t>210100255</t>
  </si>
  <si>
    <t>Ukončení kabelů smršťovací záklopkou nebo páskou se zapojením bez letování žíly do 4x150 mm2</t>
  </si>
  <si>
    <t>kus</t>
  </si>
  <si>
    <t>353195935</t>
  </si>
  <si>
    <t>6</t>
  </si>
  <si>
    <t>210950101</t>
  </si>
  <si>
    <t>Štítek označovací na kabel</t>
  </si>
  <si>
    <t>1252090352</t>
  </si>
  <si>
    <t>7</t>
  </si>
  <si>
    <t>220061701</t>
  </si>
  <si>
    <t>Zatažení kabelu do objektu do 9 kg/m</t>
  </si>
  <si>
    <t>283706297</t>
  </si>
  <si>
    <t>8</t>
  </si>
  <si>
    <t>V001</t>
  </si>
  <si>
    <t>Těsnící vak pr. 110 vč. příslušenství, utěsnění kabelových prostupů</t>
  </si>
  <si>
    <t>-1895102838</t>
  </si>
  <si>
    <t>9</t>
  </si>
  <si>
    <t>Montáž těsnícího vaku pr. 110 vč. příslušenství</t>
  </si>
  <si>
    <t>984489521</t>
  </si>
  <si>
    <t>46-M</t>
  </si>
  <si>
    <t>Zemní práce při extr.mont.pracích</t>
  </si>
  <si>
    <t>10</t>
  </si>
  <si>
    <t>460010024.1</t>
  </si>
  <si>
    <t>Vytyčení trasy vedení inženýrských sítí v zastavěném prostoru</t>
  </si>
  <si>
    <t>1426361702</t>
  </si>
  <si>
    <t>11</t>
  </si>
  <si>
    <t>460010011</t>
  </si>
  <si>
    <t>Vytyčení trasy vedení vzdušného silového nn v terénu přehledném</t>
  </si>
  <si>
    <t>km</t>
  </si>
  <si>
    <t>798302061</t>
  </si>
  <si>
    <t>12</t>
  </si>
  <si>
    <t>460080112</t>
  </si>
  <si>
    <t>Bourání základu betonového se záhozem jámy sypaninou</t>
  </si>
  <si>
    <t>m3</t>
  </si>
  <si>
    <t>1715501448</t>
  </si>
  <si>
    <t>13</t>
  </si>
  <si>
    <t>460161172</t>
  </si>
  <si>
    <t>Hloubení kabelových rýh ručně š 35 cm hl 80 cm v hornině tř I skupiny 3</t>
  </si>
  <si>
    <t>-1429703996</t>
  </si>
  <si>
    <t>14</t>
  </si>
  <si>
    <t>460161313</t>
  </si>
  <si>
    <t>Hloubení kabelových rýh ručně š 50 cm hl 120 cm v hornině tř II skupiny 4</t>
  </si>
  <si>
    <t>-931370452</t>
  </si>
  <si>
    <t>460431162</t>
  </si>
  <si>
    <t>Zásyp kabelových rýh ručně se zhutněním š 35 cm hl 60 cm z horniny tř I skupiny 3</t>
  </si>
  <si>
    <t>1708107480</t>
  </si>
  <si>
    <t>16</t>
  </si>
  <si>
    <t>460431313</t>
  </si>
  <si>
    <t>Zásyp kabelových rýh ručně se zhutněním š 50 cm hl 100 cm z horniny tř II skupiny 4</t>
  </si>
  <si>
    <t>1612739518</t>
  </si>
  <si>
    <t>17</t>
  </si>
  <si>
    <t>55283919</t>
  </si>
  <si>
    <t>trubka ocelová bezešvá hladká jakost 11 353 114x5,0mm</t>
  </si>
  <si>
    <t>1408913667</t>
  </si>
  <si>
    <t>18</t>
  </si>
  <si>
    <t>460631126</t>
  </si>
  <si>
    <t>Neřízený zemní protlak při elektromontážích v hornině tř. těžitelnosti I a II skupiny 3 a 4 vnějšího průměru přes 110 do 125 mm</t>
  </si>
  <si>
    <t>1593348714</t>
  </si>
  <si>
    <t>19</t>
  </si>
  <si>
    <t>34571355</t>
  </si>
  <si>
    <t>trubka elektroinstalační ohebná dvouplášťová korugovaná (chránička) D 94/110mm, HDPE+LDPE</t>
  </si>
  <si>
    <t>256</t>
  </si>
  <si>
    <t>-748626907</t>
  </si>
  <si>
    <t>20</t>
  </si>
  <si>
    <t>460600021</t>
  </si>
  <si>
    <t>Vodorovné přemístění horniny jakékoliv třídy do 50 m</t>
  </si>
  <si>
    <t>-1659795329</t>
  </si>
  <si>
    <t>58337310</t>
  </si>
  <si>
    <t>štěrkopísek frakce 0/4</t>
  </si>
  <si>
    <t>1589390631</t>
  </si>
  <si>
    <t>22</t>
  </si>
  <si>
    <t>V302</t>
  </si>
  <si>
    <t>Výstražná fólie šířky 32 cm</t>
  </si>
  <si>
    <t>1327788856</t>
  </si>
  <si>
    <t>23</t>
  </si>
  <si>
    <t>460661512</t>
  </si>
  <si>
    <t>Kabelové lože z písku pro kabely nn kryté plastovou fólií š lože přes 25 do 50 cm</t>
  </si>
  <si>
    <t>-1214080688</t>
  </si>
  <si>
    <t>24</t>
  </si>
  <si>
    <t>460030011</t>
  </si>
  <si>
    <t>Sejmutí drnu jakékoliv tloušťky</t>
  </si>
  <si>
    <t>m2</t>
  </si>
  <si>
    <t>-616722105</t>
  </si>
  <si>
    <t>25</t>
  </si>
  <si>
    <t>468041122</t>
  </si>
  <si>
    <t>Řezání živičného podkladu nebo krytu při elektromontážích hl přes 5 do 10 cm</t>
  </si>
  <si>
    <t>1870738872</t>
  </si>
  <si>
    <t>26</t>
  </si>
  <si>
    <t>468011142</t>
  </si>
  <si>
    <t>Odstranění podkladu nebo krytu komunikace při elektromontážích ze živice tl přes 5 do 10 cm</t>
  </si>
  <si>
    <t>445635696</t>
  </si>
  <si>
    <t>27</t>
  </si>
  <si>
    <t>00572472</t>
  </si>
  <si>
    <t>osivo směs travní krajinná-rovinná</t>
  </si>
  <si>
    <t>kg</t>
  </si>
  <si>
    <t>1485946011</t>
  </si>
  <si>
    <t>28</t>
  </si>
  <si>
    <t>460581111</t>
  </si>
  <si>
    <t>Položení drnu včetně zalití vodou na rovině</t>
  </si>
  <si>
    <t>1169573902</t>
  </si>
  <si>
    <t>29</t>
  </si>
  <si>
    <t>58337344</t>
  </si>
  <si>
    <t>štěrkopísek frakce 0/32</t>
  </si>
  <si>
    <t>1152847249</t>
  </si>
  <si>
    <t>30</t>
  </si>
  <si>
    <t>58942406</t>
  </si>
  <si>
    <t>beton asfaltový vrstva obrusná ACO 11+ pojivo asfalt 50/70</t>
  </si>
  <si>
    <t>-746817920</t>
  </si>
  <si>
    <t>31</t>
  </si>
  <si>
    <t>460871162</t>
  </si>
  <si>
    <t>Podklad vozovky a chodníku z asfaltového betonu se zhutněním při elektromontážích tl přes 5 do 10 cm</t>
  </si>
  <si>
    <t>896154564</t>
  </si>
  <si>
    <t>32</t>
  </si>
  <si>
    <t>460881213</t>
  </si>
  <si>
    <t>Kryt vozovky a chodníku z asfaltového betonu při elektromontážích vrstva ložní tl 6 cm</t>
  </si>
  <si>
    <t>-391303210</t>
  </si>
  <si>
    <t>33</t>
  </si>
  <si>
    <t>R-46-M-009</t>
  </si>
  <si>
    <t>Zaměření kabelové trasy v.č. aktualizace polohopisu</t>
  </si>
  <si>
    <t>-864344469</t>
  </si>
  <si>
    <t>58-M</t>
  </si>
  <si>
    <t>Revize vyhrazených technických zařízení</t>
  </si>
  <si>
    <t>34</t>
  </si>
  <si>
    <t>045002000</t>
  </si>
  <si>
    <t>Kompletační a koordinační činnost</t>
  </si>
  <si>
    <t>hod</t>
  </si>
  <si>
    <t>1145782300</t>
  </si>
  <si>
    <t>35</t>
  </si>
  <si>
    <t>210280003</t>
  </si>
  <si>
    <t>Zkoušky a prohlídky el rozvodů a zařízení celková prohlídka pro objem mtž prací do 1 000 000 Kč</t>
  </si>
  <si>
    <t>1316484488</t>
  </si>
  <si>
    <t>SO01 - Trafostanice</t>
  </si>
  <si>
    <t xml:space="preserve">    21-M - Elektromontáže</t>
  </si>
  <si>
    <t>-1678037707</t>
  </si>
  <si>
    <t>21-M</t>
  </si>
  <si>
    <t>Elektromontáže</t>
  </si>
  <si>
    <t>TRAFOSTANICE</t>
  </si>
  <si>
    <t>KOMPLET - bet. skelet i technologie. Viz specifikace - součást TZ</t>
  </si>
  <si>
    <t>-2093760315</t>
  </si>
  <si>
    <t>R-21-M-10003</t>
  </si>
  <si>
    <t>Doprava, montáž, pokládka montážní skupinou vč. jeřábu</t>
  </si>
  <si>
    <t>1084776906</t>
  </si>
  <si>
    <t>V301</t>
  </si>
  <si>
    <t>Uzemnění trafostanice, vč. zemnícch pásů a výkopů</t>
  </si>
  <si>
    <t>-545020426</t>
  </si>
  <si>
    <t>-1712728927</t>
  </si>
  <si>
    <t>460070753</t>
  </si>
  <si>
    <t>Hloubení nezapažených jam pro ostatní konstrukce ručně v hornině tř 3</t>
  </si>
  <si>
    <t>-1572108672</t>
  </si>
  <si>
    <t>-1189932244</t>
  </si>
  <si>
    <t>460300001</t>
  </si>
  <si>
    <t xml:space="preserve">Zásyp jam strojně  s uložením výkopku ve vrstvách včetně zhutnění a urovnání povrchu v zástavbě</t>
  </si>
  <si>
    <t>539504769</t>
  </si>
  <si>
    <t>-1720963135</t>
  </si>
  <si>
    <t>58343872</t>
  </si>
  <si>
    <t>kamenivo drcené hrubé frakce 8/16</t>
  </si>
  <si>
    <t>516684027</t>
  </si>
  <si>
    <t>460650141.1</t>
  </si>
  <si>
    <t>Zřízení štěrkového lože pod TS, vrstva 150mm</t>
  </si>
  <si>
    <t>1293691040</t>
  </si>
  <si>
    <t>V003</t>
  </si>
  <si>
    <t>Zemní práce pro usazení trafostanice</t>
  </si>
  <si>
    <t>-165291561</t>
  </si>
  <si>
    <t>Chodník kolem a před TS, betonová dlažba 50x50x5, vč. uložení</t>
  </si>
  <si>
    <t>480330274</t>
  </si>
  <si>
    <t>1705578092</t>
  </si>
  <si>
    <t>-2143716558</t>
  </si>
  <si>
    <t>210280010</t>
  </si>
  <si>
    <t>Příplatek k celkové prohlídce za dalších i započatých 500 000 Kč přes 1 000 000 Kč</t>
  </si>
  <si>
    <t>-508507841</t>
  </si>
  <si>
    <t>580106010</t>
  </si>
  <si>
    <t>Měření zemního přechodového odporu uzemnění ochranného nebo pracovního</t>
  </si>
  <si>
    <t>měření</t>
  </si>
  <si>
    <t>266378449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</si>
</sst>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29" t="s">
        <v>39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40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43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48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49</v>
      </c>
      <c r="AI60" s="39"/>
      <c r="AJ60" s="39"/>
      <c r="AK60" s="39"/>
      <c r="AL60" s="39"/>
      <c r="AM60" s="61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52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49</v>
      </c>
      <c r="AI75" s="39"/>
      <c r="AJ75" s="39"/>
      <c r="AK75" s="39"/>
      <c r="AL75" s="39"/>
      <c r="AM75" s="61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022-000055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Nová trafostanice městského koupaliště Kyjov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Kyjov, ul. Mezivodí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10. 10. 2022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54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55</v>
      </c>
      <c r="D92" s="91"/>
      <c r="E92" s="91"/>
      <c r="F92" s="91"/>
      <c r="G92" s="91"/>
      <c r="H92" s="92"/>
      <c r="I92" s="93" t="s">
        <v>56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57</v>
      </c>
      <c r="AH92" s="91"/>
      <c r="AI92" s="91"/>
      <c r="AJ92" s="91"/>
      <c r="AK92" s="91"/>
      <c r="AL92" s="91"/>
      <c r="AM92" s="91"/>
      <c r="AN92" s="93" t="s">
        <v>58</v>
      </c>
      <c r="AO92" s="91"/>
      <c r="AP92" s="95"/>
      <c r="AQ92" s="96" t="s">
        <v>59</v>
      </c>
      <c r="AR92" s="41"/>
      <c r="AS92" s="97" t="s">
        <v>60</v>
      </c>
      <c r="AT92" s="98" t="s">
        <v>61</v>
      </c>
      <c r="AU92" s="98" t="s">
        <v>62</v>
      </c>
      <c r="AV92" s="98" t="s">
        <v>63</v>
      </c>
      <c r="AW92" s="98" t="s">
        <v>64</v>
      </c>
      <c r="AX92" s="98" t="s">
        <v>65</v>
      </c>
      <c r="AY92" s="98" t="s">
        <v>66</v>
      </c>
      <c r="AZ92" s="98" t="s">
        <v>67</v>
      </c>
      <c r="BA92" s="98" t="s">
        <v>68</v>
      </c>
      <c r="BB92" s="98" t="s">
        <v>69</v>
      </c>
      <c r="BC92" s="98" t="s">
        <v>70</v>
      </c>
      <c r="BD92" s="99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72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ROUND(SUM(AG95:AG96),2)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ROUND(SUM(AS95:AS96),2)</f>
        <v>0</v>
      </c>
      <c r="AT94" s="111">
        <f>ROUND(SUM(AV94:AW94),2)</f>
        <v>0</v>
      </c>
      <c r="AU94" s="112">
        <f>ROUND(SUM(AU95:AU96),5)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ROUND(SUM(AZ95:AZ96),2)</f>
        <v>0</v>
      </c>
      <c r="BA94" s="111">
        <f>ROUND(SUM(BA95:BA96),2)</f>
        <v>0</v>
      </c>
      <c r="BB94" s="111">
        <f>ROUND(SUM(BB95:BB96),2)</f>
        <v>0</v>
      </c>
      <c r="BC94" s="111">
        <f>ROUND(SUM(BC95:BC96),2)</f>
        <v>0</v>
      </c>
      <c r="BD94" s="113">
        <f>ROUND(SUM(BD95:BD96),2)</f>
        <v>0</v>
      </c>
      <c r="BE94" s="6"/>
      <c r="BS94" s="114" t="s">
        <v>73</v>
      </c>
      <c r="BT94" s="114" t="s">
        <v>74</v>
      </c>
      <c r="BU94" s="115" t="s">
        <v>75</v>
      </c>
      <c r="BV94" s="114" t="s">
        <v>76</v>
      </c>
      <c r="BW94" s="114" t="s">
        <v>5</v>
      </c>
      <c r="BX94" s="114" t="s">
        <v>77</v>
      </c>
      <c r="CL94" s="114" t="s">
        <v>1</v>
      </c>
    </row>
    <row r="95" s="7" customFormat="1" ht="16.5" customHeight="1">
      <c r="A95" s="116" t="s">
        <v>78</v>
      </c>
      <c r="B95" s="117"/>
      <c r="C95" s="118"/>
      <c r="D95" s="119" t="s">
        <v>79</v>
      </c>
      <c r="E95" s="119"/>
      <c r="F95" s="119"/>
      <c r="G95" s="119"/>
      <c r="H95" s="119"/>
      <c r="I95" s="120"/>
      <c r="J95" s="119" t="s">
        <v>80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'IO01 - Kabelové trasy NN'!J30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81</v>
      </c>
      <c r="AR95" s="123"/>
      <c r="AS95" s="124">
        <v>0</v>
      </c>
      <c r="AT95" s="125">
        <f>ROUND(SUM(AV95:AW95),2)</f>
        <v>0</v>
      </c>
      <c r="AU95" s="126">
        <f>'IO01 - Kabelové trasy NN'!P122</f>
        <v>0</v>
      </c>
      <c r="AV95" s="125">
        <f>'IO01 - Kabelové trasy NN'!J33</f>
        <v>0</v>
      </c>
      <c r="AW95" s="125">
        <f>'IO01 - Kabelové trasy NN'!J34</f>
        <v>0</v>
      </c>
      <c r="AX95" s="125">
        <f>'IO01 - Kabelové trasy NN'!J35</f>
        <v>0</v>
      </c>
      <c r="AY95" s="125">
        <f>'IO01 - Kabelové trasy NN'!J36</f>
        <v>0</v>
      </c>
      <c r="AZ95" s="125">
        <f>'IO01 - Kabelové trasy NN'!F33</f>
        <v>0</v>
      </c>
      <c r="BA95" s="125">
        <f>'IO01 - Kabelové trasy NN'!F34</f>
        <v>0</v>
      </c>
      <c r="BB95" s="125">
        <f>'IO01 - Kabelové trasy NN'!F35</f>
        <v>0</v>
      </c>
      <c r="BC95" s="125">
        <f>'IO01 - Kabelové trasy NN'!F36</f>
        <v>0</v>
      </c>
      <c r="BD95" s="127">
        <f>'IO01 - Kabelové trasy NN'!F37</f>
        <v>0</v>
      </c>
      <c r="BE95" s="7"/>
      <c r="BT95" s="128" t="s">
        <v>82</v>
      </c>
      <c r="BV95" s="128" t="s">
        <v>76</v>
      </c>
      <c r="BW95" s="128" t="s">
        <v>83</v>
      </c>
      <c r="BX95" s="128" t="s">
        <v>5</v>
      </c>
      <c r="CL95" s="128" t="s">
        <v>1</v>
      </c>
      <c r="CM95" s="128" t="s">
        <v>84</v>
      </c>
    </row>
    <row r="96" s="7" customFormat="1" ht="16.5" customHeight="1">
      <c r="A96" s="116" t="s">
        <v>78</v>
      </c>
      <c r="B96" s="117"/>
      <c r="C96" s="118"/>
      <c r="D96" s="119" t="s">
        <v>85</v>
      </c>
      <c r="E96" s="119"/>
      <c r="F96" s="119"/>
      <c r="G96" s="119"/>
      <c r="H96" s="119"/>
      <c r="I96" s="120"/>
      <c r="J96" s="119" t="s">
        <v>86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'SO01 - Trafostanice'!J30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81</v>
      </c>
      <c r="AR96" s="123"/>
      <c r="AS96" s="129">
        <v>0</v>
      </c>
      <c r="AT96" s="130">
        <f>ROUND(SUM(AV96:AW96),2)</f>
        <v>0</v>
      </c>
      <c r="AU96" s="131">
        <f>'SO01 - Trafostanice'!P122</f>
        <v>0</v>
      </c>
      <c r="AV96" s="130">
        <f>'SO01 - Trafostanice'!J33</f>
        <v>0</v>
      </c>
      <c r="AW96" s="130">
        <f>'SO01 - Trafostanice'!J34</f>
        <v>0</v>
      </c>
      <c r="AX96" s="130">
        <f>'SO01 - Trafostanice'!J35</f>
        <v>0</v>
      </c>
      <c r="AY96" s="130">
        <f>'SO01 - Trafostanice'!J36</f>
        <v>0</v>
      </c>
      <c r="AZ96" s="130">
        <f>'SO01 - Trafostanice'!F33</f>
        <v>0</v>
      </c>
      <c r="BA96" s="130">
        <f>'SO01 - Trafostanice'!F34</f>
        <v>0</v>
      </c>
      <c r="BB96" s="130">
        <f>'SO01 - Trafostanice'!F35</f>
        <v>0</v>
      </c>
      <c r="BC96" s="130">
        <f>'SO01 - Trafostanice'!F36</f>
        <v>0</v>
      </c>
      <c r="BD96" s="132">
        <f>'SO01 - Trafostanice'!F37</f>
        <v>0</v>
      </c>
      <c r="BE96" s="7"/>
      <c r="BT96" s="128" t="s">
        <v>82</v>
      </c>
      <c r="BV96" s="128" t="s">
        <v>76</v>
      </c>
      <c r="BW96" s="128" t="s">
        <v>87</v>
      </c>
      <c r="BX96" s="128" t="s">
        <v>5</v>
      </c>
      <c r="CL96" s="128" t="s">
        <v>1</v>
      </c>
      <c r="CM96" s="128" t="s">
        <v>84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A2zdFj039O6Z4E7h+46qrqtryVU8gXCrrNEtd9Op5KFbj3/OlmkDs51hY0UawHcT20m24JAyQ2NxumJjFFH3kg==" hashValue="Czbg+A1vVXoXFodZ4ooMv9MAQMG0gj+or3kS7w6N6YuxUHaBB65uP6+9GmCE2Q3GjY+QJFu/uKUxquwkcqVA0A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IO01 - Kabelové trasy NN'!C2" display="/"/>
    <hyperlink ref="A96" location="'SO01 - Trafostani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88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Nová trafostanice městského koupaliště Kyjov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89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10. 10. 2022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ROUND((SUM(BE122:BE163)),  2)</f>
        <v>0</v>
      </c>
      <c r="G33" s="35"/>
      <c r="H33" s="35"/>
      <c r="I33" s="152">
        <v>0.20999999999999999</v>
      </c>
      <c r="J33" s="151">
        <f>ROUND(((SUM(BE122:BE163))*I33),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ROUND((SUM(BF122:BF163)),  2)</f>
        <v>0</v>
      </c>
      <c r="G34" s="35"/>
      <c r="H34" s="35"/>
      <c r="I34" s="152">
        <v>0.14999999999999999</v>
      </c>
      <c r="J34" s="151">
        <f>ROUND(((SUM(BF122:BF163))*I34),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ROUND((SUM(BG122:BG163)),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ROUND((SUM(BH122:BH163)),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ROUND((SUM(BI122:BI163)),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Nová trafostanice městského koupaliště Kyjov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IO01 - Kabelové trasy NN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Kyjov, ul. Mezivodí</v>
      </c>
      <c r="G89" s="37"/>
      <c r="H89" s="37"/>
      <c r="I89" s="29" t="s">
        <v>22</v>
      </c>
      <c r="J89" s="76" t="str">
        <f>IF(J12="","",J12)</f>
        <v>10. 10. 2022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92</v>
      </c>
      <c r="D94" s="173"/>
      <c r="E94" s="173"/>
      <c r="F94" s="173"/>
      <c r="G94" s="173"/>
      <c r="H94" s="173"/>
      <c r="I94" s="173"/>
      <c r="J94" s="174" t="s">
        <v>93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94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hidden="1" s="9" customFormat="1" ht="24.96" customHeight="1">
      <c r="A97" s="9"/>
      <c r="B97" s="176"/>
      <c r="C97" s="177"/>
      <c r="D97" s="178" t="s">
        <v>96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97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98</v>
      </c>
      <c r="E99" s="179"/>
      <c r="F99" s="179"/>
      <c r="G99" s="179"/>
      <c r="H99" s="179"/>
      <c r="I99" s="179"/>
      <c r="J99" s="180">
        <f>J127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99</v>
      </c>
      <c r="E100" s="185"/>
      <c r="F100" s="185"/>
      <c r="G100" s="185"/>
      <c r="H100" s="185"/>
      <c r="I100" s="185"/>
      <c r="J100" s="186">
        <f>J128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100</v>
      </c>
      <c r="E101" s="185"/>
      <c r="F101" s="185"/>
      <c r="G101" s="185"/>
      <c r="H101" s="185"/>
      <c r="I101" s="185"/>
      <c r="J101" s="186">
        <f>J136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101</v>
      </c>
      <c r="E102" s="185"/>
      <c r="F102" s="185"/>
      <c r="G102" s="185"/>
      <c r="H102" s="185"/>
      <c r="I102" s="185"/>
      <c r="J102" s="186">
        <f>J161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/>
    <row r="106" hidden="1"/>
    <row r="107" hidden="1"/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102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Nová trafostanice městského koupaliště Kyjov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89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IO01 - Kabelové trasy NN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>Kyjov, ul. Mezivodí</v>
      </c>
      <c r="G116" s="37"/>
      <c r="H116" s="37"/>
      <c r="I116" s="29" t="s">
        <v>22</v>
      </c>
      <c r="J116" s="76" t="str">
        <f>IF(J12="","",J12)</f>
        <v>10. 10. 2022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 xml:space="preserve"> </v>
      </c>
      <c r="G118" s="37"/>
      <c r="H118" s="37"/>
      <c r="I118" s="29" t="s">
        <v>30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103</v>
      </c>
      <c r="D121" s="191" t="s">
        <v>59</v>
      </c>
      <c r="E121" s="191" t="s">
        <v>55</v>
      </c>
      <c r="F121" s="191" t="s">
        <v>56</v>
      </c>
      <c r="G121" s="191" t="s">
        <v>104</v>
      </c>
      <c r="H121" s="191" t="s">
        <v>105</v>
      </c>
      <c r="I121" s="191" t="s">
        <v>106</v>
      </c>
      <c r="J121" s="192" t="s">
        <v>93</v>
      </c>
      <c r="K121" s="193" t="s">
        <v>107</v>
      </c>
      <c r="L121" s="194"/>
      <c r="M121" s="97" t="s">
        <v>1</v>
      </c>
      <c r="N121" s="98" t="s">
        <v>38</v>
      </c>
      <c r="O121" s="98" t="s">
        <v>108</v>
      </c>
      <c r="P121" s="98" t="s">
        <v>109</v>
      </c>
      <c r="Q121" s="98" t="s">
        <v>110</v>
      </c>
      <c r="R121" s="98" t="s">
        <v>111</v>
      </c>
      <c r="S121" s="98" t="s">
        <v>112</v>
      </c>
      <c r="T121" s="99" t="s">
        <v>113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114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P123+P127</f>
        <v>0</v>
      </c>
      <c r="Q122" s="101"/>
      <c r="R122" s="197">
        <f>R123+R127</f>
        <v>59.537130000000005</v>
      </c>
      <c r="S122" s="101"/>
      <c r="T122" s="198">
        <f>T123+T127</f>
        <v>4.4800000000000004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73</v>
      </c>
      <c r="AU122" s="14" t="s">
        <v>95</v>
      </c>
      <c r="BK122" s="199">
        <f>BK123+BK127</f>
        <v>0</v>
      </c>
    </row>
    <row r="123" s="12" customFormat="1" ht="25.92" customHeight="1">
      <c r="A123" s="12"/>
      <c r="B123" s="200"/>
      <c r="C123" s="201"/>
      <c r="D123" s="202" t="s">
        <v>73</v>
      </c>
      <c r="E123" s="203" t="s">
        <v>115</v>
      </c>
      <c r="F123" s="203" t="s">
        <v>116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82</v>
      </c>
      <c r="AT123" s="212" t="s">
        <v>73</v>
      </c>
      <c r="AU123" s="212" t="s">
        <v>74</v>
      </c>
      <c r="AY123" s="211" t="s">
        <v>117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73</v>
      </c>
      <c r="E124" s="214" t="s">
        <v>118</v>
      </c>
      <c r="F124" s="214" t="s">
        <v>119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SUM(P125:P126)</f>
        <v>0</v>
      </c>
      <c r="Q124" s="208"/>
      <c r="R124" s="209">
        <f>SUM(R125:R126)</f>
        <v>0</v>
      </c>
      <c r="S124" s="208"/>
      <c r="T124" s="210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82</v>
      </c>
      <c r="AT124" s="212" t="s">
        <v>73</v>
      </c>
      <c r="AU124" s="212" t="s">
        <v>82</v>
      </c>
      <c r="AY124" s="211" t="s">
        <v>117</v>
      </c>
      <c r="BK124" s="213">
        <f>SUM(BK125:BK126)</f>
        <v>0</v>
      </c>
    </row>
    <row r="125" s="2" customFormat="1" ht="16.5" customHeight="1">
      <c r="A125" s="35"/>
      <c r="B125" s="36"/>
      <c r="C125" s="216" t="s">
        <v>82</v>
      </c>
      <c r="D125" s="216" t="s">
        <v>120</v>
      </c>
      <c r="E125" s="217" t="s">
        <v>121</v>
      </c>
      <c r="F125" s="218" t="s">
        <v>122</v>
      </c>
      <c r="G125" s="219" t="s">
        <v>123</v>
      </c>
      <c r="H125" s="220">
        <v>51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124</v>
      </c>
      <c r="AT125" s="228" t="s">
        <v>120</v>
      </c>
      <c r="AU125" s="228" t="s">
        <v>84</v>
      </c>
      <c r="AY125" s="14" t="s">
        <v>117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82</v>
      </c>
      <c r="BK125" s="229">
        <f>ROUND(I125*H125,2)</f>
        <v>0</v>
      </c>
      <c r="BL125" s="14" t="s">
        <v>124</v>
      </c>
      <c r="BM125" s="228" t="s">
        <v>125</v>
      </c>
    </row>
    <row r="126" s="2" customFormat="1" ht="44.25" customHeight="1">
      <c r="A126" s="35"/>
      <c r="B126" s="36"/>
      <c r="C126" s="216" t="s">
        <v>84</v>
      </c>
      <c r="D126" s="216" t="s">
        <v>120</v>
      </c>
      <c r="E126" s="217" t="s">
        <v>126</v>
      </c>
      <c r="F126" s="218" t="s">
        <v>127</v>
      </c>
      <c r="G126" s="219" t="s">
        <v>123</v>
      </c>
      <c r="H126" s="220">
        <v>2.5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39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124</v>
      </c>
      <c r="AT126" s="228" t="s">
        <v>120</v>
      </c>
      <c r="AU126" s="228" t="s">
        <v>84</v>
      </c>
      <c r="AY126" s="14" t="s">
        <v>117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82</v>
      </c>
      <c r="BK126" s="229">
        <f>ROUND(I126*H126,2)</f>
        <v>0</v>
      </c>
      <c r="BL126" s="14" t="s">
        <v>124</v>
      </c>
      <c r="BM126" s="228" t="s">
        <v>128</v>
      </c>
    </row>
    <row r="127" s="12" customFormat="1" ht="25.92" customHeight="1">
      <c r="A127" s="12"/>
      <c r="B127" s="200"/>
      <c r="C127" s="201"/>
      <c r="D127" s="202" t="s">
        <v>73</v>
      </c>
      <c r="E127" s="203" t="s">
        <v>129</v>
      </c>
      <c r="F127" s="203" t="s">
        <v>130</v>
      </c>
      <c r="G127" s="201"/>
      <c r="H127" s="201"/>
      <c r="I127" s="204"/>
      <c r="J127" s="205">
        <f>BK127</f>
        <v>0</v>
      </c>
      <c r="K127" s="201"/>
      <c r="L127" s="206"/>
      <c r="M127" s="207"/>
      <c r="N127" s="208"/>
      <c r="O127" s="208"/>
      <c r="P127" s="209">
        <f>P128+P136+P161</f>
        <v>0</v>
      </c>
      <c r="Q127" s="208"/>
      <c r="R127" s="209">
        <f>R128+R136+R161</f>
        <v>59.537130000000005</v>
      </c>
      <c r="S127" s="208"/>
      <c r="T127" s="210">
        <f>T128+T136+T161</f>
        <v>4.4800000000000004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131</v>
      </c>
      <c r="AT127" s="212" t="s">
        <v>73</v>
      </c>
      <c r="AU127" s="212" t="s">
        <v>74</v>
      </c>
      <c r="AY127" s="211" t="s">
        <v>117</v>
      </c>
      <c r="BK127" s="213">
        <f>BK128+BK136+BK161</f>
        <v>0</v>
      </c>
    </row>
    <row r="128" s="12" customFormat="1" ht="22.8" customHeight="1">
      <c r="A128" s="12"/>
      <c r="B128" s="200"/>
      <c r="C128" s="201"/>
      <c r="D128" s="202" t="s">
        <v>73</v>
      </c>
      <c r="E128" s="214" t="s">
        <v>132</v>
      </c>
      <c r="F128" s="214" t="s">
        <v>133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SUM(P129:P135)</f>
        <v>0</v>
      </c>
      <c r="Q128" s="208"/>
      <c r="R128" s="209">
        <f>SUM(R129:R135)</f>
        <v>1.7947</v>
      </c>
      <c r="S128" s="208"/>
      <c r="T128" s="210">
        <f>SUM(T129:T135)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131</v>
      </c>
      <c r="AT128" s="212" t="s">
        <v>73</v>
      </c>
      <c r="AU128" s="212" t="s">
        <v>82</v>
      </c>
      <c r="AY128" s="211" t="s">
        <v>117</v>
      </c>
      <c r="BK128" s="213">
        <f>SUM(BK129:BK135)</f>
        <v>0</v>
      </c>
    </row>
    <row r="129" s="2" customFormat="1" ht="24.15" customHeight="1">
      <c r="A129" s="35"/>
      <c r="B129" s="36"/>
      <c r="C129" s="230" t="s">
        <v>131</v>
      </c>
      <c r="D129" s="230" t="s">
        <v>129</v>
      </c>
      <c r="E129" s="231" t="s">
        <v>134</v>
      </c>
      <c r="F129" s="232" t="s">
        <v>135</v>
      </c>
      <c r="G129" s="233" t="s">
        <v>136</v>
      </c>
      <c r="H129" s="234">
        <v>655</v>
      </c>
      <c r="I129" s="235"/>
      <c r="J129" s="236">
        <f>ROUND(I129*H129,2)</f>
        <v>0</v>
      </c>
      <c r="K129" s="237"/>
      <c r="L129" s="238"/>
      <c r="M129" s="239" t="s">
        <v>1</v>
      </c>
      <c r="N129" s="240" t="s">
        <v>39</v>
      </c>
      <c r="O129" s="88"/>
      <c r="P129" s="226">
        <f>O129*H129</f>
        <v>0</v>
      </c>
      <c r="Q129" s="226">
        <v>0.0027399999999999998</v>
      </c>
      <c r="R129" s="226">
        <f>Q129*H129</f>
        <v>1.7947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137</v>
      </c>
      <c r="AT129" s="228" t="s">
        <v>129</v>
      </c>
      <c r="AU129" s="228" t="s">
        <v>84</v>
      </c>
      <c r="AY129" s="14" t="s">
        <v>117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82</v>
      </c>
      <c r="BK129" s="229">
        <f>ROUND(I129*H129,2)</f>
        <v>0</v>
      </c>
      <c r="BL129" s="14" t="s">
        <v>137</v>
      </c>
      <c r="BM129" s="228" t="s">
        <v>138</v>
      </c>
    </row>
    <row r="130" s="2" customFormat="1" ht="37.8" customHeight="1">
      <c r="A130" s="35"/>
      <c r="B130" s="36"/>
      <c r="C130" s="216" t="s">
        <v>124</v>
      </c>
      <c r="D130" s="216" t="s">
        <v>120</v>
      </c>
      <c r="E130" s="217" t="s">
        <v>139</v>
      </c>
      <c r="F130" s="218" t="s">
        <v>140</v>
      </c>
      <c r="G130" s="219" t="s">
        <v>136</v>
      </c>
      <c r="H130" s="220">
        <v>655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39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141</v>
      </c>
      <c r="AT130" s="228" t="s">
        <v>120</v>
      </c>
      <c r="AU130" s="228" t="s">
        <v>84</v>
      </c>
      <c r="AY130" s="14" t="s">
        <v>117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82</v>
      </c>
      <c r="BK130" s="229">
        <f>ROUND(I130*H130,2)</f>
        <v>0</v>
      </c>
      <c r="BL130" s="14" t="s">
        <v>141</v>
      </c>
      <c r="BM130" s="228" t="s">
        <v>142</v>
      </c>
    </row>
    <row r="131" s="2" customFormat="1" ht="33" customHeight="1">
      <c r="A131" s="35"/>
      <c r="B131" s="36"/>
      <c r="C131" s="216" t="s">
        <v>143</v>
      </c>
      <c r="D131" s="216" t="s">
        <v>120</v>
      </c>
      <c r="E131" s="217" t="s">
        <v>144</v>
      </c>
      <c r="F131" s="218" t="s">
        <v>145</v>
      </c>
      <c r="G131" s="219" t="s">
        <v>146</v>
      </c>
      <c r="H131" s="220">
        <v>4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39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141</v>
      </c>
      <c r="AT131" s="228" t="s">
        <v>120</v>
      </c>
      <c r="AU131" s="228" t="s">
        <v>84</v>
      </c>
      <c r="AY131" s="14" t="s">
        <v>117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82</v>
      </c>
      <c r="BK131" s="229">
        <f>ROUND(I131*H131,2)</f>
        <v>0</v>
      </c>
      <c r="BL131" s="14" t="s">
        <v>141</v>
      </c>
      <c r="BM131" s="228" t="s">
        <v>147</v>
      </c>
    </row>
    <row r="132" s="2" customFormat="1" ht="16.5" customHeight="1">
      <c r="A132" s="35"/>
      <c r="B132" s="36"/>
      <c r="C132" s="216" t="s">
        <v>148</v>
      </c>
      <c r="D132" s="216" t="s">
        <v>120</v>
      </c>
      <c r="E132" s="217" t="s">
        <v>149</v>
      </c>
      <c r="F132" s="218" t="s">
        <v>150</v>
      </c>
      <c r="G132" s="219" t="s">
        <v>146</v>
      </c>
      <c r="H132" s="220">
        <v>4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39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141</v>
      </c>
      <c r="AT132" s="228" t="s">
        <v>120</v>
      </c>
      <c r="AU132" s="228" t="s">
        <v>84</v>
      </c>
      <c r="AY132" s="14" t="s">
        <v>117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82</v>
      </c>
      <c r="BK132" s="229">
        <f>ROUND(I132*H132,2)</f>
        <v>0</v>
      </c>
      <c r="BL132" s="14" t="s">
        <v>141</v>
      </c>
      <c r="BM132" s="228" t="s">
        <v>151</v>
      </c>
    </row>
    <row r="133" s="2" customFormat="1" ht="16.5" customHeight="1">
      <c r="A133" s="35"/>
      <c r="B133" s="36"/>
      <c r="C133" s="216" t="s">
        <v>152</v>
      </c>
      <c r="D133" s="216" t="s">
        <v>120</v>
      </c>
      <c r="E133" s="217" t="s">
        <v>153</v>
      </c>
      <c r="F133" s="218" t="s">
        <v>154</v>
      </c>
      <c r="G133" s="219" t="s">
        <v>136</v>
      </c>
      <c r="H133" s="220">
        <v>168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141</v>
      </c>
      <c r="AT133" s="228" t="s">
        <v>120</v>
      </c>
      <c r="AU133" s="228" t="s">
        <v>84</v>
      </c>
      <c r="AY133" s="14" t="s">
        <v>117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82</v>
      </c>
      <c r="BK133" s="229">
        <f>ROUND(I133*H133,2)</f>
        <v>0</v>
      </c>
      <c r="BL133" s="14" t="s">
        <v>141</v>
      </c>
      <c r="BM133" s="228" t="s">
        <v>155</v>
      </c>
    </row>
    <row r="134" s="2" customFormat="1" ht="24.15" customHeight="1">
      <c r="A134" s="35"/>
      <c r="B134" s="36"/>
      <c r="C134" s="230" t="s">
        <v>156</v>
      </c>
      <c r="D134" s="230" t="s">
        <v>129</v>
      </c>
      <c r="E134" s="231" t="s">
        <v>157</v>
      </c>
      <c r="F134" s="232" t="s">
        <v>158</v>
      </c>
      <c r="G134" s="233" t="s">
        <v>146</v>
      </c>
      <c r="H134" s="234">
        <v>2</v>
      </c>
      <c r="I134" s="235"/>
      <c r="J134" s="236">
        <f>ROUND(I134*H134,2)</f>
        <v>0</v>
      </c>
      <c r="K134" s="237"/>
      <c r="L134" s="238"/>
      <c r="M134" s="239" t="s">
        <v>1</v>
      </c>
      <c r="N134" s="240" t="s">
        <v>39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156</v>
      </c>
      <c r="AT134" s="228" t="s">
        <v>129</v>
      </c>
      <c r="AU134" s="228" t="s">
        <v>84</v>
      </c>
      <c r="AY134" s="14" t="s">
        <v>117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82</v>
      </c>
      <c r="BK134" s="229">
        <f>ROUND(I134*H134,2)</f>
        <v>0</v>
      </c>
      <c r="BL134" s="14" t="s">
        <v>124</v>
      </c>
      <c r="BM134" s="228" t="s">
        <v>159</v>
      </c>
    </row>
    <row r="135" s="2" customFormat="1" ht="16.5" customHeight="1">
      <c r="A135" s="35"/>
      <c r="B135" s="36"/>
      <c r="C135" s="216" t="s">
        <v>160</v>
      </c>
      <c r="D135" s="216" t="s">
        <v>120</v>
      </c>
      <c r="E135" s="217" t="s">
        <v>157</v>
      </c>
      <c r="F135" s="218" t="s">
        <v>161</v>
      </c>
      <c r="G135" s="219" t="s">
        <v>146</v>
      </c>
      <c r="H135" s="220">
        <v>2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39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124</v>
      </c>
      <c r="AT135" s="228" t="s">
        <v>120</v>
      </c>
      <c r="AU135" s="228" t="s">
        <v>84</v>
      </c>
      <c r="AY135" s="14" t="s">
        <v>117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82</v>
      </c>
      <c r="BK135" s="229">
        <f>ROUND(I135*H135,2)</f>
        <v>0</v>
      </c>
      <c r="BL135" s="14" t="s">
        <v>124</v>
      </c>
      <c r="BM135" s="228" t="s">
        <v>162</v>
      </c>
    </row>
    <row r="136" s="12" customFormat="1" ht="22.8" customHeight="1">
      <c r="A136" s="12"/>
      <c r="B136" s="200"/>
      <c r="C136" s="201"/>
      <c r="D136" s="202" t="s">
        <v>73</v>
      </c>
      <c r="E136" s="214" t="s">
        <v>163</v>
      </c>
      <c r="F136" s="214" t="s">
        <v>164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SUM(P137:P160)</f>
        <v>0</v>
      </c>
      <c r="Q136" s="208"/>
      <c r="R136" s="209">
        <f>SUM(R137:R160)</f>
        <v>57.742430000000006</v>
      </c>
      <c r="S136" s="208"/>
      <c r="T136" s="210">
        <f>SUM(T137:T160)</f>
        <v>4.4800000000000004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131</v>
      </c>
      <c r="AT136" s="212" t="s">
        <v>73</v>
      </c>
      <c r="AU136" s="212" t="s">
        <v>82</v>
      </c>
      <c r="AY136" s="211" t="s">
        <v>117</v>
      </c>
      <c r="BK136" s="213">
        <f>SUM(BK137:BK160)</f>
        <v>0</v>
      </c>
    </row>
    <row r="137" s="2" customFormat="1" ht="24.15" customHeight="1">
      <c r="A137" s="35"/>
      <c r="B137" s="36"/>
      <c r="C137" s="216" t="s">
        <v>165</v>
      </c>
      <c r="D137" s="216" t="s">
        <v>120</v>
      </c>
      <c r="E137" s="217" t="s">
        <v>166</v>
      </c>
      <c r="F137" s="218" t="s">
        <v>167</v>
      </c>
      <c r="G137" s="219" t="s">
        <v>146</v>
      </c>
      <c r="H137" s="220">
        <v>22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141</v>
      </c>
      <c r="AT137" s="228" t="s">
        <v>120</v>
      </c>
      <c r="AU137" s="228" t="s">
        <v>84</v>
      </c>
      <c r="AY137" s="14" t="s">
        <v>117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82</v>
      </c>
      <c r="BK137" s="229">
        <f>ROUND(I137*H137,2)</f>
        <v>0</v>
      </c>
      <c r="BL137" s="14" t="s">
        <v>141</v>
      </c>
      <c r="BM137" s="228" t="s">
        <v>168</v>
      </c>
    </row>
    <row r="138" s="2" customFormat="1" ht="24.15" customHeight="1">
      <c r="A138" s="35"/>
      <c r="B138" s="36"/>
      <c r="C138" s="216" t="s">
        <v>169</v>
      </c>
      <c r="D138" s="216" t="s">
        <v>120</v>
      </c>
      <c r="E138" s="217" t="s">
        <v>170</v>
      </c>
      <c r="F138" s="218" t="s">
        <v>171</v>
      </c>
      <c r="G138" s="219" t="s">
        <v>172</v>
      </c>
      <c r="H138" s="220">
        <v>0.65500000000000003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39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141</v>
      </c>
      <c r="AT138" s="228" t="s">
        <v>120</v>
      </c>
      <c r="AU138" s="228" t="s">
        <v>84</v>
      </c>
      <c r="AY138" s="14" t="s">
        <v>117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82</v>
      </c>
      <c r="BK138" s="229">
        <f>ROUND(I138*H138,2)</f>
        <v>0</v>
      </c>
      <c r="BL138" s="14" t="s">
        <v>141</v>
      </c>
      <c r="BM138" s="228" t="s">
        <v>173</v>
      </c>
    </row>
    <row r="139" s="2" customFormat="1" ht="24.15" customHeight="1">
      <c r="A139" s="35"/>
      <c r="B139" s="36"/>
      <c r="C139" s="216" t="s">
        <v>174</v>
      </c>
      <c r="D139" s="216" t="s">
        <v>120</v>
      </c>
      <c r="E139" s="217" t="s">
        <v>175</v>
      </c>
      <c r="F139" s="218" t="s">
        <v>176</v>
      </c>
      <c r="G139" s="219" t="s">
        <v>177</v>
      </c>
      <c r="H139" s="220">
        <v>1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39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2.2000000000000002</v>
      </c>
      <c r="T139" s="227">
        <f>S139*H139</f>
        <v>2.2000000000000002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141</v>
      </c>
      <c r="AT139" s="228" t="s">
        <v>120</v>
      </c>
      <c r="AU139" s="228" t="s">
        <v>84</v>
      </c>
      <c r="AY139" s="14" t="s">
        <v>117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82</v>
      </c>
      <c r="BK139" s="229">
        <f>ROUND(I139*H139,2)</f>
        <v>0</v>
      </c>
      <c r="BL139" s="14" t="s">
        <v>141</v>
      </c>
      <c r="BM139" s="228" t="s">
        <v>178</v>
      </c>
    </row>
    <row r="140" s="2" customFormat="1" ht="24.15" customHeight="1">
      <c r="A140" s="35"/>
      <c r="B140" s="36"/>
      <c r="C140" s="216" t="s">
        <v>179</v>
      </c>
      <c r="D140" s="216" t="s">
        <v>120</v>
      </c>
      <c r="E140" s="217" t="s">
        <v>180</v>
      </c>
      <c r="F140" s="218" t="s">
        <v>181</v>
      </c>
      <c r="G140" s="219" t="s">
        <v>136</v>
      </c>
      <c r="H140" s="220">
        <v>302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39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141</v>
      </c>
      <c r="AT140" s="228" t="s">
        <v>120</v>
      </c>
      <c r="AU140" s="228" t="s">
        <v>84</v>
      </c>
      <c r="AY140" s="14" t="s">
        <v>117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82</v>
      </c>
      <c r="BK140" s="229">
        <f>ROUND(I140*H140,2)</f>
        <v>0</v>
      </c>
      <c r="BL140" s="14" t="s">
        <v>141</v>
      </c>
      <c r="BM140" s="228" t="s">
        <v>182</v>
      </c>
    </row>
    <row r="141" s="2" customFormat="1" ht="24.15" customHeight="1">
      <c r="A141" s="35"/>
      <c r="B141" s="36"/>
      <c r="C141" s="216" t="s">
        <v>183</v>
      </c>
      <c r="D141" s="216" t="s">
        <v>120</v>
      </c>
      <c r="E141" s="217" t="s">
        <v>184</v>
      </c>
      <c r="F141" s="218" t="s">
        <v>185</v>
      </c>
      <c r="G141" s="219" t="s">
        <v>136</v>
      </c>
      <c r="H141" s="220">
        <v>85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39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141</v>
      </c>
      <c r="AT141" s="228" t="s">
        <v>120</v>
      </c>
      <c r="AU141" s="228" t="s">
        <v>84</v>
      </c>
      <c r="AY141" s="14" t="s">
        <v>117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82</v>
      </c>
      <c r="BK141" s="229">
        <f>ROUND(I141*H141,2)</f>
        <v>0</v>
      </c>
      <c r="BL141" s="14" t="s">
        <v>141</v>
      </c>
      <c r="BM141" s="228" t="s">
        <v>186</v>
      </c>
    </row>
    <row r="142" s="2" customFormat="1" ht="24.15" customHeight="1">
      <c r="A142" s="35"/>
      <c r="B142" s="36"/>
      <c r="C142" s="216" t="s">
        <v>8</v>
      </c>
      <c r="D142" s="216" t="s">
        <v>120</v>
      </c>
      <c r="E142" s="217" t="s">
        <v>187</v>
      </c>
      <c r="F142" s="218" t="s">
        <v>188</v>
      </c>
      <c r="G142" s="219" t="s">
        <v>136</v>
      </c>
      <c r="H142" s="220">
        <v>302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39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141</v>
      </c>
      <c r="AT142" s="228" t="s">
        <v>120</v>
      </c>
      <c r="AU142" s="228" t="s">
        <v>84</v>
      </c>
      <c r="AY142" s="14" t="s">
        <v>117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82</v>
      </c>
      <c r="BK142" s="229">
        <f>ROUND(I142*H142,2)</f>
        <v>0</v>
      </c>
      <c r="BL142" s="14" t="s">
        <v>141</v>
      </c>
      <c r="BM142" s="228" t="s">
        <v>189</v>
      </c>
    </row>
    <row r="143" s="2" customFormat="1" ht="24.15" customHeight="1">
      <c r="A143" s="35"/>
      <c r="B143" s="36"/>
      <c r="C143" s="216" t="s">
        <v>190</v>
      </c>
      <c r="D143" s="216" t="s">
        <v>120</v>
      </c>
      <c r="E143" s="217" t="s">
        <v>191</v>
      </c>
      <c r="F143" s="218" t="s">
        <v>192</v>
      </c>
      <c r="G143" s="219" t="s">
        <v>136</v>
      </c>
      <c r="H143" s="220">
        <v>85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141</v>
      </c>
      <c r="AT143" s="228" t="s">
        <v>120</v>
      </c>
      <c r="AU143" s="228" t="s">
        <v>84</v>
      </c>
      <c r="AY143" s="14" t="s">
        <v>117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82</v>
      </c>
      <c r="BK143" s="229">
        <f>ROUND(I143*H143,2)</f>
        <v>0</v>
      </c>
      <c r="BL143" s="14" t="s">
        <v>141</v>
      </c>
      <c r="BM143" s="228" t="s">
        <v>193</v>
      </c>
    </row>
    <row r="144" s="2" customFormat="1" ht="24.15" customHeight="1">
      <c r="A144" s="35"/>
      <c r="B144" s="36"/>
      <c r="C144" s="230" t="s">
        <v>194</v>
      </c>
      <c r="D144" s="230" t="s">
        <v>129</v>
      </c>
      <c r="E144" s="231" t="s">
        <v>195</v>
      </c>
      <c r="F144" s="232" t="s">
        <v>196</v>
      </c>
      <c r="G144" s="233" t="s">
        <v>136</v>
      </c>
      <c r="H144" s="234">
        <v>9</v>
      </c>
      <c r="I144" s="235"/>
      <c r="J144" s="236">
        <f>ROUND(I144*H144,2)</f>
        <v>0</v>
      </c>
      <c r="K144" s="237"/>
      <c r="L144" s="238"/>
      <c r="M144" s="239" t="s">
        <v>1</v>
      </c>
      <c r="N144" s="240" t="s">
        <v>39</v>
      </c>
      <c r="O144" s="88"/>
      <c r="P144" s="226">
        <f>O144*H144</f>
        <v>0</v>
      </c>
      <c r="Q144" s="226">
        <v>0.01235</v>
      </c>
      <c r="R144" s="226">
        <f>Q144*H144</f>
        <v>0.11115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137</v>
      </c>
      <c r="AT144" s="228" t="s">
        <v>129</v>
      </c>
      <c r="AU144" s="228" t="s">
        <v>84</v>
      </c>
      <c r="AY144" s="14" t="s">
        <v>117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82</v>
      </c>
      <c r="BK144" s="229">
        <f>ROUND(I144*H144,2)</f>
        <v>0</v>
      </c>
      <c r="BL144" s="14" t="s">
        <v>137</v>
      </c>
      <c r="BM144" s="228" t="s">
        <v>197</v>
      </c>
    </row>
    <row r="145" s="2" customFormat="1" ht="37.8" customHeight="1">
      <c r="A145" s="35"/>
      <c r="B145" s="36"/>
      <c r="C145" s="216" t="s">
        <v>198</v>
      </c>
      <c r="D145" s="216" t="s">
        <v>120</v>
      </c>
      <c r="E145" s="217" t="s">
        <v>199</v>
      </c>
      <c r="F145" s="218" t="s">
        <v>200</v>
      </c>
      <c r="G145" s="219" t="s">
        <v>136</v>
      </c>
      <c r="H145" s="220">
        <v>9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39</v>
      </c>
      <c r="O145" s="88"/>
      <c r="P145" s="226">
        <f>O145*H145</f>
        <v>0</v>
      </c>
      <c r="Q145" s="226">
        <v>4.0000000000000003E-05</v>
      </c>
      <c r="R145" s="226">
        <f>Q145*H145</f>
        <v>0.00036000000000000002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141</v>
      </c>
      <c r="AT145" s="228" t="s">
        <v>120</v>
      </c>
      <c r="AU145" s="228" t="s">
        <v>84</v>
      </c>
      <c r="AY145" s="14" t="s">
        <v>117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82</v>
      </c>
      <c r="BK145" s="229">
        <f>ROUND(I145*H145,2)</f>
        <v>0</v>
      </c>
      <c r="BL145" s="14" t="s">
        <v>141</v>
      </c>
      <c r="BM145" s="228" t="s">
        <v>201</v>
      </c>
    </row>
    <row r="146" s="2" customFormat="1" ht="33" customHeight="1">
      <c r="A146" s="35"/>
      <c r="B146" s="36"/>
      <c r="C146" s="230" t="s">
        <v>202</v>
      </c>
      <c r="D146" s="230" t="s">
        <v>129</v>
      </c>
      <c r="E146" s="231" t="s">
        <v>203</v>
      </c>
      <c r="F146" s="232" t="s">
        <v>204</v>
      </c>
      <c r="G146" s="233" t="s">
        <v>136</v>
      </c>
      <c r="H146" s="234">
        <v>168</v>
      </c>
      <c r="I146" s="235"/>
      <c r="J146" s="236">
        <f>ROUND(I146*H146,2)</f>
        <v>0</v>
      </c>
      <c r="K146" s="237"/>
      <c r="L146" s="238"/>
      <c r="M146" s="239" t="s">
        <v>1</v>
      </c>
      <c r="N146" s="240" t="s">
        <v>39</v>
      </c>
      <c r="O146" s="88"/>
      <c r="P146" s="226">
        <f>O146*H146</f>
        <v>0</v>
      </c>
      <c r="Q146" s="226">
        <v>0.00068999999999999997</v>
      </c>
      <c r="R146" s="226">
        <f>Q146*H146</f>
        <v>0.11592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205</v>
      </c>
      <c r="AT146" s="228" t="s">
        <v>129</v>
      </c>
      <c r="AU146" s="228" t="s">
        <v>84</v>
      </c>
      <c r="AY146" s="14" t="s">
        <v>117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82</v>
      </c>
      <c r="BK146" s="229">
        <f>ROUND(I146*H146,2)</f>
        <v>0</v>
      </c>
      <c r="BL146" s="14" t="s">
        <v>141</v>
      </c>
      <c r="BM146" s="228" t="s">
        <v>206</v>
      </c>
    </row>
    <row r="147" s="2" customFormat="1" ht="21.75" customHeight="1">
      <c r="A147" s="35"/>
      <c r="B147" s="36"/>
      <c r="C147" s="216" t="s">
        <v>207</v>
      </c>
      <c r="D147" s="216" t="s">
        <v>120</v>
      </c>
      <c r="E147" s="217" t="s">
        <v>208</v>
      </c>
      <c r="F147" s="218" t="s">
        <v>209</v>
      </c>
      <c r="G147" s="219" t="s">
        <v>177</v>
      </c>
      <c r="H147" s="220">
        <v>136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39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141</v>
      </c>
      <c r="AT147" s="228" t="s">
        <v>120</v>
      </c>
      <c r="AU147" s="228" t="s">
        <v>84</v>
      </c>
      <c r="AY147" s="14" t="s">
        <v>117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82</v>
      </c>
      <c r="BK147" s="229">
        <f>ROUND(I147*H147,2)</f>
        <v>0</v>
      </c>
      <c r="BL147" s="14" t="s">
        <v>141</v>
      </c>
      <c r="BM147" s="228" t="s">
        <v>210</v>
      </c>
    </row>
    <row r="148" s="2" customFormat="1" ht="16.5" customHeight="1">
      <c r="A148" s="35"/>
      <c r="B148" s="36"/>
      <c r="C148" s="230" t="s">
        <v>7</v>
      </c>
      <c r="D148" s="230" t="s">
        <v>129</v>
      </c>
      <c r="E148" s="231" t="s">
        <v>211</v>
      </c>
      <c r="F148" s="232" t="s">
        <v>212</v>
      </c>
      <c r="G148" s="233" t="s">
        <v>123</v>
      </c>
      <c r="H148" s="234">
        <v>51</v>
      </c>
      <c r="I148" s="235"/>
      <c r="J148" s="236">
        <f>ROUND(I148*H148,2)</f>
        <v>0</v>
      </c>
      <c r="K148" s="237"/>
      <c r="L148" s="238"/>
      <c r="M148" s="239" t="s">
        <v>1</v>
      </c>
      <c r="N148" s="240" t="s">
        <v>39</v>
      </c>
      <c r="O148" s="88"/>
      <c r="P148" s="226">
        <f>O148*H148</f>
        <v>0</v>
      </c>
      <c r="Q148" s="226">
        <v>1</v>
      </c>
      <c r="R148" s="226">
        <f>Q148*H148</f>
        <v>51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137</v>
      </c>
      <c r="AT148" s="228" t="s">
        <v>129</v>
      </c>
      <c r="AU148" s="228" t="s">
        <v>84</v>
      </c>
      <c r="AY148" s="14" t="s">
        <v>117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82</v>
      </c>
      <c r="BK148" s="229">
        <f>ROUND(I148*H148,2)</f>
        <v>0</v>
      </c>
      <c r="BL148" s="14" t="s">
        <v>137</v>
      </c>
      <c r="BM148" s="228" t="s">
        <v>213</v>
      </c>
    </row>
    <row r="149" s="2" customFormat="1" ht="16.5" customHeight="1">
      <c r="A149" s="35"/>
      <c r="B149" s="36"/>
      <c r="C149" s="230" t="s">
        <v>214</v>
      </c>
      <c r="D149" s="230" t="s">
        <v>129</v>
      </c>
      <c r="E149" s="231" t="s">
        <v>215</v>
      </c>
      <c r="F149" s="232" t="s">
        <v>216</v>
      </c>
      <c r="G149" s="233" t="s">
        <v>136</v>
      </c>
      <c r="H149" s="234">
        <v>600</v>
      </c>
      <c r="I149" s="235"/>
      <c r="J149" s="236">
        <f>ROUND(I149*H149,2)</f>
        <v>0</v>
      </c>
      <c r="K149" s="237"/>
      <c r="L149" s="238"/>
      <c r="M149" s="239" t="s">
        <v>1</v>
      </c>
      <c r="N149" s="240" t="s">
        <v>39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137</v>
      </c>
      <c r="AT149" s="228" t="s">
        <v>129</v>
      </c>
      <c r="AU149" s="228" t="s">
        <v>84</v>
      </c>
      <c r="AY149" s="14" t="s">
        <v>117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82</v>
      </c>
      <c r="BK149" s="229">
        <f>ROUND(I149*H149,2)</f>
        <v>0</v>
      </c>
      <c r="BL149" s="14" t="s">
        <v>137</v>
      </c>
      <c r="BM149" s="228" t="s">
        <v>217</v>
      </c>
    </row>
    <row r="150" s="2" customFormat="1" ht="24.15" customHeight="1">
      <c r="A150" s="35"/>
      <c r="B150" s="36"/>
      <c r="C150" s="216" t="s">
        <v>218</v>
      </c>
      <c r="D150" s="216" t="s">
        <v>120</v>
      </c>
      <c r="E150" s="217" t="s">
        <v>219</v>
      </c>
      <c r="F150" s="218" t="s">
        <v>220</v>
      </c>
      <c r="G150" s="219" t="s">
        <v>136</v>
      </c>
      <c r="H150" s="220">
        <v>387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39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141</v>
      </c>
      <c r="AT150" s="228" t="s">
        <v>120</v>
      </c>
      <c r="AU150" s="228" t="s">
        <v>84</v>
      </c>
      <c r="AY150" s="14" t="s">
        <v>117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82</v>
      </c>
      <c r="BK150" s="229">
        <f>ROUND(I150*H150,2)</f>
        <v>0</v>
      </c>
      <c r="BL150" s="14" t="s">
        <v>141</v>
      </c>
      <c r="BM150" s="228" t="s">
        <v>221</v>
      </c>
    </row>
    <row r="151" s="2" customFormat="1" ht="16.5" customHeight="1">
      <c r="A151" s="35"/>
      <c r="B151" s="36"/>
      <c r="C151" s="216" t="s">
        <v>222</v>
      </c>
      <c r="D151" s="216" t="s">
        <v>120</v>
      </c>
      <c r="E151" s="217" t="s">
        <v>223</v>
      </c>
      <c r="F151" s="218" t="s">
        <v>224</v>
      </c>
      <c r="G151" s="219" t="s">
        <v>225</v>
      </c>
      <c r="H151" s="220">
        <v>106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39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141</v>
      </c>
      <c r="AT151" s="228" t="s">
        <v>120</v>
      </c>
      <c r="AU151" s="228" t="s">
        <v>84</v>
      </c>
      <c r="AY151" s="14" t="s">
        <v>117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82</v>
      </c>
      <c r="BK151" s="229">
        <f>ROUND(I151*H151,2)</f>
        <v>0</v>
      </c>
      <c r="BL151" s="14" t="s">
        <v>141</v>
      </c>
      <c r="BM151" s="228" t="s">
        <v>226</v>
      </c>
    </row>
    <row r="152" s="2" customFormat="1" ht="24.15" customHeight="1">
      <c r="A152" s="35"/>
      <c r="B152" s="36"/>
      <c r="C152" s="216" t="s">
        <v>227</v>
      </c>
      <c r="D152" s="216" t="s">
        <v>120</v>
      </c>
      <c r="E152" s="217" t="s">
        <v>228</v>
      </c>
      <c r="F152" s="218" t="s">
        <v>229</v>
      </c>
      <c r="G152" s="219" t="s">
        <v>136</v>
      </c>
      <c r="H152" s="220">
        <v>76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39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141</v>
      </c>
      <c r="AT152" s="228" t="s">
        <v>120</v>
      </c>
      <c r="AU152" s="228" t="s">
        <v>84</v>
      </c>
      <c r="AY152" s="14" t="s">
        <v>117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82</v>
      </c>
      <c r="BK152" s="229">
        <f>ROUND(I152*H152,2)</f>
        <v>0</v>
      </c>
      <c r="BL152" s="14" t="s">
        <v>141</v>
      </c>
      <c r="BM152" s="228" t="s">
        <v>230</v>
      </c>
    </row>
    <row r="153" s="2" customFormat="1" ht="24.15" customHeight="1">
      <c r="A153" s="35"/>
      <c r="B153" s="36"/>
      <c r="C153" s="216" t="s">
        <v>231</v>
      </c>
      <c r="D153" s="216" t="s">
        <v>120</v>
      </c>
      <c r="E153" s="217" t="s">
        <v>232</v>
      </c>
      <c r="F153" s="218" t="s">
        <v>233</v>
      </c>
      <c r="G153" s="219" t="s">
        <v>225</v>
      </c>
      <c r="H153" s="220">
        <v>19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39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0.12</v>
      </c>
      <c r="T153" s="227">
        <f>S153*H153</f>
        <v>2.2799999999999998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141</v>
      </c>
      <c r="AT153" s="228" t="s">
        <v>120</v>
      </c>
      <c r="AU153" s="228" t="s">
        <v>84</v>
      </c>
      <c r="AY153" s="14" t="s">
        <v>117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82</v>
      </c>
      <c r="BK153" s="229">
        <f>ROUND(I153*H153,2)</f>
        <v>0</v>
      </c>
      <c r="BL153" s="14" t="s">
        <v>141</v>
      </c>
      <c r="BM153" s="228" t="s">
        <v>234</v>
      </c>
    </row>
    <row r="154" s="2" customFormat="1" ht="16.5" customHeight="1">
      <c r="A154" s="35"/>
      <c r="B154" s="36"/>
      <c r="C154" s="230" t="s">
        <v>235</v>
      </c>
      <c r="D154" s="230" t="s">
        <v>129</v>
      </c>
      <c r="E154" s="231" t="s">
        <v>236</v>
      </c>
      <c r="F154" s="232" t="s">
        <v>237</v>
      </c>
      <c r="G154" s="233" t="s">
        <v>238</v>
      </c>
      <c r="H154" s="234">
        <v>15</v>
      </c>
      <c r="I154" s="235"/>
      <c r="J154" s="236">
        <f>ROUND(I154*H154,2)</f>
        <v>0</v>
      </c>
      <c r="K154" s="237"/>
      <c r="L154" s="238"/>
      <c r="M154" s="239" t="s">
        <v>1</v>
      </c>
      <c r="N154" s="240" t="s">
        <v>39</v>
      </c>
      <c r="O154" s="88"/>
      <c r="P154" s="226">
        <f>O154*H154</f>
        <v>0</v>
      </c>
      <c r="Q154" s="226">
        <v>0.001</v>
      </c>
      <c r="R154" s="226">
        <f>Q154*H154</f>
        <v>0.014999999999999999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205</v>
      </c>
      <c r="AT154" s="228" t="s">
        <v>129</v>
      </c>
      <c r="AU154" s="228" t="s">
        <v>84</v>
      </c>
      <c r="AY154" s="14" t="s">
        <v>117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82</v>
      </c>
      <c r="BK154" s="229">
        <f>ROUND(I154*H154,2)</f>
        <v>0</v>
      </c>
      <c r="BL154" s="14" t="s">
        <v>141</v>
      </c>
      <c r="BM154" s="228" t="s">
        <v>239</v>
      </c>
    </row>
    <row r="155" s="2" customFormat="1" ht="16.5" customHeight="1">
      <c r="A155" s="35"/>
      <c r="B155" s="36"/>
      <c r="C155" s="216" t="s">
        <v>240</v>
      </c>
      <c r="D155" s="216" t="s">
        <v>120</v>
      </c>
      <c r="E155" s="217" t="s">
        <v>241</v>
      </c>
      <c r="F155" s="218" t="s">
        <v>242</v>
      </c>
      <c r="G155" s="219" t="s">
        <v>225</v>
      </c>
      <c r="H155" s="220">
        <v>106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39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141</v>
      </c>
      <c r="AT155" s="228" t="s">
        <v>120</v>
      </c>
      <c r="AU155" s="228" t="s">
        <v>84</v>
      </c>
      <c r="AY155" s="14" t="s">
        <v>117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82</v>
      </c>
      <c r="BK155" s="229">
        <f>ROUND(I155*H155,2)</f>
        <v>0</v>
      </c>
      <c r="BL155" s="14" t="s">
        <v>141</v>
      </c>
      <c r="BM155" s="228" t="s">
        <v>243</v>
      </c>
    </row>
    <row r="156" s="2" customFormat="1" ht="16.5" customHeight="1">
      <c r="A156" s="35"/>
      <c r="B156" s="36"/>
      <c r="C156" s="230" t="s">
        <v>244</v>
      </c>
      <c r="D156" s="230" t="s">
        <v>129</v>
      </c>
      <c r="E156" s="231" t="s">
        <v>245</v>
      </c>
      <c r="F156" s="232" t="s">
        <v>246</v>
      </c>
      <c r="G156" s="233" t="s">
        <v>123</v>
      </c>
      <c r="H156" s="234">
        <v>4</v>
      </c>
      <c r="I156" s="235"/>
      <c r="J156" s="236">
        <f>ROUND(I156*H156,2)</f>
        <v>0</v>
      </c>
      <c r="K156" s="237"/>
      <c r="L156" s="238"/>
      <c r="M156" s="239" t="s">
        <v>1</v>
      </c>
      <c r="N156" s="240" t="s">
        <v>39</v>
      </c>
      <c r="O156" s="88"/>
      <c r="P156" s="226">
        <f>O156*H156</f>
        <v>0</v>
      </c>
      <c r="Q156" s="226">
        <v>1</v>
      </c>
      <c r="R156" s="226">
        <f>Q156*H156</f>
        <v>4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137</v>
      </c>
      <c r="AT156" s="228" t="s">
        <v>129</v>
      </c>
      <c r="AU156" s="228" t="s">
        <v>84</v>
      </c>
      <c r="AY156" s="14" t="s">
        <v>117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82</v>
      </c>
      <c r="BK156" s="229">
        <f>ROUND(I156*H156,2)</f>
        <v>0</v>
      </c>
      <c r="BL156" s="14" t="s">
        <v>137</v>
      </c>
      <c r="BM156" s="228" t="s">
        <v>247</v>
      </c>
    </row>
    <row r="157" s="2" customFormat="1" ht="24.15" customHeight="1">
      <c r="A157" s="35"/>
      <c r="B157" s="36"/>
      <c r="C157" s="230" t="s">
        <v>248</v>
      </c>
      <c r="D157" s="230" t="s">
        <v>129</v>
      </c>
      <c r="E157" s="231" t="s">
        <v>249</v>
      </c>
      <c r="F157" s="232" t="s">
        <v>250</v>
      </c>
      <c r="G157" s="233" t="s">
        <v>123</v>
      </c>
      <c r="H157" s="234">
        <v>2.5</v>
      </c>
      <c r="I157" s="235"/>
      <c r="J157" s="236">
        <f>ROUND(I157*H157,2)</f>
        <v>0</v>
      </c>
      <c r="K157" s="237"/>
      <c r="L157" s="238"/>
      <c r="M157" s="239" t="s">
        <v>1</v>
      </c>
      <c r="N157" s="240" t="s">
        <v>39</v>
      </c>
      <c r="O157" s="88"/>
      <c r="P157" s="226">
        <f>O157*H157</f>
        <v>0</v>
      </c>
      <c r="Q157" s="226">
        <v>1</v>
      </c>
      <c r="R157" s="226">
        <f>Q157*H157</f>
        <v>2.5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205</v>
      </c>
      <c r="AT157" s="228" t="s">
        <v>129</v>
      </c>
      <c r="AU157" s="228" t="s">
        <v>84</v>
      </c>
      <c r="AY157" s="14" t="s">
        <v>117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82</v>
      </c>
      <c r="BK157" s="229">
        <f>ROUND(I157*H157,2)</f>
        <v>0</v>
      </c>
      <c r="BL157" s="14" t="s">
        <v>141</v>
      </c>
      <c r="BM157" s="228" t="s">
        <v>251</v>
      </c>
    </row>
    <row r="158" s="2" customFormat="1" ht="33" customHeight="1">
      <c r="A158" s="35"/>
      <c r="B158" s="36"/>
      <c r="C158" s="216" t="s">
        <v>252</v>
      </c>
      <c r="D158" s="216" t="s">
        <v>120</v>
      </c>
      <c r="E158" s="217" t="s">
        <v>253</v>
      </c>
      <c r="F158" s="218" t="s">
        <v>254</v>
      </c>
      <c r="G158" s="219" t="s">
        <v>225</v>
      </c>
      <c r="H158" s="220">
        <v>19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39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141</v>
      </c>
      <c r="AT158" s="228" t="s">
        <v>120</v>
      </c>
      <c r="AU158" s="228" t="s">
        <v>84</v>
      </c>
      <c r="AY158" s="14" t="s">
        <v>117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82</v>
      </c>
      <c r="BK158" s="229">
        <f>ROUND(I158*H158,2)</f>
        <v>0</v>
      </c>
      <c r="BL158" s="14" t="s">
        <v>141</v>
      </c>
      <c r="BM158" s="228" t="s">
        <v>255</v>
      </c>
    </row>
    <row r="159" s="2" customFormat="1" ht="24.15" customHeight="1">
      <c r="A159" s="35"/>
      <c r="B159" s="36"/>
      <c r="C159" s="216" t="s">
        <v>256</v>
      </c>
      <c r="D159" s="216" t="s">
        <v>120</v>
      </c>
      <c r="E159" s="217" t="s">
        <v>257</v>
      </c>
      <c r="F159" s="218" t="s">
        <v>258</v>
      </c>
      <c r="G159" s="219" t="s">
        <v>225</v>
      </c>
      <c r="H159" s="220">
        <v>19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39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141</v>
      </c>
      <c r="AT159" s="228" t="s">
        <v>120</v>
      </c>
      <c r="AU159" s="228" t="s">
        <v>84</v>
      </c>
      <c r="AY159" s="14" t="s">
        <v>117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82</v>
      </c>
      <c r="BK159" s="229">
        <f>ROUND(I159*H159,2)</f>
        <v>0</v>
      </c>
      <c r="BL159" s="14" t="s">
        <v>141</v>
      </c>
      <c r="BM159" s="228" t="s">
        <v>259</v>
      </c>
    </row>
    <row r="160" s="2" customFormat="1" ht="21.75" customHeight="1">
      <c r="A160" s="35"/>
      <c r="B160" s="36"/>
      <c r="C160" s="216" t="s">
        <v>260</v>
      </c>
      <c r="D160" s="216" t="s">
        <v>120</v>
      </c>
      <c r="E160" s="217" t="s">
        <v>261</v>
      </c>
      <c r="F160" s="218" t="s">
        <v>262</v>
      </c>
      <c r="G160" s="219" t="s">
        <v>146</v>
      </c>
      <c r="H160" s="220">
        <v>2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39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141</v>
      </c>
      <c r="AT160" s="228" t="s">
        <v>120</v>
      </c>
      <c r="AU160" s="228" t="s">
        <v>84</v>
      </c>
      <c r="AY160" s="14" t="s">
        <v>117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82</v>
      </c>
      <c r="BK160" s="229">
        <f>ROUND(I160*H160,2)</f>
        <v>0</v>
      </c>
      <c r="BL160" s="14" t="s">
        <v>141</v>
      </c>
      <c r="BM160" s="228" t="s">
        <v>263</v>
      </c>
    </row>
    <row r="161" s="12" customFormat="1" ht="22.8" customHeight="1">
      <c r="A161" s="12"/>
      <c r="B161" s="200"/>
      <c r="C161" s="201"/>
      <c r="D161" s="202" t="s">
        <v>73</v>
      </c>
      <c r="E161" s="214" t="s">
        <v>264</v>
      </c>
      <c r="F161" s="214" t="s">
        <v>265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SUM(P162:P163)</f>
        <v>0</v>
      </c>
      <c r="Q161" s="208"/>
      <c r="R161" s="209">
        <f>SUM(R162:R163)</f>
        <v>0</v>
      </c>
      <c r="S161" s="208"/>
      <c r="T161" s="210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131</v>
      </c>
      <c r="AT161" s="212" t="s">
        <v>73</v>
      </c>
      <c r="AU161" s="212" t="s">
        <v>82</v>
      </c>
      <c r="AY161" s="211" t="s">
        <v>117</v>
      </c>
      <c r="BK161" s="213">
        <f>SUM(BK162:BK163)</f>
        <v>0</v>
      </c>
    </row>
    <row r="162" s="2" customFormat="1" ht="16.5" customHeight="1">
      <c r="A162" s="35"/>
      <c r="B162" s="36"/>
      <c r="C162" s="216" t="s">
        <v>266</v>
      </c>
      <c r="D162" s="216" t="s">
        <v>120</v>
      </c>
      <c r="E162" s="217" t="s">
        <v>267</v>
      </c>
      <c r="F162" s="218" t="s">
        <v>268</v>
      </c>
      <c r="G162" s="219" t="s">
        <v>269</v>
      </c>
      <c r="H162" s="220">
        <v>40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39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82</v>
      </c>
      <c r="AT162" s="228" t="s">
        <v>120</v>
      </c>
      <c r="AU162" s="228" t="s">
        <v>84</v>
      </c>
      <c r="AY162" s="14" t="s">
        <v>117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82</v>
      </c>
      <c r="BK162" s="229">
        <f>ROUND(I162*H162,2)</f>
        <v>0</v>
      </c>
      <c r="BL162" s="14" t="s">
        <v>82</v>
      </c>
      <c r="BM162" s="228" t="s">
        <v>270</v>
      </c>
    </row>
    <row r="163" s="2" customFormat="1" ht="33" customHeight="1">
      <c r="A163" s="35"/>
      <c r="B163" s="36"/>
      <c r="C163" s="216" t="s">
        <v>271</v>
      </c>
      <c r="D163" s="216" t="s">
        <v>120</v>
      </c>
      <c r="E163" s="217" t="s">
        <v>272</v>
      </c>
      <c r="F163" s="218" t="s">
        <v>273</v>
      </c>
      <c r="G163" s="219" t="s">
        <v>146</v>
      </c>
      <c r="H163" s="220">
        <v>1</v>
      </c>
      <c r="I163" s="221"/>
      <c r="J163" s="222">
        <f>ROUND(I163*H163,2)</f>
        <v>0</v>
      </c>
      <c r="K163" s="223"/>
      <c r="L163" s="41"/>
      <c r="M163" s="241" t="s">
        <v>1</v>
      </c>
      <c r="N163" s="242" t="s">
        <v>39</v>
      </c>
      <c r="O163" s="243"/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141</v>
      </c>
      <c r="AT163" s="228" t="s">
        <v>120</v>
      </c>
      <c r="AU163" s="228" t="s">
        <v>84</v>
      </c>
      <c r="AY163" s="14" t="s">
        <v>117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82</v>
      </c>
      <c r="BK163" s="229">
        <f>ROUND(I163*H163,2)</f>
        <v>0</v>
      </c>
      <c r="BL163" s="14" t="s">
        <v>141</v>
      </c>
      <c r="BM163" s="228" t="s">
        <v>274</v>
      </c>
    </row>
    <row r="164" s="2" customFormat="1" ht="6.96" customHeight="1">
      <c r="A164" s="35"/>
      <c r="B164" s="63"/>
      <c r="C164" s="64"/>
      <c r="D164" s="64"/>
      <c r="E164" s="64"/>
      <c r="F164" s="64"/>
      <c r="G164" s="64"/>
      <c r="H164" s="64"/>
      <c r="I164" s="64"/>
      <c r="J164" s="64"/>
      <c r="K164" s="64"/>
      <c r="L164" s="41"/>
      <c r="M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</row>
  </sheetData>
  <sheetProtection sheet="1" autoFilter="0" formatColumns="0" formatRows="0" objects="1" scenarios="1" spinCount="100000" saltValue="nlv75RLLAnCD82c8bmFyEr4MmHJrWRzT9177qXQ60CG3LLJ4WYv/I8KWmj/SUULVaVzTR23XT3/T3RBCWC79Ew==" hashValue="Zo5KK5q5jsgPrGRm/ydtsgrPtZ3Y8w/hMFkk0dB17pfrdeG6u8X7Ekj63c0IJPsn7lZImoa9CQJSLcF9VOsUtQ==" algorithmName="SHA-512" password="CC35"/>
  <autoFilter ref="C121:K16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88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Nová trafostanice městského koupaliště Kyjov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89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275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10. 10. 2022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ROUND((SUM(BE122:BE145)),  2)</f>
        <v>0</v>
      </c>
      <c r="G33" s="35"/>
      <c r="H33" s="35"/>
      <c r="I33" s="152">
        <v>0.20999999999999999</v>
      </c>
      <c r="J33" s="151">
        <f>ROUND(((SUM(BE122:BE145))*I33),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ROUND((SUM(BF122:BF145)),  2)</f>
        <v>0</v>
      </c>
      <c r="G34" s="35"/>
      <c r="H34" s="35"/>
      <c r="I34" s="152">
        <v>0.14999999999999999</v>
      </c>
      <c r="J34" s="151">
        <f>ROUND(((SUM(BF122:BF145))*I34),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ROUND((SUM(BG122:BG145)),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ROUND((SUM(BH122:BH145)),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ROUND((SUM(BI122:BI145)),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Nová trafostanice městského koupaliště Kyjov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SO01 - Trafostanice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Kyjov, ul. Mezivodí</v>
      </c>
      <c r="G89" s="37"/>
      <c r="H89" s="37"/>
      <c r="I89" s="29" t="s">
        <v>22</v>
      </c>
      <c r="J89" s="76" t="str">
        <f>IF(J12="","",J12)</f>
        <v>10. 10. 2022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92</v>
      </c>
      <c r="D94" s="173"/>
      <c r="E94" s="173"/>
      <c r="F94" s="173"/>
      <c r="G94" s="173"/>
      <c r="H94" s="173"/>
      <c r="I94" s="173"/>
      <c r="J94" s="174" t="s">
        <v>93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94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hidden="1" s="9" customFormat="1" ht="24.96" customHeight="1">
      <c r="A97" s="9"/>
      <c r="B97" s="176"/>
      <c r="C97" s="177"/>
      <c r="D97" s="178" t="s">
        <v>96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97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6"/>
      <c r="C99" s="177"/>
      <c r="D99" s="178" t="s">
        <v>98</v>
      </c>
      <c r="E99" s="179"/>
      <c r="F99" s="179"/>
      <c r="G99" s="179"/>
      <c r="H99" s="179"/>
      <c r="I99" s="179"/>
      <c r="J99" s="180">
        <f>J126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2"/>
      <c r="C100" s="183"/>
      <c r="D100" s="184" t="s">
        <v>276</v>
      </c>
      <c r="E100" s="185"/>
      <c r="F100" s="185"/>
      <c r="G100" s="185"/>
      <c r="H100" s="185"/>
      <c r="I100" s="185"/>
      <c r="J100" s="186">
        <f>J127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100</v>
      </c>
      <c r="E101" s="185"/>
      <c r="F101" s="185"/>
      <c r="G101" s="185"/>
      <c r="H101" s="185"/>
      <c r="I101" s="185"/>
      <c r="J101" s="186">
        <f>J131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101</v>
      </c>
      <c r="E102" s="185"/>
      <c r="F102" s="185"/>
      <c r="G102" s="185"/>
      <c r="H102" s="185"/>
      <c r="I102" s="185"/>
      <c r="J102" s="186">
        <f>J141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/>
    <row r="106" hidden="1"/>
    <row r="107" hidden="1"/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102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Nová trafostanice městského koupaliště Kyjov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89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SO01 - Trafostanice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>Kyjov, ul. Mezivodí</v>
      </c>
      <c r="G116" s="37"/>
      <c r="H116" s="37"/>
      <c r="I116" s="29" t="s">
        <v>22</v>
      </c>
      <c r="J116" s="76" t="str">
        <f>IF(J12="","",J12)</f>
        <v>10. 10. 2022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 xml:space="preserve"> </v>
      </c>
      <c r="G118" s="37"/>
      <c r="H118" s="37"/>
      <c r="I118" s="29" t="s">
        <v>30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103</v>
      </c>
      <c r="D121" s="191" t="s">
        <v>59</v>
      </c>
      <c r="E121" s="191" t="s">
        <v>55</v>
      </c>
      <c r="F121" s="191" t="s">
        <v>56</v>
      </c>
      <c r="G121" s="191" t="s">
        <v>104</v>
      </c>
      <c r="H121" s="191" t="s">
        <v>105</v>
      </c>
      <c r="I121" s="191" t="s">
        <v>106</v>
      </c>
      <c r="J121" s="192" t="s">
        <v>93</v>
      </c>
      <c r="K121" s="193" t="s">
        <v>107</v>
      </c>
      <c r="L121" s="194"/>
      <c r="M121" s="97" t="s">
        <v>1</v>
      </c>
      <c r="N121" s="98" t="s">
        <v>38</v>
      </c>
      <c r="O121" s="98" t="s">
        <v>108</v>
      </c>
      <c r="P121" s="98" t="s">
        <v>109</v>
      </c>
      <c r="Q121" s="98" t="s">
        <v>110</v>
      </c>
      <c r="R121" s="98" t="s">
        <v>111</v>
      </c>
      <c r="S121" s="98" t="s">
        <v>112</v>
      </c>
      <c r="T121" s="99" t="s">
        <v>113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114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P123+P126</f>
        <v>0</v>
      </c>
      <c r="Q122" s="101"/>
      <c r="R122" s="197">
        <f>R123+R126</f>
        <v>5.3360400000000006</v>
      </c>
      <c r="S122" s="101"/>
      <c r="T122" s="198">
        <f>T123+T126</f>
        <v>2.2000000000000002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73</v>
      </c>
      <c r="AU122" s="14" t="s">
        <v>95</v>
      </c>
      <c r="BK122" s="199">
        <f>BK123+BK126</f>
        <v>0</v>
      </c>
    </row>
    <row r="123" s="12" customFormat="1" ht="25.92" customHeight="1">
      <c r="A123" s="12"/>
      <c r="B123" s="200"/>
      <c r="C123" s="201"/>
      <c r="D123" s="202" t="s">
        <v>73</v>
      </c>
      <c r="E123" s="203" t="s">
        <v>115</v>
      </c>
      <c r="F123" s="203" t="s">
        <v>116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82</v>
      </c>
      <c r="AT123" s="212" t="s">
        <v>73</v>
      </c>
      <c r="AU123" s="212" t="s">
        <v>74</v>
      </c>
      <c r="AY123" s="211" t="s">
        <v>117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73</v>
      </c>
      <c r="E124" s="214" t="s">
        <v>118</v>
      </c>
      <c r="F124" s="214" t="s">
        <v>119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P125</f>
        <v>0</v>
      </c>
      <c r="Q124" s="208"/>
      <c r="R124" s="209">
        <f>R125</f>
        <v>0</v>
      </c>
      <c r="S124" s="208"/>
      <c r="T124" s="210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82</v>
      </c>
      <c r="AT124" s="212" t="s">
        <v>73</v>
      </c>
      <c r="AU124" s="212" t="s">
        <v>82</v>
      </c>
      <c r="AY124" s="211" t="s">
        <v>117</v>
      </c>
      <c r="BK124" s="213">
        <f>BK125</f>
        <v>0</v>
      </c>
    </row>
    <row r="125" s="2" customFormat="1" ht="16.5" customHeight="1">
      <c r="A125" s="35"/>
      <c r="B125" s="36"/>
      <c r="C125" s="216" t="s">
        <v>82</v>
      </c>
      <c r="D125" s="216" t="s">
        <v>120</v>
      </c>
      <c r="E125" s="217" t="s">
        <v>121</v>
      </c>
      <c r="F125" s="218" t="s">
        <v>122</v>
      </c>
      <c r="G125" s="219" t="s">
        <v>123</v>
      </c>
      <c r="H125" s="220">
        <v>33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124</v>
      </c>
      <c r="AT125" s="228" t="s">
        <v>120</v>
      </c>
      <c r="AU125" s="228" t="s">
        <v>84</v>
      </c>
      <c r="AY125" s="14" t="s">
        <v>117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82</v>
      </c>
      <c r="BK125" s="229">
        <f>ROUND(I125*H125,2)</f>
        <v>0</v>
      </c>
      <c r="BL125" s="14" t="s">
        <v>124</v>
      </c>
      <c r="BM125" s="228" t="s">
        <v>277</v>
      </c>
    </row>
    <row r="126" s="12" customFormat="1" ht="25.92" customHeight="1">
      <c r="A126" s="12"/>
      <c r="B126" s="200"/>
      <c r="C126" s="201"/>
      <c r="D126" s="202" t="s">
        <v>73</v>
      </c>
      <c r="E126" s="203" t="s">
        <v>129</v>
      </c>
      <c r="F126" s="203" t="s">
        <v>130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P127+P131+P141</f>
        <v>0</v>
      </c>
      <c r="Q126" s="208"/>
      <c r="R126" s="209">
        <f>R127+R131+R141</f>
        <v>5.3360400000000006</v>
      </c>
      <c r="S126" s="208"/>
      <c r="T126" s="210">
        <f>T127+T131+T141</f>
        <v>2.2000000000000002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131</v>
      </c>
      <c r="AT126" s="212" t="s">
        <v>73</v>
      </c>
      <c r="AU126" s="212" t="s">
        <v>74</v>
      </c>
      <c r="AY126" s="211" t="s">
        <v>117</v>
      </c>
      <c r="BK126" s="213">
        <f>BK127+BK131+BK141</f>
        <v>0</v>
      </c>
    </row>
    <row r="127" s="12" customFormat="1" ht="22.8" customHeight="1">
      <c r="A127" s="12"/>
      <c r="B127" s="200"/>
      <c r="C127" s="201"/>
      <c r="D127" s="202" t="s">
        <v>73</v>
      </c>
      <c r="E127" s="214" t="s">
        <v>278</v>
      </c>
      <c r="F127" s="214" t="s">
        <v>279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SUM(P128:P130)</f>
        <v>0</v>
      </c>
      <c r="Q127" s="208"/>
      <c r="R127" s="209">
        <f>SUM(R128:R130)</f>
        <v>4.0000000000000003E-05</v>
      </c>
      <c r="S127" s="208"/>
      <c r="T127" s="210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131</v>
      </c>
      <c r="AT127" s="212" t="s">
        <v>73</v>
      </c>
      <c r="AU127" s="212" t="s">
        <v>82</v>
      </c>
      <c r="AY127" s="211" t="s">
        <v>117</v>
      </c>
      <c r="BK127" s="213">
        <f>SUM(BK128:BK130)</f>
        <v>0</v>
      </c>
    </row>
    <row r="128" s="2" customFormat="1" ht="24.15" customHeight="1">
      <c r="A128" s="35"/>
      <c r="B128" s="36"/>
      <c r="C128" s="230" t="s">
        <v>84</v>
      </c>
      <c r="D128" s="230" t="s">
        <v>129</v>
      </c>
      <c r="E128" s="231" t="s">
        <v>280</v>
      </c>
      <c r="F128" s="232" t="s">
        <v>281</v>
      </c>
      <c r="G128" s="233" t="s">
        <v>146</v>
      </c>
      <c r="H128" s="234">
        <v>1</v>
      </c>
      <c r="I128" s="235"/>
      <c r="J128" s="236">
        <f>ROUND(I128*H128,2)</f>
        <v>0</v>
      </c>
      <c r="K128" s="237"/>
      <c r="L128" s="238"/>
      <c r="M128" s="239" t="s">
        <v>1</v>
      </c>
      <c r="N128" s="240" t="s">
        <v>39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205</v>
      </c>
      <c r="AT128" s="228" t="s">
        <v>129</v>
      </c>
      <c r="AU128" s="228" t="s">
        <v>84</v>
      </c>
      <c r="AY128" s="14" t="s">
        <v>117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82</v>
      </c>
      <c r="BK128" s="229">
        <f>ROUND(I128*H128,2)</f>
        <v>0</v>
      </c>
      <c r="BL128" s="14" t="s">
        <v>141</v>
      </c>
      <c r="BM128" s="228" t="s">
        <v>282</v>
      </c>
    </row>
    <row r="129" s="2" customFormat="1" ht="24.15" customHeight="1">
      <c r="A129" s="35"/>
      <c r="B129" s="36"/>
      <c r="C129" s="216" t="s">
        <v>131</v>
      </c>
      <c r="D129" s="216" t="s">
        <v>120</v>
      </c>
      <c r="E129" s="217" t="s">
        <v>283</v>
      </c>
      <c r="F129" s="218" t="s">
        <v>284</v>
      </c>
      <c r="G129" s="219" t="s">
        <v>146</v>
      </c>
      <c r="H129" s="220">
        <v>1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4.0000000000000003E-05</v>
      </c>
      <c r="R129" s="226">
        <f>Q129*H129</f>
        <v>4.0000000000000003E-05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141</v>
      </c>
      <c r="AT129" s="228" t="s">
        <v>120</v>
      </c>
      <c r="AU129" s="228" t="s">
        <v>84</v>
      </c>
      <c r="AY129" s="14" t="s">
        <v>117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82</v>
      </c>
      <c r="BK129" s="229">
        <f>ROUND(I129*H129,2)</f>
        <v>0</v>
      </c>
      <c r="BL129" s="14" t="s">
        <v>141</v>
      </c>
      <c r="BM129" s="228" t="s">
        <v>285</v>
      </c>
    </row>
    <row r="130" s="2" customFormat="1" ht="21.75" customHeight="1">
      <c r="A130" s="35"/>
      <c r="B130" s="36"/>
      <c r="C130" s="230" t="s">
        <v>124</v>
      </c>
      <c r="D130" s="230" t="s">
        <v>129</v>
      </c>
      <c r="E130" s="231" t="s">
        <v>286</v>
      </c>
      <c r="F130" s="232" t="s">
        <v>287</v>
      </c>
      <c r="G130" s="233" t="s">
        <v>146</v>
      </c>
      <c r="H130" s="234">
        <v>1</v>
      </c>
      <c r="I130" s="235"/>
      <c r="J130" s="236">
        <f>ROUND(I130*H130,2)</f>
        <v>0</v>
      </c>
      <c r="K130" s="237"/>
      <c r="L130" s="238"/>
      <c r="M130" s="239" t="s">
        <v>1</v>
      </c>
      <c r="N130" s="240" t="s">
        <v>39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205</v>
      </c>
      <c r="AT130" s="228" t="s">
        <v>129</v>
      </c>
      <c r="AU130" s="228" t="s">
        <v>84</v>
      </c>
      <c r="AY130" s="14" t="s">
        <v>117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82</v>
      </c>
      <c r="BK130" s="229">
        <f>ROUND(I130*H130,2)</f>
        <v>0</v>
      </c>
      <c r="BL130" s="14" t="s">
        <v>141</v>
      </c>
      <c r="BM130" s="228" t="s">
        <v>288</v>
      </c>
    </row>
    <row r="131" s="12" customFormat="1" ht="22.8" customHeight="1">
      <c r="A131" s="12"/>
      <c r="B131" s="200"/>
      <c r="C131" s="201"/>
      <c r="D131" s="202" t="s">
        <v>73</v>
      </c>
      <c r="E131" s="214" t="s">
        <v>163</v>
      </c>
      <c r="F131" s="214" t="s">
        <v>164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SUM(P132:P140)</f>
        <v>0</v>
      </c>
      <c r="Q131" s="208"/>
      <c r="R131" s="209">
        <f>SUM(R132:R140)</f>
        <v>5.3360000000000003</v>
      </c>
      <c r="S131" s="208"/>
      <c r="T131" s="210">
        <f>SUM(T132:T140)</f>
        <v>2.2000000000000002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131</v>
      </c>
      <c r="AT131" s="212" t="s">
        <v>73</v>
      </c>
      <c r="AU131" s="212" t="s">
        <v>82</v>
      </c>
      <c r="AY131" s="211" t="s">
        <v>117</v>
      </c>
      <c r="BK131" s="213">
        <f>SUM(BK132:BK140)</f>
        <v>0</v>
      </c>
    </row>
    <row r="132" s="2" customFormat="1" ht="16.5" customHeight="1">
      <c r="A132" s="35"/>
      <c r="B132" s="36"/>
      <c r="C132" s="216" t="s">
        <v>143</v>
      </c>
      <c r="D132" s="216" t="s">
        <v>120</v>
      </c>
      <c r="E132" s="217" t="s">
        <v>223</v>
      </c>
      <c r="F132" s="218" t="s">
        <v>224</v>
      </c>
      <c r="G132" s="219" t="s">
        <v>225</v>
      </c>
      <c r="H132" s="220">
        <v>35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39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141</v>
      </c>
      <c r="AT132" s="228" t="s">
        <v>120</v>
      </c>
      <c r="AU132" s="228" t="s">
        <v>84</v>
      </c>
      <c r="AY132" s="14" t="s">
        <v>117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82</v>
      </c>
      <c r="BK132" s="229">
        <f>ROUND(I132*H132,2)</f>
        <v>0</v>
      </c>
      <c r="BL132" s="14" t="s">
        <v>141</v>
      </c>
      <c r="BM132" s="228" t="s">
        <v>289</v>
      </c>
    </row>
    <row r="133" s="2" customFormat="1" ht="24.15" customHeight="1">
      <c r="A133" s="35"/>
      <c r="B133" s="36"/>
      <c r="C133" s="216" t="s">
        <v>148</v>
      </c>
      <c r="D133" s="216" t="s">
        <v>120</v>
      </c>
      <c r="E133" s="217" t="s">
        <v>290</v>
      </c>
      <c r="F133" s="218" t="s">
        <v>291</v>
      </c>
      <c r="G133" s="219" t="s">
        <v>177</v>
      </c>
      <c r="H133" s="220">
        <v>35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141</v>
      </c>
      <c r="AT133" s="228" t="s">
        <v>120</v>
      </c>
      <c r="AU133" s="228" t="s">
        <v>84</v>
      </c>
      <c r="AY133" s="14" t="s">
        <v>117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82</v>
      </c>
      <c r="BK133" s="229">
        <f>ROUND(I133*H133,2)</f>
        <v>0</v>
      </c>
      <c r="BL133" s="14" t="s">
        <v>141</v>
      </c>
      <c r="BM133" s="228" t="s">
        <v>292</v>
      </c>
    </row>
    <row r="134" s="2" customFormat="1" ht="24.15" customHeight="1">
      <c r="A134" s="35"/>
      <c r="B134" s="36"/>
      <c r="C134" s="216" t="s">
        <v>152</v>
      </c>
      <c r="D134" s="216" t="s">
        <v>120</v>
      </c>
      <c r="E134" s="217" t="s">
        <v>175</v>
      </c>
      <c r="F134" s="218" t="s">
        <v>176</v>
      </c>
      <c r="G134" s="219" t="s">
        <v>177</v>
      </c>
      <c r="H134" s="220">
        <v>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39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2.2000000000000002</v>
      </c>
      <c r="T134" s="227">
        <f>S134*H134</f>
        <v>2.2000000000000002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141</v>
      </c>
      <c r="AT134" s="228" t="s">
        <v>120</v>
      </c>
      <c r="AU134" s="228" t="s">
        <v>84</v>
      </c>
      <c r="AY134" s="14" t="s">
        <v>117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82</v>
      </c>
      <c r="BK134" s="229">
        <f>ROUND(I134*H134,2)</f>
        <v>0</v>
      </c>
      <c r="BL134" s="14" t="s">
        <v>141</v>
      </c>
      <c r="BM134" s="228" t="s">
        <v>293</v>
      </c>
    </row>
    <row r="135" s="2" customFormat="1" ht="33" customHeight="1">
      <c r="A135" s="35"/>
      <c r="B135" s="36"/>
      <c r="C135" s="216" t="s">
        <v>156</v>
      </c>
      <c r="D135" s="216" t="s">
        <v>120</v>
      </c>
      <c r="E135" s="217" t="s">
        <v>294</v>
      </c>
      <c r="F135" s="218" t="s">
        <v>295</v>
      </c>
      <c r="G135" s="219" t="s">
        <v>177</v>
      </c>
      <c r="H135" s="220">
        <v>19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39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141</v>
      </c>
      <c r="AT135" s="228" t="s">
        <v>120</v>
      </c>
      <c r="AU135" s="228" t="s">
        <v>84</v>
      </c>
      <c r="AY135" s="14" t="s">
        <v>117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82</v>
      </c>
      <c r="BK135" s="229">
        <f>ROUND(I135*H135,2)</f>
        <v>0</v>
      </c>
      <c r="BL135" s="14" t="s">
        <v>141</v>
      </c>
      <c r="BM135" s="228" t="s">
        <v>296</v>
      </c>
    </row>
    <row r="136" s="2" customFormat="1" ht="21.75" customHeight="1">
      <c r="A136" s="35"/>
      <c r="B136" s="36"/>
      <c r="C136" s="216" t="s">
        <v>160</v>
      </c>
      <c r="D136" s="216" t="s">
        <v>120</v>
      </c>
      <c r="E136" s="217" t="s">
        <v>208</v>
      </c>
      <c r="F136" s="218" t="s">
        <v>209</v>
      </c>
      <c r="G136" s="219" t="s">
        <v>177</v>
      </c>
      <c r="H136" s="220">
        <v>35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39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141</v>
      </c>
      <c r="AT136" s="228" t="s">
        <v>120</v>
      </c>
      <c r="AU136" s="228" t="s">
        <v>84</v>
      </c>
      <c r="AY136" s="14" t="s">
        <v>117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82</v>
      </c>
      <c r="BK136" s="229">
        <f>ROUND(I136*H136,2)</f>
        <v>0</v>
      </c>
      <c r="BL136" s="14" t="s">
        <v>141</v>
      </c>
      <c r="BM136" s="228" t="s">
        <v>297</v>
      </c>
    </row>
    <row r="137" s="2" customFormat="1" ht="16.5" customHeight="1">
      <c r="A137" s="35"/>
      <c r="B137" s="36"/>
      <c r="C137" s="230" t="s">
        <v>165</v>
      </c>
      <c r="D137" s="230" t="s">
        <v>129</v>
      </c>
      <c r="E137" s="231" t="s">
        <v>298</v>
      </c>
      <c r="F137" s="232" t="s">
        <v>299</v>
      </c>
      <c r="G137" s="233" t="s">
        <v>123</v>
      </c>
      <c r="H137" s="234">
        <v>4</v>
      </c>
      <c r="I137" s="235"/>
      <c r="J137" s="236">
        <f>ROUND(I137*H137,2)</f>
        <v>0</v>
      </c>
      <c r="K137" s="237"/>
      <c r="L137" s="238"/>
      <c r="M137" s="239" t="s">
        <v>1</v>
      </c>
      <c r="N137" s="240" t="s">
        <v>39</v>
      </c>
      <c r="O137" s="88"/>
      <c r="P137" s="226">
        <f>O137*H137</f>
        <v>0</v>
      </c>
      <c r="Q137" s="226">
        <v>1</v>
      </c>
      <c r="R137" s="226">
        <f>Q137*H137</f>
        <v>4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137</v>
      </c>
      <c r="AT137" s="228" t="s">
        <v>129</v>
      </c>
      <c r="AU137" s="228" t="s">
        <v>84</v>
      </c>
      <c r="AY137" s="14" t="s">
        <v>117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82</v>
      </c>
      <c r="BK137" s="229">
        <f>ROUND(I137*H137,2)</f>
        <v>0</v>
      </c>
      <c r="BL137" s="14" t="s">
        <v>137</v>
      </c>
      <c r="BM137" s="228" t="s">
        <v>300</v>
      </c>
    </row>
    <row r="138" s="2" customFormat="1" ht="16.5" customHeight="1">
      <c r="A138" s="35"/>
      <c r="B138" s="36"/>
      <c r="C138" s="216" t="s">
        <v>169</v>
      </c>
      <c r="D138" s="216" t="s">
        <v>120</v>
      </c>
      <c r="E138" s="217" t="s">
        <v>301</v>
      </c>
      <c r="F138" s="218" t="s">
        <v>302</v>
      </c>
      <c r="G138" s="219" t="s">
        <v>225</v>
      </c>
      <c r="H138" s="220">
        <v>16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39</v>
      </c>
      <c r="O138" s="88"/>
      <c r="P138" s="226">
        <f>O138*H138</f>
        <v>0</v>
      </c>
      <c r="Q138" s="226">
        <v>0.083500000000000005</v>
      </c>
      <c r="R138" s="226">
        <f>Q138*H138</f>
        <v>1.3360000000000001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141</v>
      </c>
      <c r="AT138" s="228" t="s">
        <v>120</v>
      </c>
      <c r="AU138" s="228" t="s">
        <v>84</v>
      </c>
      <c r="AY138" s="14" t="s">
        <v>117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82</v>
      </c>
      <c r="BK138" s="229">
        <f>ROUND(I138*H138,2)</f>
        <v>0</v>
      </c>
      <c r="BL138" s="14" t="s">
        <v>141</v>
      </c>
      <c r="BM138" s="228" t="s">
        <v>303</v>
      </c>
    </row>
    <row r="139" s="2" customFormat="1" ht="16.5" customHeight="1">
      <c r="A139" s="35"/>
      <c r="B139" s="36"/>
      <c r="C139" s="216" t="s">
        <v>174</v>
      </c>
      <c r="D139" s="216" t="s">
        <v>120</v>
      </c>
      <c r="E139" s="217" t="s">
        <v>304</v>
      </c>
      <c r="F139" s="218" t="s">
        <v>305</v>
      </c>
      <c r="G139" s="219" t="s">
        <v>146</v>
      </c>
      <c r="H139" s="220">
        <v>1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39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141</v>
      </c>
      <c r="AT139" s="228" t="s">
        <v>120</v>
      </c>
      <c r="AU139" s="228" t="s">
        <v>84</v>
      </c>
      <c r="AY139" s="14" t="s">
        <v>117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82</v>
      </c>
      <c r="BK139" s="229">
        <f>ROUND(I139*H139,2)</f>
        <v>0</v>
      </c>
      <c r="BL139" s="14" t="s">
        <v>141</v>
      </c>
      <c r="BM139" s="228" t="s">
        <v>306</v>
      </c>
    </row>
    <row r="140" s="2" customFormat="1" ht="24.15" customHeight="1">
      <c r="A140" s="35"/>
      <c r="B140" s="36"/>
      <c r="C140" s="216" t="s">
        <v>179</v>
      </c>
      <c r="D140" s="216" t="s">
        <v>120</v>
      </c>
      <c r="E140" s="217" t="s">
        <v>215</v>
      </c>
      <c r="F140" s="218" t="s">
        <v>307</v>
      </c>
      <c r="G140" s="219" t="s">
        <v>225</v>
      </c>
      <c r="H140" s="220">
        <v>14.6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39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141</v>
      </c>
      <c r="AT140" s="228" t="s">
        <v>120</v>
      </c>
      <c r="AU140" s="228" t="s">
        <v>84</v>
      </c>
      <c r="AY140" s="14" t="s">
        <v>117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82</v>
      </c>
      <c r="BK140" s="229">
        <f>ROUND(I140*H140,2)</f>
        <v>0</v>
      </c>
      <c r="BL140" s="14" t="s">
        <v>141</v>
      </c>
      <c r="BM140" s="228" t="s">
        <v>308</v>
      </c>
    </row>
    <row r="141" s="12" customFormat="1" ht="22.8" customHeight="1">
      <c r="A141" s="12"/>
      <c r="B141" s="200"/>
      <c r="C141" s="201"/>
      <c r="D141" s="202" t="s">
        <v>73</v>
      </c>
      <c r="E141" s="214" t="s">
        <v>264</v>
      </c>
      <c r="F141" s="214" t="s">
        <v>265</v>
      </c>
      <c r="G141" s="201"/>
      <c r="H141" s="201"/>
      <c r="I141" s="204"/>
      <c r="J141" s="215">
        <f>BK141</f>
        <v>0</v>
      </c>
      <c r="K141" s="201"/>
      <c r="L141" s="206"/>
      <c r="M141" s="207"/>
      <c r="N141" s="208"/>
      <c r="O141" s="208"/>
      <c r="P141" s="209">
        <f>SUM(P142:P145)</f>
        <v>0</v>
      </c>
      <c r="Q141" s="208"/>
      <c r="R141" s="209">
        <f>SUM(R142:R145)</f>
        <v>0</v>
      </c>
      <c r="S141" s="208"/>
      <c r="T141" s="210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131</v>
      </c>
      <c r="AT141" s="212" t="s">
        <v>73</v>
      </c>
      <c r="AU141" s="212" t="s">
        <v>82</v>
      </c>
      <c r="AY141" s="211" t="s">
        <v>117</v>
      </c>
      <c r="BK141" s="213">
        <f>SUM(BK142:BK145)</f>
        <v>0</v>
      </c>
    </row>
    <row r="142" s="2" customFormat="1" ht="16.5" customHeight="1">
      <c r="A142" s="35"/>
      <c r="B142" s="36"/>
      <c r="C142" s="216" t="s">
        <v>183</v>
      </c>
      <c r="D142" s="216" t="s">
        <v>120</v>
      </c>
      <c r="E142" s="217" t="s">
        <v>267</v>
      </c>
      <c r="F142" s="218" t="s">
        <v>268</v>
      </c>
      <c r="G142" s="219" t="s">
        <v>269</v>
      </c>
      <c r="H142" s="220">
        <v>16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39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82</v>
      </c>
      <c r="AT142" s="228" t="s">
        <v>120</v>
      </c>
      <c r="AU142" s="228" t="s">
        <v>84</v>
      </c>
      <c r="AY142" s="14" t="s">
        <v>117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82</v>
      </c>
      <c r="BK142" s="229">
        <f>ROUND(I142*H142,2)</f>
        <v>0</v>
      </c>
      <c r="BL142" s="14" t="s">
        <v>82</v>
      </c>
      <c r="BM142" s="228" t="s">
        <v>309</v>
      </c>
    </row>
    <row r="143" s="2" customFormat="1" ht="33" customHeight="1">
      <c r="A143" s="35"/>
      <c r="B143" s="36"/>
      <c r="C143" s="216" t="s">
        <v>8</v>
      </c>
      <c r="D143" s="216" t="s">
        <v>120</v>
      </c>
      <c r="E143" s="217" t="s">
        <v>272</v>
      </c>
      <c r="F143" s="218" t="s">
        <v>273</v>
      </c>
      <c r="G143" s="219" t="s">
        <v>146</v>
      </c>
      <c r="H143" s="220">
        <v>1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141</v>
      </c>
      <c r="AT143" s="228" t="s">
        <v>120</v>
      </c>
      <c r="AU143" s="228" t="s">
        <v>84</v>
      </c>
      <c r="AY143" s="14" t="s">
        <v>117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82</v>
      </c>
      <c r="BK143" s="229">
        <f>ROUND(I143*H143,2)</f>
        <v>0</v>
      </c>
      <c r="BL143" s="14" t="s">
        <v>141</v>
      </c>
      <c r="BM143" s="228" t="s">
        <v>310</v>
      </c>
    </row>
    <row r="144" s="2" customFormat="1" ht="24.15" customHeight="1">
      <c r="A144" s="35"/>
      <c r="B144" s="36"/>
      <c r="C144" s="216" t="s">
        <v>190</v>
      </c>
      <c r="D144" s="216" t="s">
        <v>120</v>
      </c>
      <c r="E144" s="217" t="s">
        <v>311</v>
      </c>
      <c r="F144" s="218" t="s">
        <v>312</v>
      </c>
      <c r="G144" s="219" t="s">
        <v>146</v>
      </c>
      <c r="H144" s="220">
        <v>5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39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141</v>
      </c>
      <c r="AT144" s="228" t="s">
        <v>120</v>
      </c>
      <c r="AU144" s="228" t="s">
        <v>84</v>
      </c>
      <c r="AY144" s="14" t="s">
        <v>117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82</v>
      </c>
      <c r="BK144" s="229">
        <f>ROUND(I144*H144,2)</f>
        <v>0</v>
      </c>
      <c r="BL144" s="14" t="s">
        <v>141</v>
      </c>
      <c r="BM144" s="228" t="s">
        <v>313</v>
      </c>
    </row>
    <row r="145" s="2" customFormat="1" ht="24.15" customHeight="1">
      <c r="A145" s="35"/>
      <c r="B145" s="36"/>
      <c r="C145" s="216" t="s">
        <v>194</v>
      </c>
      <c r="D145" s="216" t="s">
        <v>120</v>
      </c>
      <c r="E145" s="217" t="s">
        <v>314</v>
      </c>
      <c r="F145" s="218" t="s">
        <v>315</v>
      </c>
      <c r="G145" s="219" t="s">
        <v>316</v>
      </c>
      <c r="H145" s="220">
        <v>1</v>
      </c>
      <c r="I145" s="221"/>
      <c r="J145" s="222">
        <f>ROUND(I145*H145,2)</f>
        <v>0</v>
      </c>
      <c r="K145" s="223"/>
      <c r="L145" s="41"/>
      <c r="M145" s="241" t="s">
        <v>1</v>
      </c>
      <c r="N145" s="242" t="s">
        <v>39</v>
      </c>
      <c r="O145" s="243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141</v>
      </c>
      <c r="AT145" s="228" t="s">
        <v>120</v>
      </c>
      <c r="AU145" s="228" t="s">
        <v>84</v>
      </c>
      <c r="AY145" s="14" t="s">
        <v>117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82</v>
      </c>
      <c r="BK145" s="229">
        <f>ROUND(I145*H145,2)</f>
        <v>0</v>
      </c>
      <c r="BL145" s="14" t="s">
        <v>141</v>
      </c>
      <c r="BM145" s="228" t="s">
        <v>317</v>
      </c>
    </row>
    <row r="146" s="2" customFormat="1" ht="6.96" customHeight="1">
      <c r="A146" s="35"/>
      <c r="B146" s="63"/>
      <c r="C146" s="64"/>
      <c r="D146" s="64"/>
      <c r="E146" s="64"/>
      <c r="F146" s="64"/>
      <c r="G146" s="64"/>
      <c r="H146" s="64"/>
      <c r="I146" s="64"/>
      <c r="J146" s="64"/>
      <c r="K146" s="64"/>
      <c r="L146" s="41"/>
      <c r="M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</sheetData>
  <sheetProtection sheet="1" autoFilter="0" formatColumns="0" formatRows="0" objects="1" scenarios="1" spinCount="100000" saltValue="ArAXey94boJ9WmFnDNIGszYOSqmZuW6QdnDrEcO36B+Ct4T35QTjEv0Xoo9VK1orVpUcLbbAmghkKHAU7cbiuQ==" hashValue="IDms9PRZgYT1a0FsCEHTBOzlaFy5Y3nsWAyWd845vE5dIBI5l31qhGZ8jK6Hdc42ig4ZaqlMsqdl6Z3AUGGlFg==" algorithmName="SHA-512" password="CC35"/>
  <autoFilter ref="C121:K14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kros</dc:creator>
  <cp:lastModifiedBy>kros</cp:lastModifiedBy>
  <dcterms:created xsi:type="dcterms:W3CDTF">2022-10-10T16:47:08Z</dcterms:created>
  <dcterms:modified xsi:type="dcterms:W3CDTF">2022-10-10T16:47:10Z</dcterms:modified>
</cp:coreProperties>
</file>