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OneDrive\Projekty\Slezska Ostrava\Hermanicka\ROZPOCET\"/>
    </mc:Choice>
  </mc:AlternateContent>
  <bookViews>
    <workbookView xWindow="0" yWindow="0" windowWidth="0" windowHeight="0"/>
  </bookViews>
  <sheets>
    <sheet name="Rekapitulace stavby" sheetId="1" r:id="rId1"/>
    <sheet name="01 - Bourací práce" sheetId="2" r:id="rId2"/>
    <sheet name="02 - Sanace suterénu" sheetId="3" r:id="rId3"/>
    <sheet name="03 - Střecha" sheetId="4" r:id="rId4"/>
    <sheet name="04 - Stavební úpravy domu..." sheetId="5" r:id="rId5"/>
    <sheet name="05 - Rekonstrukce čtyř bytů" sheetId="6" r:id="rId6"/>
    <sheet name="06 - Zateplení obálky budovy" sheetId="7" r:id="rId7"/>
    <sheet name="07 - ÚT byty" sheetId="8" r:id="rId8"/>
    <sheet name="08 - Zdravotechnika" sheetId="9" r:id="rId9"/>
    <sheet name="09 - Elektrotechnika" sheetId="10" r:id="rId10"/>
    <sheet name="10 - Vedlejší náklady" sheetId="11" r:id="rId11"/>
    <sheet name="Seznam figur" sheetId="12" r:id="rId12"/>
    <sheet name="Pokyny pro vyplnění" sheetId="13" r:id="rId13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'01 - Bourací práce'!$C$88:$K$290</definedName>
    <definedName name="_xlnm.Print_Area" localSheetId="1">'01 - Bourací práce'!$C$4:$J$39,'01 - Bourací práce'!$C$45:$J$70,'01 - Bourací práce'!$C$76:$K$290</definedName>
    <definedName name="_xlnm.Print_Titles" localSheetId="1">'01 - Bourací práce'!$88:$88</definedName>
    <definedName name="_xlnm._FilterDatabase" localSheetId="2" hidden="1">'02 - Sanace suterénu'!$C$90:$K$300</definedName>
    <definedName name="_xlnm.Print_Area" localSheetId="2">'02 - Sanace suterénu'!$C$4:$J$39,'02 - Sanace suterénu'!$C$45:$J$72,'02 - Sanace suterénu'!$C$78:$K$300</definedName>
    <definedName name="_xlnm.Print_Titles" localSheetId="2">'02 - Sanace suterénu'!$90:$90</definedName>
    <definedName name="_xlnm._FilterDatabase" localSheetId="3" hidden="1">'03 - Střecha'!$C$89:$K$414</definedName>
    <definedName name="_xlnm.Print_Area" localSheetId="3">'03 - Střecha'!$C$4:$J$39,'03 - Střecha'!$C$45:$J$71,'03 - Střecha'!$C$77:$K$414</definedName>
    <definedName name="_xlnm.Print_Titles" localSheetId="3">'03 - Střecha'!$89:$89</definedName>
    <definedName name="_xlnm._FilterDatabase" localSheetId="4" hidden="1">'04 - Stavební úpravy domu...'!$C$89:$K$212</definedName>
    <definedName name="_xlnm.Print_Area" localSheetId="4">'04 - Stavební úpravy domu...'!$C$4:$J$39,'04 - Stavební úpravy domu...'!$C$45:$J$71,'04 - Stavební úpravy domu...'!$C$77:$K$212</definedName>
    <definedName name="_xlnm.Print_Titles" localSheetId="4">'04 - Stavební úpravy domu...'!$89:$89</definedName>
    <definedName name="_xlnm._FilterDatabase" localSheetId="5" hidden="1">'05 - Rekonstrukce čtyř bytů'!$C$93:$K$534</definedName>
    <definedName name="_xlnm.Print_Area" localSheetId="5">'05 - Rekonstrukce čtyř bytů'!$C$4:$J$39,'05 - Rekonstrukce čtyř bytů'!$C$45:$J$75,'05 - Rekonstrukce čtyř bytů'!$C$81:$K$534</definedName>
    <definedName name="_xlnm.Print_Titles" localSheetId="5">'05 - Rekonstrukce čtyř bytů'!$93:$93</definedName>
    <definedName name="_xlnm._FilterDatabase" localSheetId="6" hidden="1">'06 - Zateplení obálky budovy'!$C$91:$K$678</definedName>
    <definedName name="_xlnm.Print_Area" localSheetId="6">'06 - Zateplení obálky budovy'!$C$4:$J$39,'06 - Zateplení obálky budovy'!$C$45:$J$73,'06 - Zateplení obálky budovy'!$C$79:$K$678</definedName>
    <definedName name="_xlnm.Print_Titles" localSheetId="6">'06 - Zateplení obálky budovy'!$91:$91</definedName>
    <definedName name="_xlnm._FilterDatabase" localSheetId="7" hidden="1">'07 - ÚT byty'!$C$83:$K$215</definedName>
    <definedName name="_xlnm.Print_Area" localSheetId="7">'07 - ÚT byty'!$C$4:$J$39,'07 - ÚT byty'!$C$45:$J$65,'07 - ÚT byty'!$C$71:$K$215</definedName>
    <definedName name="_xlnm.Print_Titles" localSheetId="7">'07 - ÚT byty'!$83:$83</definedName>
    <definedName name="_xlnm._FilterDatabase" localSheetId="8" hidden="1">'08 - Zdravotechnika'!$C$92:$K$466</definedName>
    <definedName name="_xlnm.Print_Area" localSheetId="8">'08 - Zdravotechnika'!$C$4:$J$39,'08 - Zdravotechnika'!$C$45:$J$74,'08 - Zdravotechnika'!$C$80:$K$466</definedName>
    <definedName name="_xlnm.Print_Titles" localSheetId="8">'08 - Zdravotechnika'!$92:$92</definedName>
    <definedName name="_xlnm._FilterDatabase" localSheetId="9" hidden="1">'09 - Elektrotechnika'!$C$81:$K$89</definedName>
    <definedName name="_xlnm.Print_Area" localSheetId="9">'09 - Elektrotechnika'!$C$4:$J$39,'09 - Elektrotechnika'!$C$45:$J$63,'09 - Elektrotechnika'!$C$69:$K$89</definedName>
    <definedName name="_xlnm.Print_Titles" localSheetId="9">'09 - Elektrotechnika'!$81:$81</definedName>
    <definedName name="_xlnm._FilterDatabase" localSheetId="10" hidden="1">'10 - Vedlejší náklady'!$C$81:$K$107</definedName>
    <definedName name="_xlnm.Print_Area" localSheetId="10">'10 - Vedlejší náklady'!$C$4:$J$39,'10 - Vedlejší náklady'!$C$45:$J$63,'10 - Vedlejší náklady'!$C$69:$K$107</definedName>
    <definedName name="_xlnm.Print_Titles" localSheetId="10">'10 - Vedlejší náklady'!$81:$81</definedName>
    <definedName name="_xlnm.Print_Area" localSheetId="11">'Seznam figur'!$C$4:$G$12</definedName>
    <definedName name="_xlnm.Print_Titles" localSheetId="11">'Seznam figur'!$9:$9</definedName>
    <definedName name="_xlnm.Print_Area" localSheetId="1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2" l="1" r="D7"/>
  <c i="11" r="J37"/>
  <c r="J36"/>
  <c i="1" r="AY64"/>
  <c i="11" r="J35"/>
  <c i="1" r="AX64"/>
  <c i="11"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99"/>
  <c r="BH99"/>
  <c r="BG99"/>
  <c r="BE99"/>
  <c r="T99"/>
  <c r="R99"/>
  <c r="P99"/>
  <c r="BI97"/>
  <c r="BH97"/>
  <c r="BG97"/>
  <c r="BE97"/>
  <c r="T97"/>
  <c r="R97"/>
  <c r="P97"/>
  <c r="BI95"/>
  <c r="BH95"/>
  <c r="BG95"/>
  <c r="BE95"/>
  <c r="T95"/>
  <c r="R95"/>
  <c r="P95"/>
  <c r="BI92"/>
  <c r="BH92"/>
  <c r="BG92"/>
  <c r="BE92"/>
  <c r="T92"/>
  <c r="R92"/>
  <c r="P92"/>
  <c r="BI89"/>
  <c r="BH89"/>
  <c r="BG89"/>
  <c r="BE89"/>
  <c r="T89"/>
  <c r="R89"/>
  <c r="P89"/>
  <c r="BI85"/>
  <c r="BH85"/>
  <c r="BG85"/>
  <c r="BE85"/>
  <c r="T85"/>
  <c r="T84"/>
  <c r="R85"/>
  <c r="R84"/>
  <c r="P85"/>
  <c r="P84"/>
  <c r="J79"/>
  <c r="J78"/>
  <c r="F78"/>
  <c r="F76"/>
  <c r="E74"/>
  <c r="J55"/>
  <c r="J54"/>
  <c r="F54"/>
  <c r="F52"/>
  <c r="E50"/>
  <c r="J18"/>
  <c r="E18"/>
  <c r="F79"/>
  <c r="J17"/>
  <c r="J12"/>
  <c r="J76"/>
  <c r="E7"/>
  <c r="E48"/>
  <c i="10" r="P87"/>
  <c r="J37"/>
  <c r="J36"/>
  <c i="1" r="AY63"/>
  <c i="10" r="J35"/>
  <c i="1" r="AX63"/>
  <c i="10" r="BI88"/>
  <c r="BH88"/>
  <c r="BG88"/>
  <c r="BE88"/>
  <c r="T88"/>
  <c r="T87"/>
  <c r="R88"/>
  <c r="R87"/>
  <c r="P88"/>
  <c r="BI85"/>
  <c r="BH85"/>
  <c r="BG85"/>
  <c r="BE85"/>
  <c r="T85"/>
  <c r="T84"/>
  <c r="T83"/>
  <c r="T82"/>
  <c r="R85"/>
  <c r="R84"/>
  <c r="P85"/>
  <c r="P84"/>
  <c r="P83"/>
  <c r="P82"/>
  <c i="1" r="AU63"/>
  <c i="10" r="J79"/>
  <c r="J78"/>
  <c r="F78"/>
  <c r="F76"/>
  <c r="E74"/>
  <c r="J55"/>
  <c r="J54"/>
  <c r="F54"/>
  <c r="F52"/>
  <c r="E50"/>
  <c r="J18"/>
  <c r="E18"/>
  <c r="F55"/>
  <c r="J17"/>
  <c r="J12"/>
  <c r="J52"/>
  <c r="E7"/>
  <c r="E72"/>
  <c i="9" r="J37"/>
  <c r="J36"/>
  <c i="1" r="AY62"/>
  <c i="9" r="J35"/>
  <c i="1" r="AX62"/>
  <c i="9" r="BI463"/>
  <c r="BH463"/>
  <c r="BG463"/>
  <c r="BE463"/>
  <c r="T463"/>
  <c r="R463"/>
  <c r="P463"/>
  <c r="BI458"/>
  <c r="BH458"/>
  <c r="BG458"/>
  <c r="BE458"/>
  <c r="T458"/>
  <c r="R458"/>
  <c r="P458"/>
  <c r="BI453"/>
  <c r="BH453"/>
  <c r="BG453"/>
  <c r="BE453"/>
  <c r="T453"/>
  <c r="R453"/>
  <c r="P453"/>
  <c r="BI450"/>
  <c r="BH450"/>
  <c r="BG450"/>
  <c r="BE450"/>
  <c r="T450"/>
  <c r="R450"/>
  <c r="P450"/>
  <c r="BI447"/>
  <c r="BH447"/>
  <c r="BG447"/>
  <c r="BE447"/>
  <c r="T447"/>
  <c r="R447"/>
  <c r="P447"/>
  <c r="BI442"/>
  <c r="BH442"/>
  <c r="BG442"/>
  <c r="BE442"/>
  <c r="T442"/>
  <c r="R442"/>
  <c r="P442"/>
  <c r="BI440"/>
  <c r="BH440"/>
  <c r="BG440"/>
  <c r="BE440"/>
  <c r="T440"/>
  <c r="R440"/>
  <c r="P440"/>
  <c r="BI438"/>
  <c r="BH438"/>
  <c r="BG438"/>
  <c r="BE438"/>
  <c r="T438"/>
  <c r="R438"/>
  <c r="P438"/>
  <c r="BI434"/>
  <c r="BH434"/>
  <c r="BG434"/>
  <c r="BE434"/>
  <c r="T434"/>
  <c r="R434"/>
  <c r="P434"/>
  <c r="BI431"/>
  <c r="BH431"/>
  <c r="BG431"/>
  <c r="BE431"/>
  <c r="T431"/>
  <c r="R431"/>
  <c r="P431"/>
  <c r="BI429"/>
  <c r="BH429"/>
  <c r="BG429"/>
  <c r="BE429"/>
  <c r="T429"/>
  <c r="R429"/>
  <c r="P429"/>
  <c r="BI426"/>
  <c r="BH426"/>
  <c r="BG426"/>
  <c r="BE426"/>
  <c r="T426"/>
  <c r="R426"/>
  <c r="P426"/>
  <c r="BI423"/>
  <c r="BH423"/>
  <c r="BG423"/>
  <c r="BE423"/>
  <c r="T423"/>
  <c r="R423"/>
  <c r="P423"/>
  <c r="BI420"/>
  <c r="BH420"/>
  <c r="BG420"/>
  <c r="BE420"/>
  <c r="T420"/>
  <c r="R420"/>
  <c r="P420"/>
  <c r="BI417"/>
  <c r="BH417"/>
  <c r="BG417"/>
  <c r="BE417"/>
  <c r="T417"/>
  <c r="R417"/>
  <c r="P417"/>
  <c r="BI414"/>
  <c r="BH414"/>
  <c r="BG414"/>
  <c r="BE414"/>
  <c r="T414"/>
  <c r="R414"/>
  <c r="P414"/>
  <c r="BI411"/>
  <c r="BH411"/>
  <c r="BG411"/>
  <c r="BE411"/>
  <c r="T411"/>
  <c r="R411"/>
  <c r="P411"/>
  <c r="BI408"/>
  <c r="BH408"/>
  <c r="BG408"/>
  <c r="BE408"/>
  <c r="T408"/>
  <c r="R408"/>
  <c r="P408"/>
  <c r="BI405"/>
  <c r="BH405"/>
  <c r="BG405"/>
  <c r="BE405"/>
  <c r="T405"/>
  <c r="R405"/>
  <c r="P405"/>
  <c r="BI402"/>
  <c r="BH402"/>
  <c r="BG402"/>
  <c r="BE402"/>
  <c r="T402"/>
  <c r="R402"/>
  <c r="P402"/>
  <c r="BI399"/>
  <c r="BH399"/>
  <c r="BG399"/>
  <c r="BE399"/>
  <c r="T399"/>
  <c r="R399"/>
  <c r="P399"/>
  <c r="BI396"/>
  <c r="BH396"/>
  <c r="BG396"/>
  <c r="BE396"/>
  <c r="T396"/>
  <c r="R396"/>
  <c r="P396"/>
  <c r="BI394"/>
  <c r="BH394"/>
  <c r="BG394"/>
  <c r="BE394"/>
  <c r="T394"/>
  <c r="R394"/>
  <c r="P394"/>
  <c r="BI391"/>
  <c r="BH391"/>
  <c r="BG391"/>
  <c r="BE391"/>
  <c r="T391"/>
  <c r="R391"/>
  <c r="P391"/>
  <c r="BI388"/>
  <c r="BH388"/>
  <c r="BG388"/>
  <c r="BE388"/>
  <c r="T388"/>
  <c r="R388"/>
  <c r="P388"/>
  <c r="BI385"/>
  <c r="BH385"/>
  <c r="BG385"/>
  <c r="BE385"/>
  <c r="T385"/>
  <c r="R385"/>
  <c r="P385"/>
  <c r="BI382"/>
  <c r="BH382"/>
  <c r="BG382"/>
  <c r="BE382"/>
  <c r="T382"/>
  <c r="R382"/>
  <c r="P382"/>
  <c r="BI379"/>
  <c r="BH379"/>
  <c r="BG379"/>
  <c r="BE379"/>
  <c r="T379"/>
  <c r="R379"/>
  <c r="P379"/>
  <c r="BI376"/>
  <c r="BH376"/>
  <c r="BG376"/>
  <c r="BE376"/>
  <c r="T376"/>
  <c r="R376"/>
  <c r="P376"/>
  <c r="BI373"/>
  <c r="BH373"/>
  <c r="BG373"/>
  <c r="BE373"/>
  <c r="T373"/>
  <c r="R373"/>
  <c r="P373"/>
  <c r="BI370"/>
  <c r="BH370"/>
  <c r="BG370"/>
  <c r="BE370"/>
  <c r="T370"/>
  <c r="R370"/>
  <c r="P370"/>
  <c r="BI367"/>
  <c r="BH367"/>
  <c r="BG367"/>
  <c r="BE367"/>
  <c r="T367"/>
  <c r="R367"/>
  <c r="P367"/>
  <c r="BI364"/>
  <c r="BH364"/>
  <c r="BG364"/>
  <c r="BE364"/>
  <c r="T364"/>
  <c r="R364"/>
  <c r="P364"/>
  <c r="BI361"/>
  <c r="BH361"/>
  <c r="BG361"/>
  <c r="BE361"/>
  <c r="T361"/>
  <c r="R361"/>
  <c r="P361"/>
  <c r="BI357"/>
  <c r="BH357"/>
  <c r="BG357"/>
  <c r="BE357"/>
  <c r="T357"/>
  <c r="R357"/>
  <c r="P357"/>
  <c r="BI354"/>
  <c r="BH354"/>
  <c r="BG354"/>
  <c r="BE354"/>
  <c r="T354"/>
  <c r="R354"/>
  <c r="P354"/>
  <c r="BI351"/>
  <c r="BH351"/>
  <c r="BG351"/>
  <c r="BE351"/>
  <c r="T351"/>
  <c r="R351"/>
  <c r="P351"/>
  <c r="BI348"/>
  <c r="BH348"/>
  <c r="BG348"/>
  <c r="BE348"/>
  <c r="T348"/>
  <c r="R348"/>
  <c r="P348"/>
  <c r="BI345"/>
  <c r="BH345"/>
  <c r="BG345"/>
  <c r="BE345"/>
  <c r="T345"/>
  <c r="R345"/>
  <c r="P345"/>
  <c r="BI342"/>
  <c r="BH342"/>
  <c r="BG342"/>
  <c r="BE342"/>
  <c r="T342"/>
  <c r="R342"/>
  <c r="P342"/>
  <c r="BI339"/>
  <c r="BH339"/>
  <c r="BG339"/>
  <c r="BE339"/>
  <c r="T339"/>
  <c r="R339"/>
  <c r="P339"/>
  <c r="BI336"/>
  <c r="BH336"/>
  <c r="BG336"/>
  <c r="BE336"/>
  <c r="T336"/>
  <c r="R336"/>
  <c r="P336"/>
  <c r="BI333"/>
  <c r="BH333"/>
  <c r="BG333"/>
  <c r="BE333"/>
  <c r="T333"/>
  <c r="R333"/>
  <c r="P333"/>
  <c r="BI329"/>
  <c r="BH329"/>
  <c r="BG329"/>
  <c r="BE329"/>
  <c r="T329"/>
  <c r="R329"/>
  <c r="P329"/>
  <c r="BI326"/>
  <c r="BH326"/>
  <c r="BG326"/>
  <c r="BE326"/>
  <c r="T326"/>
  <c r="R326"/>
  <c r="P326"/>
  <c r="BI323"/>
  <c r="BH323"/>
  <c r="BG323"/>
  <c r="BE323"/>
  <c r="T323"/>
  <c r="R323"/>
  <c r="P323"/>
  <c r="BI320"/>
  <c r="BH320"/>
  <c r="BG320"/>
  <c r="BE320"/>
  <c r="T320"/>
  <c r="R320"/>
  <c r="P320"/>
  <c r="BI317"/>
  <c r="BH317"/>
  <c r="BG317"/>
  <c r="BE317"/>
  <c r="T317"/>
  <c r="R317"/>
  <c r="P317"/>
  <c r="BI314"/>
  <c r="BH314"/>
  <c r="BG314"/>
  <c r="BE314"/>
  <c r="T314"/>
  <c r="R314"/>
  <c r="P314"/>
  <c r="BI311"/>
  <c r="BH311"/>
  <c r="BG311"/>
  <c r="BE311"/>
  <c r="T311"/>
  <c r="R311"/>
  <c r="P311"/>
  <c r="BI308"/>
  <c r="BH308"/>
  <c r="BG308"/>
  <c r="BE308"/>
  <c r="T308"/>
  <c r="R308"/>
  <c r="P308"/>
  <c r="BI305"/>
  <c r="BH305"/>
  <c r="BG305"/>
  <c r="BE305"/>
  <c r="T305"/>
  <c r="R305"/>
  <c r="P305"/>
  <c r="BI302"/>
  <c r="BH302"/>
  <c r="BG302"/>
  <c r="BE302"/>
  <c r="T302"/>
  <c r="R302"/>
  <c r="P302"/>
  <c r="BI299"/>
  <c r="BH299"/>
  <c r="BG299"/>
  <c r="BE299"/>
  <c r="T299"/>
  <c r="R299"/>
  <c r="P299"/>
  <c r="BI296"/>
  <c r="BH296"/>
  <c r="BG296"/>
  <c r="BE296"/>
  <c r="T296"/>
  <c r="R296"/>
  <c r="P296"/>
  <c r="BI293"/>
  <c r="BH293"/>
  <c r="BG293"/>
  <c r="BE293"/>
  <c r="T293"/>
  <c r="R293"/>
  <c r="P293"/>
  <c r="BI290"/>
  <c r="BH290"/>
  <c r="BG290"/>
  <c r="BE290"/>
  <c r="T290"/>
  <c r="R290"/>
  <c r="P290"/>
  <c r="BI287"/>
  <c r="BH287"/>
  <c r="BG287"/>
  <c r="BE287"/>
  <c r="T287"/>
  <c r="R287"/>
  <c r="P287"/>
  <c r="BI284"/>
  <c r="BH284"/>
  <c r="BG284"/>
  <c r="BE284"/>
  <c r="T284"/>
  <c r="R284"/>
  <c r="P284"/>
  <c r="BI281"/>
  <c r="BH281"/>
  <c r="BG281"/>
  <c r="BE281"/>
  <c r="T281"/>
  <c r="R281"/>
  <c r="P281"/>
  <c r="BI278"/>
  <c r="BH278"/>
  <c r="BG278"/>
  <c r="BE278"/>
  <c r="T278"/>
  <c r="R278"/>
  <c r="P278"/>
  <c r="BI275"/>
  <c r="BH275"/>
  <c r="BG275"/>
  <c r="BE275"/>
  <c r="T275"/>
  <c r="R275"/>
  <c r="P275"/>
  <c r="BI272"/>
  <c r="BH272"/>
  <c r="BG272"/>
  <c r="BE272"/>
  <c r="T272"/>
  <c r="R272"/>
  <c r="P272"/>
  <c r="BI269"/>
  <c r="BH269"/>
  <c r="BG269"/>
  <c r="BE269"/>
  <c r="T269"/>
  <c r="R269"/>
  <c r="P269"/>
  <c r="BI266"/>
  <c r="BH266"/>
  <c r="BG266"/>
  <c r="BE266"/>
  <c r="T266"/>
  <c r="R266"/>
  <c r="P266"/>
  <c r="BI262"/>
  <c r="BH262"/>
  <c r="BG262"/>
  <c r="BE262"/>
  <c r="T262"/>
  <c r="R262"/>
  <c r="P262"/>
  <c r="BI259"/>
  <c r="BH259"/>
  <c r="BG259"/>
  <c r="BE259"/>
  <c r="T259"/>
  <c r="R259"/>
  <c r="P259"/>
  <c r="BI256"/>
  <c r="BH256"/>
  <c r="BG256"/>
  <c r="BE256"/>
  <c r="T256"/>
  <c r="R256"/>
  <c r="P256"/>
  <c r="BI253"/>
  <c r="BH253"/>
  <c r="BG253"/>
  <c r="BE253"/>
  <c r="T253"/>
  <c r="R253"/>
  <c r="P253"/>
  <c r="BI250"/>
  <c r="BH250"/>
  <c r="BG250"/>
  <c r="BE250"/>
  <c r="T250"/>
  <c r="R250"/>
  <c r="P250"/>
  <c r="BI247"/>
  <c r="BH247"/>
  <c r="BG247"/>
  <c r="BE247"/>
  <c r="T247"/>
  <c r="R247"/>
  <c r="P247"/>
  <c r="BI244"/>
  <c r="BH244"/>
  <c r="BG244"/>
  <c r="BE244"/>
  <c r="T244"/>
  <c r="R244"/>
  <c r="P244"/>
  <c r="BI241"/>
  <c r="BH241"/>
  <c r="BG241"/>
  <c r="BE241"/>
  <c r="T241"/>
  <c r="R241"/>
  <c r="P241"/>
  <c r="BI238"/>
  <c r="BH238"/>
  <c r="BG238"/>
  <c r="BE238"/>
  <c r="T238"/>
  <c r="R238"/>
  <c r="P238"/>
  <c r="BI235"/>
  <c r="BH235"/>
  <c r="BG235"/>
  <c r="BE235"/>
  <c r="T235"/>
  <c r="R235"/>
  <c r="P235"/>
  <c r="BI232"/>
  <c r="BH232"/>
  <c r="BG232"/>
  <c r="BE232"/>
  <c r="T232"/>
  <c r="R232"/>
  <c r="P232"/>
  <c r="BI229"/>
  <c r="BH229"/>
  <c r="BG229"/>
  <c r="BE229"/>
  <c r="T229"/>
  <c r="R229"/>
  <c r="P229"/>
  <c r="BI226"/>
  <c r="BH226"/>
  <c r="BG226"/>
  <c r="BE226"/>
  <c r="T226"/>
  <c r="R226"/>
  <c r="P226"/>
  <c r="BI223"/>
  <c r="BH223"/>
  <c r="BG223"/>
  <c r="BE223"/>
  <c r="T223"/>
  <c r="R223"/>
  <c r="P223"/>
  <c r="BI220"/>
  <c r="BH220"/>
  <c r="BG220"/>
  <c r="BE220"/>
  <c r="T220"/>
  <c r="R220"/>
  <c r="P220"/>
  <c r="BI217"/>
  <c r="BH217"/>
  <c r="BG217"/>
  <c r="BE217"/>
  <c r="T217"/>
  <c r="R217"/>
  <c r="P217"/>
  <c r="BI214"/>
  <c r="BH214"/>
  <c r="BG214"/>
  <c r="BE214"/>
  <c r="T214"/>
  <c r="R214"/>
  <c r="P214"/>
  <c r="BI209"/>
  <c r="BH209"/>
  <c r="BG209"/>
  <c r="BE209"/>
  <c r="T209"/>
  <c r="R209"/>
  <c r="P209"/>
  <c r="BI205"/>
  <c r="BH205"/>
  <c r="BG205"/>
  <c r="BE205"/>
  <c r="T205"/>
  <c r="R205"/>
  <c r="P205"/>
  <c r="BI202"/>
  <c r="BH202"/>
  <c r="BG202"/>
  <c r="BE202"/>
  <c r="T202"/>
  <c r="R202"/>
  <c r="P202"/>
  <c r="BI199"/>
  <c r="BH199"/>
  <c r="BG199"/>
  <c r="BE199"/>
  <c r="T199"/>
  <c r="R199"/>
  <c r="P199"/>
  <c r="BI195"/>
  <c r="BH195"/>
  <c r="BG195"/>
  <c r="BE195"/>
  <c r="T195"/>
  <c r="R195"/>
  <c r="P195"/>
  <c r="BI192"/>
  <c r="BH192"/>
  <c r="BG192"/>
  <c r="BE192"/>
  <c r="T192"/>
  <c r="R192"/>
  <c r="P192"/>
  <c r="BI189"/>
  <c r="BH189"/>
  <c r="BG189"/>
  <c r="BE189"/>
  <c r="T189"/>
  <c r="R189"/>
  <c r="P189"/>
  <c r="BI186"/>
  <c r="BH186"/>
  <c r="BG186"/>
  <c r="BE186"/>
  <c r="T186"/>
  <c r="R186"/>
  <c r="P186"/>
  <c r="BI182"/>
  <c r="BH182"/>
  <c r="BG182"/>
  <c r="BE182"/>
  <c r="T182"/>
  <c r="R182"/>
  <c r="P182"/>
  <c r="BI177"/>
  <c r="BH177"/>
  <c r="BG177"/>
  <c r="BE177"/>
  <c r="T177"/>
  <c r="R177"/>
  <c r="P177"/>
  <c r="BI173"/>
  <c r="BH173"/>
  <c r="BG173"/>
  <c r="BE173"/>
  <c r="T173"/>
  <c r="R173"/>
  <c r="P173"/>
  <c r="BI165"/>
  <c r="BH165"/>
  <c r="BG165"/>
  <c r="BE165"/>
  <c r="T165"/>
  <c r="R165"/>
  <c r="P165"/>
  <c r="BI161"/>
  <c r="BH161"/>
  <c r="BG161"/>
  <c r="BE161"/>
  <c r="T161"/>
  <c r="R161"/>
  <c r="P161"/>
  <c r="BI158"/>
  <c r="BH158"/>
  <c r="BG158"/>
  <c r="BE158"/>
  <c r="T158"/>
  <c r="R158"/>
  <c r="P158"/>
  <c r="BI152"/>
  <c r="BH152"/>
  <c r="BG152"/>
  <c r="BE152"/>
  <c r="T152"/>
  <c r="T151"/>
  <c r="R152"/>
  <c r="R151"/>
  <c r="P152"/>
  <c r="P151"/>
  <c r="BI148"/>
  <c r="BH148"/>
  <c r="BG148"/>
  <c r="BE148"/>
  <c r="T148"/>
  <c r="R148"/>
  <c r="P148"/>
  <c r="BI144"/>
  <c r="BH144"/>
  <c r="BG144"/>
  <c r="BE144"/>
  <c r="T144"/>
  <c r="R144"/>
  <c r="P144"/>
  <c r="BI141"/>
  <c r="BH141"/>
  <c r="BG141"/>
  <c r="BE141"/>
  <c r="T141"/>
  <c r="R141"/>
  <c r="P141"/>
  <c r="BI138"/>
  <c r="BH138"/>
  <c r="BG138"/>
  <c r="BE138"/>
  <c r="T138"/>
  <c r="R138"/>
  <c r="P138"/>
  <c r="BI134"/>
  <c r="BH134"/>
  <c r="BG134"/>
  <c r="BE134"/>
  <c r="T134"/>
  <c r="R134"/>
  <c r="P134"/>
  <c r="BI129"/>
  <c r="BH129"/>
  <c r="BG129"/>
  <c r="BE129"/>
  <c r="T129"/>
  <c r="R129"/>
  <c r="P129"/>
  <c r="BI125"/>
  <c r="BH125"/>
  <c r="BG125"/>
  <c r="BE125"/>
  <c r="T125"/>
  <c r="R125"/>
  <c r="P125"/>
  <c r="BI121"/>
  <c r="BH121"/>
  <c r="BG121"/>
  <c r="BE121"/>
  <c r="T121"/>
  <c r="R121"/>
  <c r="P121"/>
  <c r="BI118"/>
  <c r="BH118"/>
  <c r="BG118"/>
  <c r="BE118"/>
  <c r="T118"/>
  <c r="R118"/>
  <c r="P118"/>
  <c r="BI114"/>
  <c r="BH114"/>
  <c r="BG114"/>
  <c r="BE114"/>
  <c r="T114"/>
  <c r="R114"/>
  <c r="P114"/>
  <c r="BI109"/>
  <c r="BH109"/>
  <c r="BG109"/>
  <c r="BE109"/>
  <c r="T109"/>
  <c r="R109"/>
  <c r="P109"/>
  <c r="BI106"/>
  <c r="BH106"/>
  <c r="BG106"/>
  <c r="BE106"/>
  <c r="T106"/>
  <c r="R106"/>
  <c r="P106"/>
  <c r="BI101"/>
  <c r="BH101"/>
  <c r="BG101"/>
  <c r="BE101"/>
  <c r="T101"/>
  <c r="R101"/>
  <c r="P101"/>
  <c r="BI96"/>
  <c r="BH96"/>
  <c r="BG96"/>
  <c r="BE96"/>
  <c r="T96"/>
  <c r="R96"/>
  <c r="P96"/>
  <c r="J90"/>
  <c r="J89"/>
  <c r="F89"/>
  <c r="F87"/>
  <c r="E85"/>
  <c r="J55"/>
  <c r="J54"/>
  <c r="F54"/>
  <c r="F52"/>
  <c r="E50"/>
  <c r="J18"/>
  <c r="E18"/>
  <c r="F55"/>
  <c r="J17"/>
  <c r="J12"/>
  <c r="J52"/>
  <c r="E7"/>
  <c r="E48"/>
  <c i="8" r="J37"/>
  <c r="J36"/>
  <c i="1" r="AY61"/>
  <c i="8" r="J35"/>
  <c i="1" r="AX61"/>
  <c i="8" r="BI213"/>
  <c r="BH213"/>
  <c r="BG213"/>
  <c r="BE213"/>
  <c r="T213"/>
  <c r="R213"/>
  <c r="P213"/>
  <c r="BI208"/>
  <c r="BH208"/>
  <c r="BG208"/>
  <c r="BE208"/>
  <c r="T208"/>
  <c r="R208"/>
  <c r="P208"/>
  <c r="BI203"/>
  <c r="BH203"/>
  <c r="BG203"/>
  <c r="BE203"/>
  <c r="T203"/>
  <c r="R203"/>
  <c r="P203"/>
  <c r="BI198"/>
  <c r="BH198"/>
  <c r="BG198"/>
  <c r="BE198"/>
  <c r="T198"/>
  <c r="R198"/>
  <c r="P198"/>
  <c r="BI193"/>
  <c r="BH193"/>
  <c r="BG193"/>
  <c r="BE193"/>
  <c r="T193"/>
  <c r="R193"/>
  <c r="P193"/>
  <c r="BI188"/>
  <c r="BH188"/>
  <c r="BG188"/>
  <c r="BE188"/>
  <c r="T188"/>
  <c r="R188"/>
  <c r="P188"/>
  <c r="BI185"/>
  <c r="BH185"/>
  <c r="BG185"/>
  <c r="BE185"/>
  <c r="T185"/>
  <c r="R185"/>
  <c r="P185"/>
  <c r="BI181"/>
  <c r="BH181"/>
  <c r="BG181"/>
  <c r="BE181"/>
  <c r="T181"/>
  <c r="R181"/>
  <c r="P181"/>
  <c r="BI178"/>
  <c r="BH178"/>
  <c r="BG178"/>
  <c r="BE178"/>
  <c r="T178"/>
  <c r="R178"/>
  <c r="P178"/>
  <c r="BI175"/>
  <c r="BH175"/>
  <c r="BG175"/>
  <c r="BE175"/>
  <c r="T175"/>
  <c r="R175"/>
  <c r="P175"/>
  <c r="BI172"/>
  <c r="BH172"/>
  <c r="BG172"/>
  <c r="BE172"/>
  <c r="T172"/>
  <c r="R172"/>
  <c r="P172"/>
  <c r="BI169"/>
  <c r="BH169"/>
  <c r="BG169"/>
  <c r="BE169"/>
  <c r="T169"/>
  <c r="R169"/>
  <c r="P169"/>
  <c r="BI166"/>
  <c r="BH166"/>
  <c r="BG166"/>
  <c r="BE166"/>
  <c r="T166"/>
  <c r="R166"/>
  <c r="P166"/>
  <c r="BI163"/>
  <c r="BH163"/>
  <c r="BG163"/>
  <c r="BE163"/>
  <c r="T163"/>
  <c r="R163"/>
  <c r="P163"/>
  <c r="BI160"/>
  <c r="BH160"/>
  <c r="BG160"/>
  <c r="BE160"/>
  <c r="T160"/>
  <c r="R160"/>
  <c r="P160"/>
  <c r="BI157"/>
  <c r="BH157"/>
  <c r="BG157"/>
  <c r="BE157"/>
  <c r="T157"/>
  <c r="R157"/>
  <c r="P157"/>
  <c r="BI154"/>
  <c r="BH154"/>
  <c r="BG154"/>
  <c r="BE154"/>
  <c r="T154"/>
  <c r="R154"/>
  <c r="P154"/>
  <c r="BI151"/>
  <c r="BH151"/>
  <c r="BG151"/>
  <c r="BE151"/>
  <c r="T151"/>
  <c r="R151"/>
  <c r="P151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3"/>
  <c r="BH133"/>
  <c r="BG133"/>
  <c r="BE133"/>
  <c r="T133"/>
  <c r="R133"/>
  <c r="P133"/>
  <c r="BI125"/>
  <c r="BH125"/>
  <c r="BG125"/>
  <c r="BE125"/>
  <c r="T125"/>
  <c r="R125"/>
  <c r="P125"/>
  <c r="BI120"/>
  <c r="BH120"/>
  <c r="BG120"/>
  <c r="BE120"/>
  <c r="T120"/>
  <c r="R120"/>
  <c r="P120"/>
  <c r="BI115"/>
  <c r="BH115"/>
  <c r="BG115"/>
  <c r="BE115"/>
  <c r="T115"/>
  <c r="R115"/>
  <c r="P115"/>
  <c r="BI111"/>
  <c r="BH111"/>
  <c r="BG111"/>
  <c r="BE111"/>
  <c r="T111"/>
  <c r="R111"/>
  <c r="P111"/>
  <c r="BI103"/>
  <c r="BH103"/>
  <c r="BG103"/>
  <c r="BE103"/>
  <c r="T103"/>
  <c r="R103"/>
  <c r="P103"/>
  <c r="BI100"/>
  <c r="BH100"/>
  <c r="BG100"/>
  <c r="BE100"/>
  <c r="T100"/>
  <c r="R100"/>
  <c r="P100"/>
  <c r="BI96"/>
  <c r="BH96"/>
  <c r="BG96"/>
  <c r="BE96"/>
  <c r="T96"/>
  <c r="R96"/>
  <c r="P96"/>
  <c r="BI93"/>
  <c r="BH93"/>
  <c r="BG93"/>
  <c r="BE93"/>
  <c r="T93"/>
  <c r="R93"/>
  <c r="P93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7" r="J37"/>
  <c r="J36"/>
  <c i="1" r="AY60"/>
  <c i="7" r="J35"/>
  <c i="1" r="AX60"/>
  <c i="7" r="BI676"/>
  <c r="BH676"/>
  <c r="BG676"/>
  <c r="BE676"/>
  <c r="T676"/>
  <c r="R676"/>
  <c r="P676"/>
  <c r="BI671"/>
  <c r="BH671"/>
  <c r="BG671"/>
  <c r="BE671"/>
  <c r="T671"/>
  <c r="R671"/>
  <c r="P671"/>
  <c r="BI667"/>
  <c r="BH667"/>
  <c r="BG667"/>
  <c r="BE667"/>
  <c r="T667"/>
  <c r="R667"/>
  <c r="P667"/>
  <c r="BI664"/>
  <c r="BH664"/>
  <c r="BG664"/>
  <c r="BE664"/>
  <c r="T664"/>
  <c r="R664"/>
  <c r="P664"/>
  <c r="BI661"/>
  <c r="BH661"/>
  <c r="BG661"/>
  <c r="BE661"/>
  <c r="T661"/>
  <c r="R661"/>
  <c r="P661"/>
  <c r="BI658"/>
  <c r="BH658"/>
  <c r="BG658"/>
  <c r="BE658"/>
  <c r="T658"/>
  <c r="R658"/>
  <c r="P658"/>
  <c r="BI653"/>
  <c r="BH653"/>
  <c r="BG653"/>
  <c r="BE653"/>
  <c r="T653"/>
  <c r="R653"/>
  <c r="P653"/>
  <c r="BI649"/>
  <c r="BH649"/>
  <c r="BG649"/>
  <c r="BE649"/>
  <c r="T649"/>
  <c r="R649"/>
  <c r="P649"/>
  <c r="BI644"/>
  <c r="BH644"/>
  <c r="BG644"/>
  <c r="BE644"/>
  <c r="T644"/>
  <c r="R644"/>
  <c r="P644"/>
  <c r="BI641"/>
  <c r="BH641"/>
  <c r="BG641"/>
  <c r="BE641"/>
  <c r="T641"/>
  <c r="R641"/>
  <c r="P641"/>
  <c r="BI639"/>
  <c r="BH639"/>
  <c r="BG639"/>
  <c r="BE639"/>
  <c r="T639"/>
  <c r="R639"/>
  <c r="P639"/>
  <c r="BI636"/>
  <c r="BH636"/>
  <c r="BG636"/>
  <c r="BE636"/>
  <c r="T636"/>
  <c r="R636"/>
  <c r="P636"/>
  <c r="BI633"/>
  <c r="BH633"/>
  <c r="BG633"/>
  <c r="BE633"/>
  <c r="T633"/>
  <c r="R633"/>
  <c r="P633"/>
  <c r="BI630"/>
  <c r="BH630"/>
  <c r="BG630"/>
  <c r="BE630"/>
  <c r="T630"/>
  <c r="R630"/>
  <c r="P630"/>
  <c r="BI627"/>
  <c r="BH627"/>
  <c r="BG627"/>
  <c r="BE627"/>
  <c r="T627"/>
  <c r="R627"/>
  <c r="P627"/>
  <c r="BI611"/>
  <c r="BH611"/>
  <c r="BG611"/>
  <c r="BE611"/>
  <c r="T611"/>
  <c r="R611"/>
  <c r="P611"/>
  <c r="BI597"/>
  <c r="BH597"/>
  <c r="BG597"/>
  <c r="BE597"/>
  <c r="T597"/>
  <c r="R597"/>
  <c r="P597"/>
  <c r="BI583"/>
  <c r="BH583"/>
  <c r="BG583"/>
  <c r="BE583"/>
  <c r="T583"/>
  <c r="R583"/>
  <c r="P583"/>
  <c r="BI578"/>
  <c r="BH578"/>
  <c r="BG578"/>
  <c r="BE578"/>
  <c r="T578"/>
  <c r="R578"/>
  <c r="P578"/>
  <c r="BI573"/>
  <c r="BH573"/>
  <c r="BG573"/>
  <c r="BE573"/>
  <c r="T573"/>
  <c r="R573"/>
  <c r="P573"/>
  <c r="BI569"/>
  <c r="BH569"/>
  <c r="BG569"/>
  <c r="BE569"/>
  <c r="T569"/>
  <c r="R569"/>
  <c r="P569"/>
  <c r="BI566"/>
  <c r="BH566"/>
  <c r="BG566"/>
  <c r="BE566"/>
  <c r="T566"/>
  <c r="R566"/>
  <c r="P566"/>
  <c r="BI556"/>
  <c r="BH556"/>
  <c r="BG556"/>
  <c r="BE556"/>
  <c r="T556"/>
  <c r="R556"/>
  <c r="P556"/>
  <c r="BI551"/>
  <c r="BH551"/>
  <c r="BG551"/>
  <c r="BE551"/>
  <c r="T551"/>
  <c r="R551"/>
  <c r="P551"/>
  <c r="BI547"/>
  <c r="BH547"/>
  <c r="BG547"/>
  <c r="BE547"/>
  <c r="T547"/>
  <c r="R547"/>
  <c r="P547"/>
  <c r="BI544"/>
  <c r="BH544"/>
  <c r="BG544"/>
  <c r="BE544"/>
  <c r="T544"/>
  <c r="R544"/>
  <c r="P544"/>
  <c r="BI540"/>
  <c r="BH540"/>
  <c r="BG540"/>
  <c r="BE540"/>
  <c r="T540"/>
  <c r="R540"/>
  <c r="P540"/>
  <c r="BI537"/>
  <c r="BH537"/>
  <c r="BG537"/>
  <c r="BE537"/>
  <c r="T537"/>
  <c r="R537"/>
  <c r="P537"/>
  <c r="BI534"/>
  <c r="BH534"/>
  <c r="BG534"/>
  <c r="BE534"/>
  <c r="T534"/>
  <c r="R534"/>
  <c r="P534"/>
  <c r="BI531"/>
  <c r="BH531"/>
  <c r="BG531"/>
  <c r="BE531"/>
  <c r="T531"/>
  <c r="R531"/>
  <c r="P531"/>
  <c r="BI527"/>
  <c r="BH527"/>
  <c r="BG527"/>
  <c r="BE527"/>
  <c r="T527"/>
  <c r="R527"/>
  <c r="P527"/>
  <c r="BI519"/>
  <c r="BH519"/>
  <c r="BG519"/>
  <c r="BE519"/>
  <c r="T519"/>
  <c r="R519"/>
  <c r="P519"/>
  <c r="BI515"/>
  <c r="BH515"/>
  <c r="BG515"/>
  <c r="BE515"/>
  <c r="T515"/>
  <c r="R515"/>
  <c r="P515"/>
  <c r="BI507"/>
  <c r="BH507"/>
  <c r="BG507"/>
  <c r="BE507"/>
  <c r="T507"/>
  <c r="R507"/>
  <c r="P507"/>
  <c r="BI502"/>
  <c r="BH502"/>
  <c r="BG502"/>
  <c r="BE502"/>
  <c r="T502"/>
  <c r="R502"/>
  <c r="P502"/>
  <c r="BI497"/>
  <c r="BH497"/>
  <c r="BG497"/>
  <c r="BE497"/>
  <c r="T497"/>
  <c r="R497"/>
  <c r="P497"/>
  <c r="BI493"/>
  <c r="BH493"/>
  <c r="BG493"/>
  <c r="BE493"/>
  <c r="T493"/>
  <c r="R493"/>
  <c r="P493"/>
  <c r="BI490"/>
  <c r="BH490"/>
  <c r="BG490"/>
  <c r="BE490"/>
  <c r="T490"/>
  <c r="R490"/>
  <c r="P490"/>
  <c r="BI487"/>
  <c r="BH487"/>
  <c r="BG487"/>
  <c r="BE487"/>
  <c r="T487"/>
  <c r="R487"/>
  <c r="P487"/>
  <c r="BI483"/>
  <c r="BH483"/>
  <c r="BG483"/>
  <c r="BE483"/>
  <c r="T483"/>
  <c r="R483"/>
  <c r="P483"/>
  <c r="BI480"/>
  <c r="BH480"/>
  <c r="BG480"/>
  <c r="BE480"/>
  <c r="T480"/>
  <c r="R480"/>
  <c r="P480"/>
  <c r="BI477"/>
  <c r="BH477"/>
  <c r="BG477"/>
  <c r="BE477"/>
  <c r="T477"/>
  <c r="R477"/>
  <c r="P477"/>
  <c r="BI473"/>
  <c r="BH473"/>
  <c r="BG473"/>
  <c r="BE473"/>
  <c r="T473"/>
  <c r="R473"/>
  <c r="P473"/>
  <c r="BI469"/>
  <c r="BH469"/>
  <c r="BG469"/>
  <c r="BE469"/>
  <c r="T469"/>
  <c r="R469"/>
  <c r="P469"/>
  <c r="BI464"/>
  <c r="BH464"/>
  <c r="BG464"/>
  <c r="BE464"/>
  <c r="T464"/>
  <c r="R464"/>
  <c r="P464"/>
  <c r="BI459"/>
  <c r="BH459"/>
  <c r="BG459"/>
  <c r="BE459"/>
  <c r="T459"/>
  <c r="R459"/>
  <c r="P459"/>
  <c r="BI455"/>
  <c r="BH455"/>
  <c r="BG455"/>
  <c r="BE455"/>
  <c r="T455"/>
  <c r="R455"/>
  <c r="P455"/>
  <c r="BI450"/>
  <c r="BH450"/>
  <c r="BG450"/>
  <c r="BE450"/>
  <c r="T450"/>
  <c r="R450"/>
  <c r="P450"/>
  <c r="BI442"/>
  <c r="BH442"/>
  <c r="BG442"/>
  <c r="BE442"/>
  <c r="T442"/>
  <c r="R442"/>
  <c r="P442"/>
  <c r="BI438"/>
  <c r="BH438"/>
  <c r="BG438"/>
  <c r="BE438"/>
  <c r="T438"/>
  <c r="R438"/>
  <c r="P438"/>
  <c r="BI432"/>
  <c r="BH432"/>
  <c r="BG432"/>
  <c r="BE432"/>
  <c r="T432"/>
  <c r="T431"/>
  <c r="R432"/>
  <c r="R431"/>
  <c r="P432"/>
  <c r="P431"/>
  <c r="BI423"/>
  <c r="BH423"/>
  <c r="BG423"/>
  <c r="BE423"/>
  <c r="T423"/>
  <c r="R423"/>
  <c r="P423"/>
  <c r="BI404"/>
  <c r="BH404"/>
  <c r="BG404"/>
  <c r="BE404"/>
  <c r="T404"/>
  <c r="R404"/>
  <c r="P404"/>
  <c r="BI386"/>
  <c r="BH386"/>
  <c r="BG386"/>
  <c r="BE386"/>
  <c r="T386"/>
  <c r="R386"/>
  <c r="P386"/>
  <c r="BI370"/>
  <c r="BH370"/>
  <c r="BG370"/>
  <c r="BE370"/>
  <c r="T370"/>
  <c r="R370"/>
  <c r="P370"/>
  <c r="BI356"/>
  <c r="BH356"/>
  <c r="BG356"/>
  <c r="BE356"/>
  <c r="T356"/>
  <c r="R356"/>
  <c r="P356"/>
  <c r="BI352"/>
  <c r="BH352"/>
  <c r="BG352"/>
  <c r="BE352"/>
  <c r="T352"/>
  <c r="R352"/>
  <c r="P352"/>
  <c r="BI348"/>
  <c r="BH348"/>
  <c r="BG348"/>
  <c r="BE348"/>
  <c r="T348"/>
  <c r="R348"/>
  <c r="P348"/>
  <c r="BI333"/>
  <c r="BH333"/>
  <c r="BG333"/>
  <c r="BE333"/>
  <c r="T333"/>
  <c r="R333"/>
  <c r="P333"/>
  <c r="BI329"/>
  <c r="BH329"/>
  <c r="BG329"/>
  <c r="BE329"/>
  <c r="T329"/>
  <c r="R329"/>
  <c r="P329"/>
  <c r="BI325"/>
  <c r="BH325"/>
  <c r="BG325"/>
  <c r="BE325"/>
  <c r="T325"/>
  <c r="R325"/>
  <c r="P325"/>
  <c r="BI322"/>
  <c r="BH322"/>
  <c r="BG322"/>
  <c r="BE322"/>
  <c r="T322"/>
  <c r="R322"/>
  <c r="P322"/>
  <c r="BI319"/>
  <c r="BH319"/>
  <c r="BG319"/>
  <c r="BE319"/>
  <c r="T319"/>
  <c r="R319"/>
  <c r="P319"/>
  <c r="BI313"/>
  <c r="BH313"/>
  <c r="BG313"/>
  <c r="BE313"/>
  <c r="T313"/>
  <c r="R313"/>
  <c r="P313"/>
  <c r="BI308"/>
  <c r="BH308"/>
  <c r="BG308"/>
  <c r="BE308"/>
  <c r="T308"/>
  <c r="R308"/>
  <c r="P308"/>
  <c r="BI304"/>
  <c r="BH304"/>
  <c r="BG304"/>
  <c r="BE304"/>
  <c r="T304"/>
  <c r="R304"/>
  <c r="P304"/>
  <c r="BI299"/>
  <c r="BH299"/>
  <c r="BG299"/>
  <c r="BE299"/>
  <c r="T299"/>
  <c r="R299"/>
  <c r="P299"/>
  <c r="BI291"/>
  <c r="BH291"/>
  <c r="BG291"/>
  <c r="BE291"/>
  <c r="T291"/>
  <c r="R291"/>
  <c r="P291"/>
  <c r="BI284"/>
  <c r="BH284"/>
  <c r="BG284"/>
  <c r="BE284"/>
  <c r="T284"/>
  <c r="R284"/>
  <c r="P284"/>
  <c r="BI275"/>
  <c r="BH275"/>
  <c r="BG275"/>
  <c r="BE275"/>
  <c r="T275"/>
  <c r="R275"/>
  <c r="P275"/>
  <c r="BI266"/>
  <c r="BH266"/>
  <c r="BG266"/>
  <c r="BE266"/>
  <c r="T266"/>
  <c r="R266"/>
  <c r="P266"/>
  <c r="BI258"/>
  <c r="BH258"/>
  <c r="BG258"/>
  <c r="BE258"/>
  <c r="T258"/>
  <c r="R258"/>
  <c r="P258"/>
  <c r="BI254"/>
  <c r="BH254"/>
  <c r="BG254"/>
  <c r="BE254"/>
  <c r="T254"/>
  <c r="R254"/>
  <c r="P254"/>
  <c r="BI244"/>
  <c r="BH244"/>
  <c r="BG244"/>
  <c r="BE244"/>
  <c r="T244"/>
  <c r="R244"/>
  <c r="P244"/>
  <c r="BI240"/>
  <c r="BH240"/>
  <c r="BG240"/>
  <c r="BE240"/>
  <c r="T240"/>
  <c r="R240"/>
  <c r="P240"/>
  <c r="BI231"/>
  <c r="BH231"/>
  <c r="BG231"/>
  <c r="BE231"/>
  <c r="T231"/>
  <c r="R231"/>
  <c r="P231"/>
  <c r="BI227"/>
  <c r="BH227"/>
  <c r="BG227"/>
  <c r="BE227"/>
  <c r="T227"/>
  <c r="R227"/>
  <c r="P227"/>
  <c r="BI222"/>
  <c r="BH222"/>
  <c r="BG222"/>
  <c r="BE222"/>
  <c r="T222"/>
  <c r="R222"/>
  <c r="P222"/>
  <c r="BI210"/>
  <c r="BH210"/>
  <c r="BG210"/>
  <c r="BE210"/>
  <c r="T210"/>
  <c r="R210"/>
  <c r="P210"/>
  <c r="BI198"/>
  <c r="BH198"/>
  <c r="BG198"/>
  <c r="BE198"/>
  <c r="T198"/>
  <c r="R198"/>
  <c r="P198"/>
  <c r="BI187"/>
  <c r="BH187"/>
  <c r="BG187"/>
  <c r="BE187"/>
  <c r="T187"/>
  <c r="R187"/>
  <c r="P187"/>
  <c r="BI182"/>
  <c r="BH182"/>
  <c r="BG182"/>
  <c r="BE182"/>
  <c r="T182"/>
  <c r="R182"/>
  <c r="P182"/>
  <c r="BI179"/>
  <c r="BH179"/>
  <c r="BG179"/>
  <c r="BE179"/>
  <c r="T179"/>
  <c r="R179"/>
  <c r="P179"/>
  <c r="BI164"/>
  <c r="BH164"/>
  <c r="BG164"/>
  <c r="BE164"/>
  <c r="T164"/>
  <c r="R164"/>
  <c r="P164"/>
  <c r="BI161"/>
  <c r="BH161"/>
  <c r="BG161"/>
  <c r="BE161"/>
  <c r="T161"/>
  <c r="R161"/>
  <c r="P161"/>
  <c r="BI153"/>
  <c r="BH153"/>
  <c r="BG153"/>
  <c r="BE153"/>
  <c r="T153"/>
  <c r="R153"/>
  <c r="P153"/>
  <c r="BI149"/>
  <c r="BH149"/>
  <c r="BG149"/>
  <c r="BE149"/>
  <c r="T149"/>
  <c r="R149"/>
  <c r="P149"/>
  <c r="BI144"/>
  <c r="BH144"/>
  <c r="BG144"/>
  <c r="BE144"/>
  <c r="T144"/>
  <c r="R144"/>
  <c r="P144"/>
  <c r="BI139"/>
  <c r="BH139"/>
  <c r="BG139"/>
  <c r="BE139"/>
  <c r="T139"/>
  <c r="R139"/>
  <c r="P139"/>
  <c r="BI131"/>
  <c r="BH131"/>
  <c r="BG131"/>
  <c r="BE131"/>
  <c r="T131"/>
  <c r="R131"/>
  <c r="P131"/>
  <c r="BI113"/>
  <c r="BH113"/>
  <c r="BG113"/>
  <c r="BE113"/>
  <c r="T113"/>
  <c r="R113"/>
  <c r="P113"/>
  <c r="BI95"/>
  <c r="BH95"/>
  <c r="BG95"/>
  <c r="BE95"/>
  <c r="T95"/>
  <c r="R95"/>
  <c r="P95"/>
  <c r="J89"/>
  <c r="J88"/>
  <c r="F88"/>
  <c r="F86"/>
  <c r="E84"/>
  <c r="J55"/>
  <c r="J54"/>
  <c r="F54"/>
  <c r="F52"/>
  <c r="E50"/>
  <c r="J18"/>
  <c r="E18"/>
  <c r="F55"/>
  <c r="J17"/>
  <c r="J12"/>
  <c r="J52"/>
  <c r="E7"/>
  <c r="E82"/>
  <c i="6" r="J37"/>
  <c r="J36"/>
  <c i="1" r="AY59"/>
  <c i="6" r="J35"/>
  <c i="1" r="AX59"/>
  <c i="6" r="BI517"/>
  <c r="BH517"/>
  <c r="BG517"/>
  <c r="BE517"/>
  <c r="T517"/>
  <c r="R517"/>
  <c r="P517"/>
  <c r="BI514"/>
  <c r="BH514"/>
  <c r="BG514"/>
  <c r="BE514"/>
  <c r="T514"/>
  <c r="R514"/>
  <c r="P514"/>
  <c r="BI510"/>
  <c r="BH510"/>
  <c r="BG510"/>
  <c r="BE510"/>
  <c r="T510"/>
  <c r="R510"/>
  <c r="P510"/>
  <c r="BI505"/>
  <c r="BH505"/>
  <c r="BG505"/>
  <c r="BE505"/>
  <c r="T505"/>
  <c r="R505"/>
  <c r="P505"/>
  <c r="BI501"/>
  <c r="BH501"/>
  <c r="BG501"/>
  <c r="BE501"/>
  <c r="T501"/>
  <c r="R501"/>
  <c r="P501"/>
  <c r="BI498"/>
  <c r="BH498"/>
  <c r="BG498"/>
  <c r="BE498"/>
  <c r="T498"/>
  <c r="R498"/>
  <c r="P498"/>
  <c r="BI494"/>
  <c r="BH494"/>
  <c r="BG494"/>
  <c r="BE494"/>
  <c r="T494"/>
  <c r="R494"/>
  <c r="P494"/>
  <c r="BI487"/>
  <c r="BH487"/>
  <c r="BG487"/>
  <c r="BE487"/>
  <c r="T487"/>
  <c r="R487"/>
  <c r="P487"/>
  <c r="BI483"/>
  <c r="BH483"/>
  <c r="BG483"/>
  <c r="BE483"/>
  <c r="T483"/>
  <c r="R483"/>
  <c r="P483"/>
  <c r="BI478"/>
  <c r="BH478"/>
  <c r="BG478"/>
  <c r="BE478"/>
  <c r="T478"/>
  <c r="R478"/>
  <c r="P478"/>
  <c r="BI475"/>
  <c r="BH475"/>
  <c r="BG475"/>
  <c r="BE475"/>
  <c r="T475"/>
  <c r="R475"/>
  <c r="P475"/>
  <c r="BI470"/>
  <c r="BH470"/>
  <c r="BG470"/>
  <c r="BE470"/>
  <c r="T470"/>
  <c r="R470"/>
  <c r="P470"/>
  <c r="BI467"/>
  <c r="BH467"/>
  <c r="BG467"/>
  <c r="BE467"/>
  <c r="T467"/>
  <c r="R467"/>
  <c r="P467"/>
  <c r="BI461"/>
  <c r="BH461"/>
  <c r="BG461"/>
  <c r="BE461"/>
  <c r="T461"/>
  <c r="T460"/>
  <c r="R461"/>
  <c r="R460"/>
  <c r="P461"/>
  <c r="P460"/>
  <c r="BI457"/>
  <c r="BH457"/>
  <c r="BG457"/>
  <c r="BE457"/>
  <c r="T457"/>
  <c r="R457"/>
  <c r="P457"/>
  <c r="BI453"/>
  <c r="BH453"/>
  <c r="BG453"/>
  <c r="BE453"/>
  <c r="T453"/>
  <c r="R453"/>
  <c r="P453"/>
  <c r="BI450"/>
  <c r="BH450"/>
  <c r="BG450"/>
  <c r="BE450"/>
  <c r="T450"/>
  <c r="R450"/>
  <c r="P450"/>
  <c r="BI446"/>
  <c r="BH446"/>
  <c r="BG446"/>
  <c r="BE446"/>
  <c r="T446"/>
  <c r="R446"/>
  <c r="P446"/>
  <c r="BI441"/>
  <c r="BH441"/>
  <c r="BG441"/>
  <c r="BE441"/>
  <c r="T441"/>
  <c r="R441"/>
  <c r="P441"/>
  <c r="BI437"/>
  <c r="BH437"/>
  <c r="BG437"/>
  <c r="BE437"/>
  <c r="T437"/>
  <c r="R437"/>
  <c r="P437"/>
  <c r="BI432"/>
  <c r="BH432"/>
  <c r="BG432"/>
  <c r="BE432"/>
  <c r="T432"/>
  <c r="R432"/>
  <c r="P432"/>
  <c r="BI428"/>
  <c r="BH428"/>
  <c r="BG428"/>
  <c r="BE428"/>
  <c r="T428"/>
  <c r="R428"/>
  <c r="P428"/>
  <c r="BI425"/>
  <c r="BH425"/>
  <c r="BG425"/>
  <c r="BE425"/>
  <c r="T425"/>
  <c r="R425"/>
  <c r="P425"/>
  <c r="BI422"/>
  <c r="BH422"/>
  <c r="BG422"/>
  <c r="BE422"/>
  <c r="T422"/>
  <c r="R422"/>
  <c r="P422"/>
  <c r="BI419"/>
  <c r="BH419"/>
  <c r="BG419"/>
  <c r="BE419"/>
  <c r="T419"/>
  <c r="R419"/>
  <c r="P419"/>
  <c r="BI416"/>
  <c r="BH416"/>
  <c r="BG416"/>
  <c r="BE416"/>
  <c r="T416"/>
  <c r="R416"/>
  <c r="P416"/>
  <c r="BI413"/>
  <c r="BH413"/>
  <c r="BG413"/>
  <c r="BE413"/>
  <c r="T413"/>
  <c r="R413"/>
  <c r="P413"/>
  <c r="BI410"/>
  <c r="BH410"/>
  <c r="BG410"/>
  <c r="BE410"/>
  <c r="T410"/>
  <c r="R410"/>
  <c r="P410"/>
  <c r="BI406"/>
  <c r="BH406"/>
  <c r="BG406"/>
  <c r="BE406"/>
  <c r="T406"/>
  <c r="R406"/>
  <c r="P406"/>
  <c r="BI401"/>
  <c r="BH401"/>
  <c r="BG401"/>
  <c r="BE401"/>
  <c r="T401"/>
  <c r="R401"/>
  <c r="P401"/>
  <c r="BI397"/>
  <c r="BH397"/>
  <c r="BG397"/>
  <c r="BE397"/>
  <c r="T397"/>
  <c r="R397"/>
  <c r="P397"/>
  <c r="BI392"/>
  <c r="BH392"/>
  <c r="BG392"/>
  <c r="BE392"/>
  <c r="T392"/>
  <c r="R392"/>
  <c r="P392"/>
  <c r="BI387"/>
  <c r="BH387"/>
  <c r="BG387"/>
  <c r="BE387"/>
  <c r="T387"/>
  <c r="R387"/>
  <c r="P387"/>
  <c r="BI384"/>
  <c r="BH384"/>
  <c r="BG384"/>
  <c r="BE384"/>
  <c r="T384"/>
  <c r="R384"/>
  <c r="P384"/>
  <c r="BI381"/>
  <c r="BH381"/>
  <c r="BG381"/>
  <c r="BE381"/>
  <c r="T381"/>
  <c r="R381"/>
  <c r="P381"/>
  <c r="BI377"/>
  <c r="BH377"/>
  <c r="BG377"/>
  <c r="BE377"/>
  <c r="T377"/>
  <c r="R377"/>
  <c r="P377"/>
  <c r="BI375"/>
  <c r="BH375"/>
  <c r="BG375"/>
  <c r="BE375"/>
  <c r="T375"/>
  <c r="R375"/>
  <c r="P375"/>
  <c r="BI372"/>
  <c r="BH372"/>
  <c r="BG372"/>
  <c r="BE372"/>
  <c r="T372"/>
  <c r="R372"/>
  <c r="P372"/>
  <c r="BI369"/>
  <c r="BH369"/>
  <c r="BG369"/>
  <c r="BE369"/>
  <c r="T369"/>
  <c r="R369"/>
  <c r="P369"/>
  <c r="BI366"/>
  <c r="BH366"/>
  <c r="BG366"/>
  <c r="BE366"/>
  <c r="T366"/>
  <c r="R366"/>
  <c r="P366"/>
  <c r="BI363"/>
  <c r="BH363"/>
  <c r="BG363"/>
  <c r="BE363"/>
  <c r="T363"/>
  <c r="R363"/>
  <c r="P363"/>
  <c r="BI360"/>
  <c r="BH360"/>
  <c r="BG360"/>
  <c r="BE360"/>
  <c r="T360"/>
  <c r="R360"/>
  <c r="P360"/>
  <c r="BI357"/>
  <c r="BH357"/>
  <c r="BG357"/>
  <c r="BE357"/>
  <c r="T357"/>
  <c r="R357"/>
  <c r="P357"/>
  <c r="BI354"/>
  <c r="BH354"/>
  <c r="BG354"/>
  <c r="BE354"/>
  <c r="T354"/>
  <c r="R354"/>
  <c r="P354"/>
  <c r="BI349"/>
  <c r="BH349"/>
  <c r="BG349"/>
  <c r="BE349"/>
  <c r="T349"/>
  <c r="R349"/>
  <c r="P349"/>
  <c r="BI344"/>
  <c r="BH344"/>
  <c r="BG344"/>
  <c r="BE344"/>
  <c r="T344"/>
  <c r="R344"/>
  <c r="P344"/>
  <c r="BI339"/>
  <c r="BH339"/>
  <c r="BG339"/>
  <c r="BE339"/>
  <c r="T339"/>
  <c r="R339"/>
  <c r="P339"/>
  <c r="BI336"/>
  <c r="BH336"/>
  <c r="BG336"/>
  <c r="BE336"/>
  <c r="T336"/>
  <c r="R336"/>
  <c r="P336"/>
  <c r="BI331"/>
  <c r="BH331"/>
  <c r="BG331"/>
  <c r="BE331"/>
  <c r="T331"/>
  <c r="R331"/>
  <c r="P331"/>
  <c r="BI327"/>
  <c r="BH327"/>
  <c r="BG327"/>
  <c r="BE327"/>
  <c r="T327"/>
  <c r="R327"/>
  <c r="P327"/>
  <c r="BI323"/>
  <c r="BH323"/>
  <c r="BG323"/>
  <c r="BE323"/>
  <c r="T323"/>
  <c r="R323"/>
  <c r="P323"/>
  <c r="BI318"/>
  <c r="BH318"/>
  <c r="BG318"/>
  <c r="BE318"/>
  <c r="T318"/>
  <c r="R318"/>
  <c r="P318"/>
  <c r="BI311"/>
  <c r="BH311"/>
  <c r="BG311"/>
  <c r="BE311"/>
  <c r="T311"/>
  <c r="R311"/>
  <c r="P311"/>
  <c r="BI302"/>
  <c r="BH302"/>
  <c r="BG302"/>
  <c r="BE302"/>
  <c r="T302"/>
  <c r="R302"/>
  <c r="P302"/>
  <c r="BI295"/>
  <c r="BH295"/>
  <c r="BG295"/>
  <c r="BE295"/>
  <c r="T295"/>
  <c r="R295"/>
  <c r="P295"/>
  <c r="BI288"/>
  <c r="BH288"/>
  <c r="BG288"/>
  <c r="BE288"/>
  <c r="T288"/>
  <c r="R288"/>
  <c r="P288"/>
  <c r="BI282"/>
  <c r="BH282"/>
  <c r="BG282"/>
  <c r="BE282"/>
  <c r="T282"/>
  <c r="R282"/>
  <c r="P282"/>
  <c r="BI278"/>
  <c r="BH278"/>
  <c r="BG278"/>
  <c r="BE278"/>
  <c r="T278"/>
  <c r="R278"/>
  <c r="P278"/>
  <c r="BI273"/>
  <c r="BH273"/>
  <c r="BG273"/>
  <c r="BE273"/>
  <c r="T273"/>
  <c r="R273"/>
  <c r="P273"/>
  <c r="BI268"/>
  <c r="BH268"/>
  <c r="BG268"/>
  <c r="BE268"/>
  <c r="T268"/>
  <c r="R268"/>
  <c r="P268"/>
  <c r="BI263"/>
  <c r="BH263"/>
  <c r="BG263"/>
  <c r="BE263"/>
  <c r="T263"/>
  <c r="T262"/>
  <c r="R263"/>
  <c r="R262"/>
  <c r="P263"/>
  <c r="P262"/>
  <c r="BI259"/>
  <c r="BH259"/>
  <c r="BG259"/>
  <c r="BE259"/>
  <c r="T259"/>
  <c r="R259"/>
  <c r="P259"/>
  <c r="BI256"/>
  <c r="BH256"/>
  <c r="BG256"/>
  <c r="BE256"/>
  <c r="T256"/>
  <c r="R256"/>
  <c r="P256"/>
  <c r="BI252"/>
  <c r="BH252"/>
  <c r="BG252"/>
  <c r="BE252"/>
  <c r="T252"/>
  <c r="R252"/>
  <c r="P252"/>
  <c r="BI249"/>
  <c r="BH249"/>
  <c r="BG249"/>
  <c r="BE249"/>
  <c r="T249"/>
  <c r="R249"/>
  <c r="P249"/>
  <c r="BI246"/>
  <c r="BH246"/>
  <c r="BG246"/>
  <c r="BE246"/>
  <c r="T246"/>
  <c r="R246"/>
  <c r="P246"/>
  <c r="BI237"/>
  <c r="BH237"/>
  <c r="BG237"/>
  <c r="BE237"/>
  <c r="T237"/>
  <c r="R237"/>
  <c r="P237"/>
  <c r="BI230"/>
  <c r="BH230"/>
  <c r="BG230"/>
  <c r="BE230"/>
  <c r="T230"/>
  <c r="R230"/>
  <c r="P230"/>
  <c r="BI225"/>
  <c r="BH225"/>
  <c r="BG225"/>
  <c r="BE225"/>
  <c r="T225"/>
  <c r="R225"/>
  <c r="P225"/>
  <c r="BI217"/>
  <c r="BH217"/>
  <c r="BG217"/>
  <c r="BE217"/>
  <c r="T217"/>
  <c r="R217"/>
  <c r="P217"/>
  <c r="BI212"/>
  <c r="BH212"/>
  <c r="BG212"/>
  <c r="BE212"/>
  <c r="T212"/>
  <c r="R212"/>
  <c r="P212"/>
  <c r="BI207"/>
  <c r="BH207"/>
  <c r="BG207"/>
  <c r="BE207"/>
  <c r="T207"/>
  <c r="R207"/>
  <c r="P207"/>
  <c r="BI202"/>
  <c r="BH202"/>
  <c r="BG202"/>
  <c r="BE202"/>
  <c r="T202"/>
  <c r="R202"/>
  <c r="P202"/>
  <c r="BI197"/>
  <c r="BH197"/>
  <c r="BG197"/>
  <c r="BE197"/>
  <c r="T197"/>
  <c r="R197"/>
  <c r="P197"/>
  <c r="BI192"/>
  <c r="BH192"/>
  <c r="BG192"/>
  <c r="BE192"/>
  <c r="T192"/>
  <c r="R192"/>
  <c r="P192"/>
  <c r="BI185"/>
  <c r="BH185"/>
  <c r="BG185"/>
  <c r="BE185"/>
  <c r="T185"/>
  <c r="R185"/>
  <c r="P185"/>
  <c r="BI177"/>
  <c r="BH177"/>
  <c r="BG177"/>
  <c r="BE177"/>
  <c r="T177"/>
  <c r="R177"/>
  <c r="P177"/>
  <c r="BI174"/>
  <c r="BH174"/>
  <c r="BG174"/>
  <c r="BE174"/>
  <c r="T174"/>
  <c r="R174"/>
  <c r="P174"/>
  <c r="BI169"/>
  <c r="BH169"/>
  <c r="BG169"/>
  <c r="BE169"/>
  <c r="T169"/>
  <c r="R169"/>
  <c r="P169"/>
  <c r="BI166"/>
  <c r="BH166"/>
  <c r="BG166"/>
  <c r="BE166"/>
  <c r="T166"/>
  <c r="R166"/>
  <c r="P166"/>
  <c r="BI160"/>
  <c r="BH160"/>
  <c r="BG160"/>
  <c r="BE160"/>
  <c r="T160"/>
  <c r="R160"/>
  <c r="P160"/>
  <c r="BI157"/>
  <c r="BH157"/>
  <c r="BG157"/>
  <c r="BE157"/>
  <c r="T157"/>
  <c r="R157"/>
  <c r="P157"/>
  <c r="BI154"/>
  <c r="BH154"/>
  <c r="BG154"/>
  <c r="BE154"/>
  <c r="T154"/>
  <c r="R154"/>
  <c r="P154"/>
  <c r="BI149"/>
  <c r="BH149"/>
  <c r="BG149"/>
  <c r="BE149"/>
  <c r="T149"/>
  <c r="R149"/>
  <c r="P149"/>
  <c r="BI144"/>
  <c r="BH144"/>
  <c r="BG144"/>
  <c r="BE144"/>
  <c r="T144"/>
  <c r="R144"/>
  <c r="P144"/>
  <c r="BI139"/>
  <c r="BH139"/>
  <c r="BG139"/>
  <c r="BE139"/>
  <c r="T139"/>
  <c r="R139"/>
  <c r="P139"/>
  <c r="BI132"/>
  <c r="BH132"/>
  <c r="BG132"/>
  <c r="BE132"/>
  <c r="T132"/>
  <c r="R132"/>
  <c r="P132"/>
  <c r="BI127"/>
  <c r="BH127"/>
  <c r="BG127"/>
  <c r="BE127"/>
  <c r="T127"/>
  <c r="R127"/>
  <c r="P127"/>
  <c r="BI124"/>
  <c r="BH124"/>
  <c r="BG124"/>
  <c r="BE124"/>
  <c r="T124"/>
  <c r="R124"/>
  <c r="P124"/>
  <c r="BI119"/>
  <c r="BH119"/>
  <c r="BG119"/>
  <c r="BE119"/>
  <c r="T119"/>
  <c r="R119"/>
  <c r="P119"/>
  <c r="BI112"/>
  <c r="BH112"/>
  <c r="BG112"/>
  <c r="BE112"/>
  <c r="T112"/>
  <c r="R112"/>
  <c r="P112"/>
  <c r="BI106"/>
  <c r="BH106"/>
  <c r="BG106"/>
  <c r="BE106"/>
  <c r="T106"/>
  <c r="R106"/>
  <c r="P106"/>
  <c r="BI102"/>
  <c r="BH102"/>
  <c r="BG102"/>
  <c r="BE102"/>
  <c r="T102"/>
  <c r="R102"/>
  <c r="P102"/>
  <c r="BI97"/>
  <c r="BH97"/>
  <c r="BG97"/>
  <c r="BE97"/>
  <c r="T97"/>
  <c r="R97"/>
  <c r="P97"/>
  <c r="J91"/>
  <c r="J90"/>
  <c r="F90"/>
  <c r="F88"/>
  <c r="E86"/>
  <c r="J55"/>
  <c r="J54"/>
  <c r="F54"/>
  <c r="F52"/>
  <c r="E50"/>
  <c r="J18"/>
  <c r="E18"/>
  <c r="F91"/>
  <c r="J17"/>
  <c r="J12"/>
  <c r="J52"/>
  <c r="E7"/>
  <c r="E48"/>
  <c i="5" r="J37"/>
  <c r="J36"/>
  <c i="1" r="AY58"/>
  <c i="5" r="J35"/>
  <c i="1" r="AX58"/>
  <c i="5" r="BI210"/>
  <c r="BH210"/>
  <c r="BG210"/>
  <c r="BE210"/>
  <c r="T210"/>
  <c r="R210"/>
  <c r="P210"/>
  <c r="BI207"/>
  <c r="BH207"/>
  <c r="BG207"/>
  <c r="BE207"/>
  <c r="T207"/>
  <c r="R207"/>
  <c r="P207"/>
  <c r="BI202"/>
  <c r="BH202"/>
  <c r="BG202"/>
  <c r="BE202"/>
  <c r="T202"/>
  <c r="R202"/>
  <c r="P202"/>
  <c r="BI194"/>
  <c r="BH194"/>
  <c r="BG194"/>
  <c r="BE194"/>
  <c r="T194"/>
  <c r="R194"/>
  <c r="P194"/>
  <c r="BI190"/>
  <c r="BH190"/>
  <c r="BG190"/>
  <c r="BE190"/>
  <c r="T190"/>
  <c r="R190"/>
  <c r="P190"/>
  <c r="BI187"/>
  <c r="BH187"/>
  <c r="BG187"/>
  <c r="BE187"/>
  <c r="T187"/>
  <c r="R187"/>
  <c r="P187"/>
  <c r="BI184"/>
  <c r="BH184"/>
  <c r="BG184"/>
  <c r="BE184"/>
  <c r="T184"/>
  <c r="R184"/>
  <c r="P184"/>
  <c r="BI181"/>
  <c r="BH181"/>
  <c r="BG181"/>
  <c r="BE181"/>
  <c r="T181"/>
  <c r="R181"/>
  <c r="P181"/>
  <c r="BI176"/>
  <c r="BH176"/>
  <c r="BG176"/>
  <c r="BE176"/>
  <c r="T176"/>
  <c r="R176"/>
  <c r="P176"/>
  <c r="BI172"/>
  <c r="BH172"/>
  <c r="BG172"/>
  <c r="BE172"/>
  <c r="T172"/>
  <c r="R172"/>
  <c r="P172"/>
  <c r="BI167"/>
  <c r="BH167"/>
  <c r="BG167"/>
  <c r="BE167"/>
  <c r="T167"/>
  <c r="R167"/>
  <c r="P167"/>
  <c r="BI162"/>
  <c r="BH162"/>
  <c r="BG162"/>
  <c r="BE162"/>
  <c r="T162"/>
  <c r="T161"/>
  <c r="R162"/>
  <c r="R161"/>
  <c r="P162"/>
  <c r="P161"/>
  <c r="BI151"/>
  <c r="BH151"/>
  <c r="BG151"/>
  <c r="BE151"/>
  <c r="T151"/>
  <c r="R151"/>
  <c r="P151"/>
  <c r="BI148"/>
  <c r="BH148"/>
  <c r="BG148"/>
  <c r="BE148"/>
  <c r="T148"/>
  <c r="R148"/>
  <c r="P148"/>
  <c r="BI144"/>
  <c r="BH144"/>
  <c r="BG144"/>
  <c r="BE144"/>
  <c r="T144"/>
  <c r="R144"/>
  <c r="P144"/>
  <c r="BI141"/>
  <c r="BH141"/>
  <c r="BG141"/>
  <c r="BE141"/>
  <c r="T141"/>
  <c r="R141"/>
  <c r="P141"/>
  <c r="BI136"/>
  <c r="BH136"/>
  <c r="BG136"/>
  <c r="BE136"/>
  <c r="T136"/>
  <c r="T127"/>
  <c r="R136"/>
  <c r="R127"/>
  <c r="P136"/>
  <c r="P127"/>
  <c r="BI128"/>
  <c r="BH128"/>
  <c r="BG128"/>
  <c r="BE128"/>
  <c r="T128"/>
  <c r="R128"/>
  <c r="P128"/>
  <c r="BI117"/>
  <c r="BH117"/>
  <c r="BG117"/>
  <c r="BE117"/>
  <c r="T117"/>
  <c r="R117"/>
  <c r="P117"/>
  <c r="BI107"/>
  <c r="BH107"/>
  <c r="BG107"/>
  <c r="BE107"/>
  <c r="T107"/>
  <c r="R107"/>
  <c r="P107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80"/>
  <c i="4" r="J37"/>
  <c r="J36"/>
  <c i="1" r="AY57"/>
  <c i="4" r="J35"/>
  <c i="1" r="AX57"/>
  <c i="4" r="BI412"/>
  <c r="BH412"/>
  <c r="BG412"/>
  <c r="BE412"/>
  <c r="T412"/>
  <c r="R412"/>
  <c r="P412"/>
  <c r="BI409"/>
  <c r="BH409"/>
  <c r="BG409"/>
  <c r="BE409"/>
  <c r="T409"/>
  <c r="R409"/>
  <c r="P409"/>
  <c r="BI406"/>
  <c r="BH406"/>
  <c r="BG406"/>
  <c r="BE406"/>
  <c r="T406"/>
  <c r="R406"/>
  <c r="P406"/>
  <c r="BI403"/>
  <c r="BH403"/>
  <c r="BG403"/>
  <c r="BE403"/>
  <c r="T403"/>
  <c r="R403"/>
  <c r="P403"/>
  <c r="BI401"/>
  <c r="BH401"/>
  <c r="BG401"/>
  <c r="BE401"/>
  <c r="T401"/>
  <c r="R401"/>
  <c r="P401"/>
  <c r="BI399"/>
  <c r="BH399"/>
  <c r="BG399"/>
  <c r="BE399"/>
  <c r="T399"/>
  <c r="R399"/>
  <c r="P399"/>
  <c r="BI397"/>
  <c r="BH397"/>
  <c r="BG397"/>
  <c r="BE397"/>
  <c r="T397"/>
  <c r="R397"/>
  <c r="P397"/>
  <c r="BI393"/>
  <c r="BH393"/>
  <c r="BG393"/>
  <c r="BE393"/>
  <c r="T393"/>
  <c r="R393"/>
  <c r="P393"/>
  <c r="BI389"/>
  <c r="BH389"/>
  <c r="BG389"/>
  <c r="BE389"/>
  <c r="T389"/>
  <c r="R389"/>
  <c r="P389"/>
  <c r="BI386"/>
  <c r="BH386"/>
  <c r="BG386"/>
  <c r="BE386"/>
  <c r="T386"/>
  <c r="R386"/>
  <c r="P386"/>
  <c r="BI382"/>
  <c r="BH382"/>
  <c r="BG382"/>
  <c r="BE382"/>
  <c r="T382"/>
  <c r="R382"/>
  <c r="P382"/>
  <c r="BI378"/>
  <c r="BH378"/>
  <c r="BG378"/>
  <c r="BE378"/>
  <c r="T378"/>
  <c r="R378"/>
  <c r="P378"/>
  <c r="BI374"/>
  <c r="BH374"/>
  <c r="BG374"/>
  <c r="BE374"/>
  <c r="T374"/>
  <c r="R374"/>
  <c r="P374"/>
  <c r="BI371"/>
  <c r="BH371"/>
  <c r="BG371"/>
  <c r="BE371"/>
  <c r="T371"/>
  <c r="R371"/>
  <c r="P371"/>
  <c r="BI367"/>
  <c r="BH367"/>
  <c r="BG367"/>
  <c r="BE367"/>
  <c r="T367"/>
  <c r="R367"/>
  <c r="P367"/>
  <c r="BI364"/>
  <c r="BH364"/>
  <c r="BG364"/>
  <c r="BE364"/>
  <c r="T364"/>
  <c r="R364"/>
  <c r="P364"/>
  <c r="BI361"/>
  <c r="BH361"/>
  <c r="BG361"/>
  <c r="BE361"/>
  <c r="T361"/>
  <c r="R361"/>
  <c r="P361"/>
  <c r="BI357"/>
  <c r="BH357"/>
  <c r="BG357"/>
  <c r="BE357"/>
  <c r="T357"/>
  <c r="R357"/>
  <c r="P357"/>
  <c r="BI352"/>
  <c r="BH352"/>
  <c r="BG352"/>
  <c r="BE352"/>
  <c r="T352"/>
  <c r="R352"/>
  <c r="P352"/>
  <c r="BI346"/>
  <c r="BH346"/>
  <c r="BG346"/>
  <c r="BE346"/>
  <c r="T346"/>
  <c r="R346"/>
  <c r="P346"/>
  <c r="BI343"/>
  <c r="BH343"/>
  <c r="BG343"/>
  <c r="BE343"/>
  <c r="T343"/>
  <c r="R343"/>
  <c r="P343"/>
  <c r="BI339"/>
  <c r="BH339"/>
  <c r="BG339"/>
  <c r="BE339"/>
  <c r="T339"/>
  <c r="R339"/>
  <c r="P339"/>
  <c r="BI336"/>
  <c r="BH336"/>
  <c r="BG336"/>
  <c r="BE336"/>
  <c r="T336"/>
  <c r="R336"/>
  <c r="P336"/>
  <c r="BI332"/>
  <c r="BH332"/>
  <c r="BG332"/>
  <c r="BE332"/>
  <c r="T332"/>
  <c r="R332"/>
  <c r="P332"/>
  <c r="BI326"/>
  <c r="BH326"/>
  <c r="BG326"/>
  <c r="BE326"/>
  <c r="T326"/>
  <c r="R326"/>
  <c r="P326"/>
  <c r="BI322"/>
  <c r="BH322"/>
  <c r="BG322"/>
  <c r="BE322"/>
  <c r="T322"/>
  <c r="R322"/>
  <c r="P322"/>
  <c r="BI318"/>
  <c r="BH318"/>
  <c r="BG318"/>
  <c r="BE318"/>
  <c r="T318"/>
  <c r="R318"/>
  <c r="P318"/>
  <c r="BI314"/>
  <c r="BH314"/>
  <c r="BG314"/>
  <c r="BE314"/>
  <c r="T314"/>
  <c r="R314"/>
  <c r="P314"/>
  <c r="BI310"/>
  <c r="BH310"/>
  <c r="BG310"/>
  <c r="BE310"/>
  <c r="T310"/>
  <c r="R310"/>
  <c r="P310"/>
  <c r="BI307"/>
  <c r="BH307"/>
  <c r="BG307"/>
  <c r="BE307"/>
  <c r="T307"/>
  <c r="R307"/>
  <c r="P307"/>
  <c r="BI303"/>
  <c r="BH303"/>
  <c r="BG303"/>
  <c r="BE303"/>
  <c r="T303"/>
  <c r="R303"/>
  <c r="P303"/>
  <c r="BI299"/>
  <c r="BH299"/>
  <c r="BG299"/>
  <c r="BE299"/>
  <c r="T299"/>
  <c r="R299"/>
  <c r="P299"/>
  <c r="BI296"/>
  <c r="BH296"/>
  <c r="BG296"/>
  <c r="BE296"/>
  <c r="T296"/>
  <c r="R296"/>
  <c r="P296"/>
  <c r="BI293"/>
  <c r="BH293"/>
  <c r="BG293"/>
  <c r="BE293"/>
  <c r="T293"/>
  <c r="R293"/>
  <c r="P293"/>
  <c r="BI290"/>
  <c r="BH290"/>
  <c r="BG290"/>
  <c r="BE290"/>
  <c r="T290"/>
  <c r="R290"/>
  <c r="P290"/>
  <c r="BI286"/>
  <c r="BH286"/>
  <c r="BG286"/>
  <c r="BE286"/>
  <c r="T286"/>
  <c r="R286"/>
  <c r="P286"/>
  <c r="BI280"/>
  <c r="BH280"/>
  <c r="BG280"/>
  <c r="BE280"/>
  <c r="T280"/>
  <c r="R280"/>
  <c r="P280"/>
  <c r="BI276"/>
  <c r="BH276"/>
  <c r="BG276"/>
  <c r="BE276"/>
  <c r="T276"/>
  <c r="R276"/>
  <c r="P276"/>
  <c r="BI273"/>
  <c r="BH273"/>
  <c r="BG273"/>
  <c r="BE273"/>
  <c r="T273"/>
  <c r="R273"/>
  <c r="P273"/>
  <c r="BI269"/>
  <c r="BH269"/>
  <c r="BG269"/>
  <c r="BE269"/>
  <c r="T269"/>
  <c r="R269"/>
  <c r="P269"/>
  <c r="BI265"/>
  <c r="BH265"/>
  <c r="BG265"/>
  <c r="BE265"/>
  <c r="T265"/>
  <c r="R265"/>
  <c r="P265"/>
  <c r="BI261"/>
  <c r="BH261"/>
  <c r="BG261"/>
  <c r="BE261"/>
  <c r="T261"/>
  <c r="R261"/>
  <c r="P261"/>
  <c r="BI258"/>
  <c r="BH258"/>
  <c r="BG258"/>
  <c r="BE258"/>
  <c r="T258"/>
  <c r="R258"/>
  <c r="P258"/>
  <c r="BI253"/>
  <c r="BH253"/>
  <c r="BG253"/>
  <c r="BE253"/>
  <c r="T253"/>
  <c r="R253"/>
  <c r="P253"/>
  <c r="BI249"/>
  <c r="BH249"/>
  <c r="BG249"/>
  <c r="BE249"/>
  <c r="T249"/>
  <c r="R249"/>
  <c r="P249"/>
  <c r="BI244"/>
  <c r="BH244"/>
  <c r="BG244"/>
  <c r="BE244"/>
  <c r="T244"/>
  <c r="R244"/>
  <c r="P244"/>
  <c r="BI241"/>
  <c r="BH241"/>
  <c r="BG241"/>
  <c r="BE241"/>
  <c r="T241"/>
  <c r="R241"/>
  <c r="P241"/>
  <c r="BI236"/>
  <c r="BH236"/>
  <c r="BG236"/>
  <c r="BE236"/>
  <c r="T236"/>
  <c r="R236"/>
  <c r="P236"/>
  <c r="BI223"/>
  <c r="BH223"/>
  <c r="BG223"/>
  <c r="BE223"/>
  <c r="T223"/>
  <c r="R223"/>
  <c r="P223"/>
  <c r="BI218"/>
  <c r="BH218"/>
  <c r="BG218"/>
  <c r="BE218"/>
  <c r="T218"/>
  <c r="R218"/>
  <c r="P218"/>
  <c r="BI161"/>
  <c r="BH161"/>
  <c r="BG161"/>
  <c r="BE161"/>
  <c r="T161"/>
  <c r="R161"/>
  <c r="P161"/>
  <c r="BI157"/>
  <c r="BH157"/>
  <c r="BG157"/>
  <c r="BE157"/>
  <c r="T157"/>
  <c r="R157"/>
  <c r="P157"/>
  <c r="BI153"/>
  <c r="BH153"/>
  <c r="BG153"/>
  <c r="BE153"/>
  <c r="T153"/>
  <c r="R153"/>
  <c r="P153"/>
  <c r="BI150"/>
  <c r="BH150"/>
  <c r="BG150"/>
  <c r="BE150"/>
  <c r="T150"/>
  <c r="R150"/>
  <c r="P150"/>
  <c r="BI145"/>
  <c r="BH145"/>
  <c r="BG145"/>
  <c r="BE145"/>
  <c r="T145"/>
  <c r="R145"/>
  <c r="P145"/>
  <c r="BI143"/>
  <c r="BH143"/>
  <c r="BG143"/>
  <c r="BE143"/>
  <c r="T143"/>
  <c r="R143"/>
  <c r="P143"/>
  <c r="BI139"/>
  <c r="BH139"/>
  <c r="BG139"/>
  <c r="BE139"/>
  <c r="T139"/>
  <c r="R139"/>
  <c r="P139"/>
  <c r="BI135"/>
  <c r="BH135"/>
  <c r="BG135"/>
  <c r="BE135"/>
  <c r="T135"/>
  <c r="R135"/>
  <c r="P135"/>
  <c r="BI132"/>
  <c r="BH132"/>
  <c r="BG132"/>
  <c r="BE132"/>
  <c r="T132"/>
  <c r="R132"/>
  <c r="P132"/>
  <c r="BI129"/>
  <c r="BH129"/>
  <c r="BG129"/>
  <c r="BE129"/>
  <c r="T129"/>
  <c r="R129"/>
  <c r="P129"/>
  <c r="BI126"/>
  <c r="BH126"/>
  <c r="BG126"/>
  <c r="BE126"/>
  <c r="T126"/>
  <c r="R126"/>
  <c r="P126"/>
  <c r="BI121"/>
  <c r="BH121"/>
  <c r="BG121"/>
  <c r="BE121"/>
  <c r="T121"/>
  <c r="R121"/>
  <c r="P121"/>
  <c r="BI117"/>
  <c r="BH117"/>
  <c r="BG117"/>
  <c r="BE117"/>
  <c r="T117"/>
  <c r="R117"/>
  <c r="P117"/>
  <c r="BI112"/>
  <c r="BH112"/>
  <c r="BG112"/>
  <c r="BE112"/>
  <c r="T112"/>
  <c r="R112"/>
  <c r="P112"/>
  <c r="BI108"/>
  <c r="BH108"/>
  <c r="BG108"/>
  <c r="BE108"/>
  <c r="T108"/>
  <c r="R108"/>
  <c r="P108"/>
  <c r="BI100"/>
  <c r="BH100"/>
  <c r="BG100"/>
  <c r="BE100"/>
  <c r="T100"/>
  <c r="T92"/>
  <c r="R100"/>
  <c r="R92"/>
  <c r="P100"/>
  <c r="P92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3" r="J37"/>
  <c r="J36"/>
  <c i="1" r="AY56"/>
  <c i="3" r="J35"/>
  <c i="1" r="AX56"/>
  <c i="3" r="BI298"/>
  <c r="BH298"/>
  <c r="BG298"/>
  <c r="BE298"/>
  <c r="T298"/>
  <c r="R298"/>
  <c r="P298"/>
  <c r="BI293"/>
  <c r="BH293"/>
  <c r="BG293"/>
  <c r="BE293"/>
  <c r="T293"/>
  <c r="R293"/>
  <c r="P293"/>
  <c r="BI290"/>
  <c r="BH290"/>
  <c r="BG290"/>
  <c r="BE290"/>
  <c r="T290"/>
  <c r="R290"/>
  <c r="P290"/>
  <c r="BI285"/>
  <c r="BH285"/>
  <c r="BG285"/>
  <c r="BE285"/>
  <c r="T285"/>
  <c r="R285"/>
  <c r="P285"/>
  <c r="BI280"/>
  <c r="BH280"/>
  <c r="BG280"/>
  <c r="BE280"/>
  <c r="T280"/>
  <c r="R280"/>
  <c r="P280"/>
  <c r="BI276"/>
  <c r="BH276"/>
  <c r="BG276"/>
  <c r="BE276"/>
  <c r="T276"/>
  <c r="R276"/>
  <c r="P276"/>
  <c r="BI272"/>
  <c r="BH272"/>
  <c r="BG272"/>
  <c r="BE272"/>
  <c r="T272"/>
  <c r="R272"/>
  <c r="P272"/>
  <c r="BI268"/>
  <c r="BH268"/>
  <c r="BG268"/>
  <c r="BE268"/>
  <c r="T268"/>
  <c r="R268"/>
  <c r="P268"/>
  <c r="BI264"/>
  <c r="BH264"/>
  <c r="BG264"/>
  <c r="BE264"/>
  <c r="T264"/>
  <c r="R264"/>
  <c r="P264"/>
  <c r="BI260"/>
  <c r="BH260"/>
  <c r="BG260"/>
  <c r="BE260"/>
  <c r="T260"/>
  <c r="R260"/>
  <c r="P260"/>
  <c r="BI256"/>
  <c r="BH256"/>
  <c r="BG256"/>
  <c r="BE256"/>
  <c r="T256"/>
  <c r="R256"/>
  <c r="P256"/>
  <c r="BI252"/>
  <c r="BH252"/>
  <c r="BG252"/>
  <c r="BE252"/>
  <c r="T252"/>
  <c r="R252"/>
  <c r="P252"/>
  <c r="BI248"/>
  <c r="BH248"/>
  <c r="BG248"/>
  <c r="BE248"/>
  <c r="T248"/>
  <c r="R248"/>
  <c r="P248"/>
  <c r="BI244"/>
  <c r="BH244"/>
  <c r="BG244"/>
  <c r="BE244"/>
  <c r="T244"/>
  <c r="R244"/>
  <c r="P244"/>
  <c r="BI239"/>
  <c r="BH239"/>
  <c r="BG239"/>
  <c r="BE239"/>
  <c r="T239"/>
  <c r="T238"/>
  <c r="R239"/>
  <c r="R238"/>
  <c r="P239"/>
  <c r="P238"/>
  <c r="BI235"/>
  <c r="BH235"/>
  <c r="BG235"/>
  <c r="BE235"/>
  <c r="T235"/>
  <c r="R235"/>
  <c r="P235"/>
  <c r="BI232"/>
  <c r="BH232"/>
  <c r="BG232"/>
  <c r="BE232"/>
  <c r="T232"/>
  <c r="R232"/>
  <c r="P232"/>
  <c r="BI228"/>
  <c r="BH228"/>
  <c r="BG228"/>
  <c r="BE228"/>
  <c r="T228"/>
  <c r="R228"/>
  <c r="P228"/>
  <c r="BI225"/>
  <c r="BH225"/>
  <c r="BG225"/>
  <c r="BE225"/>
  <c r="T225"/>
  <c r="R225"/>
  <c r="P225"/>
  <c r="BI222"/>
  <c r="BH222"/>
  <c r="BG222"/>
  <c r="BE222"/>
  <c r="T222"/>
  <c r="R222"/>
  <c r="P222"/>
  <c r="BI216"/>
  <c r="BH216"/>
  <c r="BG216"/>
  <c r="BE216"/>
  <c r="T216"/>
  <c r="T215"/>
  <c r="R216"/>
  <c r="R215"/>
  <c r="P216"/>
  <c r="P215"/>
  <c r="BI211"/>
  <c r="BH211"/>
  <c r="BG211"/>
  <c r="BE211"/>
  <c r="T211"/>
  <c r="R211"/>
  <c r="P211"/>
  <c r="BI208"/>
  <c r="BH208"/>
  <c r="BG208"/>
  <c r="BE208"/>
  <c r="T208"/>
  <c r="R208"/>
  <c r="P208"/>
  <c r="BI205"/>
  <c r="BH205"/>
  <c r="BG205"/>
  <c r="BE205"/>
  <c r="T205"/>
  <c r="R205"/>
  <c r="P205"/>
  <c r="BI202"/>
  <c r="BH202"/>
  <c r="BG202"/>
  <c r="BE202"/>
  <c r="T202"/>
  <c r="R202"/>
  <c r="P202"/>
  <c r="BI199"/>
  <c r="BH199"/>
  <c r="BG199"/>
  <c r="BE199"/>
  <c r="T199"/>
  <c r="R199"/>
  <c r="P199"/>
  <c r="BI195"/>
  <c r="BH195"/>
  <c r="BG195"/>
  <c r="BE195"/>
  <c r="T195"/>
  <c r="R195"/>
  <c r="P195"/>
  <c r="BI191"/>
  <c r="BH191"/>
  <c r="BG191"/>
  <c r="BE191"/>
  <c r="T191"/>
  <c r="R191"/>
  <c r="P191"/>
  <c r="BI186"/>
  <c r="BH186"/>
  <c r="BG186"/>
  <c r="BE186"/>
  <c r="T186"/>
  <c r="R186"/>
  <c r="P186"/>
  <c r="BI182"/>
  <c r="BH182"/>
  <c r="BG182"/>
  <c r="BE182"/>
  <c r="T182"/>
  <c r="R182"/>
  <c r="P182"/>
  <c r="BI178"/>
  <c r="BH178"/>
  <c r="BG178"/>
  <c r="BE178"/>
  <c r="T178"/>
  <c r="R178"/>
  <c r="P178"/>
  <c r="BI173"/>
  <c r="BH173"/>
  <c r="BG173"/>
  <c r="BE173"/>
  <c r="T173"/>
  <c r="R173"/>
  <c r="P173"/>
  <c r="BI169"/>
  <c r="BH169"/>
  <c r="BG169"/>
  <c r="BE169"/>
  <c r="T169"/>
  <c r="R169"/>
  <c r="P169"/>
  <c r="BI164"/>
  <c r="BH164"/>
  <c r="BG164"/>
  <c r="BE164"/>
  <c r="T164"/>
  <c r="R164"/>
  <c r="P164"/>
  <c r="BI159"/>
  <c r="BH159"/>
  <c r="BG159"/>
  <c r="BE159"/>
  <c r="T159"/>
  <c r="R159"/>
  <c r="P159"/>
  <c r="BI156"/>
  <c r="BH156"/>
  <c r="BG156"/>
  <c r="BE156"/>
  <c r="T156"/>
  <c r="R156"/>
  <c r="P156"/>
  <c r="BI151"/>
  <c r="BH151"/>
  <c r="BG151"/>
  <c r="BE151"/>
  <c r="T151"/>
  <c r="R151"/>
  <c r="P151"/>
  <c r="BI147"/>
  <c r="BH147"/>
  <c r="BG147"/>
  <c r="BE147"/>
  <c r="T147"/>
  <c r="R147"/>
  <c r="P147"/>
  <c r="BI141"/>
  <c r="BH141"/>
  <c r="BG141"/>
  <c r="BE141"/>
  <c r="T141"/>
  <c r="T140"/>
  <c r="R141"/>
  <c r="R140"/>
  <c r="P141"/>
  <c r="P140"/>
  <c r="BI135"/>
  <c r="BH135"/>
  <c r="BG135"/>
  <c r="BE135"/>
  <c r="T135"/>
  <c r="R135"/>
  <c r="P135"/>
  <c r="BI131"/>
  <c r="BH131"/>
  <c r="BG131"/>
  <c r="BE131"/>
  <c r="T131"/>
  <c r="R131"/>
  <c r="P131"/>
  <c r="BI127"/>
  <c r="BH127"/>
  <c r="BG127"/>
  <c r="BE127"/>
  <c r="T127"/>
  <c r="R127"/>
  <c r="P127"/>
  <c r="BI124"/>
  <c r="BH124"/>
  <c r="BG124"/>
  <c r="BE124"/>
  <c r="T124"/>
  <c r="R124"/>
  <c r="P124"/>
  <c r="BI120"/>
  <c r="BH120"/>
  <c r="BG120"/>
  <c r="BE120"/>
  <c r="T120"/>
  <c r="R120"/>
  <c r="P120"/>
  <c r="BI115"/>
  <c r="BH115"/>
  <c r="BG115"/>
  <c r="BE115"/>
  <c r="T115"/>
  <c r="R115"/>
  <c r="P115"/>
  <c r="BI110"/>
  <c r="BH110"/>
  <c r="BG110"/>
  <c r="BE110"/>
  <c r="T110"/>
  <c r="R110"/>
  <c r="P110"/>
  <c r="BI106"/>
  <c r="BH106"/>
  <c r="BG106"/>
  <c r="BE106"/>
  <c r="T106"/>
  <c r="R106"/>
  <c r="P106"/>
  <c r="BI102"/>
  <c r="BH102"/>
  <c r="BG102"/>
  <c r="BE102"/>
  <c r="T102"/>
  <c r="R102"/>
  <c r="P102"/>
  <c r="BI98"/>
  <c r="BH98"/>
  <c r="BG98"/>
  <c r="BE98"/>
  <c r="T98"/>
  <c r="R98"/>
  <c r="P98"/>
  <c r="BI94"/>
  <c r="BH94"/>
  <c r="BG94"/>
  <c r="BE94"/>
  <c r="T94"/>
  <c r="R94"/>
  <c r="P94"/>
  <c r="J88"/>
  <c r="J87"/>
  <c r="F87"/>
  <c r="F85"/>
  <c r="E83"/>
  <c r="J55"/>
  <c r="J54"/>
  <c r="F54"/>
  <c r="F52"/>
  <c r="E50"/>
  <c r="J18"/>
  <c r="E18"/>
  <c r="F55"/>
  <c r="J17"/>
  <c r="J12"/>
  <c r="J85"/>
  <c r="E7"/>
  <c r="E81"/>
  <c i="2" r="J37"/>
  <c r="J36"/>
  <c i="1" r="AY55"/>
  <c i="2" r="J35"/>
  <c i="1" r="AX55"/>
  <c i="2" r="BI286"/>
  <c r="BH286"/>
  <c r="BG286"/>
  <c r="BE286"/>
  <c r="T286"/>
  <c r="R286"/>
  <c r="P286"/>
  <c r="BI281"/>
  <c r="BH281"/>
  <c r="BG281"/>
  <c r="BE281"/>
  <c r="T281"/>
  <c r="R281"/>
  <c r="P281"/>
  <c r="BI275"/>
  <c r="BH275"/>
  <c r="BG275"/>
  <c r="BE275"/>
  <c r="T275"/>
  <c r="T274"/>
  <c r="R275"/>
  <c r="R274"/>
  <c r="P275"/>
  <c r="P274"/>
  <c r="BI271"/>
  <c r="BH271"/>
  <c r="BG271"/>
  <c r="BE271"/>
  <c r="T271"/>
  <c r="R271"/>
  <c r="P271"/>
  <c r="BI268"/>
  <c r="BH268"/>
  <c r="BG268"/>
  <c r="BE268"/>
  <c r="T268"/>
  <c r="R268"/>
  <c r="P268"/>
  <c r="BI265"/>
  <c r="BH265"/>
  <c r="BG265"/>
  <c r="BE265"/>
  <c r="T265"/>
  <c r="R265"/>
  <c r="P265"/>
  <c r="BI261"/>
  <c r="BH261"/>
  <c r="BG261"/>
  <c r="BE261"/>
  <c r="T261"/>
  <c r="R261"/>
  <c r="P261"/>
  <c r="BI258"/>
  <c r="BH258"/>
  <c r="BG258"/>
  <c r="BE258"/>
  <c r="T258"/>
  <c r="R258"/>
  <c r="P258"/>
  <c r="BI251"/>
  <c r="BH251"/>
  <c r="BG251"/>
  <c r="BE251"/>
  <c r="T251"/>
  <c r="R251"/>
  <c r="P251"/>
  <c r="BI248"/>
  <c r="BH248"/>
  <c r="BG248"/>
  <c r="BE248"/>
  <c r="T248"/>
  <c r="R248"/>
  <c r="P248"/>
  <c r="BI245"/>
  <c r="BH245"/>
  <c r="BG245"/>
  <c r="BE245"/>
  <c r="T245"/>
  <c r="R245"/>
  <c r="P245"/>
  <c r="BI242"/>
  <c r="BH242"/>
  <c r="BG242"/>
  <c r="BE242"/>
  <c r="T242"/>
  <c r="R242"/>
  <c r="P242"/>
  <c r="BI238"/>
  <c r="BH238"/>
  <c r="BG238"/>
  <c r="BE238"/>
  <c r="T238"/>
  <c r="R238"/>
  <c r="P238"/>
  <c r="BI232"/>
  <c r="BH232"/>
  <c r="BG232"/>
  <c r="BE232"/>
  <c r="T232"/>
  <c r="R232"/>
  <c r="P232"/>
  <c r="BI228"/>
  <c r="BH228"/>
  <c r="BG228"/>
  <c r="BE228"/>
  <c r="T228"/>
  <c r="R228"/>
  <c r="P228"/>
  <c r="BI225"/>
  <c r="BH225"/>
  <c r="BG225"/>
  <c r="BE225"/>
  <c r="T225"/>
  <c r="R225"/>
  <c r="P225"/>
  <c r="BI219"/>
  <c r="BH219"/>
  <c r="BG219"/>
  <c r="BE219"/>
  <c r="T219"/>
  <c r="R219"/>
  <c r="P219"/>
  <c r="BI216"/>
  <c r="BH216"/>
  <c r="BG216"/>
  <c r="BE216"/>
  <c r="T216"/>
  <c r="R216"/>
  <c r="P216"/>
  <c r="BI208"/>
  <c r="BH208"/>
  <c r="BG208"/>
  <c r="BE208"/>
  <c r="T208"/>
  <c r="R208"/>
  <c r="P208"/>
  <c r="BI203"/>
  <c r="BH203"/>
  <c r="BG203"/>
  <c r="BE203"/>
  <c r="T203"/>
  <c r="R203"/>
  <c r="P203"/>
  <c r="BI200"/>
  <c r="BH200"/>
  <c r="BG200"/>
  <c r="BE200"/>
  <c r="T200"/>
  <c r="R200"/>
  <c r="P200"/>
  <c r="BI196"/>
  <c r="BH196"/>
  <c r="BG196"/>
  <c r="BE196"/>
  <c r="T196"/>
  <c r="R196"/>
  <c r="P196"/>
  <c r="BI193"/>
  <c r="BH193"/>
  <c r="BG193"/>
  <c r="BE193"/>
  <c r="T193"/>
  <c r="R193"/>
  <c r="P193"/>
  <c r="BI190"/>
  <c r="BH190"/>
  <c r="BG190"/>
  <c r="BE190"/>
  <c r="T190"/>
  <c r="R190"/>
  <c r="P190"/>
  <c r="BI184"/>
  <c r="BH184"/>
  <c r="BG184"/>
  <c r="BE184"/>
  <c r="T184"/>
  <c r="R184"/>
  <c r="P184"/>
  <c r="BI180"/>
  <c r="BH180"/>
  <c r="BG180"/>
  <c r="BE180"/>
  <c r="T180"/>
  <c r="R180"/>
  <c r="P180"/>
  <c r="BI175"/>
  <c r="BH175"/>
  <c r="BG175"/>
  <c r="BE175"/>
  <c r="T175"/>
  <c r="R175"/>
  <c r="P175"/>
  <c r="BI170"/>
  <c r="BH170"/>
  <c r="BG170"/>
  <c r="BE170"/>
  <c r="T170"/>
  <c r="R170"/>
  <c r="P170"/>
  <c r="BI165"/>
  <c r="BH165"/>
  <c r="BG165"/>
  <c r="BE165"/>
  <c r="T165"/>
  <c r="R165"/>
  <c r="P165"/>
  <c r="BI160"/>
  <c r="BH160"/>
  <c r="BG160"/>
  <c r="BE160"/>
  <c r="T160"/>
  <c r="R160"/>
  <c r="P160"/>
  <c r="BI152"/>
  <c r="BH152"/>
  <c r="BG152"/>
  <c r="BE152"/>
  <c r="T152"/>
  <c r="R152"/>
  <c r="P152"/>
  <c r="BI140"/>
  <c r="BH140"/>
  <c r="BG140"/>
  <c r="BE140"/>
  <c r="T140"/>
  <c r="R140"/>
  <c r="P140"/>
  <c r="BI135"/>
  <c r="BH135"/>
  <c r="BG135"/>
  <c r="BE135"/>
  <c r="T135"/>
  <c r="R135"/>
  <c r="P135"/>
  <c r="BI127"/>
  <c r="BH127"/>
  <c r="BG127"/>
  <c r="BE127"/>
  <c r="T127"/>
  <c r="R127"/>
  <c r="P127"/>
  <c r="BI122"/>
  <c r="BH122"/>
  <c r="BG122"/>
  <c r="BE122"/>
  <c r="T122"/>
  <c r="R122"/>
  <c r="P122"/>
  <c r="BI117"/>
  <c r="BH117"/>
  <c r="BG117"/>
  <c r="BE117"/>
  <c r="T117"/>
  <c r="R117"/>
  <c r="P117"/>
  <c r="BI112"/>
  <c r="BH112"/>
  <c r="BG112"/>
  <c r="BE112"/>
  <c r="T112"/>
  <c r="R112"/>
  <c r="P112"/>
  <c r="BI105"/>
  <c r="BH105"/>
  <c r="BG105"/>
  <c r="BE105"/>
  <c r="T105"/>
  <c r="R105"/>
  <c r="P105"/>
  <c r="BI100"/>
  <c r="BH100"/>
  <c r="BG100"/>
  <c r="BE100"/>
  <c r="T100"/>
  <c r="R100"/>
  <c r="P100"/>
  <c r="BI96"/>
  <c r="BH96"/>
  <c r="BG96"/>
  <c r="BE96"/>
  <c r="T96"/>
  <c r="R96"/>
  <c r="P96"/>
  <c r="BI92"/>
  <c r="BH92"/>
  <c r="BG92"/>
  <c r="BE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52"/>
  <c r="E7"/>
  <c r="E79"/>
  <c i="1" r="L50"/>
  <c r="AM50"/>
  <c r="AM49"/>
  <c r="L49"/>
  <c r="AM47"/>
  <c r="L47"/>
  <c r="L45"/>
  <c r="L44"/>
  <c i="2" r="J152"/>
  <c i="4" r="BK318"/>
  <c i="6" r="J106"/>
  <c r="J154"/>
  <c i="7" r="BK356"/>
  <c i="8" r="J115"/>
  <c i="9" r="J189"/>
  <c r="BK299"/>
  <c i="2" r="BK190"/>
  <c i="3" r="J264"/>
  <c r="BK110"/>
  <c i="4" r="J121"/>
  <c i="5" r="BK181"/>
  <c i="6" r="J166"/>
  <c r="J282"/>
  <c r="J397"/>
  <c i="7" r="BK477"/>
  <c r="J633"/>
  <c r="BK423"/>
  <c i="8" r="BK139"/>
  <c i="9" r="J336"/>
  <c r="BK214"/>
  <c r="BK293"/>
  <c i="11" r="J106"/>
  <c i="3" r="J147"/>
  <c i="4" r="BK132"/>
  <c r="BK236"/>
  <c i="5" r="BK184"/>
  <c i="6" r="BK259"/>
  <c i="7" r="J308"/>
  <c r="J131"/>
  <c r="BK131"/>
  <c i="8" r="BK137"/>
  <c i="9" r="BK376"/>
  <c r="BK189"/>
  <c i="11" r="J102"/>
  <c i="3" r="BK199"/>
  <c i="4" r="BK389"/>
  <c r="BK352"/>
  <c i="6" r="BK144"/>
  <c r="J169"/>
  <c i="7" r="J671"/>
  <c r="J497"/>
  <c i="8" r="J181"/>
  <c i="9" r="J447"/>
  <c r="J308"/>
  <c i="11" r="BK106"/>
  <c i="2" r="J261"/>
  <c i="4" r="J157"/>
  <c i="5" r="BK128"/>
  <c i="6" r="J102"/>
  <c r="J124"/>
  <c i="7" r="J113"/>
  <c i="8" r="J157"/>
  <c r="J90"/>
  <c i="9" r="J209"/>
  <c r="J158"/>
  <c i="11" r="BK102"/>
  <c i="2" r="BK180"/>
  <c i="4" r="BK397"/>
  <c r="BK322"/>
  <c i="6" r="J387"/>
  <c r="BK97"/>
  <c r="BK369"/>
  <c i="7" r="J676"/>
  <c r="BK187"/>
  <c i="8" r="J188"/>
  <c i="9" r="BK408"/>
  <c r="BK351"/>
  <c r="BK284"/>
  <c i="2" r="BK281"/>
  <c i="3" r="BK248"/>
  <c i="4" r="BK265"/>
  <c i="5" r="BK151"/>
  <c i="6" r="BK154"/>
  <c r="BK207"/>
  <c i="8" r="BK96"/>
  <c i="9" r="BK278"/>
  <c i="2" r="BK228"/>
  <c i="3" r="J260"/>
  <c r="J151"/>
  <c i="4" r="J117"/>
  <c r="J132"/>
  <c i="6" r="J450"/>
  <c r="J381"/>
  <c i="7" r="J370"/>
  <c r="BK291"/>
  <c i="8" r="BK213"/>
  <c i="9" r="J373"/>
  <c r="BK302"/>
  <c i="2" r="BK238"/>
  <c r="J180"/>
  <c i="3" r="BK293"/>
  <c r="BK94"/>
  <c i="4" r="J382"/>
  <c r="J286"/>
  <c r="BK135"/>
  <c i="5" r="BK93"/>
  <c i="6" r="BK514"/>
  <c r="BK119"/>
  <c i="7" r="BK633"/>
  <c r="J667"/>
  <c r="BK240"/>
  <c r="BK566"/>
  <c i="8" r="J137"/>
  <c r="BK142"/>
  <c i="9" r="BK317"/>
  <c r="J320"/>
  <c r="J370"/>
  <c i="10" r="BK88"/>
  <c i="2" r="BK232"/>
  <c r="J203"/>
  <c i="3" r="BK239"/>
  <c r="BK195"/>
  <c i="4" r="BK161"/>
  <c r="BK374"/>
  <c r="J108"/>
  <c r="BK253"/>
  <c i="5" r="J176"/>
  <c i="6" r="J517"/>
  <c r="J97"/>
  <c r="BK494"/>
  <c r="BK149"/>
  <c r="BK384"/>
  <c r="J327"/>
  <c i="7" r="BK507"/>
  <c r="BK493"/>
  <c r="BK658"/>
  <c r="BK182"/>
  <c r="J459"/>
  <c i="8" r="J208"/>
  <c r="BK160"/>
  <c r="BK87"/>
  <c i="9" r="J431"/>
  <c r="J272"/>
  <c r="J438"/>
  <c r="BK388"/>
  <c r="BK354"/>
  <c r="J125"/>
  <c r="BK272"/>
  <c i="10" r="J85"/>
  <c i="2" r="J251"/>
  <c r="J175"/>
  <c r="BK112"/>
  <c i="3" r="J272"/>
  <c r="J256"/>
  <c i="4" r="J299"/>
  <c r="BK343"/>
  <c r="J253"/>
  <c r="BK126"/>
  <c i="5" r="J202"/>
  <c r="BK162"/>
  <c i="6" r="J483"/>
  <c r="J487"/>
  <c r="J323"/>
  <c r="J360"/>
  <c i="7" r="J639"/>
  <c r="J578"/>
  <c r="BK348"/>
  <c r="BK404"/>
  <c r="BK490"/>
  <c r="J348"/>
  <c i="8" r="J193"/>
  <c r="BK178"/>
  <c i="9" r="J354"/>
  <c r="J351"/>
  <c r="J399"/>
  <c r="J165"/>
  <c r="J385"/>
  <c r="BK275"/>
  <c r="J396"/>
  <c r="BK205"/>
  <c i="2" r="BK140"/>
  <c r="BK96"/>
  <c i="3" r="BK260"/>
  <c r="J252"/>
  <c r="BK151"/>
  <c r="BK178"/>
  <c i="4" r="BK218"/>
  <c r="J371"/>
  <c r="BK296"/>
  <c i="5" r="BK136"/>
  <c i="6" r="BK174"/>
  <c r="J349"/>
  <c r="BK139"/>
  <c r="BK470"/>
  <c r="J432"/>
  <c i="7" r="BK540"/>
  <c r="J299"/>
  <c r="BK636"/>
  <c r="J304"/>
  <c i="8" r="BK145"/>
  <c i="9" r="J379"/>
  <c r="BK333"/>
  <c r="BK238"/>
  <c i="2" r="J271"/>
  <c i="3" r="J216"/>
  <c i="4" r="BK399"/>
  <c r="BK139"/>
  <c i="6" r="J392"/>
  <c r="J144"/>
  <c i="7" r="J583"/>
  <c r="BK515"/>
  <c i="8" r="J198"/>
  <c i="9" r="BK326"/>
  <c r="J453"/>
  <c r="J250"/>
  <c i="10" r="J88"/>
  <c i="2" r="BK196"/>
  <c i="3" r="J228"/>
  <c r="J156"/>
  <c i="4" r="J223"/>
  <c i="5" r="J128"/>
  <c i="6" r="BK397"/>
  <c r="J225"/>
  <c i="7" r="BK497"/>
  <c r="BK611"/>
  <c r="J187"/>
  <c i="9" r="BK458"/>
  <c r="J144"/>
  <c r="BK311"/>
  <c i="2" r="BK268"/>
  <c i="3" r="J285"/>
  <c i="4" r="BK357"/>
  <c i="6" r="J478"/>
  <c i="7" r="J231"/>
  <c i="9" r="J96"/>
  <c i="11" r="J104"/>
  <c i="3" r="BK264"/>
  <c r="BK120"/>
  <c i="4" r="BK93"/>
  <c i="5" r="J184"/>
  <c i="6" r="BK197"/>
  <c r="BK406"/>
  <c i="7" r="BK556"/>
  <c r="J455"/>
  <c i="9" r="BK396"/>
  <c r="J205"/>
  <c r="BK199"/>
  <c r="J173"/>
  <c i="2" r="J258"/>
  <c r="BK184"/>
  <c i="3" r="J235"/>
  <c r="J186"/>
  <c i="4" r="BK307"/>
  <c r="J361"/>
  <c i="5" r="J194"/>
  <c i="6" r="J119"/>
  <c r="BK387"/>
  <c r="J366"/>
  <c r="J174"/>
  <c i="7" r="BK113"/>
  <c r="J649"/>
  <c r="BK139"/>
  <c i="8" r="BK163"/>
  <c i="9" r="J442"/>
  <c r="J450"/>
  <c r="J296"/>
  <c r="BK250"/>
  <c i="11" r="BK89"/>
  <c i="2" r="BK208"/>
  <c r="BK92"/>
  <c r="BK160"/>
  <c i="3" r="BK106"/>
  <c i="4" r="J409"/>
  <c r="J326"/>
  <c r="J236"/>
  <c r="J336"/>
  <c i="5" r="BK210"/>
  <c i="6" r="J256"/>
  <c r="BK375"/>
  <c r="BK475"/>
  <c r="BK437"/>
  <c r="J339"/>
  <c r="J336"/>
  <c i="7" r="J423"/>
  <c r="BK531"/>
  <c r="BK649"/>
  <c r="J544"/>
  <c r="BK144"/>
  <c r="BK459"/>
  <c i="8" r="BK148"/>
  <c r="J142"/>
  <c i="9" r="J269"/>
  <c r="J161"/>
  <c r="BK192"/>
  <c r="J202"/>
  <c r="BK223"/>
  <c r="BK296"/>
  <c r="BK394"/>
  <c i="2" r="J184"/>
  <c r="J219"/>
  <c i="3" r="BK228"/>
  <c r="J191"/>
  <c r="J222"/>
  <c i="4" r="BK393"/>
  <c r="J401"/>
  <c r="BK299"/>
  <c i="5" r="J141"/>
  <c i="6" r="BK487"/>
  <c r="J413"/>
  <c r="BK127"/>
  <c r="BK425"/>
  <c r="BK311"/>
  <c i="7" r="BK551"/>
  <c r="J258"/>
  <c r="J661"/>
  <c r="J450"/>
  <c i="8" r="BK208"/>
  <c r="J148"/>
  <c i="9" r="J241"/>
  <c r="BK259"/>
  <c r="J440"/>
  <c r="J118"/>
  <c r="BK144"/>
  <c r="J302"/>
  <c r="BK134"/>
  <c i="2" r="BK135"/>
  <c r="J92"/>
  <c i="3" r="J244"/>
  <c r="BK225"/>
  <c r="J127"/>
  <c i="4" r="BK386"/>
  <c r="BK293"/>
  <c r="J241"/>
  <c r="J126"/>
  <c r="J280"/>
  <c i="5" r="BK107"/>
  <c i="6" r="BK461"/>
  <c r="BK450"/>
  <c r="BK327"/>
  <c r="J425"/>
  <c r="J375"/>
  <c i="7" r="BK266"/>
  <c r="J551"/>
  <c r="BK352"/>
  <c r="BK641"/>
  <c r="J244"/>
  <c r="BK198"/>
  <c i="8" r="BK185"/>
  <c r="BK181"/>
  <c r="J125"/>
  <c r="J111"/>
  <c i="9" r="J182"/>
  <c r="J152"/>
  <c r="J305"/>
  <c r="J138"/>
  <c r="J326"/>
  <c r="BK158"/>
  <c i="2" r="J100"/>
  <c r="BK105"/>
  <c i="3" r="J232"/>
  <c r="BK115"/>
  <c r="BK141"/>
  <c i="4" r="BK371"/>
  <c r="BK364"/>
  <c i="5" r="BK172"/>
  <c i="6" r="J278"/>
  <c r="J514"/>
  <c r="BK363"/>
  <c r="J127"/>
  <c r="BK441"/>
  <c r="BK377"/>
  <c i="7" r="BK502"/>
  <c r="J519"/>
  <c r="J464"/>
  <c r="BK161"/>
  <c r="J547"/>
  <c r="J473"/>
  <c i="8" r="BK188"/>
  <c r="J169"/>
  <c i="9" r="J376"/>
  <c r="J434"/>
  <c r="BK431"/>
  <c r="BK329"/>
  <c r="BK320"/>
  <c r="BK287"/>
  <c r="BK101"/>
  <c i="2" r="BK251"/>
  <c r="J228"/>
  <c r="J112"/>
  <c i="3" r="J98"/>
  <c r="J290"/>
  <c r="J205"/>
  <c i="4" r="BK403"/>
  <c r="BK326"/>
  <c r="J357"/>
  <c r="J258"/>
  <c i="5" r="BK167"/>
  <c i="6" r="J252"/>
  <c r="BK517"/>
  <c r="J197"/>
  <c r="BK202"/>
  <c r="J428"/>
  <c r="J437"/>
  <c r="J354"/>
  <c r="J207"/>
  <c i="7" r="J658"/>
  <c r="J483"/>
  <c r="BK534"/>
  <c r="BK597"/>
  <c r="J566"/>
  <c i="8" r="BK93"/>
  <c r="J154"/>
  <c r="J93"/>
  <c i="9" r="BK182"/>
  <c r="J345"/>
  <c r="J217"/>
  <c r="BK339"/>
  <c r="BK229"/>
  <c i="11" r="BK92"/>
  <c i="2" r="J286"/>
  <c r="BK265"/>
  <c r="J127"/>
  <c i="3" r="BK222"/>
  <c r="BK135"/>
  <c i="4" r="BK108"/>
  <c r="J406"/>
  <c r="J303"/>
  <c i="5" r="J162"/>
  <c i="6" r="BK339"/>
  <c r="BK160"/>
  <c r="BK112"/>
  <c i="7" r="J329"/>
  <c i="8" r="BK103"/>
  <c i="9" r="BK361"/>
  <c r="BK253"/>
  <c r="BK269"/>
  <c i="2" r="J193"/>
  <c r="BK193"/>
  <c i="3" r="BK102"/>
  <c r="BK202"/>
  <c r="J239"/>
  <c r="J135"/>
  <c i="4" r="J150"/>
  <c r="BK378"/>
  <c r="BK244"/>
  <c r="J343"/>
  <c i="5" r="J190"/>
  <c i="6" r="BK501"/>
  <c r="J505"/>
  <c r="BK273"/>
  <c r="BK336"/>
  <c i="7" r="BK438"/>
  <c r="J198"/>
  <c r="J611"/>
  <c i="8" r="J178"/>
  <c r="J96"/>
  <c i="9" r="J364"/>
  <c r="J402"/>
  <c r="BK342"/>
  <c r="BK402"/>
  <c r="J134"/>
  <c r="BK256"/>
  <c r="J388"/>
  <c i="2" r="J242"/>
  <c i="3" r="J211"/>
  <c r="BK164"/>
  <c i="4" r="J135"/>
  <c r="J367"/>
  <c r="BK249"/>
  <c i="5" r="J181"/>
  <c i="6" r="BK124"/>
  <c r="BK288"/>
  <c r="BK401"/>
  <c i="7" r="J95"/>
  <c r="BK676"/>
  <c r="BK254"/>
  <c r="J477"/>
  <c i="8" r="J100"/>
  <c i="9" r="BK379"/>
  <c r="J329"/>
  <c r="J220"/>
  <c r="BK220"/>
  <c i="11" r="J99"/>
  <c i="2" r="BK261"/>
  <c r="BK203"/>
  <c r="BK219"/>
  <c i="3" r="BK156"/>
  <c r="BK182"/>
  <c i="4" r="BK153"/>
  <c r="J412"/>
  <c r="J374"/>
  <c r="J290"/>
  <c r="BK241"/>
  <c r="BK143"/>
  <c i="5" r="BK194"/>
  <c i="6" r="J470"/>
  <c r="J318"/>
  <c r="J498"/>
  <c r="BK413"/>
  <c r="J249"/>
  <c r="BK157"/>
  <c i="7" r="J573"/>
  <c r="BK537"/>
  <c r="BK469"/>
  <c r="J432"/>
  <c r="BK442"/>
  <c r="BK519"/>
  <c i="8" r="BK115"/>
  <c r="J160"/>
  <c i="9" r="BK138"/>
  <c r="J463"/>
  <c r="BK173"/>
  <c r="BK226"/>
  <c r="BK314"/>
  <c r="BK202"/>
  <c i="11" r="J92"/>
  <c i="2" r="J268"/>
  <c r="BK165"/>
  <c i="3" r="BK208"/>
  <c r="J276"/>
  <c i="4" r="BK401"/>
  <c r="J310"/>
  <c r="BK303"/>
  <c r="BK121"/>
  <c i="5" r="BK190"/>
  <c i="6" r="J377"/>
  <c r="BK252"/>
  <c r="J372"/>
  <c r="BK446"/>
  <c r="BK416"/>
  <c i="7" r="J537"/>
  <c r="J487"/>
  <c r="J534"/>
  <c r="J227"/>
  <c r="J284"/>
  <c r="BK222"/>
  <c i="8" r="J185"/>
  <c i="9" r="J348"/>
  <c r="BK447"/>
  <c r="BK118"/>
  <c r="BK345"/>
  <c r="J253"/>
  <c r="BK262"/>
  <c r="BK106"/>
  <c i="2" r="J122"/>
  <c r="J238"/>
  <c i="3" r="J298"/>
  <c r="BK285"/>
  <c r="J248"/>
  <c r="J169"/>
  <c i="4" r="J399"/>
  <c r="BK336"/>
  <c r="J265"/>
  <c r="BK157"/>
  <c i="6" r="J453"/>
  <c r="J212"/>
  <c r="J501"/>
  <c r="BK453"/>
  <c r="BK295"/>
  <c r="J237"/>
  <c r="BK230"/>
  <c i="7" r="J490"/>
  <c r="J275"/>
  <c r="BK583"/>
  <c r="J386"/>
  <c i="8" r="J103"/>
  <c r="BK193"/>
  <c r="J87"/>
  <c i="9" r="BK336"/>
  <c r="J235"/>
  <c r="J339"/>
  <c r="BK414"/>
  <c r="J129"/>
  <c r="BK109"/>
  <c i="11" r="BK97"/>
  <c i="2" r="J281"/>
  <c r="J225"/>
  <c i="3" r="BK290"/>
  <c r="J199"/>
  <c i="4" r="BK409"/>
  <c r="BK112"/>
  <c r="BK273"/>
  <c i="6" r="BK263"/>
  <c r="BK132"/>
  <c r="BK278"/>
  <c r="J446"/>
  <c r="J441"/>
  <c r="J268"/>
  <c r="J273"/>
  <c i="7" r="BK644"/>
  <c r="BK627"/>
  <c r="J254"/>
  <c r="BK149"/>
  <c r="J438"/>
  <c r="BK319"/>
  <c i="8" r="BK203"/>
  <c r="J145"/>
  <c i="9" r="BK426"/>
  <c r="BK348"/>
  <c r="BK141"/>
  <c r="BK417"/>
  <c r="J411"/>
  <c r="BK305"/>
  <c r="BK266"/>
  <c i="2" r="J248"/>
  <c r="BK242"/>
  <c r="J140"/>
  <c i="3" r="J280"/>
  <c r="BK235"/>
  <c r="J202"/>
  <c r="J178"/>
  <c i="4" r="J397"/>
  <c r="J346"/>
  <c r="J403"/>
  <c r="J244"/>
  <c r="J153"/>
  <c i="5" r="J148"/>
  <c i="6" r="J157"/>
  <c r="J416"/>
  <c r="BK185"/>
  <c r="BK192"/>
  <c r="BK302"/>
  <c i="7" r="BK544"/>
  <c r="BK258"/>
  <c r="J291"/>
  <c r="BK630"/>
  <c r="J352"/>
  <c r="BK483"/>
  <c i="8" r="J172"/>
  <c r="BK151"/>
  <c i="9" r="J417"/>
  <c r="J262"/>
  <c r="BK450"/>
  <c r="BK440"/>
  <c r="BK165"/>
  <c r="J361"/>
  <c r="J199"/>
  <c i="11" r="BK85"/>
  <c i="2" r="BK170"/>
  <c r="BK100"/>
  <c i="3" r="BK256"/>
  <c r="J141"/>
  <c r="BK191"/>
  <c i="4" r="J276"/>
  <c r="J364"/>
  <c r="J143"/>
  <c r="BK100"/>
  <c i="5" r="J167"/>
  <c i="6" r="J177"/>
  <c r="J139"/>
  <c r="BK360"/>
  <c i="7" r="J153"/>
  <c i="8" r="BK169"/>
  <c i="9" r="J109"/>
  <c r="BK438"/>
  <c r="J232"/>
  <c r="J226"/>
  <c i="2" r="BK225"/>
  <c i="1" r="AS54"/>
  <c i="4" r="BK150"/>
  <c r="J218"/>
  <c r="J145"/>
  <c i="5" r="BK207"/>
  <c r="J151"/>
  <c i="6" r="J357"/>
  <c r="J230"/>
  <c r="BK177"/>
  <c r="BK212"/>
  <c r="J302"/>
  <c i="7" r="J480"/>
  <c r="BK322"/>
  <c r="J493"/>
  <c r="BK653"/>
  <c r="J322"/>
  <c r="BK333"/>
  <c i="8" r="J213"/>
  <c r="BK100"/>
  <c i="9" r="BK244"/>
  <c r="J266"/>
  <c r="BK442"/>
  <c r="J195"/>
  <c r="BK391"/>
  <c r="J323"/>
  <c r="BK114"/>
  <c i="11" r="J85"/>
  <c i="3" r="J124"/>
  <c i="4" r="BK406"/>
  <c i="5" r="BK117"/>
  <c i="6" r="BK467"/>
  <c i="7" r="J630"/>
  <c r="J164"/>
  <c i="9" r="BK323"/>
  <c r="BK148"/>
  <c i="2" r="BK200"/>
  <c i="3" r="BK272"/>
  <c i="4" r="J339"/>
  <c r="BK269"/>
  <c r="J296"/>
  <c i="5" r="BK141"/>
  <c i="6" r="J475"/>
  <c r="J202"/>
  <c i="7" r="J636"/>
  <c r="BK547"/>
  <c i="8" r="J163"/>
  <c i="9" r="J342"/>
  <c r="BK367"/>
  <c r="J311"/>
  <c r="J214"/>
  <c i="2" r="BK117"/>
  <c i="3" r="J195"/>
  <c i="4" r="BK314"/>
  <c r="BK290"/>
  <c i="6" r="BK498"/>
  <c r="BK318"/>
  <c i="7" r="J149"/>
  <c r="BK573"/>
  <c r="J240"/>
  <c i="8" r="J151"/>
  <c i="9" r="J281"/>
  <c r="BK290"/>
  <c r="BK232"/>
  <c i="2" r="BK216"/>
  <c i="3" r="J159"/>
  <c i="4" r="BK261"/>
  <c i="5" r="J144"/>
  <c i="6" r="BK237"/>
  <c r="J331"/>
  <c i="7" r="J627"/>
  <c r="J144"/>
  <c i="6" r="BK381"/>
  <c r="J422"/>
  <c r="J259"/>
  <c r="BK357"/>
  <c i="7" r="J182"/>
  <c r="BK671"/>
  <c r="J527"/>
  <c r="J540"/>
  <c r="BK231"/>
  <c r="BK299"/>
  <c r="BK370"/>
  <c i="8" r="BK157"/>
  <c r="J133"/>
  <c i="9" r="BK382"/>
  <c r="J229"/>
  <c r="BK411"/>
  <c r="BK152"/>
  <c r="J317"/>
  <c r="BK217"/>
  <c i="2" r="J135"/>
  <c r="BK271"/>
  <c r="BK245"/>
  <c i="3" r="BK127"/>
  <c r="J173"/>
  <c r="BK244"/>
  <c r="J115"/>
  <c i="4" r="J112"/>
  <c r="BK412"/>
  <c r="J161"/>
  <c r="BK332"/>
  <c i="5" r="BK148"/>
  <c r="BK187"/>
  <c i="6" r="BK282"/>
  <c r="J457"/>
  <c r="BK106"/>
  <c r="BK432"/>
  <c r="BK457"/>
  <c r="BK217"/>
  <c i="7" r="J313"/>
  <c r="J569"/>
  <c r="J641"/>
  <c r="BK227"/>
  <c r="BK487"/>
  <c r="BK578"/>
  <c r="J222"/>
  <c i="8" r="J175"/>
  <c r="BK166"/>
  <c i="9" r="J275"/>
  <c r="J106"/>
  <c r="BK177"/>
  <c r="J426"/>
  <c r="J256"/>
  <c r="J244"/>
  <c i="11" r="BK104"/>
  <c r="J97"/>
  <c i="2" r="BK275"/>
  <c r="BK122"/>
  <c i="3" r="J293"/>
  <c r="BK205"/>
  <c r="J106"/>
  <c i="4" r="J322"/>
  <c r="BK286"/>
  <c r="BK129"/>
  <c i="5" r="J117"/>
  <c i="6" r="J149"/>
  <c r="BK428"/>
  <c i="7" r="BK275"/>
  <c i="9" r="BK420"/>
  <c r="BK453"/>
  <c r="BK186"/>
  <c r="J333"/>
  <c r="J391"/>
  <c i="2" r="BK286"/>
  <c r="J208"/>
  <c i="3" r="BK216"/>
  <c r="BK280"/>
  <c r="BK211"/>
  <c i="4" r="J378"/>
  <c r="BK367"/>
  <c r="J352"/>
  <c r="J139"/>
  <c r="J269"/>
  <c i="5" r="BK176"/>
  <c i="6" r="BK419"/>
  <c r="J401"/>
  <c r="BK249"/>
  <c r="BK323"/>
  <c r="BK354"/>
  <c i="7" r="J507"/>
  <c r="BK473"/>
  <c r="J469"/>
  <c r="J210"/>
  <c i="8" r="BK125"/>
  <c i="9" r="J458"/>
  <c r="BK423"/>
  <c r="BK434"/>
  <c r="BK373"/>
  <c r="BK385"/>
  <c r="BK308"/>
  <c r="BK96"/>
  <c i="11" r="BK99"/>
  <c i="2" r="J165"/>
  <c r="BK248"/>
  <c i="3" r="J268"/>
  <c r="J164"/>
  <c r="BK186"/>
  <c i="4" r="BK346"/>
  <c r="BK361"/>
  <c r="J293"/>
  <c i="6" r="BK478"/>
  <c r="BK102"/>
  <c r="J288"/>
  <c r="BK349"/>
  <c i="7" r="J597"/>
  <c r="BK325"/>
  <c r="J515"/>
  <c i="8" r="J166"/>
  <c i="9" r="J423"/>
  <c r="J420"/>
  <c r="J148"/>
  <c r="J114"/>
  <c r="J141"/>
  <c i="2" r="J117"/>
  <c r="J265"/>
  <c r="J232"/>
  <c i="3" r="BK98"/>
  <c r="BK124"/>
  <c i="4" r="J100"/>
  <c r="J273"/>
  <c i="5" r="J172"/>
  <c i="6" r="J406"/>
  <c r="J510"/>
  <c r="BK331"/>
  <c r="J263"/>
  <c r="BK372"/>
  <c r="J311"/>
  <c i="7" r="BK164"/>
  <c r="BK667"/>
  <c r="BK386"/>
  <c r="BK304"/>
  <c r="BK432"/>
  <c r="J325"/>
  <c r="BK284"/>
  <c i="8" r="BK175"/>
  <c i="9" r="BK463"/>
  <c r="BK364"/>
  <c r="J382"/>
  <c r="BK399"/>
  <c r="J414"/>
  <c r="BK405"/>
  <c r="BK195"/>
  <c i="2" r="BK127"/>
  <c r="J200"/>
  <c r="J170"/>
  <c i="3" r="BK147"/>
  <c r="J182"/>
  <c r="BK232"/>
  <c r="BK159"/>
  <c i="4" r="J332"/>
  <c r="J393"/>
  <c r="J93"/>
  <c r="J318"/>
  <c i="5" r="J93"/>
  <c i="6" r="BK246"/>
  <c r="BK483"/>
  <c r="J344"/>
  <c r="J132"/>
  <c r="J363"/>
  <c r="J192"/>
  <c i="7" r="J653"/>
  <c r="BK210"/>
  <c r="J266"/>
  <c r="BK455"/>
  <c r="J556"/>
  <c i="8" r="BK172"/>
  <c r="BK133"/>
  <c i="9" r="J299"/>
  <c r="BK209"/>
  <c r="BK235"/>
  <c r="BK357"/>
  <c r="J101"/>
  <c i="10" r="BK85"/>
  <c i="2" r="J275"/>
  <c r="BK175"/>
  <c r="BK152"/>
  <c i="3" r="J102"/>
  <c r="BK268"/>
  <c r="BK169"/>
  <c i="4" r="J261"/>
  <c r="BK339"/>
  <c r="J389"/>
  <c r="J129"/>
  <c i="5" r="J207"/>
  <c r="J107"/>
  <c i="6" r="J461"/>
  <c r="BK410"/>
  <c r="J217"/>
  <c r="BK169"/>
  <c r="BK225"/>
  <c i="7" r="J442"/>
  <c r="BK664"/>
  <c r="J161"/>
  <c r="BK527"/>
  <c r="J333"/>
  <c r="J319"/>
  <c i="8" r="J120"/>
  <c r="BK154"/>
  <c i="9" r="J357"/>
  <c r="J284"/>
  <c r="BK370"/>
  <c r="J287"/>
  <c r="BK247"/>
  <c r="J290"/>
  <c r="BK281"/>
  <c r="J394"/>
  <c i="11" r="BK95"/>
  <c i="2" r="BK258"/>
  <c i="3" r="J208"/>
  <c r="BK276"/>
  <c r="J120"/>
  <c i="4" r="J386"/>
  <c r="BK145"/>
  <c i="5" r="BK202"/>
  <c i="6" r="J410"/>
  <c r="BK505"/>
  <c r="J369"/>
  <c r="BK268"/>
  <c r="J467"/>
  <c r="J419"/>
  <c r="BK256"/>
  <c i="7" r="BK464"/>
  <c r="BK661"/>
  <c r="J644"/>
  <c r="BK450"/>
  <c r="BK244"/>
  <c r="BK153"/>
  <c i="8" r="BK120"/>
  <c r="J139"/>
  <c i="9" r="J192"/>
  <c r="J278"/>
  <c r="J259"/>
  <c r="J367"/>
  <c r="BK121"/>
  <c r="BK129"/>
  <c i="11" r="J89"/>
  <c i="2" r="J160"/>
  <c r="J216"/>
  <c i="3" r="BK252"/>
  <c r="J110"/>
  <c r="J94"/>
  <c i="4" r="BK223"/>
  <c r="BK310"/>
  <c r="J249"/>
  <c r="BK276"/>
  <c i="5" r="J210"/>
  <c r="BK144"/>
  <c i="6" r="J112"/>
  <c r="J494"/>
  <c r="BK366"/>
  <c r="BK344"/>
  <c r="J384"/>
  <c r="BK422"/>
  <c i="7" r="J139"/>
  <c r="BK313"/>
  <c r="J664"/>
  <c r="BK639"/>
  <c r="J356"/>
  <c r="BK95"/>
  <c i="8" r="J203"/>
  <c r="BK90"/>
  <c i="9" r="J314"/>
  <c r="BK429"/>
  <c r="J429"/>
  <c r="J247"/>
  <c r="J177"/>
  <c r="J121"/>
  <c i="2" r="J245"/>
  <c r="J105"/>
  <c r="J196"/>
  <c i="3" r="BK298"/>
  <c r="BK131"/>
  <c i="4" r="J314"/>
  <c r="BK280"/>
  <c r="BK258"/>
  <c i="5" r="J187"/>
  <c i="6" r="BK510"/>
  <c r="J160"/>
  <c r="BK392"/>
  <c i="7" r="J531"/>
  <c r="J502"/>
  <c r="BK329"/>
  <c i="9" r="J238"/>
  <c r="J405"/>
  <c r="J408"/>
  <c r="BK125"/>
  <c i="2" r="J190"/>
  <c r="J96"/>
  <c i="3" r="J131"/>
  <c r="BK173"/>
  <c r="J225"/>
  <c i="4" r="BK382"/>
  <c r="J307"/>
  <c r="BK117"/>
  <c i="5" r="J136"/>
  <c i="6" r="J185"/>
  <c r="J295"/>
  <c r="BK166"/>
  <c r="J246"/>
  <c i="7" r="BK569"/>
  <c r="BK179"/>
  <c r="BK480"/>
  <c r="BK308"/>
  <c r="J179"/>
  <c r="J404"/>
  <c i="8" r="BK198"/>
  <c r="BK111"/>
  <c i="9" r="BK161"/>
  <c r="J186"/>
  <c r="J293"/>
  <c r="BK241"/>
  <c r="J223"/>
  <c i="11" r="J95"/>
  <c i="10" l="1" r="R83"/>
  <c r="R82"/>
  <c i="2" r="R91"/>
  <c r="P189"/>
  <c r="BK207"/>
  <c r="J207"/>
  <c r="J65"/>
  <c r="BK264"/>
  <c r="J264"/>
  <c r="J67"/>
  <c i="3" r="R93"/>
  <c r="T146"/>
  <c r="R190"/>
  <c r="T221"/>
  <c r="R279"/>
  <c i="4" r="P107"/>
  <c r="P156"/>
  <c r="R392"/>
  <c i="5" r="BK140"/>
  <c r="J140"/>
  <c r="J63"/>
  <c r="R175"/>
  <c i="6" r="P118"/>
  <c r="T245"/>
  <c r="R267"/>
  <c r="R431"/>
  <c i="2" r="P91"/>
  <c r="R189"/>
  <c r="T224"/>
  <c i="3" r="T93"/>
  <c r="T155"/>
  <c r="BK243"/>
  <c i="4" r="BK107"/>
  <c r="J107"/>
  <c r="J62"/>
  <c r="R156"/>
  <c r="P370"/>
  <c i="5" r="R92"/>
  <c r="BK175"/>
  <c r="J175"/>
  <c r="J67"/>
  <c r="T206"/>
  <c r="T205"/>
  <c i="6" r="R118"/>
  <c r="P431"/>
  <c i="7" r="R94"/>
  <c r="R441"/>
  <c r="R501"/>
  <c r="T572"/>
  <c r="R670"/>
  <c i="8" r="BK86"/>
  <c r="J86"/>
  <c r="J61"/>
  <c r="P114"/>
  <c r="T184"/>
  <c i="6" r="BK118"/>
  <c r="J118"/>
  <c r="J62"/>
  <c r="P466"/>
  <c i="7" r="BK441"/>
  <c r="P572"/>
  <c i="8" r="P86"/>
  <c r="P184"/>
  <c i="2" r="BK99"/>
  <c r="J99"/>
  <c r="J62"/>
  <c r="T189"/>
  <c r="T207"/>
  <c r="R264"/>
  <c r="R280"/>
  <c i="3" r="P146"/>
  <c r="BK190"/>
  <c r="J190"/>
  <c r="J65"/>
  <c r="R221"/>
  <c r="P279"/>
  <c i="4" r="T156"/>
  <c r="T370"/>
  <c i="5" r="T140"/>
  <c r="P175"/>
  <c r="R193"/>
  <c i="6" r="P165"/>
  <c r="P380"/>
  <c r="BK281"/>
  <c r="J281"/>
  <c r="J68"/>
  <c r="BK330"/>
  <c r="J330"/>
  <c r="J69"/>
  <c r="R165"/>
  <c r="T267"/>
  <c r="BK504"/>
  <c r="J504"/>
  <c r="J74"/>
  <c r="T165"/>
  <c r="BK380"/>
  <c r="J380"/>
  <c r="J70"/>
  <c r="T504"/>
  <c i="2" r="P99"/>
  <c r="R207"/>
  <c r="BK280"/>
  <c r="J280"/>
  <c r="J69"/>
  <c i="3" r="BK155"/>
  <c r="J155"/>
  <c r="J64"/>
  <c r="T243"/>
  <c i="4" r="R107"/>
  <c r="BK156"/>
  <c r="J156"/>
  <c r="J67"/>
  <c r="P392"/>
  <c i="5" r="R140"/>
  <c r="BK193"/>
  <c r="J193"/>
  <c r="J68"/>
  <c i="6" r="BK165"/>
  <c r="J165"/>
  <c r="J63"/>
  <c r="R330"/>
  <c r="P504"/>
  <c i="7" r="T94"/>
  <c r="T441"/>
  <c r="BK501"/>
  <c r="J501"/>
  <c r="J67"/>
  <c r="BK530"/>
  <c r="J530"/>
  <c r="J68"/>
  <c r="R572"/>
  <c r="T652"/>
  <c i="8" r="T86"/>
  <c r="R114"/>
  <c r="T136"/>
  <c i="9" r="BK157"/>
  <c r="J157"/>
  <c r="J63"/>
  <c i="6" r="T330"/>
  <c i="9" r="BK198"/>
  <c r="J198"/>
  <c r="J64"/>
  <c i="7" r="BK94"/>
  <c r="P468"/>
  <c r="P501"/>
  <c r="P530"/>
  <c r="T530"/>
  <c r="R550"/>
  <c r="BK652"/>
  <c r="J652"/>
  <c r="J71"/>
  <c r="BK670"/>
  <c r="J670"/>
  <c r="J72"/>
  <c i="8" r="BK114"/>
  <c r="J114"/>
  <c r="J62"/>
  <c r="P136"/>
  <c i="9" r="BK213"/>
  <c i="4" r="BK125"/>
  <c r="J125"/>
  <c r="J63"/>
  <c r="BK272"/>
  <c r="J272"/>
  <c r="J68"/>
  <c r="R370"/>
  <c i="5" r="BK92"/>
  <c r="J92"/>
  <c r="J61"/>
  <c r="P140"/>
  <c r="T175"/>
  <c r="R206"/>
  <c r="R205"/>
  <c i="6" r="BK96"/>
  <c r="P245"/>
  <c r="P267"/>
  <c r="BK431"/>
  <c r="J431"/>
  <c r="J71"/>
  <c i="7" r="P441"/>
  <c r="P437"/>
  <c r="T468"/>
  <c r="R530"/>
  <c r="BK550"/>
  <c r="J550"/>
  <c r="J69"/>
  <c r="T550"/>
  <c r="P652"/>
  <c r="P670"/>
  <c i="8" r="R86"/>
  <c r="R136"/>
  <c i="9" r="T95"/>
  <c r="P265"/>
  <c i="6" r="T281"/>
  <c i="9" r="BK95"/>
  <c r="J95"/>
  <c r="J61"/>
  <c r="P213"/>
  <c r="R437"/>
  <c i="2" r="T99"/>
  <c r="P207"/>
  <c r="P264"/>
  <c i="3" r="BK93"/>
  <c r="R155"/>
  <c r="BK221"/>
  <c r="J221"/>
  <c r="J67"/>
  <c r="P243"/>
  <c r="P242"/>
  <c i="4" r="T107"/>
  <c r="T125"/>
  <c r="R142"/>
  <c r="R149"/>
  <c r="BK370"/>
  <c r="J370"/>
  <c r="J69"/>
  <c i="5" r="T166"/>
  <c r="P193"/>
  <c i="6" r="P96"/>
  <c r="P95"/>
  <c r="T380"/>
  <c i="9" r="P95"/>
  <c r="R213"/>
  <c r="T437"/>
  <c i="2" r="R99"/>
  <c r="R90"/>
  <c r="BK224"/>
  <c r="J224"/>
  <c r="J66"/>
  <c r="T264"/>
  <c r="T280"/>
  <c i="3" r="BK146"/>
  <c r="J146"/>
  <c r="J63"/>
  <c r="P190"/>
  <c r="P221"/>
  <c r="BK279"/>
  <c r="J279"/>
  <c r="J71"/>
  <c i="4" r="P125"/>
  <c r="BK142"/>
  <c r="J142"/>
  <c r="J64"/>
  <c r="BK149"/>
  <c r="J149"/>
  <c r="J66"/>
  <c r="T149"/>
  <c r="T392"/>
  <c i="5" r="P166"/>
  <c r="P165"/>
  <c r="BK206"/>
  <c r="BK205"/>
  <c r="J205"/>
  <c r="J69"/>
  <c i="6" r="T118"/>
  <c r="R504"/>
  <c i="9" r="T157"/>
  <c r="P332"/>
  <c i="6" r="R96"/>
  <c r="R466"/>
  <c i="9" r="P198"/>
  <c r="BK332"/>
  <c r="J332"/>
  <c r="J68"/>
  <c r="T446"/>
  <c i="2" r="BK91"/>
  <c r="J91"/>
  <c r="J61"/>
  <c r="BK189"/>
  <c r="J189"/>
  <c r="J63"/>
  <c r="R224"/>
  <c r="P280"/>
  <c i="3" r="R146"/>
  <c r="T190"/>
  <c r="R243"/>
  <c r="R242"/>
  <c i="4" r="R125"/>
  <c r="P142"/>
  <c r="T142"/>
  <c r="P149"/>
  <c r="BK392"/>
  <c r="J392"/>
  <c r="J70"/>
  <c i="5" r="BK166"/>
  <c r="J166"/>
  <c r="J66"/>
  <c i="6" r="R245"/>
  <c r="T431"/>
  <c i="9" r="T265"/>
  <c r="BK457"/>
  <c r="BK456"/>
  <c r="J456"/>
  <c r="J72"/>
  <c i="4" r="R272"/>
  <c i="6" r="R380"/>
  <c i="9" r="R95"/>
  <c r="T213"/>
  <c r="P446"/>
  <c r="BK360"/>
  <c r="J360"/>
  <c r="J69"/>
  <c r="BK265"/>
  <c r="J265"/>
  <c r="J67"/>
  <c r="P437"/>
  <c i="6" r="P281"/>
  <c i="9" r="P157"/>
  <c r="T198"/>
  <c r="T332"/>
  <c r="T457"/>
  <c r="T456"/>
  <c i="6" r="BK245"/>
  <c r="J245"/>
  <c r="J64"/>
  <c r="BK466"/>
  <c r="J466"/>
  <c r="J73"/>
  <c i="7" r="P94"/>
  <c r="R468"/>
  <c r="BK572"/>
  <c r="J572"/>
  <c r="J70"/>
  <c r="T670"/>
  <c i="8" r="BK136"/>
  <c r="J136"/>
  <c r="J63"/>
  <c i="9" r="R198"/>
  <c r="R332"/>
  <c r="BK446"/>
  <c r="J446"/>
  <c r="J71"/>
  <c i="6" r="T96"/>
  <c r="BK267"/>
  <c r="J267"/>
  <c r="J67"/>
  <c r="T466"/>
  <c i="7" r="BK468"/>
  <c r="J468"/>
  <c r="J65"/>
  <c r="T501"/>
  <c r="T500"/>
  <c r="P550"/>
  <c r="R652"/>
  <c i="8" r="T114"/>
  <c r="BK184"/>
  <c r="J184"/>
  <c r="J64"/>
  <c r="R184"/>
  <c i="9" r="T360"/>
  <c r="P457"/>
  <c r="P456"/>
  <c i="4" r="P272"/>
  <c i="5" r="T92"/>
  <c r="T91"/>
  <c r="R166"/>
  <c r="R165"/>
  <c r="P206"/>
  <c r="P205"/>
  <c i="6" r="R281"/>
  <c i="9" r="R157"/>
  <c r="R360"/>
  <c r="R446"/>
  <c r="P360"/>
  <c i="2" r="T91"/>
  <c r="T90"/>
  <c r="P224"/>
  <c i="3" r="P93"/>
  <c r="P92"/>
  <c r="P91"/>
  <c i="1" r="AU56"/>
  <c i="3" r="P155"/>
  <c r="T279"/>
  <c i="4" r="T272"/>
  <c i="5" r="P92"/>
  <c r="P91"/>
  <c r="P90"/>
  <c i="1" r="AU58"/>
  <c i="5" r="T193"/>
  <c i="6" r="P330"/>
  <c i="9" r="R265"/>
  <c r="BK437"/>
  <c r="J437"/>
  <c r="J70"/>
  <c r="R457"/>
  <c r="R456"/>
  <c i="11" r="BK88"/>
  <c r="J88"/>
  <c r="J62"/>
  <c r="P88"/>
  <c r="P83"/>
  <c r="P82"/>
  <c i="1" r="AU64"/>
  <c i="11" r="R88"/>
  <c r="R83"/>
  <c r="R82"/>
  <c r="T88"/>
  <c r="T83"/>
  <c r="T82"/>
  <c i="2" r="BK274"/>
  <c r="J274"/>
  <c r="J68"/>
  <c i="3" r="BK140"/>
  <c r="J140"/>
  <c r="J62"/>
  <c i="6" r="BK460"/>
  <c r="J460"/>
  <c r="J72"/>
  <c i="3" r="BK215"/>
  <c r="J215"/>
  <c r="J66"/>
  <c i="7" r="BK431"/>
  <c r="J431"/>
  <c r="J62"/>
  <c i="3" r="BK238"/>
  <c r="J238"/>
  <c r="J68"/>
  <c i="4" r="BK92"/>
  <c r="J92"/>
  <c r="J61"/>
  <c i="5" r="BK127"/>
  <c r="J127"/>
  <c r="J62"/>
  <c i="6" r="BK262"/>
  <c r="J262"/>
  <c r="J65"/>
  <c i="9" r="BK151"/>
  <c r="J151"/>
  <c r="J62"/>
  <c i="10" r="BK84"/>
  <c r="J84"/>
  <c r="J61"/>
  <c i="5" r="BK161"/>
  <c r="J161"/>
  <c r="J64"/>
  <c i="10" r="BK87"/>
  <c r="J87"/>
  <c r="J62"/>
  <c i="11" r="BK84"/>
  <c r="J84"/>
  <c r="J61"/>
  <c r="E72"/>
  <c r="F55"/>
  <c r="BF104"/>
  <c r="BF97"/>
  <c r="BF106"/>
  <c r="J52"/>
  <c r="BF102"/>
  <c r="BF89"/>
  <c r="BF92"/>
  <c r="BF85"/>
  <c r="BF95"/>
  <c r="BF99"/>
  <c i="9" r="J213"/>
  <c r="J66"/>
  <c i="10" r="E48"/>
  <c r="J76"/>
  <c i="9" r="BK94"/>
  <c r="J457"/>
  <c r="J73"/>
  <c i="10" r="BF85"/>
  <c r="F79"/>
  <c r="BF88"/>
  <c i="9" r="E83"/>
  <c r="F90"/>
  <c r="BF106"/>
  <c r="BF134"/>
  <c r="BF165"/>
  <c r="BF199"/>
  <c r="BF209"/>
  <c r="BF217"/>
  <c r="BF247"/>
  <c r="BF253"/>
  <c r="BF308"/>
  <c r="BF320"/>
  <c r="BF345"/>
  <c r="BF348"/>
  <c r="BF373"/>
  <c r="BF379"/>
  <c i="8" r="BK85"/>
  <c r="J85"/>
  <c r="J60"/>
  <c i="9" r="BF138"/>
  <c r="BF192"/>
  <c r="BF232"/>
  <c r="BF238"/>
  <c r="BF287"/>
  <c r="BF290"/>
  <c r="BF317"/>
  <c r="BF323"/>
  <c r="BF333"/>
  <c r="BF336"/>
  <c r="BF399"/>
  <c r="BF125"/>
  <c r="BF129"/>
  <c r="BF148"/>
  <c r="BF158"/>
  <c r="BF182"/>
  <c r="BF195"/>
  <c r="BF214"/>
  <c r="BF266"/>
  <c r="BF269"/>
  <c r="BF296"/>
  <c r="BF299"/>
  <c r="BF302"/>
  <c r="BF311"/>
  <c r="BF329"/>
  <c r="BF370"/>
  <c r="BF385"/>
  <c r="BF402"/>
  <c r="BF411"/>
  <c r="BF423"/>
  <c r="BF426"/>
  <c r="BF109"/>
  <c r="BF114"/>
  <c r="BF161"/>
  <c r="BF186"/>
  <c r="BF205"/>
  <c r="BF223"/>
  <c r="BF262"/>
  <c r="BF278"/>
  <c r="BF281"/>
  <c r="BF326"/>
  <c r="BF361"/>
  <c r="BF414"/>
  <c r="BF96"/>
  <c r="BF101"/>
  <c r="BF189"/>
  <c r="BF235"/>
  <c r="BF244"/>
  <c r="BF256"/>
  <c r="BF275"/>
  <c r="BF293"/>
  <c r="BF357"/>
  <c r="BF431"/>
  <c r="BF408"/>
  <c r="BF440"/>
  <c r="BF376"/>
  <c r="BF388"/>
  <c r="BF118"/>
  <c r="BF141"/>
  <c r="BF202"/>
  <c r="BF226"/>
  <c r="BF272"/>
  <c r="BF284"/>
  <c r="BF339"/>
  <c r="BF391"/>
  <c r="BF396"/>
  <c r="BF420"/>
  <c r="BF453"/>
  <c r="BF442"/>
  <c r="BF447"/>
  <c r="BF458"/>
  <c r="J87"/>
  <c r="BF121"/>
  <c r="BF144"/>
  <c r="BF173"/>
  <c r="BF220"/>
  <c r="BF241"/>
  <c r="BF342"/>
  <c r="BF354"/>
  <c r="BF367"/>
  <c r="BF394"/>
  <c r="BF434"/>
  <c r="BF463"/>
  <c r="BF152"/>
  <c r="BF177"/>
  <c r="BF229"/>
  <c r="BF250"/>
  <c r="BF259"/>
  <c r="BF305"/>
  <c r="BF314"/>
  <c r="BF364"/>
  <c r="BF382"/>
  <c r="BF405"/>
  <c r="BF417"/>
  <c r="BF351"/>
  <c r="BF429"/>
  <c r="BF438"/>
  <c r="BF450"/>
  <c i="7" r="P93"/>
  <c r="J94"/>
  <c r="J61"/>
  <c r="J441"/>
  <c r="J64"/>
  <c i="8" r="J52"/>
  <c r="E74"/>
  <c r="BF125"/>
  <c r="BF120"/>
  <c r="BF93"/>
  <c r="BF103"/>
  <c r="BF90"/>
  <c r="BF115"/>
  <c r="BF142"/>
  <c r="BF145"/>
  <c r="BF111"/>
  <c i="7" r="BK500"/>
  <c r="J500"/>
  <c r="J66"/>
  <c i="8" r="BF137"/>
  <c r="BF139"/>
  <c r="F55"/>
  <c r="BF163"/>
  <c r="BF175"/>
  <c r="BF151"/>
  <c r="BF87"/>
  <c r="BF96"/>
  <c r="BF100"/>
  <c r="BF169"/>
  <c r="BF213"/>
  <c r="BF198"/>
  <c r="BF154"/>
  <c r="BF166"/>
  <c r="BF193"/>
  <c r="BF157"/>
  <c r="BF160"/>
  <c r="BF181"/>
  <c r="BF133"/>
  <c r="BF148"/>
  <c r="BF185"/>
  <c r="BF203"/>
  <c r="BF208"/>
  <c r="BF172"/>
  <c r="BF178"/>
  <c r="BF188"/>
  <c i="6" r="BK266"/>
  <c r="J266"/>
  <c r="J66"/>
  <c i="7" r="BF227"/>
  <c r="BF231"/>
  <c r="BF291"/>
  <c r="BF153"/>
  <c r="BF438"/>
  <c r="BF308"/>
  <c r="BF404"/>
  <c r="BF487"/>
  <c r="BF275"/>
  <c r="BF423"/>
  <c r="BF497"/>
  <c r="BF515"/>
  <c r="BF544"/>
  <c r="E48"/>
  <c r="BF95"/>
  <c r="BF222"/>
  <c r="BF266"/>
  <c r="BF432"/>
  <c r="BF455"/>
  <c r="BF537"/>
  <c r="J86"/>
  <c r="BF131"/>
  <c r="BF139"/>
  <c r="BF356"/>
  <c r="BF370"/>
  <c r="BF480"/>
  <c r="BF254"/>
  <c r="BF258"/>
  <c r="BF325"/>
  <c r="BF348"/>
  <c r="BF477"/>
  <c r="BF547"/>
  <c r="BF573"/>
  <c r="BF611"/>
  <c r="F89"/>
  <c r="BF179"/>
  <c r="BF299"/>
  <c r="BF313"/>
  <c r="BF386"/>
  <c r="BF583"/>
  <c r="BF210"/>
  <c r="BF319"/>
  <c r="BF352"/>
  <c r="BF490"/>
  <c r="BF566"/>
  <c r="BF483"/>
  <c i="6" r="J96"/>
  <c r="J61"/>
  <c i="7" r="BF113"/>
  <c r="BF502"/>
  <c r="BF551"/>
  <c r="BF164"/>
  <c r="BF304"/>
  <c r="BF329"/>
  <c r="BF578"/>
  <c r="BF636"/>
  <c r="BF641"/>
  <c r="BF442"/>
  <c r="BF493"/>
  <c r="BF627"/>
  <c r="BF653"/>
  <c r="BF507"/>
  <c r="BF556"/>
  <c r="BF240"/>
  <c r="BF244"/>
  <c r="BF450"/>
  <c r="BF459"/>
  <c r="BF519"/>
  <c r="BF661"/>
  <c r="BF664"/>
  <c r="BF597"/>
  <c r="BF540"/>
  <c r="BF639"/>
  <c r="BF671"/>
  <c r="BF676"/>
  <c r="BF531"/>
  <c r="BF649"/>
  <c r="BF658"/>
  <c r="BF667"/>
  <c r="BF527"/>
  <c r="BF534"/>
  <c r="BF644"/>
  <c r="BF144"/>
  <c r="BF182"/>
  <c r="BF198"/>
  <c r="BF284"/>
  <c r="BF569"/>
  <c r="BF149"/>
  <c r="BF161"/>
  <c r="BF187"/>
  <c r="BF322"/>
  <c r="BF333"/>
  <c r="BF464"/>
  <c r="BF469"/>
  <c r="BF473"/>
  <c r="BF630"/>
  <c r="BF633"/>
  <c i="6" r="BF160"/>
  <c r="BF249"/>
  <c r="BF197"/>
  <c r="BF375"/>
  <c r="BF381"/>
  <c r="E84"/>
  <c r="BF311"/>
  <c i="5" r="J206"/>
  <c r="J70"/>
  <c i="6" r="J88"/>
  <c r="BF422"/>
  <c r="BF369"/>
  <c r="BF259"/>
  <c r="BF273"/>
  <c r="BF354"/>
  <c r="BF432"/>
  <c r="BF339"/>
  <c r="BF413"/>
  <c r="BF419"/>
  <c i="5" r="BK165"/>
  <c r="J165"/>
  <c r="J65"/>
  <c i="6" r="BF102"/>
  <c r="BF132"/>
  <c r="BF154"/>
  <c r="BF237"/>
  <c r="BF302"/>
  <c r="BF349"/>
  <c r="BF410"/>
  <c r="F55"/>
  <c r="BF112"/>
  <c r="BF139"/>
  <c r="BF192"/>
  <c r="BF278"/>
  <c r="BF323"/>
  <c r="BF327"/>
  <c r="BF384"/>
  <c r="BF470"/>
  <c r="BF318"/>
  <c r="BF344"/>
  <c r="BF357"/>
  <c r="BF397"/>
  <c r="BF478"/>
  <c r="BF202"/>
  <c r="BF207"/>
  <c r="BF225"/>
  <c r="BF295"/>
  <c r="BF106"/>
  <c r="BF119"/>
  <c r="BF157"/>
  <c r="BF363"/>
  <c r="BF377"/>
  <c r="BF387"/>
  <c r="BF406"/>
  <c r="BF425"/>
  <c r="BF437"/>
  <c r="BF169"/>
  <c r="BF230"/>
  <c r="BF336"/>
  <c r="BF366"/>
  <c r="BF401"/>
  <c r="BF461"/>
  <c r="BF501"/>
  <c r="BF127"/>
  <c r="BF282"/>
  <c r="BF446"/>
  <c r="BF416"/>
  <c r="BF483"/>
  <c r="BF487"/>
  <c r="BF124"/>
  <c r="BF174"/>
  <c r="BF217"/>
  <c r="BF263"/>
  <c r="BF360"/>
  <c r="BF372"/>
  <c r="BF514"/>
  <c r="BF144"/>
  <c r="BF166"/>
  <c r="BF185"/>
  <c r="BF252"/>
  <c r="BF510"/>
  <c r="BF441"/>
  <c r="BF505"/>
  <c r="BF149"/>
  <c r="BF246"/>
  <c r="BF256"/>
  <c r="BF268"/>
  <c r="BF392"/>
  <c r="BF453"/>
  <c r="BF457"/>
  <c r="BF475"/>
  <c r="BF97"/>
  <c r="BF177"/>
  <c r="BF288"/>
  <c r="BF331"/>
  <c r="BF450"/>
  <c r="BF212"/>
  <c r="BF428"/>
  <c r="BF467"/>
  <c r="BF494"/>
  <c r="BF498"/>
  <c r="BF517"/>
  <c i="4" r="BK91"/>
  <c r="J91"/>
  <c r="J60"/>
  <c i="5" r="E48"/>
  <c r="F55"/>
  <c r="J84"/>
  <c r="BF141"/>
  <c r="BF151"/>
  <c r="BF136"/>
  <c r="BF128"/>
  <c r="BF117"/>
  <c r="BF181"/>
  <c r="BF107"/>
  <c r="BF184"/>
  <c r="BF172"/>
  <c r="BF194"/>
  <c i="4" r="BK148"/>
  <c r="J148"/>
  <c r="J65"/>
  <c i="5" r="BF93"/>
  <c r="BF162"/>
  <c r="BF210"/>
  <c r="BF176"/>
  <c r="BF187"/>
  <c r="BF144"/>
  <c r="BF167"/>
  <c r="BF190"/>
  <c r="BF207"/>
  <c r="BF148"/>
  <c r="BF202"/>
  <c i="3" r="J243"/>
  <c r="J70"/>
  <c i="4" r="J52"/>
  <c r="BF108"/>
  <c r="BF135"/>
  <c r="BF145"/>
  <c r="BF150"/>
  <c r="BF241"/>
  <c r="BF261"/>
  <c r="E48"/>
  <c r="BF93"/>
  <c r="BF121"/>
  <c r="BF117"/>
  <c r="BF253"/>
  <c r="BF286"/>
  <c r="BF303"/>
  <c r="BF307"/>
  <c r="BF299"/>
  <c r="BF322"/>
  <c r="BF280"/>
  <c r="F55"/>
  <c r="BF139"/>
  <c r="BF153"/>
  <c r="BF293"/>
  <c r="BF343"/>
  <c r="BF339"/>
  <c r="BF100"/>
  <c r="BF310"/>
  <c r="BF361"/>
  <c r="BF132"/>
  <c r="BF371"/>
  <c i="3" r="J93"/>
  <c r="J61"/>
  <c i="4" r="BF157"/>
  <c r="BF161"/>
  <c r="BF374"/>
  <c r="BF126"/>
  <c r="BF218"/>
  <c r="BF249"/>
  <c r="BF352"/>
  <c r="BF364"/>
  <c r="BF367"/>
  <c r="BF397"/>
  <c r="BF382"/>
  <c r="BF409"/>
  <c r="BF403"/>
  <c r="BF401"/>
  <c r="BF244"/>
  <c r="BF290"/>
  <c r="BF332"/>
  <c r="BF378"/>
  <c r="BF406"/>
  <c r="BF412"/>
  <c r="BF393"/>
  <c r="BF258"/>
  <c r="BF273"/>
  <c r="BF296"/>
  <c r="BF346"/>
  <c r="BF386"/>
  <c r="BF389"/>
  <c r="BF129"/>
  <c r="BF223"/>
  <c r="BF265"/>
  <c r="BF269"/>
  <c r="BF276"/>
  <c r="BF314"/>
  <c r="BF326"/>
  <c r="BF336"/>
  <c r="BF399"/>
  <c r="BF112"/>
  <c r="BF143"/>
  <c r="BF236"/>
  <c r="BF318"/>
  <c r="BF357"/>
  <c i="2" r="BK90"/>
  <c r="J90"/>
  <c r="J60"/>
  <c i="3" r="BF115"/>
  <c r="BF159"/>
  <c r="BF94"/>
  <c r="BF156"/>
  <c r="BF98"/>
  <c r="BF110"/>
  <c r="BF127"/>
  <c r="BF135"/>
  <c r="J52"/>
  <c r="F88"/>
  <c r="BF131"/>
  <c r="BF173"/>
  <c r="BF169"/>
  <c r="BF211"/>
  <c r="BF232"/>
  <c r="BF106"/>
  <c r="BF276"/>
  <c r="BF102"/>
  <c r="BF124"/>
  <c r="BF147"/>
  <c r="BF164"/>
  <c r="BF202"/>
  <c r="BF252"/>
  <c r="BF186"/>
  <c r="BF228"/>
  <c r="BF178"/>
  <c r="BF239"/>
  <c r="BF248"/>
  <c r="BF268"/>
  <c r="BF290"/>
  <c r="BF208"/>
  <c r="BF280"/>
  <c r="BF260"/>
  <c r="BF272"/>
  <c r="BF191"/>
  <c r="BF244"/>
  <c r="BF285"/>
  <c r="BF225"/>
  <c r="BF293"/>
  <c r="BF298"/>
  <c r="E48"/>
  <c r="BF120"/>
  <c r="BF141"/>
  <c r="BF151"/>
  <c r="BF182"/>
  <c r="BF195"/>
  <c r="BF205"/>
  <c r="BF222"/>
  <c r="BF235"/>
  <c r="BF199"/>
  <c r="BF256"/>
  <c r="BF216"/>
  <c r="BF264"/>
  <c i="2" r="BF184"/>
  <c r="E48"/>
  <c r="J83"/>
  <c r="BF135"/>
  <c r="BF152"/>
  <c r="BF228"/>
  <c r="BF175"/>
  <c r="BF200"/>
  <c r="BF203"/>
  <c r="BF216"/>
  <c r="BF92"/>
  <c r="BF196"/>
  <c r="BF232"/>
  <c r="BF245"/>
  <c r="BF127"/>
  <c r="BF140"/>
  <c r="BF165"/>
  <c r="BF225"/>
  <c r="BF242"/>
  <c r="BF193"/>
  <c r="BF100"/>
  <c r="BF160"/>
  <c r="BF190"/>
  <c r="BF219"/>
  <c r="BF238"/>
  <c r="BF258"/>
  <c r="BF275"/>
  <c r="BF248"/>
  <c r="BF268"/>
  <c r="F55"/>
  <c r="BF112"/>
  <c r="BF251"/>
  <c r="BF261"/>
  <c r="BF180"/>
  <c r="BF208"/>
  <c r="BF271"/>
  <c r="BF281"/>
  <c r="BF286"/>
  <c r="BF96"/>
  <c r="BF105"/>
  <c r="BF117"/>
  <c r="BF122"/>
  <c r="BF170"/>
  <c r="BF265"/>
  <c i="7" r="F37"/>
  <c i="1" r="BD60"/>
  <c i="3" r="F36"/>
  <c i="1" r="BC56"/>
  <c i="11" r="F35"/>
  <c i="1" r="BB64"/>
  <c i="6" r="J33"/>
  <c i="1" r="AV59"/>
  <c i="2" r="J33"/>
  <c i="1" r="AV55"/>
  <c i="10" r="F33"/>
  <c i="1" r="AZ63"/>
  <c i="3" r="F35"/>
  <c i="1" r="BB56"/>
  <c i="4" r="F35"/>
  <c i="1" r="BB57"/>
  <c i="10" r="F37"/>
  <c i="1" r="BD63"/>
  <c i="2" r="F36"/>
  <c i="1" r="BC55"/>
  <c i="8" r="F36"/>
  <c i="1" r="BC61"/>
  <c i="5" r="F35"/>
  <c i="1" r="BB58"/>
  <c i="5" r="J33"/>
  <c i="1" r="AV58"/>
  <c i="8" r="F37"/>
  <c i="1" r="BD61"/>
  <c i="7" r="J33"/>
  <c i="1" r="AV60"/>
  <c i="2" r="F37"/>
  <c i="1" r="BD55"/>
  <c i="5" r="F36"/>
  <c i="1" r="BC58"/>
  <c i="8" r="F33"/>
  <c i="1" r="AZ61"/>
  <c i="3" r="F33"/>
  <c i="1" r="AZ56"/>
  <c i="10" r="F35"/>
  <c i="1" r="BB63"/>
  <c i="3" r="J33"/>
  <c i="1" r="AV56"/>
  <c i="8" r="F35"/>
  <c i="1" r="BB61"/>
  <c i="7" r="F33"/>
  <c i="1" r="AZ60"/>
  <c i="9" r="F36"/>
  <c i="1" r="BC62"/>
  <c i="9" r="J33"/>
  <c i="1" r="AV62"/>
  <c i="10" r="F36"/>
  <c i="1" r="BC63"/>
  <c i="11" r="F37"/>
  <c i="1" r="BD64"/>
  <c i="6" r="F35"/>
  <c i="1" r="BB59"/>
  <c i="3" r="F37"/>
  <c i="1" r="BD56"/>
  <c i="6" r="F36"/>
  <c i="1" r="BC59"/>
  <c i="9" r="F35"/>
  <c i="1" r="BB62"/>
  <c i="4" r="F37"/>
  <c i="1" r="BD57"/>
  <c i="8" r="J33"/>
  <c i="1" r="AV61"/>
  <c i="9" r="F37"/>
  <c i="1" r="BD62"/>
  <c i="11" r="F33"/>
  <c i="1" r="AZ64"/>
  <c i="4" r="F33"/>
  <c i="1" r="AZ57"/>
  <c i="5" r="F37"/>
  <c i="1" r="BD58"/>
  <c i="11" r="J33"/>
  <c i="1" r="AV64"/>
  <c i="5" r="F33"/>
  <c i="1" r="AZ58"/>
  <c i="6" r="F33"/>
  <c i="1" r="AZ59"/>
  <c i="6" r="F37"/>
  <c i="1" r="BD59"/>
  <c i="10" r="J33"/>
  <c i="1" r="AV63"/>
  <c i="11" r="F36"/>
  <c i="1" r="BC64"/>
  <c i="7" r="F36"/>
  <c i="1" r="BC60"/>
  <c i="4" r="F36"/>
  <c i="1" r="BC57"/>
  <c i="9" r="F33"/>
  <c i="1" r="AZ62"/>
  <c i="2" r="F33"/>
  <c i="1" r="AZ55"/>
  <c i="2" r="F35"/>
  <c i="1" r="BB55"/>
  <c i="7" r="F35"/>
  <c i="1" r="BB60"/>
  <c i="4" r="J33"/>
  <c i="1" r="AV57"/>
  <c i="4" l="1" r="T91"/>
  <c i="6" r="BK95"/>
  <c r="J95"/>
  <c r="J60"/>
  <c i="5" r="BK91"/>
  <c r="J91"/>
  <c r="J60"/>
  <c i="6" r="T95"/>
  <c i="3" r="BK92"/>
  <c r="J92"/>
  <c r="J60"/>
  <c i="6" r="T266"/>
  <c i="4" r="R91"/>
  <c i="9" r="P94"/>
  <c r="T94"/>
  <c i="2" r="T206"/>
  <c r="T89"/>
  <c i="3" r="T242"/>
  <c i="9" r="R94"/>
  <c i="8" r="R85"/>
  <c r="R84"/>
  <c i="9" r="BK212"/>
  <c r="J212"/>
  <c r="J65"/>
  <c i="6" r="P266"/>
  <c r="P94"/>
  <c i="1" r="AU59"/>
  <c i="2" r="P206"/>
  <c i="7" r="R437"/>
  <c r="R93"/>
  <c i="4" r="R148"/>
  <c i="9" r="T212"/>
  <c i="7" r="BK437"/>
  <c r="J437"/>
  <c r="J63"/>
  <c r="T437"/>
  <c r="T93"/>
  <c r="T92"/>
  <c i="9" r="P212"/>
  <c i="7" r="P500"/>
  <c r="P92"/>
  <c i="1" r="AU60"/>
  <c i="5" r="R91"/>
  <c r="R90"/>
  <c i="4" r="P91"/>
  <c r="P148"/>
  <c i="8" r="T85"/>
  <c r="T84"/>
  <c i="2" r="P90"/>
  <c r="P89"/>
  <c i="1" r="AU55"/>
  <c i="3" r="R92"/>
  <c r="R91"/>
  <c i="9" r="R212"/>
  <c i="5" r="T165"/>
  <c r="T90"/>
  <c i="8" r="P85"/>
  <c r="P84"/>
  <c i="1" r="AU61"/>
  <c i="7" r="R500"/>
  <c i="3" r="BK242"/>
  <c r="J242"/>
  <c r="J69"/>
  <c i="2" r="R206"/>
  <c r="R89"/>
  <c i="6" r="R95"/>
  <c i="4" r="T148"/>
  <c r="T90"/>
  <c i="3" r="T92"/>
  <c r="T91"/>
  <c i="6" r="R266"/>
  <c r="BK94"/>
  <c r="J94"/>
  <c i="2" r="BK206"/>
  <c r="J206"/>
  <c r="J64"/>
  <c i="10" r="BK83"/>
  <c r="J83"/>
  <c r="J60"/>
  <c i="11" r="BK83"/>
  <c r="J83"/>
  <c r="J60"/>
  <c i="9" r="J94"/>
  <c r="J60"/>
  <c i="8" r="BK84"/>
  <c r="J84"/>
  <c r="J59"/>
  <c i="5" r="BK90"/>
  <c r="J90"/>
  <c i="4" r="BK90"/>
  <c r="J90"/>
  <c i="2" r="BK89"/>
  <c r="J89"/>
  <c r="J59"/>
  <c i="7" r="J34"/>
  <c i="1" r="AW60"/>
  <c r="AT60"/>
  <c i="5" r="J34"/>
  <c i="1" r="AW58"/>
  <c r="AT58"/>
  <c i="3" r="F34"/>
  <c i="1" r="BA56"/>
  <c i="8" r="J34"/>
  <c i="1" r="AW61"/>
  <c r="AT61"/>
  <c i="10" r="J34"/>
  <c i="1" r="AW63"/>
  <c r="AT63"/>
  <c r="BD54"/>
  <c r="W33"/>
  <c i="11" r="F34"/>
  <c i="1" r="BA64"/>
  <c i="8" r="F34"/>
  <c i="1" r="BA61"/>
  <c r="AZ54"/>
  <c r="W29"/>
  <c r="BB54"/>
  <c r="W31"/>
  <c i="11" r="J34"/>
  <c i="1" r="AW64"/>
  <c r="AT64"/>
  <c i="6" r="F34"/>
  <c i="1" r="BA59"/>
  <c i="7" r="F34"/>
  <c i="1" r="BA60"/>
  <c i="6" r="J34"/>
  <c i="1" r="AW59"/>
  <c r="AT59"/>
  <c i="4" r="F34"/>
  <c i="1" r="BA57"/>
  <c i="6" r="J30"/>
  <c i="4" r="J30"/>
  <c i="1" r="AG57"/>
  <c i="9" r="J34"/>
  <c i="1" r="AW62"/>
  <c r="AT62"/>
  <c i="4" r="J34"/>
  <c i="1" r="AW57"/>
  <c r="AT57"/>
  <c i="2" r="F34"/>
  <c i="1" r="BA55"/>
  <c i="5" r="F34"/>
  <c i="1" r="BA58"/>
  <c i="2" r="J34"/>
  <c i="1" r="AW55"/>
  <c r="AT55"/>
  <c i="3" r="J34"/>
  <c i="1" r="AW56"/>
  <c r="AT56"/>
  <c i="9" r="F34"/>
  <c i="1" r="BA62"/>
  <c i="10" r="F34"/>
  <c i="1" r="BA63"/>
  <c r="BC54"/>
  <c r="AY54"/>
  <c i="5" r="J30"/>
  <c i="1" r="AG58"/>
  <c i="4" l="1" r="P90"/>
  <c i="1" r="AU57"/>
  <c i="6" r="R94"/>
  <c i="7" r="R92"/>
  <c i="9" r="P93"/>
  <c i="1" r="AU62"/>
  <c i="9" r="R93"/>
  <c r="T93"/>
  <c i="4" r="R90"/>
  <c i="6" r="T94"/>
  <c r="J59"/>
  <c i="1" r="AG59"/>
  <c i="9" r="BK93"/>
  <c r="J93"/>
  <c r="J59"/>
  <c i="3" r="BK91"/>
  <c r="J91"/>
  <c r="J59"/>
  <c i="7" r="BK93"/>
  <c r="J93"/>
  <c r="J60"/>
  <c i="10" r="BK82"/>
  <c r="J82"/>
  <c r="J59"/>
  <c i="11" r="BK82"/>
  <c r="J82"/>
  <c r="J59"/>
  <c i="1" r="AN58"/>
  <c i="5" r="J59"/>
  <c i="6" r="J39"/>
  <c i="1" r="AN57"/>
  <c i="5" r="J39"/>
  <c i="4" r="J59"/>
  <c r="J39"/>
  <c i="1" r="AN59"/>
  <c r="AX54"/>
  <c i="8" r="J30"/>
  <c i="1" r="AG61"/>
  <c r="AN61"/>
  <c r="BA54"/>
  <c r="W30"/>
  <c r="AU54"/>
  <c r="AV54"/>
  <c r="AK29"/>
  <c r="W32"/>
  <c i="2" r="J30"/>
  <c i="1" r="AG55"/>
  <c i="7" l="1" r="BK92"/>
  <c r="J92"/>
  <c r="J59"/>
  <c i="8" r="J39"/>
  <c i="2" r="J39"/>
  <c i="1" r="AN55"/>
  <c i="10" r="J30"/>
  <c i="1" r="AG63"/>
  <c i="11" r="J30"/>
  <c i="1" r="AG64"/>
  <c i="3" r="J30"/>
  <c i="1" r="AG56"/>
  <c r="AN56"/>
  <c i="9" r="J30"/>
  <c i="1" r="AG62"/>
  <c r="AN62"/>
  <c r="AW54"/>
  <c r="AK30"/>
  <c i="9" l="1" r="J39"/>
  <c i="11" r="J39"/>
  <c i="3" r="J39"/>
  <c i="10" r="J39"/>
  <c i="1" r="AN64"/>
  <c r="AN63"/>
  <c i="7" r="J30"/>
  <c i="1" r="AG60"/>
  <c r="AN60"/>
  <c r="AT54"/>
  <c i="7" l="1" r="J39"/>
  <c i="1"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<sst xmlns="http://schemas.openxmlformats.org/spreadsheetml/2006/main">
  <si>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</si>
  <si>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</si>
  <si>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</si>
  <si>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</si>
  <si>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</si>
  <si>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{70a0b002-6f8a-4c97-91ff-94c014118d1b}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</si>
  <si>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</si>
  <si>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</si>
  <si>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</si>
  <si>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</si>
  <si>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</si>
  <si>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</si>
  <si>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</si>
  <si>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</si>
  <si>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</si>
  <si>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</si>
  <si>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</si>
  <si>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Heřmanická 1442/26</t>
  </si>
  <si>
    <t>KSO:</t>
  </si>
  <si>
    <t/>
  </si>
  <si>
    <t>CC-CZ:</t>
  </si>
  <si>
    <t>Místo:</t>
  </si>
  <si>
    <t>Heřmanická 1443/28</t>
  </si>
  <si>
    <t>Datum:</t>
  </si>
  <si>
    <t>30. 9. 2021</t>
  </si>
  <si>
    <t>Zadavatel:</t>
  </si>
  <si>
    <t>IČ:</t>
  </si>
  <si>
    <t>Městský obvod Slezská Ostrava</t>
  </si>
  <si>
    <t>DIČ:</t>
  </si>
  <si>
    <t>Uchazeč:</t>
  </si>
  <si>
    <t>Vyplň údaj</t>
  </si>
  <si>
    <t>Projektant:</t>
  </si>
  <si>
    <t>Made 4 BIM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</si>
  <si>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</si>
  <si>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</si>
  <si>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</si>
  <si>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</si>
  <si>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</si>
  <si>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</si>
  <si>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</si>
  <si>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</si>
  <si>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</si>
  <si>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</si>
  <si>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</si>
  <si>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</si>
  <si>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</si>
  <si>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</si>
  <si>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</si>
  <si>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</si>
  <si>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</si>
  <si>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</si>
  <si>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</si>
  <si>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</si>
  <si>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</si>
  <si>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</si>
  <si>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</si>
  <si>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</si>
  <si>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</si>
  <si>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</si>
  <si>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</si>
  <si>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</si>
  <si>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</si>
  <si>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</si>
  <si>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</si>
  <si>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</si>
  <si>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</si>
  <si>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</si>
  <si>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</si>
  <si>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</si>
  <si>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</si>
  <si>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</si>
  <si>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</si>
  <si>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</si>
  <si>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</si>
  <si>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</si>
  <si>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</si>
  <si>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</si>
  <si>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Bourací práce</t>
  </si>
  <si>
    <t>STA</t>
  </si>
  <si>
    <t>1</t>
  </si>
  <si>
    <t>{3afe7ece-ec9f-4fb8-95b3-be0f3b3ee4ff}</t>
  </si>
  <si>
    <t>02</t>
  </si>
  <si>
    <t>Sanace suterénu</t>
  </si>
  <si>
    <t>{fbe26e0b-722e-4b5f-84e0-ba2d55c2a72b}</t>
  </si>
  <si>
    <t>Střecha</t>
  </si>
  <si>
    <t>{45237610-3323-433c-a7e9-1be1ec23fda1}</t>
  </si>
  <si>
    <t>04</t>
  </si>
  <si>
    <t>Stavební úpravy domu vč společných prostor</t>
  </si>
  <si>
    <t>{53b3bfc7-ce72-4b4d-bee1-e934a83f0bd5}</t>
  </si>
  <si>
    <t>05</t>
  </si>
  <si>
    <t>Rekonstrukce čtyř bytů</t>
  </si>
  <si>
    <t>{fafd5152-e39d-4f99-808d-4efb2eb96029}</t>
  </si>
  <si>
    <t>06</t>
  </si>
  <si>
    <t>Zateplení obálky budovy</t>
  </si>
  <si>
    <t>{2eb735f5-5a3b-44e2-8ea9-fe213cee8b86}</t>
  </si>
  <si>
    <t>07</t>
  </si>
  <si>
    <t>ÚT byty</t>
  </si>
  <si>
    <t>{5ce59eb3-a19d-49d1-b0d6-082cb453552a}</t>
  </si>
  <si>
    <t>08</t>
  </si>
  <si>
    <t>Zdravotechnika</t>
  </si>
  <si>
    <t>{e3f40dea-c0b1-4da0-bc66-515c74ba2ab7}</t>
  </si>
  <si>
    <t>09</t>
  </si>
  <si>
    <t>Elektrotechnika</t>
  </si>
  <si>
    <t>{1c6257d8-5ffd-459d-9f23-19982107ed56}</t>
  </si>
  <si>
    <t>10</t>
  </si>
  <si>
    <t>Vedlejší náklady</t>
  </si>
  <si>
    <t>{134c9377-4469-44a3-b11a-6ea29e5d2be8}</t>
  </si>
  <si>
    <t>KRYCÍ LIST SOUPISU PRACÍ</t>
  </si>
  <si>
    <t>Objekt:</t>
  </si>
  <si>
    <t>01 - Bourací práce</t>
  </si>
  <si>
    <t>Heřmanická 1444/30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</si>
  <si>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</si>
  <si>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</si>
  <si>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</si>
  <si>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</si>
  <si>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</si>
  <si>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</si>
  <si>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</si>
  <si>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</si>
  <si>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</si>
  <si>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</si>
  <si>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</si>
  <si>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</si>
  <si>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</si>
  <si>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776 - Podlahy povlakové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</si>
  <si>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</si>
  <si>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</si>
  <si>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</si>
  <si>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</si>
  <si>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</si>
  <si>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</si>
  <si>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</si>
  <si>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</si>
  <si>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</si>
  <si>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</si>
  <si>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</si>
  <si>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</si>
  <si>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</si>
  <si>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</si>
  <si>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</si>
  <si>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</si>
  <si>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</si>
  <si>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</si>
  <si>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</si>
  <si>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</si>
  <si>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</si>
  <si>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2021 02</t>
  </si>
  <si>
    <t>4</t>
  </si>
  <si>
    <t>2</t>
  </si>
  <si>
    <t>-1711190001</t>
  </si>
  <si>
    <t>PP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</si>
  <si>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</si>
  <si>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Online PSC</t>
  </si>
  <si>
    <t>https://podminky.urs.cz/item/CS_URS_2021_02/113106121</t>
  </si>
  <si>
    <t>VV</t>
  </si>
  <si>
    <t>67,5*0,5</t>
  </si>
  <si>
    <t>113107111</t>
  </si>
  <si>
    <t>Odstranění podkladu z kameniva těženého tl do 100 mm ručně</t>
  </si>
  <si>
    <t>638936580</t>
  </si>
  <si>
    <t>Odstranění podkladů nebo krytů ručně s přemístěním hmot na skládku na vzdálenost do 3 m nebo s naložením na dopravní prostředek z kameniva těženého, o tl. vrstvy do 100 mm</t>
  </si>
  <si>
    <t>https://podminky.urs.cz/item/CS_URS_2021_02/113107111</t>
  </si>
  <si>
    <t>9</t>
  </si>
  <si>
    <t>Ostatní konstrukce a práce, bourání</t>
  </si>
  <si>
    <t>3</t>
  </si>
  <si>
    <t>962032230</t>
  </si>
  <si>
    <t>Bourání zdiva z cihel pálených nebo vápenopískových na MV nebo MVC do 1 m3</t>
  </si>
  <si>
    <t>m3</t>
  </si>
  <si>
    <t>-95069675</t>
  </si>
  <si>
    <t>Bourání zdiva nadzákladového z cihel nebo tvárnic z cihel pálených nebo vápenopískových, na maltu vápennou nebo vápenocementovou, objemu do 1 m3</t>
  </si>
  <si>
    <t>https://podminky.urs.cz/item/CS_URS_2021_02/962032230</t>
  </si>
  <si>
    <t>vybourání zazděných otvorů / vstupy, zazděno v rámci opatření proti vniknutí../</t>
  </si>
  <si>
    <t>1,45*2,1*0,3</t>
  </si>
  <si>
    <t>962032231</t>
  </si>
  <si>
    <t>Bourání zdiva z cihel pálených nebo vápenopískových na MV nebo MVC přes 1 m3</t>
  </si>
  <si>
    <t>-1671409462</t>
  </si>
  <si>
    <t>Bourání zdiva nadzákladového z cihel nebo tvárnic z cihel pálených nebo vápenopískových, na maltu vápennou nebo vápenocementovou, objemu přes 1 m3</t>
  </si>
  <si>
    <t>https://podminky.urs.cz/item/CS_URS_2021_02/962032231</t>
  </si>
  <si>
    <t>zed na pude az po nový věnec</t>
  </si>
  <si>
    <t>64*0,3*1,3</t>
  </si>
  <si>
    <t>11,5*0,3*1,5</t>
  </si>
  <si>
    <t>Součet</t>
  </si>
  <si>
    <t>5</t>
  </si>
  <si>
    <t>962032641</t>
  </si>
  <si>
    <t>Bourání zdiva komínového nad střechou z cihel na MC</t>
  </si>
  <si>
    <t>-1352482690</t>
  </si>
  <si>
    <t>Bourání zdiva nadzákladového z cihel nebo tvárnic komínového z cihel pálených, šamotových nebo vápenopískových nad střechou na maltu cementovou</t>
  </si>
  <si>
    <t>https://podminky.urs.cz/item/CS_URS_2021_02/962032641</t>
  </si>
  <si>
    <t>stáv komíny</t>
  </si>
  <si>
    <t>3*2,3</t>
  </si>
  <si>
    <t>6</t>
  </si>
  <si>
    <t>965081223</t>
  </si>
  <si>
    <t>Bourání podlah z dlaždic keramických nebo xylolitových tl přes 10 mm plochy přes 1 m2</t>
  </si>
  <si>
    <t>-1493786976</t>
  </si>
  <si>
    <t>Bourání podlah z dlaždic bez podkladního lože nebo mazaniny, s jakoukoliv výplní spár keramických nebo xylolitových tl. přes 10 mm plochy přes 1 m2</t>
  </si>
  <si>
    <t>https://podminky.urs.cz/item/CS_URS_2021_02/965081223</t>
  </si>
  <si>
    <t>kou + wc</t>
  </si>
  <si>
    <t>4*8</t>
  </si>
  <si>
    <t>7</t>
  </si>
  <si>
    <t>965081601</t>
  </si>
  <si>
    <t>Odsekání soklíků schodišťových</t>
  </si>
  <si>
    <t>m</t>
  </si>
  <si>
    <t>-45200825</t>
  </si>
  <si>
    <t>Odsekání soklíků včetně otlučení podkladní omítky až na zdivo schodišťových</t>
  </si>
  <si>
    <t>https://podminky.urs.cz/item/CS_URS_2021_02/965081601</t>
  </si>
  <si>
    <t>bour scho</t>
  </si>
  <si>
    <t>4,8*2</t>
  </si>
  <si>
    <t>8</t>
  </si>
  <si>
    <t>965083122</t>
  </si>
  <si>
    <t>Odstranění násypů pod podlahami mezi trámy tl do 200 mm pl přes 2 m2</t>
  </si>
  <si>
    <t>1942190433</t>
  </si>
  <si>
    <t>Odstranění násypu mezi stropními trámy tl. do 200 mm, plochy přes 2 m2</t>
  </si>
  <si>
    <t>https://podminky.urs.cz/item/CS_URS_2021_02/965083122</t>
  </si>
  <si>
    <t>strop 2NP</t>
  </si>
  <si>
    <t>156*0,2</t>
  </si>
  <si>
    <t>podlahy 1NP+2NP</t>
  </si>
  <si>
    <t>138*0,1*2</t>
  </si>
  <si>
    <t>966031313</t>
  </si>
  <si>
    <t>Vybourání částí říms z cihel vyložených do 250 mm tl do 300 mm</t>
  </si>
  <si>
    <t>-357460008</t>
  </si>
  <si>
    <t>Vybourání částí říms z cihel vyložených do 250 mm tl. do 300 mm</t>
  </si>
  <si>
    <t>https://podminky.urs.cz/item/CS_URS_2021_02/966031313</t>
  </si>
  <si>
    <t>pod střechou</t>
  </si>
  <si>
    <t>67,5</t>
  </si>
  <si>
    <t>968062375</t>
  </si>
  <si>
    <t>Vybourání dřevěných rámů oken zdvojených včetně křídel pl do 2 m2</t>
  </si>
  <si>
    <t>477245912</t>
  </si>
  <si>
    <t>Vybourání dřevěných rámů oken s křídly, dveřních zárubní, vrat, stěn, ostění nebo obkladů rámů oken s křídly zdvojených, plochy do 2 m2</t>
  </si>
  <si>
    <t>https://podminky.urs.cz/item/CS_URS_2021_02/968062375</t>
  </si>
  <si>
    <t>okna</t>
  </si>
  <si>
    <t>1,4*1,45*8</t>
  </si>
  <si>
    <t>0,6*0,9*8</t>
  </si>
  <si>
    <t>0,9*1,2*2</t>
  </si>
  <si>
    <t>0,9*0,3*4</t>
  </si>
  <si>
    <t>0,7*0,3*8</t>
  </si>
  <si>
    <t>1*1,25*2</t>
  </si>
  <si>
    <t>0,5*0,7</t>
  </si>
  <si>
    <t>11</t>
  </si>
  <si>
    <t>968062456</t>
  </si>
  <si>
    <t>Vybourání dřevěných dveřních zárubní pl přes 2 m2</t>
  </si>
  <si>
    <t>-847637745</t>
  </si>
  <si>
    <t>Vybourání dřevěných rámů oken s křídly, dveřních zárubní, vrat, stěn, ostění nebo obkladů dveřních zárubní, plochy přes 2 m2</t>
  </si>
  <si>
    <t>https://podminky.urs.cz/item/CS_URS_2021_02/968062456</t>
  </si>
  <si>
    <t>dvere vstup</t>
  </si>
  <si>
    <t>1,45*2,1</t>
  </si>
  <si>
    <t>ostatni dvere</t>
  </si>
  <si>
    <t>0,8*2*35</t>
  </si>
  <si>
    <t>12</t>
  </si>
  <si>
    <t>971033541</t>
  </si>
  <si>
    <t>Vybourání otvorů ve zdivu cihelném pl do 1 m2 na MVC nebo MV tl do 300 mm</t>
  </si>
  <si>
    <t>579081050</t>
  </si>
  <si>
    <t>Vybourání otvorů ve zdivu základovém nebo nadzákladovém z cihel, tvárnic, příčkovek z cihel pálených na maltu vápennou nebo vápenocementovou plochy do 1 m2, tl. do 300 mm</t>
  </si>
  <si>
    <t>https://podminky.urs.cz/item/CS_URS_2021_02/971033541</t>
  </si>
  <si>
    <t>pro okna</t>
  </si>
  <si>
    <t>1,2*0,9*0,3*5</t>
  </si>
  <si>
    <t>13</t>
  </si>
  <si>
    <t>971033651</t>
  </si>
  <si>
    <t>Vybourání otvorů ve zdivu cihelném pl do 4 m2 na MVC nebo MV tl do 600 mm</t>
  </si>
  <si>
    <t>530531659</t>
  </si>
  <si>
    <t>Vybourání otvorů ve zdivu základovém nebo nadzákladovém z cihel, tvárnic, příčkovek z cihel pálených na maltu vápennou nebo vápenocementovou plochy do 4 m2, tl. do 600 mm</t>
  </si>
  <si>
    <t>https://podminky.urs.cz/item/CS_URS_2021_02/971033651</t>
  </si>
  <si>
    <t>1,4*1,45*0,3*4</t>
  </si>
  <si>
    <t>14</t>
  </si>
  <si>
    <t>978012191</t>
  </si>
  <si>
    <t>Otlučení (osekání) vnitřní vápenné nebo vápenocementové omítky stropů rákosových v rozsahu přes 50 do 100 %</t>
  </si>
  <si>
    <t>-454962166</t>
  </si>
  <si>
    <t>Otlučení vápenných nebo vápenocementových omítek vnitřních ploch stropů rákosovaných, v rozsahu přes 50 do 100 %</t>
  </si>
  <si>
    <t>https://podminky.urs.cz/item/CS_URS_2021_02/978012191</t>
  </si>
  <si>
    <t>strop 1NP</t>
  </si>
  <si>
    <t>138</t>
  </si>
  <si>
    <t>978013191</t>
  </si>
  <si>
    <t>Otlučení (osekání) vnitřní vápenné nebo vápenocementové omítky stěn v rozsahu přes 50 do 100 %</t>
  </si>
  <si>
    <t>981593503</t>
  </si>
  <si>
    <t>Otlučení vápenných nebo vápenocementových omítek vnitřních ploch stěn s vyškrabáním spar, s očištěním zdiva, v rozsahu přes 50 do 100 %</t>
  </si>
  <si>
    <t>https://podminky.urs.cz/item/CS_URS_2021_02/978013191</t>
  </si>
  <si>
    <t>omítky 1PP-2NP</t>
  </si>
  <si>
    <t>1693</t>
  </si>
  <si>
    <t>16</t>
  </si>
  <si>
    <t>978015391</t>
  </si>
  <si>
    <t>Otlučení (osekání) vnější vápenné nebo vápenocementové omítky stupně členitosti 1 a 2 v rozsahu přes 80 do 100 %</t>
  </si>
  <si>
    <t>1831470458</t>
  </si>
  <si>
    <t>Otlučení vápenných nebo vápenocementových omítek vnějších ploch s vyškrabáním spar a s očištěním zdiva stupně členitosti 1 a 2, v rozsahu přes 80 do 100 %</t>
  </si>
  <si>
    <t>https://podminky.urs.cz/item/CS_URS_2021_02/978015391</t>
  </si>
  <si>
    <t>527</t>
  </si>
  <si>
    <t>17</t>
  </si>
  <si>
    <t>978059541</t>
  </si>
  <si>
    <t>Odsekání a odebrání obkladů stěn z vnitřních obkládaček plochy přes 1 m2</t>
  </si>
  <si>
    <t>175118214</t>
  </si>
  <si>
    <t>Odsekání obkladů stěn včetně otlučení podkladní omítky až na zdivo z obkládaček vnitřních, z jakýchkoliv materiálů, plochy přes 1 m2</t>
  </si>
  <si>
    <t>https://podminky.urs.cz/item/CS_URS_2021_02/978059541</t>
  </si>
  <si>
    <t>7,4*2*8</t>
  </si>
  <si>
    <t>997</t>
  </si>
  <si>
    <t>Přesun sutě</t>
  </si>
  <si>
    <t>18</t>
  </si>
  <si>
    <t>997013212</t>
  </si>
  <si>
    <t>Vnitrostaveništní doprava suti a vybouraných hmot pro budovy v přes 6 do 9 m ručně</t>
  </si>
  <si>
    <t>t</t>
  </si>
  <si>
    <t>488159522</t>
  </si>
  <si>
    <t>Vnitrostaveništní doprava suti a vybouraných hmot vodorovně do 50 m svisle ručně pro budovy a haly výšky přes 6 do 9 m</t>
  </si>
  <si>
    <t>https://podminky.urs.cz/item/CS_URS_2021_02/997013212</t>
  </si>
  <si>
    <t>19</t>
  </si>
  <si>
    <t>997013501</t>
  </si>
  <si>
    <t>Odvoz suti a vybouraných hmot na skládku nebo meziskládku do 1 km se složením</t>
  </si>
  <si>
    <t>1819857216</t>
  </si>
  <si>
    <t>Odvoz suti a vybouraných hmot na skládku nebo meziskládku se složením, na vzdálenost do 1 km</t>
  </si>
  <si>
    <t>https://podminky.urs.cz/item/CS_URS_2021_02/997013501</t>
  </si>
  <si>
    <t>20</t>
  </si>
  <si>
    <t>997013509</t>
  </si>
  <si>
    <t>Příplatek k odvozu suti a vybouraných hmot na skládku ZKD 1 km přes 1 km</t>
  </si>
  <si>
    <t>-431518243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</si>
  <si>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</si>
  <si>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</si>
  <si>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343,639*14 'Přepočtené koeficientem množství</t>
  </si>
  <si>
    <t>997013631</t>
  </si>
  <si>
    <t>Poplatek za uložení na skládce (skládkovné) stavebního odpadu směsného kód odpadu 17 09 04</t>
  </si>
  <si>
    <t>-1278072848</t>
  </si>
  <si>
    <t>Poplatek za uložení stavebního odpadu na skládce (skládkovné) směsného stavebního a demoličního zatříděného do Katalogu odpadů pod kódem 17 09 04</t>
  </si>
  <si>
    <t>https://podminky.urs.cz/item/CS_URS_2021_02/997013631</t>
  </si>
  <si>
    <t>22</t>
  </si>
  <si>
    <t>997221131</t>
  </si>
  <si>
    <t>Vodorovná doprava vybouraných hmot nošením do 50 m</t>
  </si>
  <si>
    <t>856796943</t>
  </si>
  <si>
    <t>Vodorovná doprava vybouraných hmot nošením s naložením a se složením na vzdálenost do 50 m</t>
  </si>
  <si>
    <t>https://podminky.urs.cz/item/CS_URS_2021_02/997221131</t>
  </si>
  <si>
    <t>PSV</t>
  </si>
  <si>
    <t>Práce a dodávky PSV</t>
  </si>
  <si>
    <t>762</t>
  </si>
  <si>
    <t>Konstrukce tesařské</t>
  </si>
  <si>
    <t>23</t>
  </si>
  <si>
    <t>762331813</t>
  </si>
  <si>
    <t>Demontáž vázaných kcí krovů z hranolů průřezové pl přes 224 do 288 cm2</t>
  </si>
  <si>
    <t>2004136420</t>
  </si>
  <si>
    <t>Demontáž vázaných konstrukcí krovů sklonu do 60° z hranolů, hranolků, fošen, průřezové plochy přes 224 do 288 cm2</t>
  </si>
  <si>
    <t>https://podminky.urs.cz/item/CS_URS_2021_02/762331813</t>
  </si>
  <si>
    <t>krokve</t>
  </si>
  <si>
    <t>244</t>
  </si>
  <si>
    <t>ostatni prvky</t>
  </si>
  <si>
    <t>158</t>
  </si>
  <si>
    <t>24</t>
  </si>
  <si>
    <t>762341811</t>
  </si>
  <si>
    <t>Demontáž bednění střech z prken</t>
  </si>
  <si>
    <t>693000200</t>
  </si>
  <si>
    <t>Demontáž bednění a laťování bednění střech rovných, obloukových, sklonu do 60° se všemi nadstřešními konstrukcemi z prken hrubých, hoblovaných tl. do 32 mm</t>
  </si>
  <si>
    <t>https://podminky.urs.cz/item/CS_URS_2021_02/762341811</t>
  </si>
  <si>
    <t>25</t>
  </si>
  <si>
    <t>762522811</t>
  </si>
  <si>
    <t>Demontáž podlah s polštáři z prken tloušťky do 32 mm</t>
  </si>
  <si>
    <t>2042206571</t>
  </si>
  <si>
    <t>Demontáž podlah s polštáři z prken tl. do 32 mm</t>
  </si>
  <si>
    <t>https://podminky.urs.cz/item/CS_URS_2021_02/762522811</t>
  </si>
  <si>
    <t>1NP+2NP</t>
  </si>
  <si>
    <t>138+138</t>
  </si>
  <si>
    <t>764</t>
  </si>
  <si>
    <t>Konstrukce klempířské</t>
  </si>
  <si>
    <t>26</t>
  </si>
  <si>
    <t>764001821</t>
  </si>
  <si>
    <t>Demontáž krytiny ze svitků nebo tabulí do suti</t>
  </si>
  <si>
    <t>-1811494451</t>
  </si>
  <si>
    <t>Demontáž klempířských konstrukcí krytiny ze svitků nebo tabulí do suti</t>
  </si>
  <si>
    <t>https://podminky.urs.cz/item/CS_URS_2021_02/764001821</t>
  </si>
  <si>
    <t>27</t>
  </si>
  <si>
    <t>764001851</t>
  </si>
  <si>
    <t>Demontáž hřebene s větrací mřížkou nebo hřebenovým plechem do suti</t>
  </si>
  <si>
    <t>1364306718</t>
  </si>
  <si>
    <t>Demontáž klempířských konstrukcí oplechování hřebene s větrací mřížkou nebo podkladním plechem do suti</t>
  </si>
  <si>
    <t>https://podminky.urs.cz/item/CS_URS_2021_02/764001851</t>
  </si>
  <si>
    <t>1,4+10,3+1,4</t>
  </si>
  <si>
    <t>28</t>
  </si>
  <si>
    <t>764001871</t>
  </si>
  <si>
    <t>Demontáž nároží s větrací mřížkou nebo nárožním plechem do suti</t>
  </si>
  <si>
    <t>726423997</t>
  </si>
  <si>
    <t>Demontáž klempířských konstrukcí oplechování nároží s větrací mřížkou nebo podkladním plechem do suti</t>
  </si>
  <si>
    <t>https://podminky.urs.cz/item/CS_URS_2021_02/764001871</t>
  </si>
  <si>
    <t>8,2*2</t>
  </si>
  <si>
    <t>10,6*2</t>
  </si>
  <si>
    <t>29</t>
  </si>
  <si>
    <t>764001891</t>
  </si>
  <si>
    <t>Demontáž úžlabí do suti</t>
  </si>
  <si>
    <t>-1126842178</t>
  </si>
  <si>
    <t>Demontáž klempířských konstrukcí oplechování úžlabí do suti</t>
  </si>
  <si>
    <t>https://podminky.urs.cz/item/CS_URS_2021_02/764001891</t>
  </si>
  <si>
    <t>4,2*2</t>
  </si>
  <si>
    <t>30</t>
  </si>
  <si>
    <t>764002812</t>
  </si>
  <si>
    <t>Demontáž okapového plechu do suti v krytině skládané</t>
  </si>
  <si>
    <t>-88096701</t>
  </si>
  <si>
    <t>Demontáž klempířských konstrukcí okapového plechu do suti, v krytině skládané</t>
  </si>
  <si>
    <t>https://podminky.urs.cz/item/CS_URS_2021_02/764002812</t>
  </si>
  <si>
    <t>31</t>
  </si>
  <si>
    <t>764002821</t>
  </si>
  <si>
    <t>Demontáž střešního výlezu do suti</t>
  </si>
  <si>
    <t>kus</t>
  </si>
  <si>
    <t>72184782</t>
  </si>
  <si>
    <t>Demontáž klempířských konstrukcí střešního výlezu do suti</t>
  </si>
  <si>
    <t>https://podminky.urs.cz/item/CS_URS_2021_02/764002821</t>
  </si>
  <si>
    <t>32</t>
  </si>
  <si>
    <t>764002831</t>
  </si>
  <si>
    <t>Demontáž sněhového zachytávače do suti</t>
  </si>
  <si>
    <t>528835441</t>
  </si>
  <si>
    <t>Demontáž klempířských konstrukcí sněhového zachytávače do suti</t>
  </si>
  <si>
    <t>https://podminky.urs.cz/item/CS_URS_2021_02/764002831</t>
  </si>
  <si>
    <t>33</t>
  </si>
  <si>
    <t>764002851</t>
  </si>
  <si>
    <t>Demontáž oplechování parapetů do suti</t>
  </si>
  <si>
    <t>-1394658415</t>
  </si>
  <si>
    <t>Demontáž klempířských konstrukcí oplechování parapetů do suti</t>
  </si>
  <si>
    <t>https://podminky.urs.cz/item/CS_URS_2021_02/764002851</t>
  </si>
  <si>
    <t>16*1,4</t>
  </si>
  <si>
    <t>0,6*8</t>
  </si>
  <si>
    <t>0,9*2</t>
  </si>
  <si>
    <t>34</t>
  </si>
  <si>
    <t>764004801</t>
  </si>
  <si>
    <t>Demontáž podokapního žlabu do suti</t>
  </si>
  <si>
    <t>-1079115427</t>
  </si>
  <si>
    <t>Demontáž klempířských konstrukcí žlabu podokapního do suti</t>
  </si>
  <si>
    <t>https://podminky.urs.cz/item/CS_URS_2021_02/764004801</t>
  </si>
  <si>
    <t>35</t>
  </si>
  <si>
    <t>764004861</t>
  </si>
  <si>
    <t>Demontáž svodu do suti</t>
  </si>
  <si>
    <t>-37737541</t>
  </si>
  <si>
    <t>Demontáž klempířských konstrukcí svodu do suti</t>
  </si>
  <si>
    <t>https://podminky.urs.cz/item/CS_URS_2021_02/764004861</t>
  </si>
  <si>
    <t>766</t>
  </si>
  <si>
    <t>Konstrukce truhlářské</t>
  </si>
  <si>
    <t>36</t>
  </si>
  <si>
    <t>766441821</t>
  </si>
  <si>
    <t>Demontáž parapetních desek dřevěných nebo plastových šířky do 30 cm délky přes 1,0 m</t>
  </si>
  <si>
    <t>797166639</t>
  </si>
  <si>
    <t>Demontáž parapetních desek dřevěných nebo plastových šířky do 300 mm délky přes 1 m</t>
  </si>
  <si>
    <t>https://podminky.urs.cz/item/CS_URS_2021_02/766441821</t>
  </si>
  <si>
    <t>37</t>
  </si>
  <si>
    <t>766812830</t>
  </si>
  <si>
    <t>Demontáž kuchyňských linek dřevěných nebo kovových dl přes 1,5 do 1,8 m</t>
  </si>
  <si>
    <t>918551755</t>
  </si>
  <si>
    <t>Demontáž kuchyňských linek dřevěných nebo kovových včetně skříněk uchycených na stěně, délky přes 1500 do 1800 mm</t>
  </si>
  <si>
    <t>https://podminky.urs.cz/item/CS_URS_2021_02/766812830</t>
  </si>
  <si>
    <t>38</t>
  </si>
  <si>
    <t>766825821</t>
  </si>
  <si>
    <t>Demontáž truhlářských vestavěných skříní dvoukřídlových</t>
  </si>
  <si>
    <t>569360658</t>
  </si>
  <si>
    <t>Demontáž nábytku vestavěného skříní dvoukřídlových</t>
  </si>
  <si>
    <t>https://podminky.urs.cz/item/CS_URS_2021_02/766825821</t>
  </si>
  <si>
    <t>771</t>
  </si>
  <si>
    <t>Podlahy z dlaždic</t>
  </si>
  <si>
    <t>39</t>
  </si>
  <si>
    <t>771531801</t>
  </si>
  <si>
    <t>Demontáž podlah z dlaždic cihelných kladených do malty</t>
  </si>
  <si>
    <t>2110429316</t>
  </si>
  <si>
    <t>Demontáž podlah z dlaždic cihelných nebo portlanských kladených do malty</t>
  </si>
  <si>
    <t>https://podminky.urs.cz/item/CS_URS_2021_02/771531801</t>
  </si>
  <si>
    <t>podlaha na půdě</t>
  </si>
  <si>
    <t>156</t>
  </si>
  <si>
    <t>776</t>
  </si>
  <si>
    <t>Podlahy povlakové</t>
  </si>
  <si>
    <t>40</t>
  </si>
  <si>
    <t>776201812</t>
  </si>
  <si>
    <t>Demontáž lepených povlakových podlah s podložkou ručně</t>
  </si>
  <si>
    <t>-2007514504</t>
  </si>
  <si>
    <t>Demontáž povlakových podlahovin lepených ručně s podložkou</t>
  </si>
  <si>
    <t>https://podminky.urs.cz/item/CS_URS_2021_02/776201812</t>
  </si>
  <si>
    <t>122+122</t>
  </si>
  <si>
    <t>41</t>
  </si>
  <si>
    <t>776410811</t>
  </si>
  <si>
    <t>Odstranění soklíků a lišt pryžových nebo plastových</t>
  </si>
  <si>
    <t>-104723941</t>
  </si>
  <si>
    <t>Demontáž soklíků nebo lišt pryžových nebo plastových</t>
  </si>
  <si>
    <t>https://podminky.urs.cz/item/CS_URS_2021_02/776410811</t>
  </si>
  <si>
    <t>168+168</t>
  </si>
  <si>
    <t>02 - Sanace suterénu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</si>
  <si>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</si>
  <si>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</si>
  <si>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</si>
  <si>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</si>
  <si>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998 - Přesun hmot</t>
  </si>
  <si>
    <t xml:space="preserve">    711 - Izolace proti vodě, vlhkosti a plynům</t>
  </si>
  <si>
    <t xml:space="preserve">    784 - Dokončovací práce - malby a tapety</t>
  </si>
  <si>
    <t>132312211</t>
  </si>
  <si>
    <t>Hloubení rýh š do 2000 mm v soudržných horninách třídy těžitelnosti II skupiny 4 ručně</t>
  </si>
  <si>
    <t>-1158446965</t>
  </si>
  <si>
    <t>Hloubení rýh šířky přes 800 do 2 000 mm ručně zapažených i nezapažených, s urovnáním dna do předepsaného profilu a spádu v hornině třídy těžitelnosti II skupiny 4 soudržných</t>
  </si>
  <si>
    <t>https://podminky.urs.cz/item/CS_URS_2021_02/132312211</t>
  </si>
  <si>
    <t>1,1*64</t>
  </si>
  <si>
    <t>151101101</t>
  </si>
  <si>
    <t>Zřízení příložného pažení a rozepření stěn rýh hl do 2 m</t>
  </si>
  <si>
    <t>-1187083325</t>
  </si>
  <si>
    <t>Zřízení pažení a rozepření stěn rýh pro podzemní vedení příložné pro jakoukoliv mezerovitost, hloubky do 2 m</t>
  </si>
  <si>
    <t>https://podminky.urs.cz/item/CS_URS_2021_02/151101101</t>
  </si>
  <si>
    <t>64*1,5</t>
  </si>
  <si>
    <t>151101111</t>
  </si>
  <si>
    <t>Odstranění příložného pažení a rozepření stěn rýh hl do 2 m</t>
  </si>
  <si>
    <t>-772183499</t>
  </si>
  <si>
    <t>Odstranění pažení a rozepření stěn rýh pro podzemní vedení s uložením materiálu na vzdálenost do 3 m od kraje výkopu příložné, hloubky do 2 m</t>
  </si>
  <si>
    <t>https://podminky.urs.cz/item/CS_URS_2021_02/151101111</t>
  </si>
  <si>
    <t>162751137</t>
  </si>
  <si>
    <t>Vodorovné přemístění přes 9 000 do 10000 m výkopku/sypaniny z horniny třídy těžitelnosti II skupiny 4 a 5</t>
  </si>
  <si>
    <t>1092756073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</si>
  <si>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</si>
  <si>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https://podminky.urs.cz/item/CS_URS_2021_02/162751137</t>
  </si>
  <si>
    <t>0,5*64</t>
  </si>
  <si>
    <t>162751119</t>
  </si>
  <si>
    <t>Příplatek k vodorovnému přemístění výkopku/sypaniny z horniny třídy těžitelnosti I skupiny 1 až 3 ZKD 1000 m přes 10000 m</t>
  </si>
  <si>
    <t>-940479605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</si>
  <si>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</si>
  <si>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https://podminky.urs.cz/item/CS_URS_2021_02/162751119</t>
  </si>
  <si>
    <t>32*5 'Přepočtené koeficientem množství</t>
  </si>
  <si>
    <t>171201231</t>
  </si>
  <si>
    <t>Poplatek za uložení zeminy a kamení na recyklační skládce (skládkovné) kód odpadu 17 05 04</t>
  </si>
  <si>
    <t>-786466005</t>
  </si>
  <si>
    <t>Poplatek za uložení stavebního odpadu na recyklační skládce (skládkovné) zeminy a kamení zatříděného do Katalogu odpadů pod kódem 17 05 04</t>
  </si>
  <si>
    <t>https://podminky.urs.cz/item/CS_URS_2021_02/171201231</t>
  </si>
  <si>
    <t>32*2 'Přepočtené koeficientem množství</t>
  </si>
  <si>
    <t>174151101</t>
  </si>
  <si>
    <t>Zásyp jam, šachet rýh nebo kolem objektů sypaninou se zhutněním</t>
  </si>
  <si>
    <t>1697314618</t>
  </si>
  <si>
    <t>Zásyp sypaninou z jakékoliv horniny strojně s uložením výkopku ve vrstvách se zhutněním jam, šachet, rýh nebo kolem objektů v těchto vykopávkách</t>
  </si>
  <si>
    <t>https://podminky.urs.cz/item/CS_URS_2021_02/174151101</t>
  </si>
  <si>
    <t>0,6*64</t>
  </si>
  <si>
    <t>181311103</t>
  </si>
  <si>
    <t>Rozprostření ornice tl vrstvy do 200 mm v rovině nebo ve svahu do 1:5 ručně</t>
  </si>
  <si>
    <t>-726394492</t>
  </si>
  <si>
    <t>Rozprostření a urovnání ornice v rovině nebo ve svahu sklonu do 1:5 ručně při souvislé ploše, tl. vrstvy do 200 mm</t>
  </si>
  <si>
    <t>https://podminky.urs.cz/item/CS_URS_2021_02/181311103</t>
  </si>
  <si>
    <t>181411132</t>
  </si>
  <si>
    <t>Založení parkového trávníku výsevem pl do 1000 m2 ve svahu přes 1:5 do 1:2</t>
  </si>
  <si>
    <t>72182749</t>
  </si>
  <si>
    <t>Založení trávníku na půdě předem připravené plochy do 1000 m2 výsevem včetně utažení parkového na svahu přes 1:5 do 1:2</t>
  </si>
  <si>
    <t>https://podminky.urs.cz/item/CS_URS_2021_02/181411132</t>
  </si>
  <si>
    <t>250</t>
  </si>
  <si>
    <t>M</t>
  </si>
  <si>
    <t>00572410</t>
  </si>
  <si>
    <t>osivo směs travní parková</t>
  </si>
  <si>
    <t>kg</t>
  </si>
  <si>
    <t>2058421109</t>
  </si>
  <si>
    <t>https://podminky.urs.cz/item/CS_URS_2021_02/00572410</t>
  </si>
  <si>
    <t>250*0,05 'Přepočtené koeficientem množství</t>
  </si>
  <si>
    <t>181912111</t>
  </si>
  <si>
    <t>Úprava pláně v hornině třídy těžitelnosti I skupiny 3 bez zhutnění ručně</t>
  </si>
  <si>
    <t>-862523508</t>
  </si>
  <si>
    <t>Úprava pláně vyrovnáním výškových rozdílů ručně v hornině třídy těžitelnosti I skupiny 3 bez zhutnění</t>
  </si>
  <si>
    <t>https://podminky.urs.cz/item/CS_URS_2021_02/181912111</t>
  </si>
  <si>
    <t>úprava terému po výkopových pracích</t>
  </si>
  <si>
    <t>180</t>
  </si>
  <si>
    <t>Svislé a kompletní konstrukce</t>
  </si>
  <si>
    <t>319202213</t>
  </si>
  <si>
    <t>Dodatečná izolace zdiva tl přes 300 do 450 mm beztlakou injektáží silikonovou mikroemulzí</t>
  </si>
  <si>
    <t>1914027273</t>
  </si>
  <si>
    <t>Dodatečná izolace zdiva injektáží beztlakovou infuzí silikonovou mikroemulzí, tloušťka zdiva přes 300 do 450 mm</t>
  </si>
  <si>
    <t>https://podminky.urs.cz/item/CS_URS_2021_02/319202213</t>
  </si>
  <si>
    <t>2 vrtstvy</t>
  </si>
  <si>
    <t>(64+4)*2</t>
  </si>
  <si>
    <t>Komunikace pozemní</t>
  </si>
  <si>
    <t>451577877</t>
  </si>
  <si>
    <t>Podklad nebo lože pod dlažbu vodorovný nebo do sklonu 1:5 ze štěrkopísku tl přes 30 do 100 mm</t>
  </si>
  <si>
    <t>-1319995161</t>
  </si>
  <si>
    <t>Podklad nebo lože pod dlažbu (přídlažbu) v ploše vodorovné nebo ve sklonu do 1:5, tloušťky od 30 do 100 mm ze štěrkopísku</t>
  </si>
  <si>
    <t>https://podminky.urs.cz/item/CS_URS_2021_02/451577877</t>
  </si>
  <si>
    <t>64*0,5</t>
  </si>
  <si>
    <t>637211121</t>
  </si>
  <si>
    <t>Okapový chodník z betonových dlaždic tl 40 mm kladených do písku se zalitím spár MC</t>
  </si>
  <si>
    <t>-1662290089</t>
  </si>
  <si>
    <t>Okapový chodník z dlaždic betonových se zalitím spár cementovou maltou do písku, tl. dlaždic 40 mm</t>
  </si>
  <si>
    <t>https://podminky.urs.cz/item/CS_URS_2021_02/637211121</t>
  </si>
  <si>
    <t>Úpravy povrchů, podlahy a osazování výplní</t>
  </si>
  <si>
    <t>611325411</t>
  </si>
  <si>
    <t>Oprava vnitřní vápenocementové hladké omítky stropů v rozsahu plochy do 10 %</t>
  </si>
  <si>
    <t>96838539</t>
  </si>
  <si>
    <t>Oprava vápenocementové omítky vnitřních ploch hladké, tloušťky do 20 mm stropů, v rozsahu opravované plochy do 10%</t>
  </si>
  <si>
    <t>https://podminky.urs.cz/item/CS_URS_2021_02/611325411</t>
  </si>
  <si>
    <t>612821002</t>
  </si>
  <si>
    <t>Vnitřní sanační štuková omítka pro vlhké zdivo prováděná ručně</t>
  </si>
  <si>
    <t>-34706977</t>
  </si>
  <si>
    <t>Sanační omítka vnitřních ploch stěn pro vlhké zdivo, prováděná ručně štuková</t>
  </si>
  <si>
    <t>https://podminky.urs.cz/item/CS_URS_2021_02/612821002</t>
  </si>
  <si>
    <t xml:space="preserve">stěny v suterénu v rozsahu dle PD </t>
  </si>
  <si>
    <t>(26,2+4,2+4,2+8,9+13,4+16,1+25,7+13,8+13,8+13,7+11,7+9,8)*2,1</t>
  </si>
  <si>
    <t>619999031</t>
  </si>
  <si>
    <t>Příplatek k omítce za provádění zaoblených ploch poloměru do 100 mm</t>
  </si>
  <si>
    <t>-724290269</t>
  </si>
  <si>
    <t>Příplatky k cenám úprav vnitřních povrchů za zaoblení omítaných ploch poloměru do 100 mm nebo rozvinuté šířky do 150 mm</t>
  </si>
  <si>
    <t>https://podminky.urs.cz/item/CS_URS_2021_02/619999031</t>
  </si>
  <si>
    <t>fabion žb pás a svislá stěna při napojení HI</t>
  </si>
  <si>
    <t>64</t>
  </si>
  <si>
    <t>622131121</t>
  </si>
  <si>
    <t>Penetrační nátěr vnějších stěn nanášený ručně</t>
  </si>
  <si>
    <t>1506338710</t>
  </si>
  <si>
    <t>Podkladní a spojovací vrstva vnějších omítaných ploch penetrace nanášená ručně stěn</t>
  </si>
  <si>
    <t>https://podminky.urs.cz/item/CS_URS_2021_02/622131121</t>
  </si>
  <si>
    <t>64*1,8</t>
  </si>
  <si>
    <t>622311121</t>
  </si>
  <si>
    <t>Vápenná omítka hladká jednovrstvá vnějších stěn nanášená ručně</t>
  </si>
  <si>
    <t>-162503047</t>
  </si>
  <si>
    <t>Omítka vápenná vnějších ploch nanášená ručně jednovrstvá, tloušťky do 15 mm hladká stěn</t>
  </si>
  <si>
    <t>https://podminky.urs.cz/item/CS_URS_2021_02/622311121</t>
  </si>
  <si>
    <t>pod HI vyrovnání plochy</t>
  </si>
  <si>
    <t>629995101</t>
  </si>
  <si>
    <t>Očištění vnějších ploch tlakovou vodou</t>
  </si>
  <si>
    <t>-1722188967</t>
  </si>
  <si>
    <t>Očištění vnějších ploch tlakovou vodou omytím</t>
  </si>
  <si>
    <t>https://podminky.urs.cz/item/CS_URS_2021_02/629995101</t>
  </si>
  <si>
    <t>629995223</t>
  </si>
  <si>
    <t>Příplatek k cenám očištění vnějších ploch otryskáním za práci ve stísněném nebo uzavřeném prostoru</t>
  </si>
  <si>
    <t>-1059124227</t>
  </si>
  <si>
    <t>Očištění vnějších ploch tryskáním Příplatek k cenám za zvýšenou pracnost ve stísněném nebo uzavřeném prostoru</t>
  </si>
  <si>
    <t>https://podminky.urs.cz/item/CS_URS_2021_02/629995223</t>
  </si>
  <si>
    <t>985131311</t>
  </si>
  <si>
    <t>Ruční dočištění ploch stěn, rubu kleneb a podlah ocelových kartáči</t>
  </si>
  <si>
    <t>-1828689108</t>
  </si>
  <si>
    <t>Očištění ploch stěn, rubu kleneb a podlah ruční dočištění ocelovými kartáči</t>
  </si>
  <si>
    <t>https://podminky.urs.cz/item/CS_URS_2021_02/985131311</t>
  </si>
  <si>
    <t>Trubní vedení</t>
  </si>
  <si>
    <t>212312111</t>
  </si>
  <si>
    <t>Lože pro trativody z betonu prostého</t>
  </si>
  <si>
    <t>157605893</t>
  </si>
  <si>
    <t>https://podminky.urs.cz/item/CS_URS_2021_02/212312111</t>
  </si>
  <si>
    <t>64*0,1</t>
  </si>
  <si>
    <t>212750103</t>
  </si>
  <si>
    <t>Trativod z drenážních trubek PVC-U SN 4 perforace 360° včetně lože otevřený výkop DN 160 pro budovy plocha pro vtékání vody min. 80 cm2/m</t>
  </si>
  <si>
    <t>-1806687544</t>
  </si>
  <si>
    <t>Trativody z drenážních a melioračních trubek pro budovy se zřízením štěrkového lože pod trubky a s jejich obsypem v otevřeném výkopu trubka tyčová PVC-U plocha pro vtékání vody min. 80 cm2/m SN 4 celoperforovaná 360° DN 160</t>
  </si>
  <si>
    <t>https://podminky.urs.cz/item/CS_URS_2021_02/212750103</t>
  </si>
  <si>
    <t>64+5</t>
  </si>
  <si>
    <t>894812201</t>
  </si>
  <si>
    <t>Revizní a čistící šachta z PP šachtové dno DN 425/150 průtočné</t>
  </si>
  <si>
    <t>1444751172</t>
  </si>
  <si>
    <t>Revizní a čistící šachta z polypropylenu PP pro hladké trouby DN 425 šachtové dno (DN šachty / DN trubního vedení) DN 425/150 průtočné</t>
  </si>
  <si>
    <t>https://podminky.urs.cz/item/CS_URS_2021_02/894812201</t>
  </si>
  <si>
    <t>894812232</t>
  </si>
  <si>
    <t>Revizní a čistící šachta z PP DN 425 šachtová roura korugovaná bez hrdla světlé hloubky 2000 mm</t>
  </si>
  <si>
    <t>-1507103615</t>
  </si>
  <si>
    <t>Revizní a čistící šachta z polypropylenu PP pro hladké trouby DN 425 roura šachtová korugovaná bez hrdla, světlé hloubky 2000 mm</t>
  </si>
  <si>
    <t>https://podminky.urs.cz/item/CS_URS_2021_02/894812232</t>
  </si>
  <si>
    <t>894812255</t>
  </si>
  <si>
    <t>Revizní a čistící šachta z PP DN 425 poklop pro šachtu plastový pachotěsný s madlem</t>
  </si>
  <si>
    <t>1475490812</t>
  </si>
  <si>
    <t>Revizní a čistící šachta z polypropylenu PP pro hladké trouby DN 425 poklop plastový (pro třídu zatížení) pachotěsný s madlem</t>
  </si>
  <si>
    <t>https://podminky.urs.cz/item/CS_URS_2021_02/894812255</t>
  </si>
  <si>
    <t>899661312</t>
  </si>
  <si>
    <t>Zřízení filtračního obalu drenážních trubek DN přes 130 do 200 mm</t>
  </si>
  <si>
    <t>176614699</t>
  </si>
  <si>
    <t>Zřízení filtračního obalu drenážních trubek ze skelné tkaniny, slaměných rohoží apod. proti zarůstání kořeny, zanášení zemitými částicemi nebo pískem DN přes 130 do 200</t>
  </si>
  <si>
    <t>https://podminky.urs.cz/item/CS_URS_2021_02/899661312</t>
  </si>
  <si>
    <t>69311098</t>
  </si>
  <si>
    <t>geotextilie netkaná separační, filtrační, ochranná s převahou recyklovaných PES vláken 250g/m3</t>
  </si>
  <si>
    <t>859569551</t>
  </si>
  <si>
    <t>https://podminky.urs.cz/item/CS_URS_2021_02/69311098</t>
  </si>
  <si>
    <t>69*1,8</t>
  </si>
  <si>
    <t>952901111</t>
  </si>
  <si>
    <t>Vyčištění budov bytové a občanské výstavby při výšce podlaží do 4 m</t>
  </si>
  <si>
    <t>1817218326</t>
  </si>
  <si>
    <t>Vyčištění budov nebo objektů před předáním do užívání budov bytové nebo občanské výstavby, světlé výšky podlaží do 4 m</t>
  </si>
  <si>
    <t>https://podminky.urs.cz/item/CS_URS_2021_02/952901111</t>
  </si>
  <si>
    <t>podlaha suterén</t>
  </si>
  <si>
    <t>160</t>
  </si>
  <si>
    <t>997013211</t>
  </si>
  <si>
    <t>Vnitrostaveništní doprava suti a vybouraných hmot pro budovy v do 6 m ručně</t>
  </si>
  <si>
    <t>2004547037</t>
  </si>
  <si>
    <t>Vnitrostaveništní doprava suti a vybouraných hmot vodorovně do 50 m svisle ručně pro budovy a haly výšky do 6 m</t>
  </si>
  <si>
    <t>https://podminky.urs.cz/item/CS_URS_2021_02/997013211</t>
  </si>
  <si>
    <t>1597847182</t>
  </si>
  <si>
    <t>1567471682</t>
  </si>
  <si>
    <t>0,005*14 'Přepočtené koeficientem množství</t>
  </si>
  <si>
    <t>1946562994</t>
  </si>
  <si>
    <t>-1108250051</t>
  </si>
  <si>
    <t>998</t>
  </si>
  <si>
    <t>Přesun hmot</t>
  </si>
  <si>
    <t>998018001</t>
  </si>
  <si>
    <t>Přesun hmot ruční pro budovy v do 6 m</t>
  </si>
  <si>
    <t>-649286237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</si>
  <si>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</si>
  <si>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https://podminky.urs.cz/item/CS_URS_2021_02/998018001</t>
  </si>
  <si>
    <t>711</t>
  </si>
  <si>
    <t>Izolace proti vodě, vlhkosti a plynům</t>
  </si>
  <si>
    <t>711112001</t>
  </si>
  <si>
    <t>Provedení izolace proti zemní vlhkosti svislé za studena nátěrem penetračním</t>
  </si>
  <si>
    <t>69843839</t>
  </si>
  <si>
    <t>Provedení izolace proti zemní vlhkosti natěradly a tmely za studena na ploše svislé S nátěrem penetračním</t>
  </si>
  <si>
    <t>https://podminky.urs.cz/item/CS_URS_2021_02/711112001</t>
  </si>
  <si>
    <t>11163150</t>
  </si>
  <si>
    <t>lak penetrační asfaltový</t>
  </si>
  <si>
    <t>-1790115364</t>
  </si>
  <si>
    <t>https://podminky.urs.cz/item/CS_URS_2021_02/11163150</t>
  </si>
  <si>
    <t>115,2*0,00035 'Přepočtené koeficientem množství</t>
  </si>
  <si>
    <t>711142559</t>
  </si>
  <si>
    <t>Provedení izolace proti zemní vlhkosti pásy přitavením svislé NAIP</t>
  </si>
  <si>
    <t>597054763</t>
  </si>
  <si>
    <t>Provedení izolace proti zemní vlhkosti pásy přitavením NAIP na ploše svislé S</t>
  </si>
  <si>
    <t>https://podminky.urs.cz/item/CS_URS_2021_02/711142559</t>
  </si>
  <si>
    <t>62853004</t>
  </si>
  <si>
    <t>pás asfaltový natavitelný modifikovaný SBS tl 4,0mm s vložkou ze skleněné tkaniny a spalitelnou PE fólií nebo jemnozrnným minerálním posypem na horním povrchu</t>
  </si>
  <si>
    <t>997580980</t>
  </si>
  <si>
    <t>https://podminky.urs.cz/item/CS_URS_2021_02/62853004</t>
  </si>
  <si>
    <t>115,2*1,1 'Přepočtené koeficientem množství</t>
  </si>
  <si>
    <t>1829818326</t>
  </si>
  <si>
    <t>42</t>
  </si>
  <si>
    <t>62855001</t>
  </si>
  <si>
    <t>pás asfaltový natavitelný modifikovaný SBS tl 4,0mm s vložkou z polyesterové rohože a spalitelnou PE fólií nebo jemnozrnným minerálním posypem na horním povrchu</t>
  </si>
  <si>
    <t>-2031139737</t>
  </si>
  <si>
    <t>https://podminky.urs.cz/item/CS_URS_2021_02/62855001</t>
  </si>
  <si>
    <t>43</t>
  </si>
  <si>
    <t>711161215</t>
  </si>
  <si>
    <t>Izolace proti zemní vlhkosti nopovou fólií svislá, nopek v 20,0 mm, tl do 1,0 mm</t>
  </si>
  <si>
    <t>1528142481</t>
  </si>
  <si>
    <t>Izolace proti zemní vlhkosti a beztlakové vodě nopovými fóliemi na ploše svislé S vrstva ochranná, odvětrávací a drenážní výška nopku 20,0 mm, tl. fólie do 1,0 mm</t>
  </si>
  <si>
    <t>https://podminky.urs.cz/item/CS_URS_2021_02/711161215</t>
  </si>
  <si>
    <t>64*1,9</t>
  </si>
  <si>
    <t>44</t>
  </si>
  <si>
    <t>711161384</t>
  </si>
  <si>
    <t>Izolace proti zemní vlhkosti nopovou fólií ukončení provětrávací lištou</t>
  </si>
  <si>
    <t>1769588720</t>
  </si>
  <si>
    <t>Izolace proti zemní vlhkosti a beztlakové vodě nopovými fóliemi ostatní ukončení izolace provětrávací lištou</t>
  </si>
  <si>
    <t>https://podminky.urs.cz/item/CS_URS_2021_02/711161384</t>
  </si>
  <si>
    <t>45</t>
  </si>
  <si>
    <t>998711201</t>
  </si>
  <si>
    <t>Přesun hmot procentní pro izolace proti vodě, vlhkosti a plynům v objektech v do 6 m</t>
  </si>
  <si>
    <t>%</t>
  </si>
  <si>
    <t>656295961</t>
  </si>
  <si>
    <t>Přesun hmot pro izolace proti vodě, vlhkosti a plynům stanovený procentní sazbou (%) z ceny vodorovná dopravní vzdálenost do 50 m v objektech výšky do 6 m</t>
  </si>
  <si>
    <t>https://podminky.urs.cz/item/CS_URS_2021_02/998711201</t>
  </si>
  <si>
    <t>784</t>
  </si>
  <si>
    <t>Dokončovací práce - malby a tapety</t>
  </si>
  <si>
    <t>46</t>
  </si>
  <si>
    <t>784181101</t>
  </si>
  <si>
    <t>Základní akrylátová jednonásobná bezbarvá penetrace podkladu v místnostech v do 3,80 m</t>
  </si>
  <si>
    <t>-866772615</t>
  </si>
  <si>
    <t>Penetrace podkladu jednonásobná základní akrylátová bezbarvá v místnostech výšky do 3,80 m</t>
  </si>
  <si>
    <t>https://podminky.urs.cz/item/CS_URS_2021_02/784181101</t>
  </si>
  <si>
    <t>strop suterén vč ŽB trámů</t>
  </si>
  <si>
    <t>160*1,2</t>
  </si>
  <si>
    <t>47</t>
  </si>
  <si>
    <t>784191007</t>
  </si>
  <si>
    <t>Čištění vnitřních ploch podlah po provedení malířských prací</t>
  </si>
  <si>
    <t>-510724319</t>
  </si>
  <si>
    <t>Čištění vnitřních ploch hrubý úklid po provedení malířských prací omytím podlah</t>
  </si>
  <si>
    <t>https://podminky.urs.cz/item/CS_URS_2021_02/784191007</t>
  </si>
  <si>
    <t>48</t>
  </si>
  <si>
    <t>784221101</t>
  </si>
  <si>
    <t>Dvojnásobné bílé malby ze směsí za sucha dobře otěruvzdorných v místnostech do 3,80 m</t>
  </si>
  <si>
    <t>1744159015</t>
  </si>
  <si>
    <t>Malby z malířských směsí otěruvzdorných za sucha dvojnásobné, bílé za sucha otěruvzdorné dobře v místnostech výšky do 3,80 m</t>
  </si>
  <si>
    <t>https://podminky.urs.cz/item/CS_URS_2021_02/784221101</t>
  </si>
  <si>
    <t>49</t>
  </si>
  <si>
    <t>784321001</t>
  </si>
  <si>
    <t>Jednonásobné silikátové bílé malby v místnosti v do 3,80 m</t>
  </si>
  <si>
    <t>153802215</t>
  </si>
  <si>
    <t>Malby silikátové jednonásobné, bílé v místnostech výšky do 3,80 m</t>
  </si>
  <si>
    <t>https://podminky.urs.cz/item/CS_URS_2021_02/784321001</t>
  </si>
  <si>
    <t>50</t>
  </si>
  <si>
    <t>WBR.MI100A25</t>
  </si>
  <si>
    <t>vnitřní minerální nátěr - 25 kg bílý</t>
  </si>
  <si>
    <t>1019824131</t>
  </si>
  <si>
    <t>339,15*0,5 'Přepočtené koeficientem množství</t>
  </si>
  <si>
    <t>03 - Střecha</t>
  </si>
  <si>
    <t xml:space="preserve">    4 - Vodorovné konstrukce</t>
  </si>
  <si>
    <t xml:space="preserve">    712 - Povlakové krytiny</t>
  </si>
  <si>
    <t xml:space="preserve">    765 - Krytina skládaná</t>
  </si>
  <si>
    <t xml:space="preserve">    767 - Konstrukce zámečnické</t>
  </si>
  <si>
    <t>314231127</t>
  </si>
  <si>
    <t>Zdivo komínů a ventilací z cihel dl 290 mm pevnosti P20 až P 20 na SMS 10 Mpa</t>
  </si>
  <si>
    <t>-582971016</t>
  </si>
  <si>
    <t>Zdivo komínů a ventilací volně stojících z cihel pálených plných dl. 290 mm P 20 až P 25, na maltu ze suché směsi 10 MPa</t>
  </si>
  <si>
    <t>https://podminky.urs.cz/item/CS_URS_2021_02/314231127</t>
  </si>
  <si>
    <t>půdní část</t>
  </si>
  <si>
    <t>1,5*0,45*3</t>
  </si>
  <si>
    <t>2,35*0,45*3</t>
  </si>
  <si>
    <t>314231164</t>
  </si>
  <si>
    <t>Zdivo komínů a ventilací z cihel plných lícových P 60 dl 290 mm na MVC včetně spárování</t>
  </si>
  <si>
    <t>-1837914544</t>
  </si>
  <si>
    <t>Zdivo komínů a ventilací volně stojících z cihel pálených lícových včetně spárování, pevnosti P 60, na maltu MVC dl. 290 mm (český formát 290x140x65 mm) plných</t>
  </si>
  <si>
    <t>https://podminky.urs.cz/item/CS_URS_2021_02/314231164</t>
  </si>
  <si>
    <t>nadstřešní část</t>
  </si>
  <si>
    <t>1,5*0,45*1</t>
  </si>
  <si>
    <t>2,35*0,45*1</t>
  </si>
  <si>
    <t>Vodorovné konstrukce</t>
  </si>
  <si>
    <t>417321515</t>
  </si>
  <si>
    <t>Ztužující pásy a věnce ze ŽB tř. C 25/30</t>
  </si>
  <si>
    <t>99625410</t>
  </si>
  <si>
    <t>Ztužující pásy a věnce z betonu železového (bez výztuže) tř. C 25/30</t>
  </si>
  <si>
    <t>https://podminky.urs.cz/item/CS_URS_2021_02/417321515</t>
  </si>
  <si>
    <t>64,6*0,3*0,25</t>
  </si>
  <si>
    <t>417351115</t>
  </si>
  <si>
    <t>Zřízení bednění ztužujících věnců</t>
  </si>
  <si>
    <t>-501948731</t>
  </si>
  <si>
    <t>Bednění bočnic ztužujících pásů a věnců včetně vzpěr zřízení</t>
  </si>
  <si>
    <t>https://podminky.urs.cz/item/CS_URS_2021_02/417351115</t>
  </si>
  <si>
    <t>P</t>
  </si>
  <si>
    <t>Poznámka k položce:_x000d_
OSB desky</t>
  </si>
  <si>
    <t>64,6*0,5*2</t>
  </si>
  <si>
    <t>417351116</t>
  </si>
  <si>
    <t>Odstranění bednění ztužujících věnců</t>
  </si>
  <si>
    <t>-1445228288</t>
  </si>
  <si>
    <t>Bednění bočnic ztužujících pásů a věnců včetně vzpěr odstranění</t>
  </si>
  <si>
    <t>https://podminky.urs.cz/item/CS_URS_2021_02/417351116</t>
  </si>
  <si>
    <t>417361821</t>
  </si>
  <si>
    <t>Výztuž ztužujících pásů a věnců betonářskou ocelí 10 505</t>
  </si>
  <si>
    <t>2070108203</t>
  </si>
  <si>
    <t>Výztuž ztužujících pásů a věnců z betonářské oceli 10 505 (R) nebo BSt 500</t>
  </si>
  <si>
    <t>https://podminky.urs.cz/item/CS_URS_2021_02/417361821</t>
  </si>
  <si>
    <t>64,6*0,01</t>
  </si>
  <si>
    <t>997013213</t>
  </si>
  <si>
    <t>Vnitrostaveništní doprava suti a vybouraných hmot pro budovy v přes 9 do 12 m ručně</t>
  </si>
  <si>
    <t>1683762466</t>
  </si>
  <si>
    <t>Vnitrostaveništní doprava suti a vybouraných hmot vodorovně do 50 m svisle ručně pro budovy a haly výšky přes 9 do 12 m</t>
  </si>
  <si>
    <t>https://podminky.urs.cz/item/CS_URS_2021_02/997013213</t>
  </si>
  <si>
    <t>997013219</t>
  </si>
  <si>
    <t>Příplatek k vnitrostaveništní dopravě suti a vybouraných hmot za zvětšenou dopravu suti ZKD 10 m</t>
  </si>
  <si>
    <t>-433799220</t>
  </si>
  <si>
    <t>Vnitrostaveništní doprava suti a vybouraných hmot vodorovně do 50 m Příplatek k cenám -3111 až -3217 za zvětšenou vodorovnou dopravu přes vymezenou dopravní vzdálenost za každých dalších i započatých 10 m</t>
  </si>
  <si>
    <t>https://podminky.urs.cz/item/CS_URS_2021_02/997013219</t>
  </si>
  <si>
    <t>-1271110612</t>
  </si>
  <si>
    <t>-984699071</t>
  </si>
  <si>
    <t>6,749*14 'Přepočtené koeficientem množství</t>
  </si>
  <si>
    <t>-272927845</t>
  </si>
  <si>
    <t>CS ÚRS 2020 02</t>
  </si>
  <si>
    <t>-2137798410</t>
  </si>
  <si>
    <t>998018002</t>
  </si>
  <si>
    <t>Přesun hmot ruční pro budovy v přes 6 do 12 m</t>
  </si>
  <si>
    <t>-2079153750</t>
  </si>
  <si>
    <t>Přesun hmot pro budovy občanské výstavby, bydlení, výrobu a služby ruční - bez užití mechanizace vodorovná dopravní vzdálenost do 100 m pro budovy s jakoukoliv nosnou konstrukcí výšky přes 6 do 12 m</t>
  </si>
  <si>
    <t>https://podminky.urs.cz/item/CS_URS_2021_02/998018002</t>
  </si>
  <si>
    <t>712</t>
  </si>
  <si>
    <t>Povlakové krytiny</t>
  </si>
  <si>
    <t>712640862</t>
  </si>
  <si>
    <t>Odstranění povlakové krytiny střech přes 30° do 45° z pásů NAIP přitavených v plné ploše dvouvrstvé</t>
  </si>
  <si>
    <t>463691557</t>
  </si>
  <si>
    <t>Odstranění povlakové krytiny střech šikmých přes 30° z přitavených pásů NAIP v plné ploše dvouvrstvá</t>
  </si>
  <si>
    <t>https://podminky.urs.cz/item/CS_URS_2021_02/712640862</t>
  </si>
  <si>
    <t>712600845</t>
  </si>
  <si>
    <t>Demontáž ventilační hlavice na střeše sklonu přes 30°</t>
  </si>
  <si>
    <t>1805522187</t>
  </si>
  <si>
    <t>Ostatní práce při odstranění povlakové krytiny střech šikmých přes 30° doplňků ventilační hlavice</t>
  </si>
  <si>
    <t>https://podminky.urs.cz/item/CS_URS_2021_02/712600845</t>
  </si>
  <si>
    <t>762083111</t>
  </si>
  <si>
    <t>Impregnace řeziva proti dřevokaznému hmyzu a houbám máčením třída ohrožení 1 a 2</t>
  </si>
  <si>
    <t>933383493</t>
  </si>
  <si>
    <t>Práce společné pro tesařské konstrukce impregnace řeziva máčením proti dřevokaznému hmyzu a houbám, třída ohrožení 1 a 2 (dřevo v interiéru)</t>
  </si>
  <si>
    <t>https://podminky.urs.cz/item/CS_URS_2021_02/762083111</t>
  </si>
  <si>
    <t>10,582+4,675+1,531+1,75</t>
  </si>
  <si>
    <t>762333132</t>
  </si>
  <si>
    <t>Montáž vázaných kcí krovů nepravidelných z hraněného řeziva průřezové pl přes 120 do 224 cm2</t>
  </si>
  <si>
    <t>1022990607</t>
  </si>
  <si>
    <t>Montáž vázaných konstrukcí krovů střech pultových, sedlových, valbových, stanových nepravidelného půdorysu z řeziva hraněného průřezové plochy přes 120 do 224 cm2</t>
  </si>
  <si>
    <t>https://podminky.urs.cz/item/CS_URS_2021_02/762333132</t>
  </si>
  <si>
    <t>8*3,45</t>
  </si>
  <si>
    <t>8*3,7</t>
  </si>
  <si>
    <t>10*3,45</t>
  </si>
  <si>
    <t>1*0,5</t>
  </si>
  <si>
    <t>2*0,7</t>
  </si>
  <si>
    <t>2*0,85</t>
  </si>
  <si>
    <t>2*1,05</t>
  </si>
  <si>
    <t>2*1,15</t>
  </si>
  <si>
    <t>2*1,6</t>
  </si>
  <si>
    <t>2*2,15</t>
  </si>
  <si>
    <t>2*2,5</t>
  </si>
  <si>
    <t>2*2,55</t>
  </si>
  <si>
    <t>2*2,7</t>
  </si>
  <si>
    <t>2*3,65</t>
  </si>
  <si>
    <t>2*4,35</t>
  </si>
  <si>
    <t>2*4,45</t>
  </si>
  <si>
    <t>2*4,7</t>
  </si>
  <si>
    <t>2*5</t>
  </si>
  <si>
    <t>2*5,25</t>
  </si>
  <si>
    <t>3*1</t>
  </si>
  <si>
    <t>3*1,5</t>
  </si>
  <si>
    <t>3*5,05</t>
  </si>
  <si>
    <t>3*5,3</t>
  </si>
  <si>
    <t>4*2</t>
  </si>
  <si>
    <t>4*3,45</t>
  </si>
  <si>
    <t>5*5,4</t>
  </si>
  <si>
    <t>5*6,15</t>
  </si>
  <si>
    <t>6*3,1</t>
  </si>
  <si>
    <t>10*5,7</t>
  </si>
  <si>
    <t>2*2,9</t>
  </si>
  <si>
    <t>18*0,9</t>
  </si>
  <si>
    <t>1*4,55</t>
  </si>
  <si>
    <t>1*4,65</t>
  </si>
  <si>
    <t>2*1,5</t>
  </si>
  <si>
    <t>3*1,55</t>
  </si>
  <si>
    <t>4*0,75</t>
  </si>
  <si>
    <t>2*1,75</t>
  </si>
  <si>
    <t>2*2,1</t>
  </si>
  <si>
    <t>8*2</t>
  </si>
  <si>
    <t>1*1,55</t>
  </si>
  <si>
    <t>1*2,55</t>
  </si>
  <si>
    <t>1*18,7</t>
  </si>
  <si>
    <t>1*1,35</t>
  </si>
  <si>
    <t>1*1,4</t>
  </si>
  <si>
    <t>2*0,95</t>
  </si>
  <si>
    <t>2*1,8</t>
  </si>
  <si>
    <t>2*4,2</t>
  </si>
  <si>
    <t>2*9,3</t>
  </si>
  <si>
    <t>60512131</t>
  </si>
  <si>
    <t>hranol stavební řezivo průřezu do 224cm2 dl 6-8m</t>
  </si>
  <si>
    <t>-420499216</t>
  </si>
  <si>
    <t>https://podminky.urs.cz/item/CS_URS_2021_02/60512131</t>
  </si>
  <si>
    <t>13,87-4,25</t>
  </si>
  <si>
    <t>9,62*1,25 'Přepočtené koeficientem množství</t>
  </si>
  <si>
    <t>762333133</t>
  </si>
  <si>
    <t>Montáž vázaných kcí krovů nepravidelných z hraněného řeziva průřezové pl přes 224 do 288 cm2</t>
  </si>
  <si>
    <t>-593036377</t>
  </si>
  <si>
    <t>Montáž vázaných konstrukcí krovů střech pultových, sedlových, valbových, stanových nepravidelného půdorysu z řeziva hraněného průřezové plochy přes 224 do 288 cm2</t>
  </si>
  <si>
    <t>https://podminky.urs.cz/item/CS_URS_2021_02/762333133</t>
  </si>
  <si>
    <t>2*3,2</t>
  </si>
  <si>
    <t>2*4,15</t>
  </si>
  <si>
    <t>2*7,45</t>
  </si>
  <si>
    <t>4*4,1</t>
  </si>
  <si>
    <t>2*2,65</t>
  </si>
  <si>
    <t>2*13,3</t>
  </si>
  <si>
    <t>2*0,5</t>
  </si>
  <si>
    <t>4*4,2</t>
  </si>
  <si>
    <t>4*8,7</t>
  </si>
  <si>
    <t>60512136</t>
  </si>
  <si>
    <t>hranol stavební řezivo průřezu do 288cm2 dl 6-8m</t>
  </si>
  <si>
    <t>1846099244</t>
  </si>
  <si>
    <t>https://podminky.urs.cz/item/CS_URS_2021_02/60512136</t>
  </si>
  <si>
    <t>4,25</t>
  </si>
  <si>
    <t>4,25*1,25 'Přepočtené koeficientem množství</t>
  </si>
  <si>
    <t>762342314</t>
  </si>
  <si>
    <t>Montáž laťování na střechách složitých sklonu do 60° osové vzdálenosti přes 150 do 360 mm</t>
  </si>
  <si>
    <t>863203185</t>
  </si>
  <si>
    <t>Bednění a laťování montáž laťování střech složitých sklonu do 60° při osové vzdálenosti latí přes 150 do 360 mm</t>
  </si>
  <si>
    <t>https://podminky.urs.cz/item/CS_URS_2021_02/762342314</t>
  </si>
  <si>
    <t>60514106</t>
  </si>
  <si>
    <t>řezivo jehličnaté lať pevnostní třída S10-13 průřez 40x60mm</t>
  </si>
  <si>
    <t>635360618</t>
  </si>
  <si>
    <t>https://podminky.urs.cz/item/CS_URS_2021_02/60514106</t>
  </si>
  <si>
    <t>0,03*0,05*1*3,5*243*1,2</t>
  </si>
  <si>
    <t>1,531*1,25 'Přepočtené koeficientem množství</t>
  </si>
  <si>
    <t>762342441</t>
  </si>
  <si>
    <t>Montáž lišt trojúhelníkových sklonu do 60°</t>
  </si>
  <si>
    <t>-2006440600</t>
  </si>
  <si>
    <t>Bednění a laťování montáž lišt trojúhelníkových</t>
  </si>
  <si>
    <t>https://podminky.urs.cz/item/CS_URS_2021_02/762342441</t>
  </si>
  <si>
    <t>243*2,5</t>
  </si>
  <si>
    <t>2082461129</t>
  </si>
  <si>
    <t>0,04*0,06*607,5*1,2</t>
  </si>
  <si>
    <t>1,75*1,25 'Přepočtené koeficientem množství</t>
  </si>
  <si>
    <t>762342811</t>
  </si>
  <si>
    <t>Demontáž laťování střech z latí osové vzdálenosti do 0,22 m</t>
  </si>
  <si>
    <t>1962935229</t>
  </si>
  <si>
    <t>Demontáž bednění a laťování laťování střech sklonu do 60° se všemi nadstřešními konstrukcemi, z latí průřezové plochy do 25 cm2 při osové vzdálenosti do 0,22 m</t>
  </si>
  <si>
    <t>https://podminky.urs.cz/item/CS_URS_2021_02/762342811</t>
  </si>
  <si>
    <t>762395000</t>
  </si>
  <si>
    <t>Spojovací prostředky krovů, bednění, laťování, nadstřešních konstrukcí</t>
  </si>
  <si>
    <t>1319965874</t>
  </si>
  <si>
    <t>Spojovací prostředky krovů, bednění a laťování, nadstřešních konstrukcí svory, prkna, hřebíky, pásová ocel, vruty</t>
  </si>
  <si>
    <t>https://podminky.urs.cz/item/CS_URS_2021_02/762395000</t>
  </si>
  <si>
    <t>1,531+1,75</t>
  </si>
  <si>
    <t>762795000</t>
  </si>
  <si>
    <t>Spojovací prostředky pro montáž prostorových vázaných kcí</t>
  </si>
  <si>
    <t>-862179634</t>
  </si>
  <si>
    <t>Spojovací prostředky prostorových vázaných konstrukcí hřebíky, svory, fixační prkna</t>
  </si>
  <si>
    <t>https://podminky.urs.cz/item/CS_URS_2021_02/762795000</t>
  </si>
  <si>
    <t>13,87</t>
  </si>
  <si>
    <t>998762102</t>
  </si>
  <si>
    <t>Přesun hmot tonážní pro kce tesařské v objektech v přes 6 do 12 m</t>
  </si>
  <si>
    <t>-1582925914</t>
  </si>
  <si>
    <t>Přesun hmot pro konstrukce tesařské stanovený z hmotnosti přesunovaného materiálu vodorovná dopravní vzdálenost do 50 m v objektech výšky přes 6 do 12 m</t>
  </si>
  <si>
    <t>https://podminky.urs.cz/item/CS_URS_2021_02/998762102</t>
  </si>
  <si>
    <t>1094348344</t>
  </si>
  <si>
    <t>764001861</t>
  </si>
  <si>
    <t>Demontáž hřebene z hřebenáčů do suti</t>
  </si>
  <si>
    <t>-341761439</t>
  </si>
  <si>
    <t>Demontáž klempířských konstrukcí oplechování hřebene z hřebenáčů do suti</t>
  </si>
  <si>
    <t>https://podminky.urs.cz/item/CS_URS_2021_02/764001861</t>
  </si>
  <si>
    <t>1,3+10,5+1,3</t>
  </si>
  <si>
    <t>764001881</t>
  </si>
  <si>
    <t>Demontáž nároží z hřebenáčů do suti</t>
  </si>
  <si>
    <t>509755482</t>
  </si>
  <si>
    <t>Demontáž klempířských konstrukcí oplechování nároží z hřebenáčů do suti</t>
  </si>
  <si>
    <t>https://podminky.urs.cz/item/CS_URS_2021_02/764001881</t>
  </si>
  <si>
    <t>7,4*2</t>
  </si>
  <si>
    <t>4*4</t>
  </si>
  <si>
    <t>1616809834</t>
  </si>
  <si>
    <t>63,8+3,5</t>
  </si>
  <si>
    <t>-1316522746</t>
  </si>
  <si>
    <t>764002891</t>
  </si>
  <si>
    <t>Demontáž lemování sloupků komínových lávek do suti</t>
  </si>
  <si>
    <t>1501102945</t>
  </si>
  <si>
    <t>Demontáž klempířských konstrukcí lemování sloupků komínových lávek do suti</t>
  </si>
  <si>
    <t>https://podminky.urs.cz/item/CS_URS_2021_02/764002891</t>
  </si>
  <si>
    <t>764003801</t>
  </si>
  <si>
    <t>Demontáž lemování trub, konzol, držáků, ventilačních nástavců a jiných kusových prvků do suti</t>
  </si>
  <si>
    <t>-1704563607</t>
  </si>
  <si>
    <t>Demontáž klempířských konstrukcí lemování trub, konzol, držáků, ventilačních nástavců a ostatních kusových prvků do suti</t>
  </si>
  <si>
    <t>https://podminky.urs.cz/item/CS_URS_2021_02/764003801</t>
  </si>
  <si>
    <t>-1683571934</t>
  </si>
  <si>
    <t>1035465920</t>
  </si>
  <si>
    <t>9+9+9,5</t>
  </si>
  <si>
    <t>764111653</t>
  </si>
  <si>
    <t>Krytina střechy rovné z taškových tabulí z Pz plechu s povrchovou úpravou sklonu přes 30 do 60°</t>
  </si>
  <si>
    <t>-1483238517</t>
  </si>
  <si>
    <t>Krytina ze svitků, ze šablon nebo taškových tabulí z pozinkovaného plechu s povrchovou úpravou s úpravou u okapů, prostupů a výčnělků střechy rovné z taškových tabulí, sklon střechy přes 30 do 60°</t>
  </si>
  <si>
    <t>https://podminky.urs.cz/item/CS_URS_2021_02/764111653</t>
  </si>
  <si>
    <t>764203156</t>
  </si>
  <si>
    <t>Montáž sněhového zachytávače pro krytiny průběžného dvoutrubkového</t>
  </si>
  <si>
    <t>-553236093</t>
  </si>
  <si>
    <t>Montáž oplechování střešních prvků sněhového zachytávače průbežného dvoutrubkového</t>
  </si>
  <si>
    <t>https://podminky.urs.cz/item/CS_URS_2021_02/764203156</t>
  </si>
  <si>
    <t>58+3,5</t>
  </si>
  <si>
    <t>55349664</t>
  </si>
  <si>
    <t xml:space="preserve">tyč do sněhového zachytávače </t>
  </si>
  <si>
    <t>-1700093508</t>
  </si>
  <si>
    <t>https://podminky.urs.cz/item/CS_URS_2021_02/55349664</t>
  </si>
  <si>
    <t>61,5*2</t>
  </si>
  <si>
    <t>55344642</t>
  </si>
  <si>
    <t>svorka (držák) Al pro trubku sněhového zachytávače pro falcovanou</t>
  </si>
  <si>
    <t>130442279</t>
  </si>
  <si>
    <t>https://podminky.urs.cz/item/CS_URS_2021_02/55344642</t>
  </si>
  <si>
    <t>61,5/1,5</t>
  </si>
  <si>
    <t>764211625</t>
  </si>
  <si>
    <t>Oplechování větraného hřebene s větracím pásem z Pz s povrchovou úpravou rš 400 mm</t>
  </si>
  <si>
    <t>-972252860</t>
  </si>
  <si>
    <t>Oplechování střešních prvků z pozinkovaného plechu s povrchovou úpravou hřebene větraného s použitím hřebenového plechu s větracím pásem rš 400 mm</t>
  </si>
  <si>
    <t>https://podminky.urs.cz/item/CS_URS_2021_02/764211625</t>
  </si>
  <si>
    <t>764211655</t>
  </si>
  <si>
    <t>Oplechování větraného nároží s větracím pásem z Pz s povrchovou úpravou rš 400 mm</t>
  </si>
  <si>
    <t>575646572</t>
  </si>
  <si>
    <t>Oplechování střešních prvků z pozinkovaného plechu s povrchovou úpravou nároží větraného s větracím pásem z hřebenáčů oblých rš 400 mm</t>
  </si>
  <si>
    <t>https://podminky.urs.cz/item/CS_URS_2021_02/764211655</t>
  </si>
  <si>
    <t>764212613</t>
  </si>
  <si>
    <t>Oplechování úžlabí systémovým úžlabním plechem Pz s povrchovou úpravou rš 725 mm</t>
  </si>
  <si>
    <t>2141709449</t>
  </si>
  <si>
    <t>Oplechování střešních prvků z pozinkovaného plechu s povrchovou úpravou úžlabí systémovým úžlabním plechem rš 725 mm v krytině z taškových tabulí</t>
  </si>
  <si>
    <t>https://podminky.urs.cz/item/CS_URS_2021_02/764212613</t>
  </si>
  <si>
    <t>4,1*2</t>
  </si>
  <si>
    <t>764212621</t>
  </si>
  <si>
    <t>Příplatek za provedení úžlabí z Pz s povrchovou úpravou v plechové krytině</t>
  </si>
  <si>
    <t>-510515068</t>
  </si>
  <si>
    <t>Oplechování střešních prvků z pozinkovaného plechu s povrchovou úpravou Příplatek k cenám za provedení úžlabí v plechové krytině</t>
  </si>
  <si>
    <t>https://podminky.urs.cz/item/CS_URS_2021_02/764212621</t>
  </si>
  <si>
    <t>764212665</t>
  </si>
  <si>
    <t>Oplechování rovné okapové hrany z Pz s povrchovou úpravou rš 400 mm</t>
  </si>
  <si>
    <t>-326155265</t>
  </si>
  <si>
    <t>Oplechování střešních prvků z pozinkovaného plechu s povrchovou úpravou okapu střechy rovné okapovým plechem rš 400 mm</t>
  </si>
  <si>
    <t>https://podminky.urs.cz/item/CS_URS_2021_02/764212665</t>
  </si>
  <si>
    <t>764213652</t>
  </si>
  <si>
    <t>Střešní výlez pro krytinu skládanou nebo plechovou z Pz s povrchovou úpravou</t>
  </si>
  <si>
    <t>-983616282</t>
  </si>
  <si>
    <t>Oplechování střešních prvků z pozinkovaného plechu s povrchovou úpravou střešní výlez rozměru 600 x 600 mm, střechy s krytinou skládanou nebo plechovou</t>
  </si>
  <si>
    <t>https://podminky.urs.cz/item/CS_URS_2021_02/764213652</t>
  </si>
  <si>
    <t>764312616</t>
  </si>
  <si>
    <t>Spodní lemování rovných zdí střech s krytinou skládanou z Pz s povrchovou úpravou rš 500 mm</t>
  </si>
  <si>
    <t>1484096126</t>
  </si>
  <si>
    <t>Lemování zdí z pozinkovaného plechu s povrchovou úpravou spodní s formováním do tvaru krytiny rovných, střech s krytinou skládanou mimo prejzovou rš 500 mm</t>
  </si>
  <si>
    <t>https://podminky.urs.cz/item/CS_URS_2021_02/764312616</t>
  </si>
  <si>
    <t>(2,1+0,5+2,1+0,5)</t>
  </si>
  <si>
    <t>(0,9+0,5+0,9+0,5)*2</t>
  </si>
  <si>
    <t>764314612</t>
  </si>
  <si>
    <t>Lemování prostupů střech s krytinou skládanou nebo plechovou bez lišty z Pz s povrchovou úpravou</t>
  </si>
  <si>
    <t>-1787701801</t>
  </si>
  <si>
    <t>Lemování prostupů z pozinkovaného plechu s povrchovou úpravou bez lišty, střech s krytinou skládanou nebo z plechu</t>
  </si>
  <si>
    <t>https://podminky.urs.cz/item/CS_URS_2021_02/764314612</t>
  </si>
  <si>
    <t>komíny</t>
  </si>
  <si>
    <t>2,5+4,5</t>
  </si>
  <si>
    <t>764511602</t>
  </si>
  <si>
    <t>Žlab podokapní půlkruhový z Pz s povrchovou úpravou rš 330 mm</t>
  </si>
  <si>
    <t>-975000870</t>
  </si>
  <si>
    <t>Žlab podokapní z pozinkovaného plechu s povrchovou úpravou včetně háků a čel půlkruhový rš 330 mm</t>
  </si>
  <si>
    <t>https://podminky.urs.cz/item/CS_URS_2021_02/764511602</t>
  </si>
  <si>
    <t>51</t>
  </si>
  <si>
    <t>764511622</t>
  </si>
  <si>
    <t>Roh nebo kout půlkruhového podokapního žlabu z Pz s povrchovou úpravou rš 330 mm</t>
  </si>
  <si>
    <t>-356952138</t>
  </si>
  <si>
    <t>Žlab podokapní z pozinkovaného plechu s povrchovou úpravou včetně háků a čel roh nebo kout, žlabu půlkruhového rš 330 mm</t>
  </si>
  <si>
    <t>https://podminky.urs.cz/item/CS_URS_2021_02/764511622</t>
  </si>
  <si>
    <t>52</t>
  </si>
  <si>
    <t>764511642</t>
  </si>
  <si>
    <t>Kotlík oválný (trychtýřový) pro podokapní žlaby z Pz s povrchovou úpravou 330/100 mm</t>
  </si>
  <si>
    <t>-66669047</t>
  </si>
  <si>
    <t>Žlab podokapní z pozinkovaného plechu s povrchovou úpravou včetně háků a čel kotlík oválný (trychtýřový), rš žlabu/průměr svodu 330/100 mm</t>
  </si>
  <si>
    <t>https://podminky.urs.cz/item/CS_URS_2021_02/764511642</t>
  </si>
  <si>
    <t>53</t>
  </si>
  <si>
    <t>998764102</t>
  </si>
  <si>
    <t>Přesun hmot tonážní pro konstrukce klempířské v objektech v přes 6 do 12 m</t>
  </si>
  <si>
    <t>-1971593939</t>
  </si>
  <si>
    <t>Přesun hmot pro konstrukce klempířské stanovený z hmotnosti přesunovaného materiálu vodorovná dopravní vzdálenost do 50 m v objektech výšky přes 6 do 12 m</t>
  </si>
  <si>
    <t>https://podminky.urs.cz/item/CS_URS_2021_02/998764102</t>
  </si>
  <si>
    <t>765</t>
  </si>
  <si>
    <t>Krytina skládaná</t>
  </si>
  <si>
    <t>54</t>
  </si>
  <si>
    <t>765191021</t>
  </si>
  <si>
    <t>Montáž pojistné hydroizolační nebo parotěsné fólie kladené ve sklonu přes 20° s lepenými spoji na krokve</t>
  </si>
  <si>
    <t>1264798555</t>
  </si>
  <si>
    <t>Montáž pojistné hydroizolační nebo parotěsné fólie kladené ve sklonu přes 20° s lepenými přesahy na krokve</t>
  </si>
  <si>
    <t>https://podminky.urs.cz/item/CS_URS_2021_02/765191021</t>
  </si>
  <si>
    <t>55</t>
  </si>
  <si>
    <t>28329036</t>
  </si>
  <si>
    <t>fólie kontaktní difuzně propustná pro doplňkovou hydroizolační vrstvu, třívrstvá mikroporézní PP 150g/m2 s integrovanou samolepící páskou</t>
  </si>
  <si>
    <t>-991647744</t>
  </si>
  <si>
    <t>https://podminky.urs.cz/item/CS_URS_2021_02/28329036</t>
  </si>
  <si>
    <t>243*1,1 'Přepočtené koeficientem množství</t>
  </si>
  <si>
    <t>56</t>
  </si>
  <si>
    <t>765191031</t>
  </si>
  <si>
    <t>Lepení těsnících pásků pod kontralatě</t>
  </si>
  <si>
    <t>811756079</t>
  </si>
  <si>
    <t>Montáž pojistné hydroizolační nebo parotěsné fólie lepení těsnících pásků pod kontralatě</t>
  </si>
  <si>
    <t>https://podminky.urs.cz/item/CS_URS_2021_02/765191031</t>
  </si>
  <si>
    <t>57</t>
  </si>
  <si>
    <t>28329303</t>
  </si>
  <si>
    <t>páska těsnící jednostranně lepící butylkaučuková pod kontralatě š 50mm</t>
  </si>
  <si>
    <t>-836367228</t>
  </si>
  <si>
    <t>https://podminky.urs.cz/item/CS_URS_2021_02/28329303</t>
  </si>
  <si>
    <t>607,5*1,1 'Přepočtené koeficientem množství</t>
  </si>
  <si>
    <t>58</t>
  </si>
  <si>
    <t>765192001</t>
  </si>
  <si>
    <t>Nouzové (provizorní) zakrytí střechy plachtou</t>
  </si>
  <si>
    <t>1521213941</t>
  </si>
  <si>
    <t>Nouzové zakrytí střechy plachtou</t>
  </si>
  <si>
    <t>https://podminky.urs.cz/item/CS_URS_2021_02/765192001</t>
  </si>
  <si>
    <t>59</t>
  </si>
  <si>
    <t>998765102</t>
  </si>
  <si>
    <t>Přesun hmot tonážní pro krytiny skládané v objektech v přes 6 do 12 m</t>
  </si>
  <si>
    <t>-1837032795</t>
  </si>
  <si>
    <t>Přesun hmot pro krytiny skládané stanovený z hmotnosti přesunovaného materiálu vodorovná dopravní vzdálenost do 50 m na objektech výšky přes 6 do 12 m</t>
  </si>
  <si>
    <t>https://podminky.urs.cz/item/CS_URS_2021_02/998765102</t>
  </si>
  <si>
    <t>767</t>
  </si>
  <si>
    <t>Konstrukce zámečnické</t>
  </si>
  <si>
    <t>60</t>
  </si>
  <si>
    <t>767851104</t>
  </si>
  <si>
    <t>Montáž lávek komínových - kompletní celé lávky</t>
  </si>
  <si>
    <t>-586355255</t>
  </si>
  <si>
    <t>Montáž komínových lávek kompletní celé lávky</t>
  </si>
  <si>
    <t>https://podminky.urs.cz/item/CS_URS_2021_02/767851104</t>
  </si>
  <si>
    <t>0,6*3</t>
  </si>
  <si>
    <t>61</t>
  </si>
  <si>
    <t>767001</t>
  </si>
  <si>
    <t>Střešní lávka 600 mm</t>
  </si>
  <si>
    <t>ks</t>
  </si>
  <si>
    <t>771244993</t>
  </si>
  <si>
    <t>62</t>
  </si>
  <si>
    <t>767002</t>
  </si>
  <si>
    <t>Kolébka střešní lávky</t>
  </si>
  <si>
    <t>-1626186791</t>
  </si>
  <si>
    <t>63</t>
  </si>
  <si>
    <t>767003</t>
  </si>
  <si>
    <t>Držák kolébky</t>
  </si>
  <si>
    <t>-1854778108</t>
  </si>
  <si>
    <t>767851803</t>
  </si>
  <si>
    <t>Demontáž komínových lávek - celé komínové lávky</t>
  </si>
  <si>
    <t>701289875</t>
  </si>
  <si>
    <t>Demontáž komínových lávek kompletní celé lávky</t>
  </si>
  <si>
    <t>https://podminky.urs.cz/item/CS_URS_2021_02/767851803</t>
  </si>
  <si>
    <t>65</t>
  </si>
  <si>
    <t>767881128</t>
  </si>
  <si>
    <t>Montáž bodů záchytného systému do dřevěných trámových konstrukcí sevřením, kotvením</t>
  </si>
  <si>
    <t>504500486</t>
  </si>
  <si>
    <t>Montáž záchytného systému proti pádu bodů samostatných nebo v systému s poddajným kotvícím vedením do dřevěných trámových konstrukcí sevřením, kotvení svrchní, objímkou</t>
  </si>
  <si>
    <t>https://podminky.urs.cz/item/CS_URS_2021_02/767881128</t>
  </si>
  <si>
    <t>66</t>
  </si>
  <si>
    <t>70921373</t>
  </si>
  <si>
    <t>kotvicí bod pro konstrukce z dřevěných nosných trámů s bedněním pomocí 16ti samořezných šroubů dl 600mm</t>
  </si>
  <si>
    <t>-1509904683</t>
  </si>
  <si>
    <t>https://podminky.urs.cz/item/CS_URS_2021_02/70921373</t>
  </si>
  <si>
    <t>67</t>
  </si>
  <si>
    <t>998767202</t>
  </si>
  <si>
    <t>Přesun hmot procentní pro zámečnické konstrukce v objektech v přes 6 do 12 m</t>
  </si>
  <si>
    <t>1155229562</t>
  </si>
  <si>
    <t>Přesun hmot pro zámečnické konstrukce stanovený procentní sazbou (%) z ceny vodorovná dopravní vzdálenost do 50 m v objektech výšky přes 6 do 12 m</t>
  </si>
  <si>
    <t>https://podminky.urs.cz/item/CS_URS_2021_02/998767202</t>
  </si>
  <si>
    <t>04 - Stavební úpravy domu vč společných prostor</t>
  </si>
  <si>
    <t xml:space="preserve">    763 - Konstrukce suché výstavby</t>
  </si>
  <si>
    <t>VRN - Vedlejší rozpočtové náklady</t>
  </si>
  <si>
    <t xml:space="preserve">    VRN9 - Ostatní náklady</t>
  </si>
  <si>
    <t>310239211</t>
  </si>
  <si>
    <t>Zazdívka otvorů pl přes 1 do 4 m2 ve zdivu nadzákladovém cihlami pálenými na MVC</t>
  </si>
  <si>
    <t>-553866854</t>
  </si>
  <si>
    <t>Zazdívka otvorů ve zdivu nadzákladovém cihlami pálenými plochy přes 1 m2 do 4 m2 na maltu vápenocementovou</t>
  </si>
  <si>
    <t>https://podminky.urs.cz/item/CS_URS_2021_02/310239211</t>
  </si>
  <si>
    <t>okno 600x900</t>
  </si>
  <si>
    <t>0,6*0,9*0,3*4</t>
  </si>
  <si>
    <t>okno 900x1200</t>
  </si>
  <si>
    <t>0,9*1,2*0,3</t>
  </si>
  <si>
    <t>okno 1000x1250</t>
  </si>
  <si>
    <t>1*1,25*0,3*2</t>
  </si>
  <si>
    <t>okno 500x700</t>
  </si>
  <si>
    <t>0,5*0,7*0,3*2</t>
  </si>
  <si>
    <t>dveře suterén</t>
  </si>
  <si>
    <t>0,8*1,8*0,45</t>
  </si>
  <si>
    <t>317944321</t>
  </si>
  <si>
    <t>Válcované nosníky do č.12 dodatečně osazované do připravených otvorů</t>
  </si>
  <si>
    <t>-1231534617</t>
  </si>
  <si>
    <t>Válcované nosníky dodatečně osazované do připravených otvorů bez zazdění hlav do č. 12</t>
  </si>
  <si>
    <t>https://podminky.urs.cz/item/CS_URS_2021_02/317944321</t>
  </si>
  <si>
    <t>okno 1200</t>
  </si>
  <si>
    <t>0,0126*2*4</t>
  </si>
  <si>
    <t>okno 1400</t>
  </si>
  <si>
    <t>0,01428*2*4</t>
  </si>
  <si>
    <t>okno 900</t>
  </si>
  <si>
    <t>0,010*2</t>
  </si>
  <si>
    <t>346244381</t>
  </si>
  <si>
    <t>Plentování jednostranné v do 200 mm válcovaných nosníků cihlami</t>
  </si>
  <si>
    <t>1186359423</t>
  </si>
  <si>
    <t>Plentování ocelových válcovaných nosníků jednostranné cihlami na maltu, výška stojiny do 200 mm</t>
  </si>
  <si>
    <t>https://podminky.urs.cz/item/CS_URS_2021_02/346244381</t>
  </si>
  <si>
    <t>1,5*2*4*0,5</t>
  </si>
  <si>
    <t>1,7*2*4*0,5</t>
  </si>
  <si>
    <t>1,2*2*0,5</t>
  </si>
  <si>
    <t>611321145</t>
  </si>
  <si>
    <t>Vápenocementová omítka štuková dvouvrstvá vnitřních schodišťových konstrukcí nanášená ručně</t>
  </si>
  <si>
    <t>-816023395</t>
  </si>
  <si>
    <t>Omítka vápenocementová vnitřních ploch nanášená ručně dvouvrstvá, tloušťky jádrové omítky do 10 mm a tloušťky štuku do 3 mm štuková schodišťových konstrukcí stropů, stěn, ramen nebo nosníků</t>
  </si>
  <si>
    <t>https://podminky.urs.cz/item/CS_URS_2021_02/611321145</t>
  </si>
  <si>
    <t>scho prostor</t>
  </si>
  <si>
    <t>13,8*6,5</t>
  </si>
  <si>
    <t>strop</t>
  </si>
  <si>
    <t>10,2</t>
  </si>
  <si>
    <t>622321121</t>
  </si>
  <si>
    <t>Vápenocementová omítka hladká jednovrstvá vnějších stěn nanášená ručně</t>
  </si>
  <si>
    <t>1846819744</t>
  </si>
  <si>
    <t>Omítka vápenocementová vnějších ploch nanášená ručně jednovrstvá, tloušťky do 15 mm hladká stěn</t>
  </si>
  <si>
    <t>https://podminky.urs.cz/item/CS_URS_2021_02/622321121</t>
  </si>
  <si>
    <t>949111122</t>
  </si>
  <si>
    <t>Montáž lešení lehkého kozového trubkového ve schodišti v přes 1,5 do 3,5 m</t>
  </si>
  <si>
    <t>sada</t>
  </si>
  <si>
    <t>-233142296</t>
  </si>
  <si>
    <t>Montáž lešení lehkého kozového trubkového ve schodišti o výšce lešeňové podlahy přes 1,5 do 3,5 m</t>
  </si>
  <si>
    <t>https://podminky.urs.cz/item/CS_URS_2021_02/949111122</t>
  </si>
  <si>
    <t>949111222</t>
  </si>
  <si>
    <t>Příplatek k lešení lehkému kozovému trubkovému ve schodišti v do 3,5 m za první a ZKD den použití</t>
  </si>
  <si>
    <t>119682256</t>
  </si>
  <si>
    <t>Montáž lešení lehkého kozového trubkového Příplatek za první a každý další den použití lešení k ceně -1122</t>
  </si>
  <si>
    <t>https://podminky.urs.cz/item/CS_URS_2021_02/949111222</t>
  </si>
  <si>
    <t>2*30</t>
  </si>
  <si>
    <t>949121822</t>
  </si>
  <si>
    <t>Demontáž lešení lehkého kozového dílcového ve schodišti v přes 1,5 do 3,5 m</t>
  </si>
  <si>
    <t>412537582</t>
  </si>
  <si>
    <t>Demontáž lešení lehkého kozového dílcového ve schodišti o výšce lešeňové podlahy přes 1,5 do 3,5 m</t>
  </si>
  <si>
    <t>https://podminky.urs.cz/item/CS_URS_2021_02/949121822</t>
  </si>
  <si>
    <t>974031164</t>
  </si>
  <si>
    <t>Vysekání rýh ve zdivu cihelném hl do 150 mm š do 150 mm</t>
  </si>
  <si>
    <t>-2037142049</t>
  </si>
  <si>
    <t>Vysekání rýh ve zdivu cihelném na maltu vápennou nebo vápenocementovou do hl. 150 mm a šířky do 150 mm</t>
  </si>
  <si>
    <t>https://podminky.urs.cz/item/CS_URS_2021_02/974031164</t>
  </si>
  <si>
    <t>1,5*2*4</t>
  </si>
  <si>
    <t>1,7*2*4</t>
  </si>
  <si>
    <t>1,2*2</t>
  </si>
  <si>
    <t>998011002</t>
  </si>
  <si>
    <t>Přesun hmot pro budovy zděné v přes 6 do 12 m</t>
  </si>
  <si>
    <t>2041053671</t>
  </si>
  <si>
    <t>Přesun hmot pro budovy občanské výstavby, bydlení, výrobu a služby s nosnou svislou konstrukcí zděnou z cihel, tvárnic nebo kamene vodorovná dopravní vzdálenost do 100 m pro budovy výšky přes 6 do 12 m</t>
  </si>
  <si>
    <t>https://podminky.urs.cz/item/CS_URS_2021_02/998011002</t>
  </si>
  <si>
    <t>763</t>
  </si>
  <si>
    <t>Konstrukce suché výstavby</t>
  </si>
  <si>
    <t>763161721</t>
  </si>
  <si>
    <t>SDK podkroví deska 1xDF 12,5 bez TI REI 15 dvouvrstvá spodní kce profil CD+UD na krokvových závěsech</t>
  </si>
  <si>
    <t>-1054693731</t>
  </si>
  <si>
    <t>Podkroví ze sádrokartonových desek dvouvrstvá spodní konstrukce z ocelových profilů CD, UD na krokvových závěsech jednoduše opláštěná deskou protipožární DF, tl. 12,5 mm, bez TI, REI 15</t>
  </si>
  <si>
    <t>https://podminky.urs.cz/item/CS_URS_2021_02/763161721</t>
  </si>
  <si>
    <t>podhled schodiště</t>
  </si>
  <si>
    <t>998763302</t>
  </si>
  <si>
    <t>Přesun hmot tonážní pro sádrokartonové konstrukce v objektech v přes 6 do 12 m</t>
  </si>
  <si>
    <t>-1291711490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</si>
  <si>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</si>
  <si>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https://podminky.urs.cz/item/CS_URS_2021_02/998763302</t>
  </si>
  <si>
    <t>766660021</t>
  </si>
  <si>
    <t>Montáž dveřních křídel otvíravých jednokřídlových š do 0,8 m požárních do ocelové zárubně</t>
  </si>
  <si>
    <t>1098699132</t>
  </si>
  <si>
    <t>Montáž dveřních křídel dřevěných nebo plastových otevíravých do ocelové zárubně protipožárních jednokřídlových, šířky do 800 mm</t>
  </si>
  <si>
    <t>https://podminky.urs.cz/item/CS_URS_2021_02/766660021</t>
  </si>
  <si>
    <t>D08+09+10</t>
  </si>
  <si>
    <t>61165339</t>
  </si>
  <si>
    <t>dveře jednokřídlé dřevotřískové protipožární EI (EW) 30 D3 povrch lakovaný plné 800x1970-2100mm</t>
  </si>
  <si>
    <t>1030817854</t>
  </si>
  <si>
    <t>https://podminky.urs.cz/item/CS_URS_2021_02/61165339</t>
  </si>
  <si>
    <t>766660729</t>
  </si>
  <si>
    <t>Montáž dveřního interiérového kování - štítku s klikou</t>
  </si>
  <si>
    <t>-168383816</t>
  </si>
  <si>
    <t>Montáž dveřních doplňků dveřního kování interiérového štítku s klikou</t>
  </si>
  <si>
    <t>https://podminky.urs.cz/item/CS_URS_2021_02/766660729</t>
  </si>
  <si>
    <t>54914624</t>
  </si>
  <si>
    <t>kování dveřní vrchní klika včetně štítu a montážního materiálu HR BB 72 F4</t>
  </si>
  <si>
    <t>2046312543</t>
  </si>
  <si>
    <t>https://podminky.urs.cz/item/CS_URS_2021_02/54914624</t>
  </si>
  <si>
    <t>998766202</t>
  </si>
  <si>
    <t>Přesun hmot procentní pro kce truhlářské v objektech v přes 6 do 12 m</t>
  </si>
  <si>
    <t>-921640477</t>
  </si>
  <si>
    <t>Přesun hmot pro konstrukce truhlářské stanovený procentní sazbou (%) z ceny vodorovná dopravní vzdálenost do 50 m v objektech výšky přes 6 do 12 m</t>
  </si>
  <si>
    <t>https://podminky.urs.cz/item/CS_URS_2021_02/998766202</t>
  </si>
  <si>
    <t>784181109</t>
  </si>
  <si>
    <t>Základní akrylátová jednonásobná bezbarvá penetrace podkladu na schodišti podlaží v přes 3,80 do 5,00 m</t>
  </si>
  <si>
    <t>-1991412712</t>
  </si>
  <si>
    <t>Penetrace podkladu jednonásobná základní akrylátová bezbarvá na schodišti o výšce podlaží přes 3,80 do 5,00 m</t>
  </si>
  <si>
    <t>https://podminky.urs.cz/item/CS_URS_2021_02/784181109</t>
  </si>
  <si>
    <t>784211109</t>
  </si>
  <si>
    <t>Dvojnásobné bílé malby ze směsí za mokra výborně oděruvzdorných na schodišti v přes 3,80 do 5,00 m</t>
  </si>
  <si>
    <t>-1802782678</t>
  </si>
  <si>
    <t>Malby z malířských směsí oděruvzdorných za mokra dvojnásobné, bílé za mokra oděruvzdorné výborně na schodišti o výšce podlaží přes 3,80 do 5,00 m</t>
  </si>
  <si>
    <t>https://podminky.urs.cz/item/CS_URS_2021_02/784211109</t>
  </si>
  <si>
    <t>VRN</t>
  </si>
  <si>
    <t>Vedlejší rozpočtové náklady</t>
  </si>
  <si>
    <t>VRN9</t>
  </si>
  <si>
    <t>Ostatní náklady</t>
  </si>
  <si>
    <t>VRN9001</t>
  </si>
  <si>
    <t>Konzoly pro vedení NN</t>
  </si>
  <si>
    <t>kpl</t>
  </si>
  <si>
    <t>1292985751</t>
  </si>
  <si>
    <t>Poznámka k položce:_x000d_
Prodloužení konzol vč. následného zrušení po přeložce ČEZu</t>
  </si>
  <si>
    <t>VRN9002</t>
  </si>
  <si>
    <t>Vedení trolejbusů</t>
  </si>
  <si>
    <t>-1106514267</t>
  </si>
  <si>
    <t>Poznámka k položce:_x000d_
Zapravení KZS kolem uchycení vedení trolejbusu</t>
  </si>
  <si>
    <t>05 - Rekonstrukce čtyř bytů</t>
  </si>
  <si>
    <t xml:space="preserve">    775 - Podlahy skládané</t>
  </si>
  <si>
    <t xml:space="preserve">    781 - Dokončovací práce - obklady</t>
  </si>
  <si>
    <t>-1010616284</t>
  </si>
  <si>
    <t>stáv dveře do bytu</t>
  </si>
  <si>
    <t>1*2*0,3*4</t>
  </si>
  <si>
    <t>346244354</t>
  </si>
  <si>
    <t>Obezdívka koupelnových van ploch rovných tl 100 mm z pórobetonových přesných tvárnic</t>
  </si>
  <si>
    <t>-1773964462</t>
  </si>
  <si>
    <t>Obezdívka koupelnových van ploch rovných z přesných pórobetonových tvárnic, na tenké maltové lože, tl. 100 mm</t>
  </si>
  <si>
    <t>https://podminky.urs.cz/item/CS_URS_2021_02/346244354</t>
  </si>
  <si>
    <t>1,8*0,8*4</t>
  </si>
  <si>
    <t>-1861452950</t>
  </si>
  <si>
    <t>průchod 1000</t>
  </si>
  <si>
    <t>0,01*1,3*3*4</t>
  </si>
  <si>
    <t>-1349251964</t>
  </si>
  <si>
    <t>1,3*0,8*4</t>
  </si>
  <si>
    <t>611142001</t>
  </si>
  <si>
    <t>Potažení vnitřních stropů sklovláknitým pletivem vtlačeným do tenkovrstvé hmoty</t>
  </si>
  <si>
    <t>309790250</t>
  </si>
  <si>
    <t>Potažení vnitřních ploch pletivem v ploše nebo pruzích, na plném podkladu sklovláknitým vtlačením do tmelu stropů</t>
  </si>
  <si>
    <t>https://podminky.urs.cz/item/CS_URS_2021_02/611142001</t>
  </si>
  <si>
    <t>150+150</t>
  </si>
  <si>
    <t>611311111</t>
  </si>
  <si>
    <t>Vápenná omítka hrubá jednovrstvá zatřená vnitřních stropů rovných nanášená ručně</t>
  </si>
  <si>
    <t>-1761945031</t>
  </si>
  <si>
    <t>Omítka vápenná vnitřních ploch nanášená ručně jednovrstvá hrubá, tloušťky do 10 mm zatřená vodorovných konstrukcí stropů rovných</t>
  </si>
  <si>
    <t>https://podminky.urs.cz/item/CS_URS_2021_02/611311111</t>
  </si>
  <si>
    <t>611311131</t>
  </si>
  <si>
    <t>Potažení vnitřních rovných stropů vápenným štukem tloušťky do 3 mm</t>
  </si>
  <si>
    <t>668559863</t>
  </si>
  <si>
    <t>Potažení vnitřních ploch vápenným štukem tloušťky do 3 mm vodorovných konstrukcí stropů rovných</t>
  </si>
  <si>
    <t>https://podminky.urs.cz/item/CS_URS_2021_02/611311131</t>
  </si>
  <si>
    <t>612311141</t>
  </si>
  <si>
    <t>Vápenná omítka štuková dvouvrstvá vnitřních stěn nanášená ručně</t>
  </si>
  <si>
    <t>-433142485</t>
  </si>
  <si>
    <t>Omítka vápenná vnitřních ploch nanášená ručně dvouvrstvá štuková, tloušťky jádrové omítky do 10 mm a tloušťky štuku do 3 mm svislých konstrukcí stěn</t>
  </si>
  <si>
    <t>https://podminky.urs.cz/item/CS_URS_2021_02/612311141</t>
  </si>
  <si>
    <t>26,7*2,7*4</t>
  </si>
  <si>
    <t>26,3*2,7*4</t>
  </si>
  <si>
    <t>612135101</t>
  </si>
  <si>
    <t>Hrubá výplň rýh ve stěnách maltou jakékoli šířky rýhy</t>
  </si>
  <si>
    <t>800355695</t>
  </si>
  <si>
    <t>Hrubá výplň rýh maltou jakékoli šířky rýhy ve stěnách</t>
  </si>
  <si>
    <t>https://podminky.urs.cz/item/CS_URS_2021_02/612135101</t>
  </si>
  <si>
    <t>kabely, instalace</t>
  </si>
  <si>
    <t>54*4*0,3</t>
  </si>
  <si>
    <t>612325225</t>
  </si>
  <si>
    <t>Vápenocementová štuková omítka malých ploch přes 1 do 4 m2 na stěnách</t>
  </si>
  <si>
    <t>375994074</t>
  </si>
  <si>
    <t>Vápenocementová omítka jednotlivých malých ploch štuková na stěnách, plochy jednotlivě přes 1,0 do 4 m2</t>
  </si>
  <si>
    <t>https://podminky.urs.cz/item/CS_URS_2021_02/612325225</t>
  </si>
  <si>
    <t>2*2*2</t>
  </si>
  <si>
    <t>631311114</t>
  </si>
  <si>
    <t>Mazanina tl přes 50 do 80 mm z betonu prostého bez zvýšených nároků na prostředí tř. C 16/20</t>
  </si>
  <si>
    <t>-275072548</t>
  </si>
  <si>
    <t>Mazanina z betonu prostého bez zvýšených nároků na prostředí tl. přes 50 do 80 mm tř. C 16/20</t>
  </si>
  <si>
    <t>https://podminky.urs.cz/item/CS_URS_2021_02/631311114</t>
  </si>
  <si>
    <t>kou+wc</t>
  </si>
  <si>
    <t>7,3*0,1*4</t>
  </si>
  <si>
    <t>631319011</t>
  </si>
  <si>
    <t>Příplatek k mazanině tl přes 50 do 80 mm za přehlazení povrchu</t>
  </si>
  <si>
    <t>-50870661</t>
  </si>
  <si>
    <t>Příplatek k cenám mazanin za úpravu povrchu mazaniny přehlazením, mazanina tl. přes 50 do 80 mm</t>
  </si>
  <si>
    <t>https://podminky.urs.cz/item/CS_URS_2021_02/631319011</t>
  </si>
  <si>
    <t>631319195</t>
  </si>
  <si>
    <t>Příplatek k mazanině tl přes 50 do 80 mm za plochu do 5 m2</t>
  </si>
  <si>
    <t>60877921</t>
  </si>
  <si>
    <t>Příplatek k cenám mazanin za malou plochu do 5 m2 jednotlivě mazanina tl. přes 50 do 80 mm</t>
  </si>
  <si>
    <t>https://podminky.urs.cz/item/CS_URS_2021_02/631319195</t>
  </si>
  <si>
    <t>631362021</t>
  </si>
  <si>
    <t>Výztuž mazanin svařovanými sítěmi Kari</t>
  </si>
  <si>
    <t>-1299860802</t>
  </si>
  <si>
    <t>Výztuž mazanin ze svařovaných sítí z drátů typu KARI</t>
  </si>
  <si>
    <t>https://podminky.urs.cz/item/CS_URS_2021_02/631362021</t>
  </si>
  <si>
    <t>7,3*0,01*4</t>
  </si>
  <si>
    <t>949101111</t>
  </si>
  <si>
    <t>Lešení pomocné pro objekty pozemních staveb s lešeňovou podlahou v do 1,9 m zatížení do 150 kg/m2</t>
  </si>
  <si>
    <t>-896099167</t>
  </si>
  <si>
    <t>Lešení pomocné pracovní pro objekty pozemních staveb pro zatížení do 150 kg/m2, o výšce lešeňové podlahy do 1,9 m</t>
  </si>
  <si>
    <t>https://podminky.urs.cz/item/CS_URS_2021_02/949101111</t>
  </si>
  <si>
    <t>-1409660663</t>
  </si>
  <si>
    <t>953845113</t>
  </si>
  <si>
    <t>Vyvložkování stávajícího komínového tělesa nerezovými vložkami pevnými D přes 130 do 160 mm v 3 m</t>
  </si>
  <si>
    <t>soubor</t>
  </si>
  <si>
    <t>-928089118</t>
  </si>
  <si>
    <t>Vyvložkování stávajících komínových nebo větracích průduchů nerezovými vložkami pevnými, včetně ukončení komínu komínového tělesa výšky 3 m světlý průměr vložky přes 130 m do 160 mm</t>
  </si>
  <si>
    <t>https://podminky.urs.cz/item/CS_URS_2021_02/953845113</t>
  </si>
  <si>
    <t>953845123</t>
  </si>
  <si>
    <t>Příplatek k vyvložkování komínového průduchu nerezovými vložkami pevnými D přes 130 do 160 mm ZKD 1 m výšky</t>
  </si>
  <si>
    <t>440238109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</si>
  <si>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130 m do 160 mm</t>
  </si>
  <si>
    <t>https://podminky.urs.cz/item/CS_URS_2021_02/953845123</t>
  </si>
  <si>
    <t>1NP</t>
  </si>
  <si>
    <t>2*9</t>
  </si>
  <si>
    <t>2NP</t>
  </si>
  <si>
    <t>2*6</t>
  </si>
  <si>
    <t>962031136</t>
  </si>
  <si>
    <t>Bourání příček z tvárnic nebo příčkovek tl do 150 mm</t>
  </si>
  <si>
    <t>-624353562</t>
  </si>
  <si>
    <t>Bourání příček z cihel, tvárnic nebo příčkovek z tvárnic nebo příčkovek pálených nebo nepálených na maltu vápennou nebo vápenocementovou, tl. do 150 mm</t>
  </si>
  <si>
    <t>https://podminky.urs.cz/item/CS_URS_2021_02/962031136</t>
  </si>
  <si>
    <t>4,1*2,9*8</t>
  </si>
  <si>
    <t>3,8*2,9*8</t>
  </si>
  <si>
    <t>1,85*2,9*8</t>
  </si>
  <si>
    <t>-226711847</t>
  </si>
  <si>
    <t>koupelny</t>
  </si>
  <si>
    <t>4,5*8</t>
  </si>
  <si>
    <t>965082923</t>
  </si>
  <si>
    <t>Odstranění násypů pod podlahami tl do 100 mm pl přes 2 m2</t>
  </si>
  <si>
    <t>896716305</t>
  </si>
  <si>
    <t>Odstranění násypu pod podlahami nebo ochranného násypu na střechách tl. do 100 mm, plochy přes 2 m2</t>
  </si>
  <si>
    <t>https://podminky.urs.cz/item/CS_URS_2021_02/965082923</t>
  </si>
  <si>
    <t>(150+150)*0,1</t>
  </si>
  <si>
    <t>968062455</t>
  </si>
  <si>
    <t>Vybourání dřevěných dveřních zárubní pl do 2 m2</t>
  </si>
  <si>
    <t>-2134379298</t>
  </si>
  <si>
    <t>Vybourání dřevěných rámů oken s křídly, dveřních zárubní, vrat, stěn, ostění nebo obkladů dveřních zárubní, plochy do 2 m2</t>
  </si>
  <si>
    <t>https://podminky.urs.cz/item/CS_URS_2021_02/968062455</t>
  </si>
  <si>
    <t>dveře byty</t>
  </si>
  <si>
    <t>0,8*2*32</t>
  </si>
  <si>
    <t>1694657601</t>
  </si>
  <si>
    <t>pruchod mezi byty</t>
  </si>
  <si>
    <t>1*2,1*0,45*4</t>
  </si>
  <si>
    <t>974031133</t>
  </si>
  <si>
    <t>Vysekání rýh ve zdivu cihelném hl do 50 mm š do 100 mm</t>
  </si>
  <si>
    <t>-646602765</t>
  </si>
  <si>
    <t>Vysekání rýh ve zdivu cihelném na maltu vápennou nebo vápenocementovou do hl. 50 mm a šířky do 100 mm</t>
  </si>
  <si>
    <t>https://podminky.urs.cz/item/CS_URS_2021_02/974031133</t>
  </si>
  <si>
    <t>54*4</t>
  </si>
  <si>
    <t>977331111</t>
  </si>
  <si>
    <t>Frézování hloubky do 10 mm komínového průduchu z cihel plných pálených</t>
  </si>
  <si>
    <t>417053055</t>
  </si>
  <si>
    <t>Zvětšení komínového průduchu frézováním zdiva z cihel plných pálených maximální hloubky frézování do 10 mm</t>
  </si>
  <si>
    <t>https://podminky.urs.cz/item/CS_URS_2021_02/977331111</t>
  </si>
  <si>
    <t>2*7</t>
  </si>
  <si>
    <t>2*3,5</t>
  </si>
  <si>
    <t>1762876921</t>
  </si>
  <si>
    <t>685196952</t>
  </si>
  <si>
    <t>1574763769</t>
  </si>
  <si>
    <t>8,1*2*8</t>
  </si>
  <si>
    <t>kuchyně</t>
  </si>
  <si>
    <t>2,8*0,6*8</t>
  </si>
  <si>
    <t>997013152</t>
  </si>
  <si>
    <t>Vnitrostaveništní doprava suti a vybouraných hmot pro budovy v přes 6 do 9 m s omezením mechanizace</t>
  </si>
  <si>
    <t>514453506</t>
  </si>
  <si>
    <t>Vnitrostaveništní doprava suti a vybouraných hmot vodorovně do 50 m svisle s omezením mechanizace pro budovy a haly výšky přes 6 do 9 m</t>
  </si>
  <si>
    <t>https://podminky.urs.cz/item/CS_URS_2021_02/997013152</t>
  </si>
  <si>
    <t>456079476</t>
  </si>
  <si>
    <t>526112851</t>
  </si>
  <si>
    <t>143,038*14 'Přepočtené koeficientem množství</t>
  </si>
  <si>
    <t>-1935058999</t>
  </si>
  <si>
    <t>1920536257</t>
  </si>
  <si>
    <t>336659054</t>
  </si>
  <si>
    <t>762511286</t>
  </si>
  <si>
    <t>Podlahové kce podkladové dvouvrstvé z desek OSB tl 2x18 mm broušených na pero a drážku lepených</t>
  </si>
  <si>
    <t>-1189611669</t>
  </si>
  <si>
    <t>Podlahové konstrukce podkladové z dřevoštěpkových desek OSB dvouvrstvých lepených na pero a drážku 2x18 mm</t>
  </si>
  <si>
    <t>https://podminky.urs.cz/item/CS_URS_2021_02/762511286</t>
  </si>
  <si>
    <t>137,8+137,8</t>
  </si>
  <si>
    <t>-1504435136</t>
  </si>
  <si>
    <t>437450091</t>
  </si>
  <si>
    <t>763111314</t>
  </si>
  <si>
    <t>SDK příčka tl 100 mm profil CW+UW 75 desky 1xA 12,5 s izolací EI 30 Rw do 45 dB</t>
  </si>
  <si>
    <t>2127973786</t>
  </si>
  <si>
    <t>Příčka ze sádrokartonových desek s nosnou konstrukcí z jednoduchých ocelových profilů UW, CW jednoduše opláštěná deskou standardní A tl. 12,5 mm, příčka tl. 100 mm, profil 75, s izolací, EI 30, Rw do 45 dB</t>
  </si>
  <si>
    <t>https://podminky.urs.cz/item/CS_URS_2021_02/763111314</t>
  </si>
  <si>
    <t>(3,8+6,2+1,2)*2,9*4</t>
  </si>
  <si>
    <t>-0,8*2*3*4</t>
  </si>
  <si>
    <t>763111333</t>
  </si>
  <si>
    <t>SDK příčka tl 100 mm profil CW+UW 75 desky 1xH2 12,5 s izolací EI 30 Rw do 45 dB</t>
  </si>
  <si>
    <t>1309331621</t>
  </si>
  <si>
    <t>Příčka ze sádrokartonových desek s nosnou konstrukcí z jednoduchých ocelových profilů UW, CW jednoduše opláštěná deskou impregnovanou H2 tl. 12,5 mm, příčka tl. 100 mm, profil 75, s izolací, EI 30, Rw do 45 dB</t>
  </si>
  <si>
    <t>https://podminky.urs.cz/item/CS_URS_2021_02/763111333</t>
  </si>
  <si>
    <t>7,3*2,9*4</t>
  </si>
  <si>
    <t>-0,7*2*2*4</t>
  </si>
  <si>
    <t>763111361</t>
  </si>
  <si>
    <t>SDK příčka tl 100 mm profil CW+UW 75 desky 1x akustická 12,5 s izolací EI 45 Rw do 50 dB</t>
  </si>
  <si>
    <t>-813704690</t>
  </si>
  <si>
    <t>Příčka ze sádrokartonových desek s nosnou konstrukcí z jednoduchých ocelových profilů UW, CW jednoduše opláštěná deskou akustickou tl. 12,5 mm s izolací, EI 45, příčka tl. 100 mm, profil 75, Rw do 50 dB</t>
  </si>
  <si>
    <t>https://podminky.urs.cz/item/CS_URS_2021_02/763111361</t>
  </si>
  <si>
    <t>komory</t>
  </si>
  <si>
    <t>4,5*2,9*4</t>
  </si>
  <si>
    <t>-0,7*2*4</t>
  </si>
  <si>
    <t>763111712</t>
  </si>
  <si>
    <t>SDK příčka kluzné napojení ke stropu</t>
  </si>
  <si>
    <t>1639609008</t>
  </si>
  <si>
    <t>Příčka ze sádrokartonových desek ostatní konstrukce a práce na příčkách ze sádrokartonových desek kluzné napojení příčky ke stropu</t>
  </si>
  <si>
    <t>https://podminky.urs.cz/item/CS_URS_2021_02/763111712</t>
  </si>
  <si>
    <t>(3,8+6,2+1,2)*4</t>
  </si>
  <si>
    <t>7,3*4</t>
  </si>
  <si>
    <t>4,5*4</t>
  </si>
  <si>
    <t>763111717</t>
  </si>
  <si>
    <t>SDK příčka základní penetrační nátěr (oboustranně)</t>
  </si>
  <si>
    <t>1091286771</t>
  </si>
  <si>
    <t>Příčka ze sádrokartonových desek ostatní konstrukce a práce na příčkách ze sádrokartonových desek základní penetrační nátěr (oboustranný)</t>
  </si>
  <si>
    <t>https://podminky.urs.cz/item/CS_URS_2021_02/763111717</t>
  </si>
  <si>
    <t>110,72*2</t>
  </si>
  <si>
    <t>73,48*2</t>
  </si>
  <si>
    <t>46,6*2</t>
  </si>
  <si>
    <t>763164511</t>
  </si>
  <si>
    <t>SDK obklad kcí tvaru L š do 0,4 m desky 1xA 12,5</t>
  </si>
  <si>
    <t>290653103</t>
  </si>
  <si>
    <t>Obklad konstrukcí sádrokartonovými deskami včetně ochranných úhelníků ve tvaru L rozvinuté šíře do 0,4 m, opláštěný deskou standardní A, tl. 12,5 mm</t>
  </si>
  <si>
    <t>https://podminky.urs.cz/item/CS_URS_2021_02/763164511</t>
  </si>
  <si>
    <t>2,9*4</t>
  </si>
  <si>
    <t>763181411</t>
  </si>
  <si>
    <t>Ztužující výplň otvoru pro dveře pro příčky do 2,75 m zátěž křídla do 25 kg</t>
  </si>
  <si>
    <t>-1326210426</t>
  </si>
  <si>
    <t>Výplně otvorů konstrukcí ze sádrokartonových desek ztužující výplň otvoru pro dveře s CW a UW profilem, výšky příčky do 2,75 m nebo zátěže dveřního křídla do 25 kg</t>
  </si>
  <si>
    <t>https://podminky.urs.cz/item/CS_URS_2021_02/763181411</t>
  </si>
  <si>
    <t>6*4</t>
  </si>
  <si>
    <t>998763301</t>
  </si>
  <si>
    <t>Přesun hmot tonážní pro sádrokartonové konstrukce v objektech v do 6 m</t>
  </si>
  <si>
    <t>1667794913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</si>
  <si>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</si>
  <si>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https://podminky.urs.cz/item/CS_URS_2021_02/998763301</t>
  </si>
  <si>
    <t>766660022</t>
  </si>
  <si>
    <t>Montáž dveřních křídel otvíravých jednokřídlových š přes 0,8 m požárních do ocelové zárubně</t>
  </si>
  <si>
    <t>328665256</t>
  </si>
  <si>
    <t>Montáž dveřních křídel dřevěných nebo plastových otevíravých do ocelové zárubně protipožárních jednokřídlových, šířky přes 800 mm</t>
  </si>
  <si>
    <t>https://podminky.urs.cz/item/CS_URS_2021_02/766660022</t>
  </si>
  <si>
    <t>D02+03</t>
  </si>
  <si>
    <t>61165340</t>
  </si>
  <si>
    <t>dveře jednokřídlé dřevotřískové protipožární EI (EW) 30 D3 povrch lakovaný plné 900x1970-2100mm</t>
  </si>
  <si>
    <t>59470320</t>
  </si>
  <si>
    <t>https://podminky.urs.cz/item/CS_URS_2021_02/61165340</t>
  </si>
  <si>
    <t>766660171</t>
  </si>
  <si>
    <t>Montáž dveřních křídel otvíravých jednokřídlových š do 0,8 m do obložkové zárubně</t>
  </si>
  <si>
    <t>1071208925</t>
  </si>
  <si>
    <t>Montáž dveřních křídel dřevěných nebo plastových otevíravých do obložkové zárubně povrchově upravených jednokřídlových, šířky do 800 mm</t>
  </si>
  <si>
    <t>https://podminky.urs.cz/item/CS_URS_2021_02/766660171</t>
  </si>
  <si>
    <t>D04-07</t>
  </si>
  <si>
    <t>6+6+6+6</t>
  </si>
  <si>
    <t>61162073</t>
  </si>
  <si>
    <t>dveře jednokřídlé voštinové povrch laminátový plné 700x1970-2100mm</t>
  </si>
  <si>
    <t>2028093475</t>
  </si>
  <si>
    <t>https://podminky.urs.cz/item/CS_URS_2021_02/61162073</t>
  </si>
  <si>
    <t>D04+05</t>
  </si>
  <si>
    <t>6+6</t>
  </si>
  <si>
    <t>61162074</t>
  </si>
  <si>
    <t>dveře jednokřídlé voštinové povrch laminátový plné 800x1970-2100mm</t>
  </si>
  <si>
    <t>-1689762257</t>
  </si>
  <si>
    <t>https://podminky.urs.cz/item/CS_URS_2021_02/61162074</t>
  </si>
  <si>
    <t>D06+07</t>
  </si>
  <si>
    <t>656804867</t>
  </si>
  <si>
    <t>-917496738</t>
  </si>
  <si>
    <t>766660731</t>
  </si>
  <si>
    <t>Montáž dveřního bezpečnostního kování - zámku</t>
  </si>
  <si>
    <t>-1142966241</t>
  </si>
  <si>
    <t>Montáž dveřních doplňků dveřního kování bezpečnostního zámku</t>
  </si>
  <si>
    <t>https://podminky.urs.cz/item/CS_URS_2021_02/766660731</t>
  </si>
  <si>
    <t>54924010</t>
  </si>
  <si>
    <t>zámek zadlabací 5140/20PPN 1/2 - protipožární</t>
  </si>
  <si>
    <t>439393957</t>
  </si>
  <si>
    <t>https://podminky.urs.cz/item/CS_URS_2021_02/54924010</t>
  </si>
  <si>
    <t>766682111</t>
  </si>
  <si>
    <t>Montáž zárubní obložkových pro dveře jednokřídlové tl stěny do 170 mm</t>
  </si>
  <si>
    <t>-699928012</t>
  </si>
  <si>
    <t>Montáž zárubní dřevěných, plastových nebo z lamina obložkových, pro dveře jednokřídlové, tloušťky stěny do 170 mm</t>
  </si>
  <si>
    <t>https://podminky.urs.cz/item/CS_URS_2021_02/766682111</t>
  </si>
  <si>
    <t>61182307</t>
  </si>
  <si>
    <t>zárubeň jednokřídlá obložková s laminátovým povrchem tl stěny 60-150mm rozměru 600-1100/1970, 2100mm</t>
  </si>
  <si>
    <t>-699414611</t>
  </si>
  <si>
    <t>https://podminky.urs.cz/item/CS_URS_2021_02/61182307</t>
  </si>
  <si>
    <t>766812840</t>
  </si>
  <si>
    <t>Demontáž kuchyňských linek dřevěných nebo kovových dl přes 1,8 do 2,1 m</t>
  </si>
  <si>
    <t>-1191339874</t>
  </si>
  <si>
    <t>Demontáž kuchyňských linek dřevěných nebo kovových včetně skříněk uchycených na stěně, délky přes 1800 do 2100 mm</t>
  </si>
  <si>
    <t>https://podminky.urs.cz/item/CS_URS_2021_02/766812840</t>
  </si>
  <si>
    <t>766001</t>
  </si>
  <si>
    <t>Kuchyňská linka včetně spotřebičů</t>
  </si>
  <si>
    <t>-1719065179</t>
  </si>
  <si>
    <t>-612594824</t>
  </si>
  <si>
    <t>771111011</t>
  </si>
  <si>
    <t>Vysátí podkladu před pokládkou dlažby</t>
  </si>
  <si>
    <t>-2085352443</t>
  </si>
  <si>
    <t>Příprava podkladu před provedením dlažby vysátí podlah</t>
  </si>
  <si>
    <t>https://podminky.urs.cz/item/CS_URS_2021_02/771111011</t>
  </si>
  <si>
    <t>771121011</t>
  </si>
  <si>
    <t>Nátěr penetrační na podlahu</t>
  </si>
  <si>
    <t>-487699165</t>
  </si>
  <si>
    <t>Příprava podkladu před provedením dlažby nátěr penetrační na podlahu</t>
  </si>
  <si>
    <t>https://podminky.urs.cz/item/CS_URS_2021_02/771121011</t>
  </si>
  <si>
    <t>771151012</t>
  </si>
  <si>
    <t>Samonivelační stěrka podlah pevnosti 20 MPa tl přes 3 do 5 mm</t>
  </si>
  <si>
    <t>-355111754</t>
  </si>
  <si>
    <t>Příprava podkladu před provedením dlažby samonivelační stěrka min.pevnosti 20 MPa, tloušťky přes 3 do 5 mm</t>
  </si>
  <si>
    <t>https://podminky.urs.cz/item/CS_URS_2021_02/771151012</t>
  </si>
  <si>
    <t>(5,4+1,7)*4</t>
  </si>
  <si>
    <t>771161012</t>
  </si>
  <si>
    <t>Montáž profilu dilatační spáry koutové bez izolace dlažeb</t>
  </si>
  <si>
    <t>-600449693</t>
  </si>
  <si>
    <t>Příprava podkladu před provedením dlažby montáž profilu dilatační spáry koutové (při styku podlahy se stěnou)</t>
  </si>
  <si>
    <t>https://podminky.urs.cz/item/CS_URS_2021_02/771161012</t>
  </si>
  <si>
    <t>(9,9+5,6)*4</t>
  </si>
  <si>
    <t>24551523</t>
  </si>
  <si>
    <t>profil spárový výplňový D 20mm</t>
  </si>
  <si>
    <t>-1496929961</t>
  </si>
  <si>
    <t>https://podminky.urs.cz/item/CS_URS_2021_02/24551523</t>
  </si>
  <si>
    <t>62*1,1 'Přepočtené koeficientem množství</t>
  </si>
  <si>
    <t>771574224</t>
  </si>
  <si>
    <t>Montáž podlah keramických z dekorů lepených flexibilním lepidlem přes 12 do 19 ks/m2</t>
  </si>
  <si>
    <t>1832047287</t>
  </si>
  <si>
    <t>Montáž podlah z dlaždic keramických lepených flexibilním lepidlem maloformátových reliéfních nebo z dekorů přes 12 do 19 ks/m2</t>
  </si>
  <si>
    <t>https://podminky.urs.cz/item/CS_URS_2021_02/771574224</t>
  </si>
  <si>
    <t>59761003</t>
  </si>
  <si>
    <t>dlažba keramická hutná hladká do interiéru přes 9 do 12ks/m2</t>
  </si>
  <si>
    <t>110497575</t>
  </si>
  <si>
    <t>https://podminky.urs.cz/item/CS_URS_2021_02/59761003</t>
  </si>
  <si>
    <t>28,4*1,1 'Přepočtené koeficientem množství</t>
  </si>
  <si>
    <t>771577111</t>
  </si>
  <si>
    <t>Příplatek k montáži podlah keramických lepených flexibilním lepidlem za plochu do 5 m2</t>
  </si>
  <si>
    <t>1726107702</t>
  </si>
  <si>
    <t>Montáž podlah z dlaždic keramických lepených flexibilním lepidlem Příplatek k cenám za plochu do 5 m2 jednotlivě</t>
  </si>
  <si>
    <t>https://podminky.urs.cz/item/CS_URS_2021_02/771577111</t>
  </si>
  <si>
    <t>68</t>
  </si>
  <si>
    <t>771577112</t>
  </si>
  <si>
    <t>Příplatek k montáži podlah keramických lepených flexibilním lepidlem za omezený prostor</t>
  </si>
  <si>
    <t>63629358</t>
  </si>
  <si>
    <t>Montáž podlah z dlaždic keramických lepených flexibilním lepidlem Příplatek k cenám za podlahy v omezeném prostoru</t>
  </si>
  <si>
    <t>https://podminky.urs.cz/item/CS_URS_2021_02/771577112</t>
  </si>
  <si>
    <t>69</t>
  </si>
  <si>
    <t>771577114</t>
  </si>
  <si>
    <t>Příplatek k montáži podlah keramických lepených flexibilním lepidlem za spárování tmelem dvousložkovým</t>
  </si>
  <si>
    <t>366396196</t>
  </si>
  <si>
    <t>Montáž podlah z dlaždic keramických lepených flexibilním lepidlem Příplatek k cenám za dvousložkový spárovací tmel</t>
  </si>
  <si>
    <t>https://podminky.urs.cz/item/CS_URS_2021_02/771577114</t>
  </si>
  <si>
    <t>70</t>
  </si>
  <si>
    <t>771591112</t>
  </si>
  <si>
    <t>Izolace pod dlažbu nátěrem nebo stěrkou ve dvou vrstvách</t>
  </si>
  <si>
    <t>-732137905</t>
  </si>
  <si>
    <t>Izolace podlahy pod dlažbu nátěrem nebo stěrkou ve dvou vrstvách</t>
  </si>
  <si>
    <t>https://podminky.urs.cz/item/CS_URS_2021_02/771591112</t>
  </si>
  <si>
    <t>71</t>
  </si>
  <si>
    <t>771591115</t>
  </si>
  <si>
    <t>Podlahy spárování silikonem</t>
  </si>
  <si>
    <t>-18330827</t>
  </si>
  <si>
    <t>Podlahy - dokončovací práce spárování silikonem</t>
  </si>
  <si>
    <t>https://podminky.urs.cz/item/CS_URS_2021_02/771591115</t>
  </si>
  <si>
    <t>72</t>
  </si>
  <si>
    <t>771592011</t>
  </si>
  <si>
    <t>Čištění vnitřních ploch podlah nebo schodišť po položení dlažby chemickými prostředky</t>
  </si>
  <si>
    <t>1573111473</t>
  </si>
  <si>
    <t>Čištění vnitřních ploch po položení dlažby podlah nebo schodišť chemickými prostředky</t>
  </si>
  <si>
    <t>https://podminky.urs.cz/item/CS_URS_2021_02/771592011</t>
  </si>
  <si>
    <t>73</t>
  </si>
  <si>
    <t>998771102</t>
  </si>
  <si>
    <t>Přesun hmot tonážní pro podlahy z dlaždic v objektech v přes 6 do 12 m</t>
  </si>
  <si>
    <t>1568352630</t>
  </si>
  <si>
    <t>Přesun hmot pro podlahy z dlaždic stanovený z hmotnosti přesunovaného materiálu vodorovná dopravní vzdálenost do 50 m v objektech výšky přes 6 do 12 m</t>
  </si>
  <si>
    <t>https://podminky.urs.cz/item/CS_URS_2021_02/998771102</t>
  </si>
  <si>
    <t>775</t>
  </si>
  <si>
    <t>Podlahy skládané</t>
  </si>
  <si>
    <t>74</t>
  </si>
  <si>
    <t>775413115</t>
  </si>
  <si>
    <t>Montáž podlahové lišty ze dřeva tvrdého nebo měkkého lepené</t>
  </si>
  <si>
    <t>-997311721</t>
  </si>
  <si>
    <t>Montáž podlahového soklíku nebo lišty obvodové (soklové) dřevěné bez základního nátěru lišty ze dřeva tvrdého nebo měkkého, v přírodní barvě lepené</t>
  </si>
  <si>
    <t>https://podminky.urs.cz/item/CS_URS_2021_02/775413115</t>
  </si>
  <si>
    <t>(9,8+5,6+26,6+16,5+11,9+10,1)*4</t>
  </si>
  <si>
    <t>75</t>
  </si>
  <si>
    <t>61418102</t>
  </si>
  <si>
    <t>lišta podlahová dřevěná buk 8x35mm</t>
  </si>
  <si>
    <t>-1299904675</t>
  </si>
  <si>
    <t>https://podminky.urs.cz/item/CS_URS_2021_02/61418102</t>
  </si>
  <si>
    <t>322*1,05 'Přepočtené koeficientem množství</t>
  </si>
  <si>
    <t>76</t>
  </si>
  <si>
    <t>775541151</t>
  </si>
  <si>
    <t>Montáž podlah plovoucích z lamel laminátových</t>
  </si>
  <si>
    <t>172647692</t>
  </si>
  <si>
    <t>Montáž podlah plovoucích z velkoplošných lamel dýhovaných a laminovaných bez podložky, spojovaných zaklapnutím</t>
  </si>
  <si>
    <t>https://podminky.urs.cz/item/CS_URS_2021_02/775541151</t>
  </si>
  <si>
    <t>(9,54+1,88+15,18+15,09+13,39+8,62)*4</t>
  </si>
  <si>
    <t>77</t>
  </si>
  <si>
    <t>61198018</t>
  </si>
  <si>
    <t>podlaha plovoucí laminátová spoj zaklapnutím V spára tř 32 tl 8mm</t>
  </si>
  <si>
    <t>1628312337</t>
  </si>
  <si>
    <t>https://podminky.urs.cz/item/CS_URS_2021_02/61198018</t>
  </si>
  <si>
    <t>254,8*1,1 'Přepočtené koeficientem množství</t>
  </si>
  <si>
    <t>78</t>
  </si>
  <si>
    <t>775591191</t>
  </si>
  <si>
    <t>Montáž podložky vyrovnávací a tlumící pro plovoucí podlahy</t>
  </si>
  <si>
    <t>-906431203</t>
  </si>
  <si>
    <t>Ostatní prvky pro plovoucí podlahy montáž podložky vyrovnávací a tlumící</t>
  </si>
  <si>
    <t>https://podminky.urs.cz/item/CS_URS_2021_02/775591191</t>
  </si>
  <si>
    <t>79</t>
  </si>
  <si>
    <t>61155354</t>
  </si>
  <si>
    <t>podložka izolační z pěnového PE 5mm</t>
  </si>
  <si>
    <t>1472312493</t>
  </si>
  <si>
    <t>https://podminky.urs.cz/item/CS_URS_2021_02/61155354</t>
  </si>
  <si>
    <t>80</t>
  </si>
  <si>
    <t>998775102</t>
  </si>
  <si>
    <t>Přesun hmot tonážní pro podlahy dřevěné v objektech v přes 6 do 12 m</t>
  </si>
  <si>
    <t>305265159</t>
  </si>
  <si>
    <t>Přesun hmot pro podlahy skládané stanovený z hmotnosti přesunovaného materiálu vodorovná dopravní vzdálenost do 50 m v objektech výšky přes 6 do 12 m</t>
  </si>
  <si>
    <t>https://podminky.urs.cz/item/CS_URS_2021_02/998775102</t>
  </si>
  <si>
    <t>81</t>
  </si>
  <si>
    <t>776201811</t>
  </si>
  <si>
    <t>Demontáž lepených povlakových podlah bez podložky ručně</t>
  </si>
  <si>
    <t>-984314737</t>
  </si>
  <si>
    <t>Demontáž povlakových podlahovin lepených ručně bez podložky</t>
  </si>
  <si>
    <t>https://podminky.urs.cz/item/CS_URS_2021_02/776201811</t>
  </si>
  <si>
    <t>141+141</t>
  </si>
  <si>
    <t>781</t>
  </si>
  <si>
    <t>Dokončovací práce - obklady</t>
  </si>
  <si>
    <t>82</t>
  </si>
  <si>
    <t>781121011</t>
  </si>
  <si>
    <t>Nátěr penetrační na stěnu</t>
  </si>
  <si>
    <t>1985295051</t>
  </si>
  <si>
    <t>Příprava podkladu před provedením obkladu nátěr penetrační na stěnu</t>
  </si>
  <si>
    <t>https://podminky.urs.cz/item/CS_URS_2021_02/781121011</t>
  </si>
  <si>
    <t>83</t>
  </si>
  <si>
    <t>781131112</t>
  </si>
  <si>
    <t>Izolace pod obklad nátěrem nebo stěrkou ve dvou vrstvách</t>
  </si>
  <si>
    <t>1262391359</t>
  </si>
  <si>
    <t>Izolace stěny pod obklad izolace nátěrem nebo stěrkou ve dvou vrstvách</t>
  </si>
  <si>
    <t>https://podminky.urs.cz/item/CS_URS_2021_02/781131112</t>
  </si>
  <si>
    <t>okolo vany</t>
  </si>
  <si>
    <t>3,8*2*4</t>
  </si>
  <si>
    <t>84</t>
  </si>
  <si>
    <t>781151031</t>
  </si>
  <si>
    <t>Celoplošné vyrovnání podkladu stěrkou tl 3 mm</t>
  </si>
  <si>
    <t>1686394387</t>
  </si>
  <si>
    <t>Příprava podkladu před provedením obkladu celoplošné vyrovnání podkladu stěrkou, tloušťky 3 mm</t>
  </si>
  <si>
    <t>https://podminky.urs.cz/item/CS_URS_2021_02/781151031</t>
  </si>
  <si>
    <t>85</t>
  </si>
  <si>
    <t>781161021</t>
  </si>
  <si>
    <t>Montáž profilu ukončujícího rohového nebo vanového</t>
  </si>
  <si>
    <t>2099183734</t>
  </si>
  <si>
    <t>Příprava podkladu před provedením obkladu montáž profilu ukončujícího profilu rohového, vanového</t>
  </si>
  <si>
    <t>https://podminky.urs.cz/item/CS_URS_2021_02/781161021</t>
  </si>
  <si>
    <t>86</t>
  </si>
  <si>
    <t>59054122</t>
  </si>
  <si>
    <t>profil ukončovací pro vnější hrany obkladů hliník matně eloxovaný 8x2500mm</t>
  </si>
  <si>
    <t>-1996824640</t>
  </si>
  <si>
    <t>https://podminky.urs.cz/item/CS_URS_2021_02/59054122</t>
  </si>
  <si>
    <t>62*1,05 'Přepočtené koeficientem množství</t>
  </si>
  <si>
    <t>87</t>
  </si>
  <si>
    <t>781474113</t>
  </si>
  <si>
    <t>Montáž obkladů vnitřních keramických hladkých přes 12 do 19 ks/m2 lepených flexibilním lepidlem</t>
  </si>
  <si>
    <t>54514125</t>
  </si>
  <si>
    <t>Montáž obkladů vnitřních stěn z dlaždic keramických lepených flexibilním lepidlem maloformátových hladkých přes 12 do 19 ks/m2</t>
  </si>
  <si>
    <t>https://podminky.urs.cz/item/CS_URS_2021_02/781474113</t>
  </si>
  <si>
    <t>(9,9+5,6)*2*4</t>
  </si>
  <si>
    <t>88</t>
  </si>
  <si>
    <t>59761071</t>
  </si>
  <si>
    <t>obklad keramický hladký přes 12 do 19ks/m2</t>
  </si>
  <si>
    <t>-1534186274</t>
  </si>
  <si>
    <t>https://podminky.urs.cz/item/CS_URS_2021_02/59761071</t>
  </si>
  <si>
    <t>112,8*1,1 'Přepočtené koeficientem množství</t>
  </si>
  <si>
    <t>89</t>
  </si>
  <si>
    <t>781495211</t>
  </si>
  <si>
    <t>Čištění vnitřních ploch stěn po provedení obkladu chemickými prostředky</t>
  </si>
  <si>
    <t>-189847214</t>
  </si>
  <si>
    <t>Čištění vnitřních ploch po provedení obkladu stěn chemickými prostředky</t>
  </si>
  <si>
    <t>https://podminky.urs.cz/item/CS_URS_2021_02/781495211</t>
  </si>
  <si>
    <t>90</t>
  </si>
  <si>
    <t>998781102</t>
  </si>
  <si>
    <t>Přesun hmot tonážní pro obklady keramické v objektech v přes 6 do 12 m</t>
  </si>
  <si>
    <t>-337336739</t>
  </si>
  <si>
    <t>Přesun hmot pro obklady keramické stanovený z hmotnosti přesunovaného materiálu vodorovná dopravní vzdálenost do 50 m v objektech výšky přes 6 do 12 m</t>
  </si>
  <si>
    <t>https://podminky.urs.cz/item/CS_URS_2021_02/998781102</t>
  </si>
  <si>
    <t>91</t>
  </si>
  <si>
    <t>784171101</t>
  </si>
  <si>
    <t>Zakrytí vnitřních podlah včetně pozdějšího odkrytí</t>
  </si>
  <si>
    <t>-1705378607</t>
  </si>
  <si>
    <t>Zakrytí nemalovaných ploch (materiál ve specifikaci) včetně pozdějšího odkrytí podlah</t>
  </si>
  <si>
    <t>https://podminky.urs.cz/item/CS_URS_2021_02/784171101</t>
  </si>
  <si>
    <t>92</t>
  </si>
  <si>
    <t>58124844</t>
  </si>
  <si>
    <t>fólie pro malířské potřeby zakrývací tl 25µ 4x5m</t>
  </si>
  <si>
    <t>1575590584</t>
  </si>
  <si>
    <t>https://podminky.urs.cz/item/CS_URS_2021_02/58124844</t>
  </si>
  <si>
    <t>300*1,15 'Přepočtené koeficientem množství</t>
  </si>
  <si>
    <t>93</t>
  </si>
  <si>
    <t>-515904985</t>
  </si>
  <si>
    <t>94</t>
  </si>
  <si>
    <t>784211101</t>
  </si>
  <si>
    <t>Dvojnásobné bílé malby ze směsí za mokra výborně oděruvzdorných v místnostech v do 3,80 m</t>
  </si>
  <si>
    <t>810383805</t>
  </si>
  <si>
    <t>Malby z malířských směsí oděruvzdorných za mokra dvojnásobné, bílé za mokra oděruvzdorné výborně v místnostech výšky do 3,80 m</t>
  </si>
  <si>
    <t>https://podminky.urs.cz/item/CS_URS_2021_02/784211101</t>
  </si>
  <si>
    <t>1NP+2NP stropy</t>
  </si>
  <si>
    <t>1NP+2NP stěny sihla</t>
  </si>
  <si>
    <t>SDK stěny</t>
  </si>
  <si>
    <t>(3,8+6,2+1,2)*2,9*4*2</t>
  </si>
  <si>
    <t>-0,8*2*3*4*2</t>
  </si>
  <si>
    <t>7,3*2,9*4*2</t>
  </si>
  <si>
    <t>-0,7*2*2*4*2</t>
  </si>
  <si>
    <t>4,5*2,9*4*2</t>
  </si>
  <si>
    <t>-0,7*2*4*2</t>
  </si>
  <si>
    <t>06 - Zateplení obálky budovy</t>
  </si>
  <si>
    <t xml:space="preserve">      61 - Úprava povrchů vnitřních</t>
  </si>
  <si>
    <t xml:space="preserve">      94 - Lešení a stavební výtahy</t>
  </si>
  <si>
    <t xml:space="preserve">    713 - Izolace tepelné</t>
  </si>
  <si>
    <t xml:space="preserve">    751 - Vzduchotechnika</t>
  </si>
  <si>
    <t xml:space="preserve">    783 - Dokončovací práce - nátěry</t>
  </si>
  <si>
    <t>612315301</t>
  </si>
  <si>
    <t>Vápenná hladká omítka ostění nebo nadpraží</t>
  </si>
  <si>
    <t>-882650942</t>
  </si>
  <si>
    <t>Vápenná omítka ostění nebo nadpraží hladká</t>
  </si>
  <si>
    <t>https://podminky.urs.cz/item/CS_URS_2021_02/612315301</t>
  </si>
  <si>
    <t>O1</t>
  </si>
  <si>
    <t>(1,45+1,4+1,45)*20*0,2</t>
  </si>
  <si>
    <t>O2</t>
  </si>
  <si>
    <t>(1,2+0,9+1,2)*4*0,2</t>
  </si>
  <si>
    <t>O3</t>
  </si>
  <si>
    <t>(0,9+1,2+0,9)*0,2</t>
  </si>
  <si>
    <t>O4</t>
  </si>
  <si>
    <t>O5</t>
  </si>
  <si>
    <t>(0,3+0,9+0,3)*4*0,2</t>
  </si>
  <si>
    <t>O6</t>
  </si>
  <si>
    <t>(0,3+0,7+0,3)*10*0,2</t>
  </si>
  <si>
    <t>D1</t>
  </si>
  <si>
    <t>(2,1+1,45+2,1)*0,2</t>
  </si>
  <si>
    <t>612315302</t>
  </si>
  <si>
    <t>Vápenná štuková omítka ostění nebo nadpraží</t>
  </si>
  <si>
    <t>1639629458</t>
  </si>
  <si>
    <t>Vápenná omítka ostění nebo nadpraží štuková</t>
  </si>
  <si>
    <t>https://podminky.urs.cz/item/CS_URS_2021_02/612315302</t>
  </si>
  <si>
    <t>621131121</t>
  </si>
  <si>
    <t>Penetrační nátěr vnějších podhledů nanášený ručně</t>
  </si>
  <si>
    <t>164927414</t>
  </si>
  <si>
    <t>Podkladní a spojovací vrstva vnějších omítaných ploch penetrace nanášená ručně podhledů</t>
  </si>
  <si>
    <t>https://podminky.urs.cz/item/CS_URS_2021_02/621131121</t>
  </si>
  <si>
    <t>římsa atika</t>
  </si>
  <si>
    <t>66,6*0,5</t>
  </si>
  <si>
    <t>stříška vstup</t>
  </si>
  <si>
    <t>2,2*0,6</t>
  </si>
  <si>
    <t>621142001</t>
  </si>
  <si>
    <t>Potažení vnějších podhledů sklovláknitým pletivem vtlačeným do tenkovrstvé hmoty</t>
  </si>
  <si>
    <t>1099995164</t>
  </si>
  <si>
    <t>Potažení vnějších ploch pletivem v ploše nebo pruzích, na plném podkladu sklovláknitým vtlačením do tmelu podhledů</t>
  </si>
  <si>
    <t>https://podminky.urs.cz/item/CS_URS_2021_02/621142001</t>
  </si>
  <si>
    <t>621221011</t>
  </si>
  <si>
    <t>Montáž kontaktního zateplení vnějších podhledů lepením a mechanickým kotvením desek z minerální vlny s podélnou orientací do betonu a zdiva tl přes 40 do 80 mm</t>
  </si>
  <si>
    <t>-832119038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</si>
  <si>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40 do 80 mm</t>
  </si>
  <si>
    <t>https://podminky.urs.cz/item/CS_URS_2021_02/621221011</t>
  </si>
  <si>
    <t>63151520</t>
  </si>
  <si>
    <t>deska tepelně izolační minerální kontaktních fasád podélné vlákno λ=0,036 tl 60mm</t>
  </si>
  <si>
    <t>-341491711</t>
  </si>
  <si>
    <t>https://podminky.urs.cz/item/CS_URS_2021_02/63151520</t>
  </si>
  <si>
    <t>1,32*1,1 'Přepočtené koeficientem množství</t>
  </si>
  <si>
    <t>621531022</t>
  </si>
  <si>
    <t>Tenkovrstvá silikonová zrnitá omítka zrnitost 2,0 mm vnějších podhledů</t>
  </si>
  <si>
    <t>-1615413392</t>
  </si>
  <si>
    <t>Omítka tenkovrstvá silikonová vnějších ploch probarvená bez penetrace zatíraná (škrábaná), zrnitost 2,0 mm podhledů</t>
  </si>
  <si>
    <t>https://podminky.urs.cz/item/CS_URS_2021_02/621531022</t>
  </si>
  <si>
    <t>1082439244</t>
  </si>
  <si>
    <t>622135011</t>
  </si>
  <si>
    <t>Vyrovnání podkladu vnějších stěn tmelem tl do 2 mm</t>
  </si>
  <si>
    <t>-2099224777</t>
  </si>
  <si>
    <t>Vyrovnání nerovností podkladu vnějších omítaných ploch tmelem, tloušťky do 2 mm stěn</t>
  </si>
  <si>
    <t>https://podminky.urs.cz/item/CS_URS_2021_02/622135011</t>
  </si>
  <si>
    <t>sokl</t>
  </si>
  <si>
    <t>65,1*2</t>
  </si>
  <si>
    <t>0,7*0,3*-10</t>
  </si>
  <si>
    <t>0,9*0,3*-4</t>
  </si>
  <si>
    <t>fasada</t>
  </si>
  <si>
    <t>65,5*7,5</t>
  </si>
  <si>
    <t>1,4*1,45*-20</t>
  </si>
  <si>
    <t>1,2*0,9*-4</t>
  </si>
  <si>
    <t>0,9*1,2*-2</t>
  </si>
  <si>
    <t>622135095</t>
  </si>
  <si>
    <t>Příplatek k vyrovnání vnějších stěn tmelem za každý dalších 1 mm tl</t>
  </si>
  <si>
    <t>-2060405090</t>
  </si>
  <si>
    <t>Vyrovnání nerovností podkladu vnějších omítaných ploch tmelem, tloušťky do 2 mm Příplatek k ceně za každý další 1 mm tloušťky podkladní vrstvy přes 2 mm tmelem stěn</t>
  </si>
  <si>
    <t>https://podminky.urs.cz/item/CS_URS_2021_02/622135095</t>
  </si>
  <si>
    <t>622142001</t>
  </si>
  <si>
    <t>Potažení vnějších stěn sklovláknitým pletivem vtlačeným do tenkovrstvé hmoty</t>
  </si>
  <si>
    <t>-528161576</t>
  </si>
  <si>
    <t>Potažení vnějších ploch pletivem v ploše nebo pruzích, na plném podkladu sklovláknitým vtlačením do tmelu stěn</t>
  </si>
  <si>
    <t>https://podminky.urs.cz/item/CS_URS_2021_02/622142001</t>
  </si>
  <si>
    <t>3,2*0,3</t>
  </si>
  <si>
    <t>622143004</t>
  </si>
  <si>
    <t>Montáž omítkových samolepících začišťovacích profilů pro spojení s okenním rámem</t>
  </si>
  <si>
    <t>-383785926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</si>
  <si>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</si>
  <si>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https://podminky.urs.cz/item/CS_URS_2021_02/622143004</t>
  </si>
  <si>
    <t>(1,45+1,4+1,45+1,4)*20</t>
  </si>
  <si>
    <t>(0,9+1,2+0,9+1,2)*4</t>
  </si>
  <si>
    <t>(1,2+0,9+1,2+0,9)*2</t>
  </si>
  <si>
    <t>okna sokl</t>
  </si>
  <si>
    <t>(0,3+0,7+0,3+0,7)*10</t>
  </si>
  <si>
    <t>(0,3+0,9+0,3+0,9)*4</t>
  </si>
  <si>
    <t>59051476</t>
  </si>
  <si>
    <t>profil začišťovací PVC 9mm s výztužnou tkaninou pro ostění ETICS</t>
  </si>
  <si>
    <t>-1629083346</t>
  </si>
  <si>
    <t>https://podminky.urs.cz/item/CS_URS_2021_02/59051476</t>
  </si>
  <si>
    <t>(1,45+1,4+1,45)*20</t>
  </si>
  <si>
    <t>(0,9+1,2+0,9)*4</t>
  </si>
  <si>
    <t>(1,2+0,9+1,2)*2</t>
  </si>
  <si>
    <t>(0,3+0,7+0,3)*10</t>
  </si>
  <si>
    <t>(0,3+0,9+0,3)*4</t>
  </si>
  <si>
    <t>123,6*1,1 'Přepočtené koeficientem množství</t>
  </si>
  <si>
    <t>59051510</t>
  </si>
  <si>
    <t>profil začišťovací s okapnicí PVC s výztužnou tkaninou pro nadpraží ETICS</t>
  </si>
  <si>
    <t>-1327509000</t>
  </si>
  <si>
    <t>https://podminky.urs.cz/item/CS_URS_2021_02/59051510</t>
  </si>
  <si>
    <t>(1,4)*20</t>
  </si>
  <si>
    <t>(1,2)*4</t>
  </si>
  <si>
    <t>(0,9)*2</t>
  </si>
  <si>
    <t>(0,7)*10</t>
  </si>
  <si>
    <t>(0,9)*4</t>
  </si>
  <si>
    <t>45,2*1,1 'Přepočtené koeficientem množství</t>
  </si>
  <si>
    <t>713131145</t>
  </si>
  <si>
    <t>Montáž izolace tepelné stěn a základů lepením bodově rohoží, pásů, dílců, desek</t>
  </si>
  <si>
    <t>-719972805</t>
  </si>
  <si>
    <t>Montáž tepelné izolace stěn rohožemi, pásy, deskami, dílci, bloky (izolační materiál ve specifikaci) lepením bodově</t>
  </si>
  <si>
    <t>https://podminky.urs.cz/item/CS_URS_2021_02/713131145</t>
  </si>
  <si>
    <t>vyrovnání nerovností 50%</t>
  </si>
  <si>
    <t>571,19*0,5</t>
  </si>
  <si>
    <t>28375930</t>
  </si>
  <si>
    <t>deska EPS 70 fasádní λ=0,039 tl 20mm</t>
  </si>
  <si>
    <t>2041073019</t>
  </si>
  <si>
    <t>https://podminky.urs.cz/item/CS_URS_2021_02/28375930</t>
  </si>
  <si>
    <t>285,595*1,05 'Přepočtené koeficientem množství</t>
  </si>
  <si>
    <t>622211021</t>
  </si>
  <si>
    <t>Montáž kontaktního zateplení vnějších stěn lepením a mechanickým kotvením polystyrénových desek do betonu a zdiva tl přes 80 do 120 mm</t>
  </si>
  <si>
    <t>842498054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</si>
  <si>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</si>
  <si>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https://podminky.urs.cz/item/CS_URS_2021_02/622211021</t>
  </si>
  <si>
    <t>28376443</t>
  </si>
  <si>
    <t>deska z polystyrénu XPS, hrana rovná a strukturovaný povrch 300kPa tl 100mm</t>
  </si>
  <si>
    <t>967744186</t>
  </si>
  <si>
    <t>https://podminky.urs.cz/item/CS_URS_2021_02/28376443</t>
  </si>
  <si>
    <t>127,02*1,05 'Přepočtené koeficientem množství</t>
  </si>
  <si>
    <t>622211031</t>
  </si>
  <si>
    <t xml:space="preserve">Montáž kontaktního zateplení vnějších stěn lepením a mechanickým kotvením polystyrénových desek  do betonu a zdiva tl přes 120 do 160 mm</t>
  </si>
  <si>
    <t>1661929750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</si>
  <si>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</si>
  <si>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https://podminky.urs.cz/item/CS_URS_2021_02/622211031</t>
  </si>
  <si>
    <t>28376044</t>
  </si>
  <si>
    <t>deska EPS grafitová fasádní λ=0,032 tl 160mm</t>
  </si>
  <si>
    <t>-560092172</t>
  </si>
  <si>
    <t>https://podminky.urs.cz/item/CS_URS_2021_02/28376044</t>
  </si>
  <si>
    <t>444,17*1,05 'Přepočtené koeficientem množství</t>
  </si>
  <si>
    <t>622212051</t>
  </si>
  <si>
    <t>Montáž kontaktního zateplení vnějšího ostění, nadpraží nebo parapetu hl. špalety do 400 mm lepením desek z polystyrenu tl do 40 mm</t>
  </si>
  <si>
    <t>1204635194</t>
  </si>
  <si>
    <t>Montáž kontaktního zateplení vnějšího ostění, nadpraží nebo parapetu lepením z polystyrenových desek nebo z kombinovaných desek hloubky špalet přes 200 do 400 mm, tloušťky desek do 40 mm</t>
  </si>
  <si>
    <t>https://podminky.urs.cz/item/CS_URS_2021_02/622212051</t>
  </si>
  <si>
    <t>28376031</t>
  </si>
  <si>
    <t>deska EPS grafitová fasádní λ=0,032 tl 30mm</t>
  </si>
  <si>
    <t>-1669073123</t>
  </si>
  <si>
    <t>https://podminky.urs.cz/item/CS_URS_2021_02/28376031</t>
  </si>
  <si>
    <t>(1,45+1,4+1,45)*20*0,35</t>
  </si>
  <si>
    <t>(0,9+1,2+0,9)*4*0,35</t>
  </si>
  <si>
    <t>(1,2+0,9+1,2)*2*0,35</t>
  </si>
  <si>
    <t>36,61*1,05 'Přepočtené koeficientem množství</t>
  </si>
  <si>
    <t>28376438</t>
  </si>
  <si>
    <t>deska z polystyrénu XPS, hrana rovná a strukturovaný povrch 250kPa tl 30mm</t>
  </si>
  <si>
    <t>1718212594</t>
  </si>
  <si>
    <t>https://podminky.urs.cz/item/CS_URS_2021_02/28376438</t>
  </si>
  <si>
    <t>okna parapety</t>
  </si>
  <si>
    <t>(1,4)*20*0,35</t>
  </si>
  <si>
    <t>(1,2)*4*0,35</t>
  </si>
  <si>
    <t>(0,9)*2*0,35</t>
  </si>
  <si>
    <t>12,11*1,05 'Přepočtené koeficientem množství</t>
  </si>
  <si>
    <t>-878883006</t>
  </si>
  <si>
    <t>-1354247833</t>
  </si>
  <si>
    <t>(0,3+0,7+0,3+0,7)*10*0,35</t>
  </si>
  <si>
    <t>(0,3+0,9+0,3+0,9)*4*0,35</t>
  </si>
  <si>
    <t>10,36*1,05 'Přepočtené koeficientem množství</t>
  </si>
  <si>
    <t>622221031</t>
  </si>
  <si>
    <t>Montáž kontaktního zateplení vnějších stěn lepením a mechanickým kotvením TI z minerální vlny s podélnou orientací do zdiva a betonu tl přes 120 do 160 mm</t>
  </si>
  <si>
    <t>563876376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</si>
  <si>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</si>
  <si>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https://podminky.urs.cz/item/CS_URS_2021_02/622221031</t>
  </si>
  <si>
    <t xml:space="preserve">vstup </t>
  </si>
  <si>
    <t>1*2,2*2</t>
  </si>
  <si>
    <t>63151538</t>
  </si>
  <si>
    <t>deska tepelně izolační minerální kontaktních fasád podélné vlákno λ=0,036 tl 160mm</t>
  </si>
  <si>
    <t>-717382107</t>
  </si>
  <si>
    <t>https://podminky.urs.cz/item/CS_URS_2021_02/63151538</t>
  </si>
  <si>
    <t>4,4*1,05 'Přepočtené koeficientem množství</t>
  </si>
  <si>
    <t>622222051</t>
  </si>
  <si>
    <t>Montáž kontaktního zateplení vnějšího ostění, nadpraží nebo parapetu hl. špalety do 400 mm lepením desek z minerální vlny tl do 40 mm</t>
  </si>
  <si>
    <t>-1749779091</t>
  </si>
  <si>
    <t>Montáž kontaktního zateplení vnějšího ostění, nadpraží nebo parapetu lepením z desek z minerální vlny s podélnou nebo kolmou orientací vláken hloubky špalet přes 200 do 400 mm, tloušťky desek do 40 mm</t>
  </si>
  <si>
    <t>https://podminky.urs.cz/item/CS_URS_2021_02/622222051</t>
  </si>
  <si>
    <t>vstup vchod</t>
  </si>
  <si>
    <t>(2,1+1,45+2,1)</t>
  </si>
  <si>
    <t>63151518</t>
  </si>
  <si>
    <t>deska tepelně izolační minerální kontaktních fasád podélné vlákno λ=0,036 tl 40mm</t>
  </si>
  <si>
    <t>-1642292721</t>
  </si>
  <si>
    <t>https://podminky.urs.cz/item/CS_URS_2021_02/63151518</t>
  </si>
  <si>
    <t>(2,1+1,45+2,1)*0,3</t>
  </si>
  <si>
    <t>1,695*1,05 'Přepočtené koeficientem množství</t>
  </si>
  <si>
    <t>622251101</t>
  </si>
  <si>
    <t>Příplatek k cenám kontaktního zateplení vnějších stěn za zápustnou montáž a použití tepelněizolačních zátek z polystyrenu</t>
  </si>
  <si>
    <t>395220035</t>
  </si>
  <si>
    <t>Montáž kontaktního zateplení lepením a mechanickým kotvením Příplatek k cenám za zápustnou montáž kotev s použitím tepelněizolačních zátek na vnější stěny z polystyrenu</t>
  </si>
  <si>
    <t>https://podminky.urs.cz/item/CS_URS_2021_02/622251101</t>
  </si>
  <si>
    <t>622251105</t>
  </si>
  <si>
    <t>Příplatek k cenám kontaktního zateplení vnějších stěn za zápustnou montáž a použití použití tepelněizolačních zátek z minerální vlny</t>
  </si>
  <si>
    <t>-1088080507</t>
  </si>
  <si>
    <t>Montáž kontaktního zateplení lepením a mechanickým kotvením Příplatek k cenám za zápustnou montáž kotev s použitím tepelněizolačních zátek na vnější stěny z minerální vlny</t>
  </si>
  <si>
    <t>https://podminky.urs.cz/item/CS_URS_2021_02/622251105</t>
  </si>
  <si>
    <t>622252001</t>
  </si>
  <si>
    <t>Montáž profilů kontaktního zateplení připevněných mechanicky</t>
  </si>
  <si>
    <t>1619842511</t>
  </si>
  <si>
    <t>Montáž profilů kontaktního zateplení zakládacích soklových připevněných hmoždinkami</t>
  </si>
  <si>
    <t>https://podminky.urs.cz/item/CS_URS_2021_02/622252001</t>
  </si>
  <si>
    <t>65,5</t>
  </si>
  <si>
    <t>59051653</t>
  </si>
  <si>
    <t>profil zakládací Al tl 0,7mm pro ETICS pro izolant tl 160mm</t>
  </si>
  <si>
    <t>-1152853125</t>
  </si>
  <si>
    <t>https://podminky.urs.cz/item/CS_URS_2021_02/59051653</t>
  </si>
  <si>
    <t>65,5*1,1 'Přepočtené koeficientem množství</t>
  </si>
  <si>
    <t>622252002</t>
  </si>
  <si>
    <t>Montáž profilů kontaktního zateplení lepených</t>
  </si>
  <si>
    <t>-1117187298</t>
  </si>
  <si>
    <t>Montáž profilů kontaktního zateplení ostatních stěnových, dilatačních apod. lepených do tmelu</t>
  </si>
  <si>
    <t>https://podminky.urs.cz/item/CS_URS_2021_02/622252002</t>
  </si>
  <si>
    <t>(1,45+1,45)*20</t>
  </si>
  <si>
    <t>(1,2+1,2)*4</t>
  </si>
  <si>
    <t>(0,9+0,9)*2</t>
  </si>
  <si>
    <t>(0,3+0,3)*10</t>
  </si>
  <si>
    <t>(0,3+0,3)*4</t>
  </si>
  <si>
    <t>rohy</t>
  </si>
  <si>
    <t>8*8</t>
  </si>
  <si>
    <t>atiky</t>
  </si>
  <si>
    <t>63127416</t>
  </si>
  <si>
    <t>profil rohový PVC 23x23mm s výztužnou tkaninou š 100mm pro ETICS</t>
  </si>
  <si>
    <t>-88625685</t>
  </si>
  <si>
    <t>https://podminky.urs.cz/item/CS_URS_2021_02/63127416</t>
  </si>
  <si>
    <t>210,6*1,1 'Přepočtené koeficientem množství</t>
  </si>
  <si>
    <t>622511111</t>
  </si>
  <si>
    <t>Tenkovrstvá akrylátová mozaiková střednězrnná omítka včetně penetrace vnějších stěn</t>
  </si>
  <si>
    <t>-1639038702</t>
  </si>
  <si>
    <t>Omítka tenkovrstvá akrylátová vnějších ploch probarvená, včetně penetrace podkladu mozaiková střednězrnná stěn</t>
  </si>
  <si>
    <t>65,1*1</t>
  </si>
  <si>
    <t>622531022</t>
  </si>
  <si>
    <t>Tenkovrstvá silikonová zrnitá omítka zrnitost 2,0 mm vnějších stěn</t>
  </si>
  <si>
    <t>1545736801</t>
  </si>
  <si>
    <t>Omítka tenkovrstvá silikonová vnějších ploch probarvená bez penetrace zatíraná (škrábaná), zrnitost 2,0 mm stěn</t>
  </si>
  <si>
    <t>https://podminky.urs.cz/item/CS_URS_2021_02/622531022</t>
  </si>
  <si>
    <t>okna špalety</t>
  </si>
  <si>
    <t>629135102</t>
  </si>
  <si>
    <t>Vyrovnávací vrstva pod klempířské prvky z MC š přes 150 do 300 mm</t>
  </si>
  <si>
    <t>2094870842</t>
  </si>
  <si>
    <t>Vyrovnávací vrstva z cementové malty pod klempířskými prvky šířky přes 150 do 300 mm</t>
  </si>
  <si>
    <t>https://podminky.urs.cz/item/CS_URS_2021_02/629135102</t>
  </si>
  <si>
    <t>(0,9)</t>
  </si>
  <si>
    <t>629991011</t>
  </si>
  <si>
    <t>Zakrytí výplní otvorů a svislých ploch fólií přilepenou lepící páskou</t>
  </si>
  <si>
    <t>-1897266879</t>
  </si>
  <si>
    <t>Zakrytí vnějších ploch před znečištěním včetně pozdějšího odkrytí výplní otvorů a svislých ploch fólií přilepenou lepící páskou</t>
  </si>
  <si>
    <t>https://podminky.urs.cz/item/CS_URS_2021_02/629991011</t>
  </si>
  <si>
    <t>1,4*1,45*20</t>
  </si>
  <si>
    <t>0,9*1,2*4</t>
  </si>
  <si>
    <t>1,2*0,9</t>
  </si>
  <si>
    <t>0,7*0,3*10</t>
  </si>
  <si>
    <t>1,45*2,15</t>
  </si>
  <si>
    <t>2034696489</t>
  </si>
  <si>
    <t>629999011</t>
  </si>
  <si>
    <t>Příplatek k úpravám povrchů za provádění styku dvou barev nebo struktur na fasádě</t>
  </si>
  <si>
    <t>-1967779211</t>
  </si>
  <si>
    <t>Příplatky k cenám úprav vnějších povrchů za zvýšenou pracnost při provádění styku dvou struktur na fasádě</t>
  </si>
  <si>
    <t>https://podminky.urs.cz/item/CS_URS_2021_02/629999011</t>
  </si>
  <si>
    <t>pásy okolo oken</t>
  </si>
  <si>
    <t>5*20</t>
  </si>
  <si>
    <t>3,8*4</t>
  </si>
  <si>
    <t>1267836064</t>
  </si>
  <si>
    <t>suteren</t>
  </si>
  <si>
    <t>129</t>
  </si>
  <si>
    <t>2042503448</t>
  </si>
  <si>
    <t>Úprava povrchů vnitřních</t>
  </si>
  <si>
    <t>1745381983</t>
  </si>
  <si>
    <t>žebra strop</t>
  </si>
  <si>
    <t>8,2*18*0,5</t>
  </si>
  <si>
    <t>strop sklep</t>
  </si>
  <si>
    <t>30+69+30</t>
  </si>
  <si>
    <t>1639317854</t>
  </si>
  <si>
    <t>63141464</t>
  </si>
  <si>
    <t>deska tepelně izolační minerální kontaktních fasád podélné vlákno λ=0,037 tl 60mm</t>
  </si>
  <si>
    <t>-558828167</t>
  </si>
  <si>
    <t>https://podminky.urs.cz/item/CS_URS_2021_02/63141464</t>
  </si>
  <si>
    <t>73,8*1,1 'Přepočtené koeficientem množství</t>
  </si>
  <si>
    <t>621221021</t>
  </si>
  <si>
    <t>Montáž kontaktního zateplení vnějších podhledů lepením a mechanickým kotvením desek z minerální vlny s podélnou orientací do betonu a zdiva tl přes 80 do 120 mm</t>
  </si>
  <si>
    <t>1424634277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</si>
  <si>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80 do 120 mm</t>
  </si>
  <si>
    <t>https://podminky.urs.cz/item/CS_URS_2021_02/621221021</t>
  </si>
  <si>
    <t>63152379</t>
  </si>
  <si>
    <t>deska tepelně izolační minerální kontaktních pro podhledy finální s povrchovou úpravou λ=0,037 tl 100mm</t>
  </si>
  <si>
    <t>872755403</t>
  </si>
  <si>
    <t>https://podminky.urs.cz/item/CS_URS_2021_02/63152379</t>
  </si>
  <si>
    <t>129*1,05 'Přepočtené koeficientem množství</t>
  </si>
  <si>
    <t>Lešení a stavební výtahy</t>
  </si>
  <si>
    <t>941111121</t>
  </si>
  <si>
    <t>Montáž lešení řadového trubkového lehkého s podlahami zatížení do 200 kg/m2 š přes 0,9 do 1,2 m v do 10 m</t>
  </si>
  <si>
    <t>-231831494</t>
  </si>
  <si>
    <t>Montáž lešení řadového trubkového lehkého pracovního s podlahami s provozním zatížením tř. 3 do 200 kg/m2 šířky tř. W09 přes 0,9 do 1,2 m, výšky do 10 m</t>
  </si>
  <si>
    <t>https://podminky.urs.cz/item/CS_URS_2021_02/941111121</t>
  </si>
  <si>
    <t>80*9</t>
  </si>
  <si>
    <t>941111221</t>
  </si>
  <si>
    <t>Příplatek k lešení řadovému trubkovému lehkému s podlahami š 1,2 m v 10 m za první a ZKD den použití</t>
  </si>
  <si>
    <t>891848232</t>
  </si>
  <si>
    <t>Montáž lešení řadového trubkového lehkého pracovního s podlahami s provozním zatížením tř. 3 do 200 kg/m2 Příplatek za první a každý další den použití lešení k ceně -1121</t>
  </si>
  <si>
    <t>https://podminky.urs.cz/item/CS_URS_2021_02/941111221</t>
  </si>
  <si>
    <t>720*90</t>
  </si>
  <si>
    <t>941111821</t>
  </si>
  <si>
    <t>Demontáž lešení řadového trubkového lehkého s podlahami zatížení do 200 kg/m2 š přes 0,9 do 1,2 m v do 10 m</t>
  </si>
  <si>
    <t>-1192761606</t>
  </si>
  <si>
    <t>Demontáž lešení řadového trubkového lehkého pracovního s podlahami s provozním zatížením tř. 3 do 200 kg/m2 šířky tř. W09 přes 0,9 do 1,2 m, výšky do 10 m</t>
  </si>
  <si>
    <t>https://podminky.urs.cz/item/CS_URS_2021_02/941111821</t>
  </si>
  <si>
    <t>944511111</t>
  </si>
  <si>
    <t>Montáž ochranné sítě z textilie z umělých vláken</t>
  </si>
  <si>
    <t>-1309828783</t>
  </si>
  <si>
    <t>Montáž ochranné sítě zavěšené na konstrukci lešení z textilie z umělých vláken</t>
  </si>
  <si>
    <t>https://podminky.urs.cz/item/CS_URS_2021_02/944511111</t>
  </si>
  <si>
    <t>944511211</t>
  </si>
  <si>
    <t>Příplatek k ochranné síti za první a ZKD den použití</t>
  </si>
  <si>
    <t>1332064041</t>
  </si>
  <si>
    <t>Montáž ochranné sítě Příplatek za první a každý další den použití sítě k ceně -1111</t>
  </si>
  <si>
    <t>https://podminky.urs.cz/item/CS_URS_2021_02/944511211</t>
  </si>
  <si>
    <t>944511811</t>
  </si>
  <si>
    <t>Demontáž ochranné sítě z textilie z umělých vláken</t>
  </si>
  <si>
    <t>-972077200</t>
  </si>
  <si>
    <t>Demontáž ochranné sítě zavěšené na konstrukci lešení z textilie z umělých vláken</t>
  </si>
  <si>
    <t>https://podminky.urs.cz/item/CS_URS_2021_02/944511811</t>
  </si>
  <si>
    <t>944711113</t>
  </si>
  <si>
    <t>Montáž záchytné stříšky š přes 2 do 2,5 m</t>
  </si>
  <si>
    <t>-827275853</t>
  </si>
  <si>
    <t>Montáž záchytné stříšky zřizované současně s lehkým nebo těžkým lešením, šířky přes 2,0 do 2,5 m</t>
  </si>
  <si>
    <t>https://podminky.urs.cz/item/CS_URS_2021_02/944711113</t>
  </si>
  <si>
    <t>944711213</t>
  </si>
  <si>
    <t>Příplatek k záchytné stříšce š do 2,5 m za první a ZKD den použití</t>
  </si>
  <si>
    <t>-1958723927</t>
  </si>
  <si>
    <t>Montáž záchytné stříšky Příplatek za první a každý další den použití záchytné stříšky k ceně -1113</t>
  </si>
  <si>
    <t>https://podminky.urs.cz/item/CS_URS_2021_02/944711213</t>
  </si>
  <si>
    <t>3*90</t>
  </si>
  <si>
    <t>944711813</t>
  </si>
  <si>
    <t>Demontáž záchytné stříšky š přes 2 do 2,5 m</t>
  </si>
  <si>
    <t>-1444676940</t>
  </si>
  <si>
    <t>Demontáž záchytné stříšky zřizované současně s lehkým nebo těžkým lešením, šířky přes 2,0 do 2,5 m</t>
  </si>
  <si>
    <t>https://podminky.urs.cz/item/CS_URS_2021_02/944711813</t>
  </si>
  <si>
    <t>713</t>
  </si>
  <si>
    <t>Izolace tepelné</t>
  </si>
  <si>
    <t>762511246</t>
  </si>
  <si>
    <t>Podlahové kce podkladové z desek OSB tl 22 mm na sraz šroubovaných</t>
  </si>
  <si>
    <t>1800495447</t>
  </si>
  <si>
    <t>Podlahové konstrukce podkladové z dřevoštěpkových desek OSB jednovrstvých šroubovaných na sraz, tloušťky desky 22 mm</t>
  </si>
  <si>
    <t>https://podminky.urs.cz/item/CS_URS_2021_02/762511246</t>
  </si>
  <si>
    <t>chodník na půdě</t>
  </si>
  <si>
    <t>6,5</t>
  </si>
  <si>
    <t>713121121</t>
  </si>
  <si>
    <t>Montáž izolace tepelné podlah volně kladenými rohožemi, pásy, dílci, deskami 2 vrstvy</t>
  </si>
  <si>
    <t>582947955</t>
  </si>
  <si>
    <t>Montáž tepelné izolace podlah rohožemi, pásy, deskami, dílci, bloky (izolační materiál ve specifikaci) kladenými volně dvouvrstvá</t>
  </si>
  <si>
    <t>https://podminky.urs.cz/item/CS_URS_2021_02/713121121</t>
  </si>
  <si>
    <t>155</t>
  </si>
  <si>
    <t>strop nad schodištěm</t>
  </si>
  <si>
    <t>11,1+1,14</t>
  </si>
  <si>
    <t>63148105</t>
  </si>
  <si>
    <t>deska tepelně izolační minerální univerzální λ=0,038-0,039 tl 120mm</t>
  </si>
  <si>
    <t>-786827727</t>
  </si>
  <si>
    <t>https://podminky.urs.cz/item/CS_URS_2021_02/63148105</t>
  </si>
  <si>
    <t>167,24*2,04 'Přepočtené koeficientem množství</t>
  </si>
  <si>
    <t>713122111</t>
  </si>
  <si>
    <t>Parotěsná vrstva pro pochozí půdy vodorovná</t>
  </si>
  <si>
    <t>-807702961</t>
  </si>
  <si>
    <t>Izolace pro pochozí půdy parotěsná vrstva na ploše vodorovné V</t>
  </si>
  <si>
    <t>https://podminky.urs.cz/item/CS_URS_2021_02/713122111</t>
  </si>
  <si>
    <t>998713202</t>
  </si>
  <si>
    <t>Přesun hmot procentní pro izolace tepelné v objektech v přes 6 do 12 m</t>
  </si>
  <si>
    <t>1278017136</t>
  </si>
  <si>
    <t>Přesun hmot pro izolace tepelné stanovený procentní sazbou (%) z ceny vodorovná dopravní vzdálenost do 50 m v objektech výšky přes 6 do 12 m</t>
  </si>
  <si>
    <t>https://podminky.urs.cz/item/CS_URS_2021_02/998713202</t>
  </si>
  <si>
    <t>751</t>
  </si>
  <si>
    <t>Vzduchotechnika</t>
  </si>
  <si>
    <t>751398021</t>
  </si>
  <si>
    <t>Montáž větrací mřížky stěnové do 0,040 m2</t>
  </si>
  <si>
    <t>400272417</t>
  </si>
  <si>
    <t>Montáž ostatních zařízení větrací mřížky stěnové, průřezu do 0,040 m2</t>
  </si>
  <si>
    <t>https://podminky.urs.cz/item/CS_URS_2021_02/751398021</t>
  </si>
  <si>
    <t>56245605</t>
  </si>
  <si>
    <t>mřížka větrací hranatá plast se žaluzií 200x200mm</t>
  </si>
  <si>
    <t>-1177151217</t>
  </si>
  <si>
    <t>https://podminky.urs.cz/item/CS_URS_2021_02/56245605</t>
  </si>
  <si>
    <t>751398851</t>
  </si>
  <si>
    <t>Demontáž protidešťové žaluzie nebo žaluziové klapky z potrubí čtyřhranného průřezu do 0,150 m2</t>
  </si>
  <si>
    <t>370899019</t>
  </si>
  <si>
    <t>Demontáž ostatních zařízení protidešťové žaluzie nebo žaluziové klapky z čtyřhranného potrubí, průřezu do 0,150 m2</t>
  </si>
  <si>
    <t>https://podminky.urs.cz/item/CS_URS_2021_02/751398851</t>
  </si>
  <si>
    <t>751525082</t>
  </si>
  <si>
    <t>Montáž potrubí plastového kruhového bez příruby D přes 100 do 200 mm</t>
  </si>
  <si>
    <t>-1961049711</t>
  </si>
  <si>
    <t>Montáž potrubí plastového kruhového bez příruby, průměru přes 100 do 200 mm</t>
  </si>
  <si>
    <t>https://podminky.urs.cz/item/CS_URS_2021_02/751525082</t>
  </si>
  <si>
    <t>0,6*4</t>
  </si>
  <si>
    <t>28619324</t>
  </si>
  <si>
    <t>trubka kanalizační PE-HD D 160mm</t>
  </si>
  <si>
    <t>-1585178007</t>
  </si>
  <si>
    <t>https://podminky.urs.cz/item/CS_URS_2021_02/28619324</t>
  </si>
  <si>
    <t>998751103</t>
  </si>
  <si>
    <t>Přesun hmot tonážní pro vzduchotechniku v objektech výšky přes 24 do 36 m</t>
  </si>
  <si>
    <t>-2102765855</t>
  </si>
  <si>
    <t>Přesun hmot pro vzduchotechniku stanovený z hmotnosti přesunovaného materiálu vodorovná dopravní vzdálenost do 100 m v objektech výšky přes 24 do 36 m</t>
  </si>
  <si>
    <t>https://podminky.urs.cz/item/CS_URS_2021_02/998751103</t>
  </si>
  <si>
    <t>764111641</t>
  </si>
  <si>
    <t>Krytina střechy rovné drážkováním ze svitků z Pz plechu s povrchovou úpravou do rš 670 mm sklonu do 30°</t>
  </si>
  <si>
    <t>-2129191861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</si>
  <si>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</si>
  <si>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https://podminky.urs.cz/item/CS_URS_2021_02/764111641</t>
  </si>
  <si>
    <t>KL4</t>
  </si>
  <si>
    <t>2,4*1</t>
  </si>
  <si>
    <t>764216605</t>
  </si>
  <si>
    <t>Oplechování rovných parapetů mechanicky kotvené z Pz s povrchovou úpravou rš 400 mm</t>
  </si>
  <si>
    <t>-514786811</t>
  </si>
  <si>
    <t>Oplechování parapetů z pozinkovaného plechu s povrchovou úpravou rovných mechanicky kotvené, bez rohů rš 400 mm</t>
  </si>
  <si>
    <t>https://podminky.urs.cz/item/CS_URS_2021_02/764216605</t>
  </si>
  <si>
    <t>KL1</t>
  </si>
  <si>
    <t>1,4*20</t>
  </si>
  <si>
    <t>KL2</t>
  </si>
  <si>
    <t>1,2*4</t>
  </si>
  <si>
    <t>KL3</t>
  </si>
  <si>
    <t>764216665</t>
  </si>
  <si>
    <t>Příplatek za zvýšenou pracnost oplechování rohů rovných parapetů z PZ s povrch úpravou rš do 400 mm</t>
  </si>
  <si>
    <t>-1817715419</t>
  </si>
  <si>
    <t>Oplechování parapetů z pozinkovaného plechu s povrchovou úpravou rovných celoplošně lepené, bez rohů Příplatek k cenám za zvýšenou pracnost při provedení rohu nebo koutu do rš 400 mm</t>
  </si>
  <si>
    <t>https://podminky.urs.cz/item/CS_URS_2021_02/764216665</t>
  </si>
  <si>
    <t>998764202</t>
  </si>
  <si>
    <t>Přesun hmot procentní pro konstrukce klempířské v objektech v přes 6 do 12 m</t>
  </si>
  <si>
    <t>2064814475</t>
  </si>
  <si>
    <t>Přesun hmot pro konstrukce klempířské stanovený procentní sazbou (%) z ceny vodorovná dopravní vzdálenost do 50 m v objektech výšky přes 6 do 12 m</t>
  </si>
  <si>
    <t>https://podminky.urs.cz/item/CS_URS_2021_02/998764202</t>
  </si>
  <si>
    <t>766622131</t>
  </si>
  <si>
    <t>Montáž plastových oken plochy přes 1 m2 otevíravých v do 1,5 m s rámem do zdiva</t>
  </si>
  <si>
    <t>2006887427</t>
  </si>
  <si>
    <t>Montáž oken plastových včetně montáže rámu plochy přes 1 m2 otevíravých do zdiva, výšky do 1,5 m</t>
  </si>
  <si>
    <t>https://podminky.urs.cz/item/CS_URS_2021_02/766622131</t>
  </si>
  <si>
    <t>61140052</t>
  </si>
  <si>
    <t>okno plastové otevíravé/sklopné trojsklo přes plochu 1m2 do v 1,5m</t>
  </si>
  <si>
    <t>-118163197</t>
  </si>
  <si>
    <t>https://podminky.urs.cz/item/CS_URS_2021_02/61140052</t>
  </si>
  <si>
    <t>766622216</t>
  </si>
  <si>
    <t>Montáž plastových oken plochy do 1 m2 otevíravých s rámem do zdiva</t>
  </si>
  <si>
    <t>1020353780</t>
  </si>
  <si>
    <t>Montáž oken plastových plochy do 1 m2 včetně montáže rámu otevíravých do zdiva</t>
  </si>
  <si>
    <t>https://podminky.urs.cz/item/CS_URS_2021_02/766622216</t>
  </si>
  <si>
    <t>61140049</t>
  </si>
  <si>
    <t>okno plastové otevíravé/sklopné dvojsklo do plochy 1m2</t>
  </si>
  <si>
    <t>130263109</t>
  </si>
  <si>
    <t>https://podminky.urs.cz/item/CS_URS_2021_02/61140049</t>
  </si>
  <si>
    <t>767627306</t>
  </si>
  <si>
    <t>Příplatek k montáži oken za připojovací spáru parotěsnou páskou interiérovou</t>
  </si>
  <si>
    <t>478383079</t>
  </si>
  <si>
    <t>Montáž oken zdvojených Příplatek k cenám za připojovací spáru mezi ostěním a rámem vnitřní parotěsnou páskou</t>
  </si>
  <si>
    <t>https://podminky.urs.cz/item/CS_URS_2021_02/767627306</t>
  </si>
  <si>
    <t>(1,2+0,9+1,2+0,9)*1</t>
  </si>
  <si>
    <t>767627307</t>
  </si>
  <si>
    <t>Příplatek k montáži oken za připojovací spáru paropropustnou páskou exteriérovou</t>
  </si>
  <si>
    <t>-1792939935</t>
  </si>
  <si>
    <t>Montáž oken zdvojených Příplatek k cenám za připojovací spáru mezi ostěním a rámem venkovní paropropustnou páskou</t>
  </si>
  <si>
    <t>https://podminky.urs.cz/item/CS_URS_2021_02/767627307</t>
  </si>
  <si>
    <t>766660717</t>
  </si>
  <si>
    <t>Montáž dveřních křídel samozavírače na ocelovou zárubeň</t>
  </si>
  <si>
    <t>-370360557</t>
  </si>
  <si>
    <t>Montáž dveřních doplňků samozavírače na zárubeň ocelovou</t>
  </si>
  <si>
    <t>https://podminky.urs.cz/item/CS_URS_2021_02/766660717</t>
  </si>
  <si>
    <t>54917250</t>
  </si>
  <si>
    <t>samozavírač dveří hydraulický K214 č.11 zlatá bronz</t>
  </si>
  <si>
    <t>-751696119</t>
  </si>
  <si>
    <t>https://podminky.urs.cz/item/CS_URS_2021_02/54917250</t>
  </si>
  <si>
    <t>766660734</t>
  </si>
  <si>
    <t>Montáž dveřního bezpečnostního kování - panikového</t>
  </si>
  <si>
    <t>-2145065153</t>
  </si>
  <si>
    <t>Montáž dveřních doplňků dveřního kování bezpečnostního panikového kování</t>
  </si>
  <si>
    <t>https://podminky.urs.cz/item/CS_URS_2021_02/766660734</t>
  </si>
  <si>
    <t>Panikové kování -sada pro dveře se štítkem, klika/klika + zámek</t>
  </si>
  <si>
    <t>-955328401</t>
  </si>
  <si>
    <t>767640111</t>
  </si>
  <si>
    <t>Montáž dveří ocelových vchodových jednokřídlových bez nadsvětlíku</t>
  </si>
  <si>
    <t>-766158667</t>
  </si>
  <si>
    <t>Montáž dveří ocelových vchodových jednokřídlových bez nadsvětlíku</t>
  </si>
  <si>
    <t>https://podminky.urs.cz/item/CS_URS_2021_02/767640111</t>
  </si>
  <si>
    <t>55341335</t>
  </si>
  <si>
    <t>dveře dvoukřídlé Al prosklené max rozměru otvoru 4,84m2 bezpečnostní třídy RC2</t>
  </si>
  <si>
    <t>-913791384</t>
  </si>
  <si>
    <t>https://podminky.urs.cz/item/CS_URS_2021_02/55341335</t>
  </si>
  <si>
    <t>-764132451</t>
  </si>
  <si>
    <t>783</t>
  </si>
  <si>
    <t>Dokončovací práce - nátěry</t>
  </si>
  <si>
    <t>783301303</t>
  </si>
  <si>
    <t>Bezoplachové odrezivění zámečnických konstrukcí</t>
  </si>
  <si>
    <t>1488466524</t>
  </si>
  <si>
    <t>Příprava podkladu zámečnických konstrukcí před provedením nátěru odrezivění odrezovačem bezoplachovým</t>
  </si>
  <si>
    <t>https://podminky.urs.cz/item/CS_URS_2021_02/783301303</t>
  </si>
  <si>
    <t>HUP elektro atd</t>
  </si>
  <si>
    <t>5,5</t>
  </si>
  <si>
    <t>783301313</t>
  </si>
  <si>
    <t>Odmaštění zámečnických konstrukcí ředidlovým odmašťovačem</t>
  </si>
  <si>
    <t>-1137198160</t>
  </si>
  <si>
    <t>Příprava podkladu zámečnických konstrukcí před provedením nátěru odmaštění odmašťovačem ředidlovým</t>
  </si>
  <si>
    <t>https://podminky.urs.cz/item/CS_URS_2021_02/783301313</t>
  </si>
  <si>
    <t>783317101</t>
  </si>
  <si>
    <t>Krycí jednonásobný syntetický standardní nátěr zámečnických konstrukcí</t>
  </si>
  <si>
    <t>-1606300195</t>
  </si>
  <si>
    <t>Krycí nátěr (email) zámečnických konstrukcí jednonásobný syntetický standardní</t>
  </si>
  <si>
    <t>https://podminky.urs.cz/item/CS_URS_2021_02/783317101</t>
  </si>
  <si>
    <t>783322101</t>
  </si>
  <si>
    <t>Tmelení včetně přebroušení zámečnických konstrukcí disperzním tmelem</t>
  </si>
  <si>
    <t>-2039017643</t>
  </si>
  <si>
    <t>Tmelení zámečnických konstrukcí včetně přebroušení tmelených míst, tmelem disperzním akrylátovým nebo latexovým</t>
  </si>
  <si>
    <t>https://podminky.urs.cz/item/CS_URS_2021_02/783322101</t>
  </si>
  <si>
    <t>783334201</t>
  </si>
  <si>
    <t>Základní antikorozní jednonásobný epoxidový nátěr zámečnických konstrukcí</t>
  </si>
  <si>
    <t>632901265</t>
  </si>
  <si>
    <t>Základní antikorozní nátěr zámečnických konstrukcí jednonásobný epoxidový</t>
  </si>
  <si>
    <t>https://podminky.urs.cz/item/CS_URS_2021_02/783334201</t>
  </si>
  <si>
    <t>-262618055</t>
  </si>
  <si>
    <t>784221111</t>
  </si>
  <si>
    <t>Dvojnásobné bílé malby ze směsí za sucha středně otěruvzdorných v místnostech do 3,80 m</t>
  </si>
  <si>
    <t>-849344736</t>
  </si>
  <si>
    <t>Malby z malířských směsí otěruvzdorných za sucha dvojnásobné, bílé za sucha otěruvzdorné středně v místnostech výšky do 3,80 m</t>
  </si>
  <si>
    <t>https://podminky.urs.cz/item/CS_URS_2021_02/784221111</t>
  </si>
  <si>
    <t>07 - ÚT byty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</si>
  <si>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</si>
  <si>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</si>
  <si>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</si>
  <si>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</si>
  <si>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</si>
  <si>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</si>
  <si>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723190106</t>
  </si>
  <si>
    <t>Přípojka plynovodní nerezová hadice G 1/2"F x G 1/2"F délky 150 cm spojovaná na závit</t>
  </si>
  <si>
    <t>1651796444</t>
  </si>
  <si>
    <t>Přípojky plynovodní ke spotřebičům z hadic nerezových vnitřní závit G 1/2" FF, délky 150 cm</t>
  </si>
  <si>
    <t>https://podminky.urs.cz/item/CS_URS_2021_02/723190106</t>
  </si>
  <si>
    <t>723230103</t>
  </si>
  <si>
    <t>Kulový uzávěr přímý PN 5 G 3/4" FF s protipožární armaturou a 2x vnitřním závitem</t>
  </si>
  <si>
    <t>-996462677</t>
  </si>
  <si>
    <t>Armatury se dvěma závity s protipožární armaturou PN 5 kulové uzávěry přímé závity vnitřní G 3/4" FF</t>
  </si>
  <si>
    <t>https://podminky.urs.cz/item/CS_URS_2021_02/723230103</t>
  </si>
  <si>
    <t>731244207</t>
  </si>
  <si>
    <t>Kotel ocelový závěsný na plyn kondenzační o výkonu 7,1-30,9 kW s průtokovým ohřevem</t>
  </si>
  <si>
    <t>2001224336</t>
  </si>
  <si>
    <t>Kotle ocelové teplovodní plynové závěsné kondenzační s průtokovým ohřevem TUV 7,1-30,9 kW</t>
  </si>
  <si>
    <t>https://podminky.urs.cz/item/CS_URS_2021_02/731244207</t>
  </si>
  <si>
    <t>731341140</t>
  </si>
  <si>
    <t>Hadice napouštěcí pryžové D 20/28</t>
  </si>
  <si>
    <t>1676613116</t>
  </si>
  <si>
    <t>Hadice napouštěcí pryžové Ø 20/28</t>
  </si>
  <si>
    <t>https://podminky.urs.cz/item/CS_URS_2021_02/731341140</t>
  </si>
  <si>
    <t>4*1,5</t>
  </si>
  <si>
    <t>731810322</t>
  </si>
  <si>
    <t>Nucený odtah spalin soustředným potrubím pro kondenzační kotel svislý 80/125 mm přes plochou střechu</t>
  </si>
  <si>
    <t>269646952</t>
  </si>
  <si>
    <t>Nucené odtahy spalin od kondenzačních kotlů soustředným potrubím vedeným svisle plochou střechou, průměru 80/125 mm</t>
  </si>
  <si>
    <t>https://podminky.urs.cz/item/CS_URS_2021_02/731810322</t>
  </si>
  <si>
    <t>731810342</t>
  </si>
  <si>
    <t>Prodloužení soustředného potrubí pro kondenzační kotel průměru 80/125 mm</t>
  </si>
  <si>
    <t>2095125126</t>
  </si>
  <si>
    <t>Nucené odtahy spalin od kondenzačních kotlů prodloužení soustředného potrubí, průměru 80/125 mm</t>
  </si>
  <si>
    <t>https://podminky.urs.cz/item/CS_URS_2021_02/731810342</t>
  </si>
  <si>
    <t>byty 1NP</t>
  </si>
  <si>
    <t>9*2</t>
  </si>
  <si>
    <t>byty 2NP</t>
  </si>
  <si>
    <t>6*2</t>
  </si>
  <si>
    <t>998731202</t>
  </si>
  <si>
    <t>Přesun hmot procentní pro kotelny v objektech v přes 6 do 12 m</t>
  </si>
  <si>
    <t>309578463</t>
  </si>
  <si>
    <t>Přesun hmot pro kotelny stanovený procentní sazbou (%) z ceny vodorovná dopravní vzdálenost do 50 m v objektech výšky přes 6 do 12 m</t>
  </si>
  <si>
    <t>https://podminky.urs.cz/item/CS_URS_2021_02/998731202</t>
  </si>
  <si>
    <t>733</t>
  </si>
  <si>
    <t>Ústřední vytápění - rozvodné potrubí</t>
  </si>
  <si>
    <t>733223102</t>
  </si>
  <si>
    <t>Potrubí měděné tvrdé spojované měkkým pájením D 15x1 mm</t>
  </si>
  <si>
    <t>160363083</t>
  </si>
  <si>
    <t>Potrubí z trubek měděných tvrdých spojovaných měkkým pájením Ø 15/1</t>
  </si>
  <si>
    <t>https://podminky.urs.cz/item/CS_URS_2021_02/733223102</t>
  </si>
  <si>
    <t>byt x počet</t>
  </si>
  <si>
    <t>40*4</t>
  </si>
  <si>
    <t>733223103</t>
  </si>
  <si>
    <t>Potrubí měděné tvrdé spojované měkkým pájením D 18x1 mm</t>
  </si>
  <si>
    <t>-915301994</t>
  </si>
  <si>
    <t>Potrubí z trubek měděných tvrdých spojovaných měkkým pájením Ø 18/1</t>
  </si>
  <si>
    <t>https://podminky.urs.cz/item/CS_URS_2021_02/733223103</t>
  </si>
  <si>
    <t>10*4</t>
  </si>
  <si>
    <t>733811241</t>
  </si>
  <si>
    <t>Ochrana potrubí ústředního vytápění termoizolačními trubicemi z PE tl přes 13 do 20 mm DN do 22 mm</t>
  </si>
  <si>
    <t>-713573844</t>
  </si>
  <si>
    <t>Ochrana potrubí termoizolačními trubicemi z pěnového polyetylenu PE přilepenými v příčných a podélných spojích, tloušťky izolace přes 13 do 20 mm, vnitřního průměru izolace DN do 22 mm</t>
  </si>
  <si>
    <t>https://podminky.urs.cz/item/CS_URS_2021_02/733811241</t>
  </si>
  <si>
    <t>998733202</t>
  </si>
  <si>
    <t>Přesun hmot procentní pro rozvody potrubí v objektech v přes 6 do 12 m</t>
  </si>
  <si>
    <t>41116661</t>
  </si>
  <si>
    <t>Přesun hmot pro rozvody potrubí stanovený procentní sazbou z ceny vodorovná dopravní vzdálenost do 50 m v objektech výšky přes 6 do 12 m</t>
  </si>
  <si>
    <t>https://podminky.urs.cz/item/CS_URS_2021_02/998733202</t>
  </si>
  <si>
    <t>734</t>
  </si>
  <si>
    <t>Ústřední vytápění - armatury</t>
  </si>
  <si>
    <t>734001</t>
  </si>
  <si>
    <t>Jednobodová armatura E-Z 1/2" přímá, dvoutrubkový systém</t>
  </si>
  <si>
    <t>-1670328208</t>
  </si>
  <si>
    <t>734163441</t>
  </si>
  <si>
    <t>Filtr DN 15 PN 40 do 400°C z uhlíkové oceli s vypouštěcí přírubou</t>
  </si>
  <si>
    <t>729256791</t>
  </si>
  <si>
    <t>Filtry z uhlíkové oceli s čístícím víkem nebo vypouštěcí zátkou PN 40 do 400°C DN 15</t>
  </si>
  <si>
    <t>https://podminky.urs.cz/item/CS_URS_2021_02/734163441</t>
  </si>
  <si>
    <t>734221682</t>
  </si>
  <si>
    <t>Termostatická hlavice kapalinová PN 10 do 110°C otopných těles VK</t>
  </si>
  <si>
    <t>1369172180</t>
  </si>
  <si>
    <t>Ventily regulační závitové hlavice termostatické, pro ovládání ventilů PN 10 do 110°C kapalinové otopných těles VK</t>
  </si>
  <si>
    <t>https://podminky.urs.cz/item/CS_URS_2021_02/734221682</t>
  </si>
  <si>
    <t>734242412</t>
  </si>
  <si>
    <t>Ventil závitový zpětný přímý G 1/2 PN 16 do 110°C</t>
  </si>
  <si>
    <t>1755123296</t>
  </si>
  <si>
    <t>Ventily zpětné závitové PN 16 do 110°C přímé G 1/2</t>
  </si>
  <si>
    <t>https://podminky.urs.cz/item/CS_URS_2021_02/734242412</t>
  </si>
  <si>
    <t>734242413</t>
  </si>
  <si>
    <t>Ventil závitový zpětný přímý G 3/4 PN 16 do 110°C</t>
  </si>
  <si>
    <t>-624131412</t>
  </si>
  <si>
    <t>Ventily zpětné závitové PN 16 do 110°C přímé G 3/4</t>
  </si>
  <si>
    <t>https://podminky.urs.cz/item/CS_URS_2021_02/734242413</t>
  </si>
  <si>
    <t>734251211</t>
  </si>
  <si>
    <t>Ventil závitový pojistný rohový G 1/2 provozní tlak od 2,5 do 6 barů</t>
  </si>
  <si>
    <t>170231149</t>
  </si>
  <si>
    <t>Ventily pojistné závitové a čepové rohové provozní tlak od 2,5 do 6 bar G 1/2</t>
  </si>
  <si>
    <t>https://podminky.urs.cz/item/CS_URS_2021_02/734251211</t>
  </si>
  <si>
    <t>734261406</t>
  </si>
  <si>
    <t>Armatura připojovací přímá G 1/2x18 PN 10 do 110°C radiátorů typu VK</t>
  </si>
  <si>
    <t>-580358601</t>
  </si>
  <si>
    <t>Šroubení připojovací armatury radiátorů VK PN 10 do 110°C, regulační uzavíratelné přímé G 1/2 x 18</t>
  </si>
  <si>
    <t>https://podminky.urs.cz/item/CS_URS_2021_02/734261406</t>
  </si>
  <si>
    <t>734291124</t>
  </si>
  <si>
    <t>Kohout plnící a vypouštěcí G 3/4 PN 10 do 90°C závitový</t>
  </si>
  <si>
    <t>639938722</t>
  </si>
  <si>
    <t>Ostatní armatury kohouty plnicí a vypouštěcí PN 10 do 90°C G 3/4</t>
  </si>
  <si>
    <t>https://podminky.urs.cz/item/CS_URS_2021_02/734291124</t>
  </si>
  <si>
    <t>734291242</t>
  </si>
  <si>
    <t>Filtr závitový přímý G 1/2 PN 16 do 130°C s vnitřními závity</t>
  </si>
  <si>
    <t>-506940400</t>
  </si>
  <si>
    <t>Ostatní armatury filtry závitové PN 16 do 130°C přímé s vnitřními závity G 1/2</t>
  </si>
  <si>
    <t>https://podminky.urs.cz/item/CS_URS_2021_02/734291242</t>
  </si>
  <si>
    <t>734292713</t>
  </si>
  <si>
    <t>Kohout kulový přímý G 1/2 PN 42 do 185°C vnitřní závit</t>
  </si>
  <si>
    <t>1999826975</t>
  </si>
  <si>
    <t>Ostatní armatury kulové kohouty PN 42 do 185°C přímé vnitřní závit G 1/2</t>
  </si>
  <si>
    <t>https://podminky.urs.cz/item/CS_URS_2021_02/734292713</t>
  </si>
  <si>
    <t>734292714</t>
  </si>
  <si>
    <t>Kohout kulový přímý G 3/4 PN 42 do 185°C vnitřní závit</t>
  </si>
  <si>
    <t>-1148043975</t>
  </si>
  <si>
    <t>Ostatní armatury kulové kohouty PN 42 do 185°C přímé vnitřní závit G 3/4</t>
  </si>
  <si>
    <t>https://podminky.urs.cz/item/CS_URS_2021_02/734292714</t>
  </si>
  <si>
    <t>734292723</t>
  </si>
  <si>
    <t>Kohout kulový přímý G 1/2 PN 42 do 185°C vnitřní závit s vypouštěním</t>
  </si>
  <si>
    <t>1751843073</t>
  </si>
  <si>
    <t>Ostatní armatury kulové kohouty PN 42 do 185°C přímé vnitřní závit s vypouštěním G 1/2</t>
  </si>
  <si>
    <t>https://podminky.urs.cz/item/CS_URS_2021_02/734292723</t>
  </si>
  <si>
    <t>734292724</t>
  </si>
  <si>
    <t>Kohout kulový přímý G 3/4 PN 42 do 185°C vnitřní závit s vypouštěním</t>
  </si>
  <si>
    <t>310226973</t>
  </si>
  <si>
    <t>Ostatní armatury kulové kohouty PN 42 do 185°C přímé vnitřní závit s vypouštěním G 3/4</t>
  </si>
  <si>
    <t>https://podminky.urs.cz/item/CS_URS_2021_02/734292724</t>
  </si>
  <si>
    <t>734411102</t>
  </si>
  <si>
    <t>Teploměr technický s pevným stonkem a jímkou zadní připojení průměr 63 mm délky 75 mm</t>
  </si>
  <si>
    <t>-1460080506</t>
  </si>
  <si>
    <t>Teploměry technické s pevným stonkem a jímkou zadní připojení (axiální) průměr 63 mm délka stonku 75 mm</t>
  </si>
  <si>
    <t>https://podminky.urs.cz/item/CS_URS_2021_02/734411102</t>
  </si>
  <si>
    <t>734421101</t>
  </si>
  <si>
    <t>Tlakoměr s pevným stonkem a zpětnou klapkou tlak 0-16 bar průměr 50 mm spodní připojení</t>
  </si>
  <si>
    <t>-361257626</t>
  </si>
  <si>
    <t>Tlakoměry s pevným stonkem a zpětnou klapkou spodní připojení (radiální) tlaku 0–16 bar průměru 50 mm</t>
  </si>
  <si>
    <t>https://podminky.urs.cz/item/CS_URS_2021_02/734421101</t>
  </si>
  <si>
    <t>998734202</t>
  </si>
  <si>
    <t>Přesun hmot procentní pro armatury v objektech v přes 6 do 12 m</t>
  </si>
  <si>
    <t>-180115110</t>
  </si>
  <si>
    <t>Přesun hmot pro armatury stanovený procentní sazbou (%) z ceny vodorovná dopravní vzdálenost do 50 m v objektech výšky přes 6 do 12 m</t>
  </si>
  <si>
    <t>https://podminky.urs.cz/item/CS_URS_2021_02/998734202</t>
  </si>
  <si>
    <t>735</t>
  </si>
  <si>
    <t>Ústřední vytápění - otopná tělesa</t>
  </si>
  <si>
    <t>735000912</t>
  </si>
  <si>
    <t>Vyregulování ventilu nebo kohoutu dvojregulačního s termostatickým ovládáním</t>
  </si>
  <si>
    <t>-1067463350</t>
  </si>
  <si>
    <t>Regulace otopného systému při opravách vyregulování dvojregulačních ventilů a kohoutů s termostatickým ovládáním</t>
  </si>
  <si>
    <t>https://podminky.urs.cz/item/CS_URS_2021_02/735000912</t>
  </si>
  <si>
    <t>735152176</t>
  </si>
  <si>
    <t>Otopné těleso panel VK jednodeskové bez přídavné přestupní plochy výška/délka 600/900 mm výkon 544 W</t>
  </si>
  <si>
    <t>-1238992032</t>
  </si>
  <si>
    <t>Otopná tělesa panelová VK jednodesková PN 1,0 MPa, T do 110°C bez přídavné přestupní plochy výšky tělesa 600 mm stavební délky / výkonu 900 mm / 544 W</t>
  </si>
  <si>
    <t>https://podminky.urs.cz/item/CS_URS_2021_02/735152176</t>
  </si>
  <si>
    <t>3*4</t>
  </si>
  <si>
    <t>735152276</t>
  </si>
  <si>
    <t>Otopné těleso panelové VK jednodeskové 1 přídavná přestupní plocha výška/délka 600/900 mm výkon 902 W</t>
  </si>
  <si>
    <t>-1592987216</t>
  </si>
  <si>
    <t>Otopná tělesa panelová VK jednodesková PN 1,0 MPa, T do 110°C s jednou přídavnou přestupní plochou výšky tělesa 600 mm stavební délky / výkonu 900 mm / 902 W</t>
  </si>
  <si>
    <t>https://podminky.urs.cz/item/CS_URS_2021_02/735152276</t>
  </si>
  <si>
    <t>1*4</t>
  </si>
  <si>
    <t>735152476</t>
  </si>
  <si>
    <t>Otopné těleso panelové VK dvoudeskové 1 přídavná přestupní plocha výška/délka 600/900 mm výkon 1159 W</t>
  </si>
  <si>
    <t>1015848524</t>
  </si>
  <si>
    <t>Otopná tělesa panelová VK dvoudesková PN 1,0 MPa, T do 110°C s jednou přídavnou přestupní plochou výšky tělesa 600 mm stavební délky / výkonu 900 mm / 1159 W</t>
  </si>
  <si>
    <t>https://podminky.urs.cz/item/CS_URS_2021_02/735152476</t>
  </si>
  <si>
    <t>735164253</t>
  </si>
  <si>
    <t>Otopné těleso trubkové elektrické přímotopné výška/délka 1215/750 mm</t>
  </si>
  <si>
    <t>-2072987836</t>
  </si>
  <si>
    <t>Otopná tělesa trubková přímotopná elektrická na stěnu výšky tělesa 1215 mm, délky 750 mm</t>
  </si>
  <si>
    <t>https://podminky.urs.cz/item/CS_URS_2021_02/735164253</t>
  </si>
  <si>
    <t>735191910</t>
  </si>
  <si>
    <t>Napuštění vody do otopných těles</t>
  </si>
  <si>
    <t>1190251327</t>
  </si>
  <si>
    <t>Ostatní opravy otopných těles napuštění vody do otopného systému včetně potrubí (bez kotle a ohříváků) otopných těles</t>
  </si>
  <si>
    <t>https://podminky.urs.cz/item/CS_URS_2021_02/735191910</t>
  </si>
  <si>
    <t>5*4</t>
  </si>
  <si>
    <t>998735102</t>
  </si>
  <si>
    <t>Přesun hmot tonážní pro otopná tělesa v objektech v přes 6 do 12 m</t>
  </si>
  <si>
    <t>-1647367531</t>
  </si>
  <si>
    <t>Přesun hmot pro otopná tělesa stanovený z hmotnosti přesunovaného materiálu vodorovná dopravní vzdálenost do 50 m v objektech výšky přes 6 do 12 m</t>
  </si>
  <si>
    <t>https://podminky.urs.cz/item/CS_URS_2021_02/998735102</t>
  </si>
  <si>
    <t>08 - Zdravotechnika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</si>
  <si>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</si>
  <si>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</si>
  <si>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</si>
  <si>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</si>
  <si>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727 - Zdravotechnika - požární ochrana</t>
  </si>
  <si>
    <t>M - Práce a dodávky M</t>
  </si>
  <si>
    <t xml:space="preserve">    23-M - Montáže potrubí</t>
  </si>
  <si>
    <t>132312111</t>
  </si>
  <si>
    <t>Hloubení rýh š do 800 mm v soudržných horninách třídy těžitelnosti II skupiny 4 ručně</t>
  </si>
  <si>
    <t>-500060554</t>
  </si>
  <si>
    <t>Hloubení rýh šířky do 800 mm ručně zapažených i nezapažených, s urovnáním dna do předepsaného profilu a spádu v hornině třídy těžitelnosti II skupiny 4 soudržných</t>
  </si>
  <si>
    <t>https://podminky.urs.cz/item/CS_URS_2021_02/132312111</t>
  </si>
  <si>
    <t>přípojky</t>
  </si>
  <si>
    <t>0,8*120*1,5</t>
  </si>
  <si>
    <t>151101102</t>
  </si>
  <si>
    <t>Zřízení příložného pažení a rozepření stěn rýh hl přes 2 do 4 m</t>
  </si>
  <si>
    <t>1745689143</t>
  </si>
  <si>
    <t>Zřízení pažení a rozepření stěn rýh pro podzemní vedení příložné pro jakoukoliv mezerovitost, hloubky přes 2 do 4 m</t>
  </si>
  <si>
    <t>https://podminky.urs.cz/item/CS_URS_2021_02/151101102</t>
  </si>
  <si>
    <t>120*1,5*2</t>
  </si>
  <si>
    <t>151102111</t>
  </si>
  <si>
    <t>Odstranění příložného pažení a rozepření stěn rýh do 20 m2 hl do 2 m při překopech inženýrských sítí</t>
  </si>
  <si>
    <t>883728122</t>
  </si>
  <si>
    <t>Odstranění pažení a rozepření stěn rýh při překopech inženýrských sítí plochy do 20 m2 s uložením materiálu na vzdálenost do 3 m od kraje výkopu příložné, hloubky do 2 m</t>
  </si>
  <si>
    <t>https://podminky.urs.cz/item/CS_URS_2021_02/151102111</t>
  </si>
  <si>
    <t>518287420</t>
  </si>
  <si>
    <t>24+12</t>
  </si>
  <si>
    <t>162751139</t>
  </si>
  <si>
    <t>Příplatek k vodorovnému přemístění výkopku/sypaniny z horniny třídy těžitelnosti II skupiny 4 a 5 ZKD 1000 m přes 10000 m</t>
  </si>
  <si>
    <t>-2043221422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</si>
  <si>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</si>
  <si>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https://podminky.urs.cz/item/CS_URS_2021_02/162751139</t>
  </si>
  <si>
    <t>36*5 'Přepočtené koeficientem množství</t>
  </si>
  <si>
    <t>167151101</t>
  </si>
  <si>
    <t>Nakládání výkopku z hornin třídy těžitelnosti I skupiny 1 až 3 do 100 m3</t>
  </si>
  <si>
    <t>1692067174</t>
  </si>
  <si>
    <t>Nakládání, skládání a překládání neulehlého výkopku nebo sypaniny strojně nakládání, množství do 100 m3, z horniny třídy těžitelnosti I, skupiny 1 až 3</t>
  </si>
  <si>
    <t>https://podminky.urs.cz/item/CS_URS_2021_02/167151101</t>
  </si>
  <si>
    <t>952381832</t>
  </si>
  <si>
    <t>36*2 'Přepočtené koeficientem množství</t>
  </si>
  <si>
    <t>174111101</t>
  </si>
  <si>
    <t>Zásyp jam, šachet rýh nebo kolem objektů sypaninou se zhutněním ručně</t>
  </si>
  <si>
    <t>1006591052</t>
  </si>
  <si>
    <t>Zásyp sypaninou z jakékoliv horniny ručně s uložením výkopku ve vrstvách se zhutněním jam, šachet, rýh nebo kolem objektů v těchto vykopávkách</t>
  </si>
  <si>
    <t>https://podminky.urs.cz/item/CS_URS_2021_02/174111101</t>
  </si>
  <si>
    <t>144-36</t>
  </si>
  <si>
    <t>175111101</t>
  </si>
  <si>
    <t>Obsypání potrubí ručně sypaninou bez prohození, uloženou do 3 m</t>
  </si>
  <si>
    <t>-920748408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</si>
  <si>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</si>
  <si>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https://podminky.urs.cz/item/CS_URS_2021_02/175111101</t>
  </si>
  <si>
    <t>0,2*120</t>
  </si>
  <si>
    <t>58337310</t>
  </si>
  <si>
    <t>štěrkopísek frakce 0/4</t>
  </si>
  <si>
    <t>-184571839</t>
  </si>
  <si>
    <t>https://podminky.urs.cz/item/CS_URS_2021_02/58337310</t>
  </si>
  <si>
    <t>24*2 'Přepočtené koeficientem množství</t>
  </si>
  <si>
    <t>1618864544</t>
  </si>
  <si>
    <t>-1926717988</t>
  </si>
  <si>
    <t>-1060926343</t>
  </si>
  <si>
    <t>150*0,05 'Přepočtené koeficientem množství</t>
  </si>
  <si>
    <t>181951112</t>
  </si>
  <si>
    <t>Úprava pláně v hornině třídy těžitelnosti I skupiny 1 až 3 se zhutněním strojně</t>
  </si>
  <si>
    <t>-833904130</t>
  </si>
  <si>
    <t>Úprava pláně vyrovnáním výškových rozdílů strojně v hornině třídy těžitelnosti I, skupiny 1 až 3 se zhutněním</t>
  </si>
  <si>
    <t>https://podminky.urs.cz/item/CS_URS_2021_02/181951112</t>
  </si>
  <si>
    <t>451573111</t>
  </si>
  <si>
    <t>Lože pod potrubí otevřený výkop ze štěrkopísku</t>
  </si>
  <si>
    <t>13342678</t>
  </si>
  <si>
    <t>Lože pod potrubí, stoky a drobné objekty v otevřeném výkopu z písku a štěrkopísku do 63 mm</t>
  </si>
  <si>
    <t>https://podminky.urs.cz/item/CS_URS_2021_02/451573111</t>
  </si>
  <si>
    <t>0,1*120</t>
  </si>
  <si>
    <t>871161141</t>
  </si>
  <si>
    <t>Montáž potrubí z PE100 SDR 11 otevřený výkop svařovaných na tupo D 32 x 3,0 mm</t>
  </si>
  <si>
    <t>1685541512</t>
  </si>
  <si>
    <t>Montáž vodovodního potrubí z plastů v otevřeném výkopu z polyetylenu PE 100 svařovaných na tupo SDR 11/PN16 D 32 x 3,0 mm</t>
  </si>
  <si>
    <t>https://podminky.urs.cz/item/CS_URS_2021_02/871161141</t>
  </si>
  <si>
    <t>28613110</t>
  </si>
  <si>
    <t>trubka vodovodní PE100 PN 16 SDR11 32x3,0mm</t>
  </si>
  <si>
    <t>-448577153</t>
  </si>
  <si>
    <t>https://podminky.urs.cz/item/CS_URS_2021_02/28613110</t>
  </si>
  <si>
    <t>20*1,1 'Přepočtené koeficientem množství</t>
  </si>
  <si>
    <t>871310310</t>
  </si>
  <si>
    <t>Montáž kanalizačního potrubí hladkého plnostěnného SN 10 z polypropylenu DN 150</t>
  </si>
  <si>
    <t>-1633347837</t>
  </si>
  <si>
    <t>Montáž kanalizačního potrubí z plastů z polypropylenu PP hladkého plnostěnného SN 10 DN 150</t>
  </si>
  <si>
    <t>https://podminky.urs.cz/item/CS_URS_2021_02/871310310</t>
  </si>
  <si>
    <t>kanal splašková</t>
  </si>
  <si>
    <t>kanal dešť</t>
  </si>
  <si>
    <t>28611173</t>
  </si>
  <si>
    <t>trubka kanalizační PVC DN 160x1000mm SN10</t>
  </si>
  <si>
    <t>193784389</t>
  </si>
  <si>
    <t>https://podminky.urs.cz/item/CS_URS_2021_02/28611173</t>
  </si>
  <si>
    <t>70*1,015 'Přepočtené koeficientem množství</t>
  </si>
  <si>
    <t>871350310</t>
  </si>
  <si>
    <t>Montáž kanalizačního potrubí hladkého plnostěnného SN 10 z polypropylenu DN 200</t>
  </si>
  <si>
    <t>-1326132024</t>
  </si>
  <si>
    <t>Montáž kanalizačního potrubí z plastů z polypropylenu PP hladkého plnostěnného SN 10 DN 200</t>
  </si>
  <si>
    <t>https://podminky.urs.cz/item/CS_URS_2021_02/871350310</t>
  </si>
  <si>
    <t>kanal jednotná</t>
  </si>
  <si>
    <t>28617004</t>
  </si>
  <si>
    <t>trubka kanalizační PP plnostěnná třívrstvá DN 200x1000mm SN10</t>
  </si>
  <si>
    <t>-713824265</t>
  </si>
  <si>
    <t>https://podminky.urs.cz/item/CS_URS_2021_02/28617004</t>
  </si>
  <si>
    <t>20*1,015 'Přepočtené koeficientem množství</t>
  </si>
  <si>
    <t>894812505</t>
  </si>
  <si>
    <t>Revizní a čistící šachta z PP typ DN 1000/200 šachtové dno průtočné 30°, 60°, 90°</t>
  </si>
  <si>
    <t>512443545</t>
  </si>
  <si>
    <t>Revizní a čistící šachta z polypropylenu PP pro hladké trouby DN 1000 šachtové dno (DN šachty / DN trubního vedení) DN 1000/200 průtočné 30°, 60°, 90°</t>
  </si>
  <si>
    <t>https://podminky.urs.cz/item/CS_URS_2021_02/894812505</t>
  </si>
  <si>
    <t>894812521</t>
  </si>
  <si>
    <t>Revizní a čistící šachta z PP DN 1000 šachtová roura korugovaná světlé hloubky 1200 mm</t>
  </si>
  <si>
    <t>-1425263338</t>
  </si>
  <si>
    <t>Revizní a čistící šachta z polypropylenu PP pro hladké trouby DN 1000 roura šachtová korugovaná, světlé hloubky 1 200 mm</t>
  </si>
  <si>
    <t>https://podminky.urs.cz/item/CS_URS_2021_02/894812521</t>
  </si>
  <si>
    <t>894812541</t>
  </si>
  <si>
    <t>Revizní a čistící šachta z PP DN 1000 poklop litinový pro třídu zatížení B125 na plastovém konusu</t>
  </si>
  <si>
    <t>1151761975</t>
  </si>
  <si>
    <t>Revizní a čistící šachta z polypropylenu PP pro hladké trouby DN 1000 poklop (mříž) litinový s přechodovým konusem pro třídu zatížení B125 na plastovém konusu</t>
  </si>
  <si>
    <t>https://podminky.urs.cz/item/CS_URS_2021_02/894812541</t>
  </si>
  <si>
    <t>894812501</t>
  </si>
  <si>
    <t>Revizní a čistící šachta z PP typ DN 1000/160 šachtové dno průtočné 90°</t>
  </si>
  <si>
    <t>-1440825824</t>
  </si>
  <si>
    <t>Revizní a čistící šachta z polypropylenu PP pro hladké trouby DN 1000 šachtové dno (DN šachty / DN trubního vedení) DN 1000/160 průtočné 90°</t>
  </si>
  <si>
    <t>https://podminky.urs.cz/item/CS_URS_2021_02/894812501</t>
  </si>
  <si>
    <t>2141592058</t>
  </si>
  <si>
    <t>1222383957</t>
  </si>
  <si>
    <t>-1776851453</t>
  </si>
  <si>
    <t>3,534*14 'Přepočtené koeficientem množství</t>
  </si>
  <si>
    <t>-1051032663</t>
  </si>
  <si>
    <t>721</t>
  </si>
  <si>
    <t>Zdravotechnika - vnitřní kanalizace</t>
  </si>
  <si>
    <t>721160802</t>
  </si>
  <si>
    <t>Demontáž potrubí vláknocementového DN do 100</t>
  </si>
  <si>
    <t>-15590019</t>
  </si>
  <si>
    <t>Demontáž potrubí z vláknocementových trub odpadních nebo ventilačních do DN 100</t>
  </si>
  <si>
    <t>https://podminky.urs.cz/item/CS_URS_2021_02/721160802</t>
  </si>
  <si>
    <t>721174005</t>
  </si>
  <si>
    <t>Potrubí kanalizační z PP svodné DN 110</t>
  </si>
  <si>
    <t>1956691168</t>
  </si>
  <si>
    <t>Potrubí z trub polypropylenových svodné (ležaté) DN 110</t>
  </si>
  <si>
    <t>https://podminky.urs.cz/item/CS_URS_2021_02/721174005</t>
  </si>
  <si>
    <t>721174006</t>
  </si>
  <si>
    <t>Potrubí kanalizační z PP svodné DN 125</t>
  </si>
  <si>
    <t>210692560</t>
  </si>
  <si>
    <t>Potrubí z trub polypropylenových svodné (ležaté) DN 125</t>
  </si>
  <si>
    <t>https://podminky.urs.cz/item/CS_URS_2021_02/721174006</t>
  </si>
  <si>
    <t>721174007</t>
  </si>
  <si>
    <t>Potrubí kanalizační z PP svodné DN 160</t>
  </si>
  <si>
    <t>-2049614929</t>
  </si>
  <si>
    <t>Potrubí z trub polypropylenových svodné (ležaté) DN 160</t>
  </si>
  <si>
    <t>https://podminky.urs.cz/item/CS_URS_2021_02/721174007</t>
  </si>
  <si>
    <t>721175003</t>
  </si>
  <si>
    <t>Potrubí kanalizační plastové připojovací odhlučněné dvouvrstvé DN 100</t>
  </si>
  <si>
    <t>-1015044111</t>
  </si>
  <si>
    <t>Plastové potrubí odhlučněné dvouvrstvé připojovací DN 100</t>
  </si>
  <si>
    <t>https://podminky.urs.cz/item/CS_URS_2021_02/721175003</t>
  </si>
  <si>
    <t>721174042</t>
  </si>
  <si>
    <t>Potrubí kanalizační z PP připojovací DN 40</t>
  </si>
  <si>
    <t>-254687619</t>
  </si>
  <si>
    <t>Potrubí z trub polypropylenových připojovací DN 40</t>
  </si>
  <si>
    <t>https://podminky.urs.cz/item/CS_URS_2021_02/721174042</t>
  </si>
  <si>
    <t>721174043</t>
  </si>
  <si>
    <t>Potrubí kanalizační z PP připojovací DN 50</t>
  </si>
  <si>
    <t>1137499942</t>
  </si>
  <si>
    <t>Potrubí z trub polypropylenových připojovací DN 50</t>
  </si>
  <si>
    <t>https://podminky.urs.cz/item/CS_URS_2021_02/721174043</t>
  </si>
  <si>
    <t>721174044</t>
  </si>
  <si>
    <t>Potrubí kanalizační z PP připojovací DN 75</t>
  </si>
  <si>
    <t>360125890</t>
  </si>
  <si>
    <t>Potrubí z trub polypropylenových připojovací DN 75</t>
  </si>
  <si>
    <t>https://podminky.urs.cz/item/CS_URS_2021_02/721174044</t>
  </si>
  <si>
    <t>721174055</t>
  </si>
  <si>
    <t>Potrubí kanalizační z PP dešťové DN 110</t>
  </si>
  <si>
    <t>1896982945</t>
  </si>
  <si>
    <t>Potrubí z trub polypropylenových dešťové DN 110</t>
  </si>
  <si>
    <t>https://podminky.urs.cz/item/CS_URS_2021_02/721174055</t>
  </si>
  <si>
    <t>721194107</t>
  </si>
  <si>
    <t>Vyvedení a upevnění odpadních výpustek DN 70</t>
  </si>
  <si>
    <t>1634008607</t>
  </si>
  <si>
    <t>Vyměření přípojek na potrubí vyvedení a upevnění odpadních výpustek DN 70</t>
  </si>
  <si>
    <t>https://podminky.urs.cz/item/CS_URS_2021_02/721194107</t>
  </si>
  <si>
    <t>721194109</t>
  </si>
  <si>
    <t>Vyvedení a upevnění odpadních výpustek DN 110</t>
  </si>
  <si>
    <t>-614519190</t>
  </si>
  <si>
    <t>Vyměření přípojek na potrubí vyvedení a upevnění odpadních výpustek DN 110</t>
  </si>
  <si>
    <t>https://podminky.urs.cz/item/CS_URS_2021_02/721194109</t>
  </si>
  <si>
    <t>721226521</t>
  </si>
  <si>
    <t>Zápachová uzávěrka nástěnná pro pračku a myčku DN 40</t>
  </si>
  <si>
    <t>440093952</t>
  </si>
  <si>
    <t>Zápachové uzávěrky nástěnné (PP) pro pračku a myčku DN 40</t>
  </si>
  <si>
    <t>https://podminky.urs.cz/item/CS_URS_2021_02/721226521</t>
  </si>
  <si>
    <t>721273152</t>
  </si>
  <si>
    <t>Hlavice ventilační polypropylen PP DN 75</t>
  </si>
  <si>
    <t>-175499699</t>
  </si>
  <si>
    <t>Ventilační hlavice z polypropylenu (PP) DN 75</t>
  </si>
  <si>
    <t>https://podminky.urs.cz/item/CS_URS_2021_02/721273152</t>
  </si>
  <si>
    <t>721273153</t>
  </si>
  <si>
    <t>Hlavice ventilační polypropylen PP DN 110</t>
  </si>
  <si>
    <t>-1278207959</t>
  </si>
  <si>
    <t>Ventilační hlavice z polypropylenu (PP) DN 110</t>
  </si>
  <si>
    <t>https://podminky.urs.cz/item/CS_URS_2021_02/721273153</t>
  </si>
  <si>
    <t>721274103</t>
  </si>
  <si>
    <t>Přivzdušňovací ventil venkovní odpadních potrubí DN 110</t>
  </si>
  <si>
    <t>169987971</t>
  </si>
  <si>
    <t>Ventily přivzdušňovací odpadních potrubí venkovní DN 110</t>
  </si>
  <si>
    <t>https://podminky.urs.cz/item/CS_URS_2021_02/721274103</t>
  </si>
  <si>
    <t>721290111</t>
  </si>
  <si>
    <t>Zkouška těsnosti potrubí kanalizace vodou DN do 125</t>
  </si>
  <si>
    <t>-880919601</t>
  </si>
  <si>
    <t>Zkouška těsnosti kanalizace v objektech vodou do DN 125</t>
  </si>
  <si>
    <t>https://podminky.urs.cz/item/CS_URS_2021_02/721290111</t>
  </si>
  <si>
    <t>998721102</t>
  </si>
  <si>
    <t>Přesun hmot tonážní pro vnitřní kanalizace v objektech v přes 6 do 12 m</t>
  </si>
  <si>
    <t>749222213</t>
  </si>
  <si>
    <t>Přesun hmot pro vnitřní kanalizace stanovený z hmotnosti přesunovaného materiálu vodorovná dopravní vzdálenost do 50 m v objektech výšky přes 6 do 12 m</t>
  </si>
  <si>
    <t>https://podminky.urs.cz/item/CS_URS_2021_02/998721102</t>
  </si>
  <si>
    <t>722</t>
  </si>
  <si>
    <t>Zdravotechnika - vnitřní vodovod</t>
  </si>
  <si>
    <t>722130801</t>
  </si>
  <si>
    <t>Demontáž potrubí ocelové pozinkované závitové DN do 25</t>
  </si>
  <si>
    <t>-2085899521</t>
  </si>
  <si>
    <t>Demontáž potrubí z ocelových trubek pozinkovaných závitových do DN 25</t>
  </si>
  <si>
    <t>https://podminky.urs.cz/item/CS_URS_2021_02/722130801</t>
  </si>
  <si>
    <t>722174001</t>
  </si>
  <si>
    <t>Potrubí vodovodní plastové PPR svar polyfúze PN 16 D 16x2,2 mm</t>
  </si>
  <si>
    <t>-1578482740</t>
  </si>
  <si>
    <t>Potrubí z plastových trubek z polypropylenu PPR svařovaných polyfúzně PN 16 (SDR 7,4) D 16 x 2,2</t>
  </si>
  <si>
    <t>https://podminky.urs.cz/item/CS_URS_2021_02/722174001</t>
  </si>
  <si>
    <t>722174022</t>
  </si>
  <si>
    <t>Potrubí vodovodní plastové PPR svar polyfúze PN 20 D 20x3,4 mm</t>
  </si>
  <si>
    <t>1761403160</t>
  </si>
  <si>
    <t>Potrubí z plastových trubek z polypropylenu PPR svařovaných polyfúzně PN 20 (SDR 6) D 20 x 3,4</t>
  </si>
  <si>
    <t>https://podminky.urs.cz/item/CS_URS_2021_02/722174022</t>
  </si>
  <si>
    <t>722174023</t>
  </si>
  <si>
    <t>Potrubí vodovodní plastové PPR svar polyfúze PN 20 D 25x4,2 mm</t>
  </si>
  <si>
    <t>433879742</t>
  </si>
  <si>
    <t>Potrubí z plastových trubek z polypropylenu PPR svařovaných polyfúzně PN 20 (SDR 6) D 25 x 4,2</t>
  </si>
  <si>
    <t>https://podminky.urs.cz/item/CS_URS_2021_02/722174023</t>
  </si>
  <si>
    <t>722174024</t>
  </si>
  <si>
    <t>Potrubí vodovodní plastové PPR svar polyfúze PN 20 D 32x5,4 mm</t>
  </si>
  <si>
    <t>54664964</t>
  </si>
  <si>
    <t>Potrubí z plastových trubek z polypropylenu PPR svařovaných polyfúzně PN 20 (SDR 6) D 32 x 5,4</t>
  </si>
  <si>
    <t>https://podminky.urs.cz/item/CS_URS_2021_02/722174024</t>
  </si>
  <si>
    <t>722174025</t>
  </si>
  <si>
    <t>Potrubí vodovodní plastové PPR svar polyfúze PN 20 D 40x6,7 mm</t>
  </si>
  <si>
    <t>810922173</t>
  </si>
  <si>
    <t>Potrubí z plastových trubek z polypropylenu PPR svařovaných polyfúzně PN 20 (SDR 6) D 40 x 6,7</t>
  </si>
  <si>
    <t>https://podminky.urs.cz/item/CS_URS_2021_02/722174025</t>
  </si>
  <si>
    <t>722181221</t>
  </si>
  <si>
    <t>Ochrana vodovodního potrubí přilepenými termoizolačními trubicemi z PE tl přes 6 do 9 mm DN do 22 mm</t>
  </si>
  <si>
    <t>500491517</t>
  </si>
  <si>
    <t>Ochrana potrubí termoizolačními trubicemi z pěnového polyetylenu PE přilepenými v příčných a podélných spojích, tloušťky izolace přes 6 do 9 mm, vnitřního průměru izolace DN do 22 mm</t>
  </si>
  <si>
    <t>https://podminky.urs.cz/item/CS_URS_2021_02/722181221</t>
  </si>
  <si>
    <t>722181222</t>
  </si>
  <si>
    <t>Ochrana vodovodního potrubí přilepenými termoizolačními trubicemi z PE tl přes 6 do 9 mm DN přes 22 do 45 mm</t>
  </si>
  <si>
    <t>-892928598</t>
  </si>
  <si>
    <t>Ochrana potrubí termoizolačními trubicemi z pěnového polyetylenu PE přilepenými v příčných a podélných spojích, tloušťky izolace přes 6 do 9 mm, vnitřního průměru izolace DN přes 22 do 45 mm</t>
  </si>
  <si>
    <t>https://podminky.urs.cz/item/CS_URS_2021_02/722181222</t>
  </si>
  <si>
    <t>722181812</t>
  </si>
  <si>
    <t>Demontáž plstěných pásů z trub D do 50</t>
  </si>
  <si>
    <t>-2041633755</t>
  </si>
  <si>
    <t>Demontáž plstěných pásů z trub do Ø 50</t>
  </si>
  <si>
    <t>https://podminky.urs.cz/item/CS_URS_2021_02/722181812</t>
  </si>
  <si>
    <t>722220851</t>
  </si>
  <si>
    <t>Demontáž armatur závitových s jedním závitem G do 3/4</t>
  </si>
  <si>
    <t>1342362740</t>
  </si>
  <si>
    <t>Demontáž armatur závitových s jedním závitem do G 3/4</t>
  </si>
  <si>
    <t>https://podminky.urs.cz/item/CS_URS_2021_02/722220851</t>
  </si>
  <si>
    <t>722231075</t>
  </si>
  <si>
    <t>Ventil zpětný mosazný G 5/4" PN 10 do 110°C se dvěma závity</t>
  </si>
  <si>
    <t>1492656280</t>
  </si>
  <si>
    <t>Armatury se dvěma závity ventily zpětné mosazné PN 10 do 110°C G 5/4"</t>
  </si>
  <si>
    <t>https://podminky.urs.cz/item/CS_URS_2021_02/722231075</t>
  </si>
  <si>
    <t>722232044</t>
  </si>
  <si>
    <t>Kohout kulový přímý G 3/4" PN 42 do 185°C vnitřní závit</t>
  </si>
  <si>
    <t>-741749688</t>
  </si>
  <si>
    <t>Armatury se dvěma závity kulové kohouty PN 42 do 185 °C přímé vnitřní závit G 3/4"</t>
  </si>
  <si>
    <t>https://podminky.urs.cz/item/CS_URS_2021_02/722232044</t>
  </si>
  <si>
    <t>722232046</t>
  </si>
  <si>
    <t>Kohout kulový přímý G 5/4" PN 42 do 185°C vnitřní závit</t>
  </si>
  <si>
    <t>-1161450</t>
  </si>
  <si>
    <t>Armatury se dvěma závity kulové kohouty PN 42 do 185 °C přímé vnitřní závit G 5/4"</t>
  </si>
  <si>
    <t>https://podminky.urs.cz/item/CS_URS_2021_02/722232046</t>
  </si>
  <si>
    <t>722232062</t>
  </si>
  <si>
    <t>Kohout kulový přímý G 3/4" PN 42 do 185°C vnitřní závit s vypouštěním</t>
  </si>
  <si>
    <t>-1545226340</t>
  </si>
  <si>
    <t>Armatury se dvěma závity kulové kohouty PN 42 do 185 °C přímé vnitřní závit s vypouštěním G 3/4"</t>
  </si>
  <si>
    <t>https://podminky.urs.cz/item/CS_URS_2021_02/722232062</t>
  </si>
  <si>
    <t>722232063</t>
  </si>
  <si>
    <t>Kohout kulový přímý G 1" PN 42 do 185°C vnitřní závit s vypouštěním</t>
  </si>
  <si>
    <t>-1746979252</t>
  </si>
  <si>
    <t>Armatury se dvěma závity kulové kohouty PN 42 do 185 °C přímé vnitřní závit s vypouštěním G 1"</t>
  </si>
  <si>
    <t>https://podminky.urs.cz/item/CS_URS_2021_02/722232063</t>
  </si>
  <si>
    <t>722232064</t>
  </si>
  <si>
    <t>Kohout kulový přímý G 5/4" PN 42 do 185°C vnitřní závit s vypouštěním</t>
  </si>
  <si>
    <t>1784456848</t>
  </si>
  <si>
    <t>Armatury se dvěma závity kulové kohouty PN 42 do 185 °C přímé vnitřní závit s vypouštěním G 5/4"</t>
  </si>
  <si>
    <t>https://podminky.urs.cz/item/CS_URS_2021_02/722232064</t>
  </si>
  <si>
    <t>722234266</t>
  </si>
  <si>
    <t>Filtr mosazný G 5/4" PN 20 do 80°C s 2x vnitřním závitem</t>
  </si>
  <si>
    <t>-1949603326</t>
  </si>
  <si>
    <t>Armatury se dvěma závity filtry mosazný PN 20 do 80 °C G 5/4"</t>
  </si>
  <si>
    <t>https://podminky.urs.cz/item/CS_URS_2021_02/722234266</t>
  </si>
  <si>
    <t>722260812</t>
  </si>
  <si>
    <t>Demontáž vodoměrů závitových G 3/4</t>
  </si>
  <si>
    <t>1840246447</t>
  </si>
  <si>
    <t>https://podminky.urs.cz/item/CS_URS_2021_02/722260812</t>
  </si>
  <si>
    <t>722262225</t>
  </si>
  <si>
    <t>Vodoměr závitový jednovtokový suchoběžný dálkový odečet do 40°C G 1/2"x 110 R80 Qn 1,6 m3/h horizont</t>
  </si>
  <si>
    <t>440465422</t>
  </si>
  <si>
    <t>Vodoměry pro vodu do 40°C závitové horizontální jednovtokové suchoběžné pro dálkový odečet G 1/2" x 110 mm Qn 1,6 R80</t>
  </si>
  <si>
    <t>https://podminky.urs.cz/item/CS_URS_2021_02/722262225</t>
  </si>
  <si>
    <t>722262227</t>
  </si>
  <si>
    <t>Vodoměr závitový jednovtokový suchoběžný dálkový odečet do 40°C G 3/4"x 130 R100 Qn 4,0 m3/h horizont</t>
  </si>
  <si>
    <t>1143327390</t>
  </si>
  <si>
    <t>Vodoměry pro vodu do 40°C závitové horizontální jednovtokové suchoběžné pro dálkový odečet G 3/4" x 130 mm Qn 4,0 R100</t>
  </si>
  <si>
    <t>https://podminky.urs.cz/item/CS_URS_2021_02/722262227</t>
  </si>
  <si>
    <t>722290234</t>
  </si>
  <si>
    <t>Proplach a dezinfekce vodovodního potrubí DN do 80</t>
  </si>
  <si>
    <t>948337896</t>
  </si>
  <si>
    <t>Zkoušky, proplach a desinfekce vodovodního potrubí proplach a desinfekce vodovodního potrubí do DN 80</t>
  </si>
  <si>
    <t>https://podminky.urs.cz/item/CS_URS_2021_02/722290234</t>
  </si>
  <si>
    <t>998722202</t>
  </si>
  <si>
    <t>Přesun hmot procentní pro vnitřní vodovod v objektech v přes 6 do 12 m</t>
  </si>
  <si>
    <t>240220171</t>
  </si>
  <si>
    <t>Přesun hmot pro vnitřní vodovod stanovený procentní sazbou (%) z ceny vodorovná dopravní vzdálenost do 50 m v objektech výšky přes 6 do 12 m</t>
  </si>
  <si>
    <t>https://podminky.urs.cz/item/CS_URS_2021_02/998722202</t>
  </si>
  <si>
    <t>723</t>
  </si>
  <si>
    <t>Zdravotechnika - vnitřní plynovod</t>
  </si>
  <si>
    <t>723111203</t>
  </si>
  <si>
    <t>Potrubí ocelové závitové černé bezešvé svařované běžné DN 20</t>
  </si>
  <si>
    <t>1638021545</t>
  </si>
  <si>
    <t>Potrubí z ocelových trubek závitových černých spojovaných svařováním, bezešvých běžných DN 20</t>
  </si>
  <si>
    <t>https://podminky.urs.cz/item/CS_URS_2021_02/723111203</t>
  </si>
  <si>
    <t>723111205</t>
  </si>
  <si>
    <t>Potrubí ocelové závitové černé bezešvé svařované běžné DN 32</t>
  </si>
  <si>
    <t>564446877</t>
  </si>
  <si>
    <t>Potrubí z ocelových trubek závitových černých spojovaných svařováním, bezešvých běžných DN 32</t>
  </si>
  <si>
    <t>https://podminky.urs.cz/item/CS_URS_2021_02/723111205</t>
  </si>
  <si>
    <t>723111206</t>
  </si>
  <si>
    <t>Potrubí ocelové závitové černé bezešvé svařované běžné DN 40</t>
  </si>
  <si>
    <t>2079346964</t>
  </si>
  <si>
    <t>Potrubí z ocelových trubek závitových černých spojovaných svařováním, bezešvých běžných DN 40</t>
  </si>
  <si>
    <t>https://podminky.urs.cz/item/CS_URS_2021_02/723111206</t>
  </si>
  <si>
    <t>723120805</t>
  </si>
  <si>
    <t>Demontáž potrubí ocelové závitové svařované DN od 25 do 50</t>
  </si>
  <si>
    <t>-6480512</t>
  </si>
  <si>
    <t>Demontáž potrubí svařovaného z ocelových trubek závitových přes 25 do DN 50</t>
  </si>
  <si>
    <t>https://podminky.urs.cz/item/CS_URS_2021_02/723120805</t>
  </si>
  <si>
    <t>723160204</t>
  </si>
  <si>
    <t>Přípojka k plynoměru spojované na závit bez ochozu G 1"</t>
  </si>
  <si>
    <t>1761072296</t>
  </si>
  <si>
    <t>Přípojky k plynoměrům spojované na závit bez ochozu G 1"</t>
  </si>
  <si>
    <t>https://podminky.urs.cz/item/CS_URS_2021_02/723160204</t>
  </si>
  <si>
    <t>723160334</t>
  </si>
  <si>
    <t>Rozpěrka přípojek plynoměru G 1"</t>
  </si>
  <si>
    <t>1387047514</t>
  </si>
  <si>
    <t>Přípojky k plynoměrům rozpěrky přípojek G 1"</t>
  </si>
  <si>
    <t>https://podminky.urs.cz/item/CS_URS_2021_02/723160334</t>
  </si>
  <si>
    <t>38822269</t>
  </si>
  <si>
    <t>plynoměr membránový nízkotlaký se šroubením Qmax 6m3/h, PN 0,05MPa, rozteč 100</t>
  </si>
  <si>
    <t>1469891113</t>
  </si>
  <si>
    <t>https://podminky.urs.cz/item/CS_URS_2021_02/38822269</t>
  </si>
  <si>
    <t>242304871</t>
  </si>
  <si>
    <t>998723102</t>
  </si>
  <si>
    <t>Přesun hmot tonážní pro vnitřní plynovod v objektech v přes 6 do 12 m</t>
  </si>
  <si>
    <t>1270041781</t>
  </si>
  <si>
    <t>Přesun hmot pro vnitřní plynovod stanovený z hmotnosti přesunovaného materiálu vodorovná dopravní vzdálenost do 50 m v objektech výšky přes 6 do 12 m</t>
  </si>
  <si>
    <t>https://podminky.urs.cz/item/CS_URS_2021_02/998723102</t>
  </si>
  <si>
    <t>725</t>
  </si>
  <si>
    <t>Zdravotechnika - zařizovací předměty</t>
  </si>
  <si>
    <t>725110811</t>
  </si>
  <si>
    <t>Demontáž klozetů splachovací s nádrží</t>
  </si>
  <si>
    <t>-1466323640</t>
  </si>
  <si>
    <t>Demontáž klozetů splachovacích s nádrží nebo tlakovým splachovačem</t>
  </si>
  <si>
    <t>https://podminky.urs.cz/item/CS_URS_2021_02/725110811</t>
  </si>
  <si>
    <t>725112171</t>
  </si>
  <si>
    <t>Kombi klozet s hlubokým splachováním odpad vodorovný</t>
  </si>
  <si>
    <t>1127236704</t>
  </si>
  <si>
    <t>Zařízení záchodů kombi klozety s hlubokým splachováním odpad vodorovný</t>
  </si>
  <si>
    <t>https://podminky.urs.cz/item/CS_URS_2021_02/725112171</t>
  </si>
  <si>
    <t>725210821</t>
  </si>
  <si>
    <t>Demontáž umyvadel bez výtokových armatur</t>
  </si>
  <si>
    <t>1095647997</t>
  </si>
  <si>
    <t>Demontáž umyvadel bez výtokových armatur umyvadel</t>
  </si>
  <si>
    <t>https://podminky.urs.cz/item/CS_URS_2021_02/725210821</t>
  </si>
  <si>
    <t>725211603</t>
  </si>
  <si>
    <t>Umyvadlo keramické bílé šířky 600 mm bez krytu na sifon připevněné na stěnu šrouby</t>
  </si>
  <si>
    <t>1646504411</t>
  </si>
  <si>
    <t>Umyvadla keramická bílá bez výtokových armatur připevněná na stěnu šrouby bez sloupu nebo krytu na sifon, šířka umyvadla 600 mm</t>
  </si>
  <si>
    <t>https://podminky.urs.cz/item/CS_URS_2021_02/725211603</t>
  </si>
  <si>
    <t>725220842</t>
  </si>
  <si>
    <t>Demontáž van ocelových volně stojících</t>
  </si>
  <si>
    <t>-1613294051</t>
  </si>
  <si>
    <t>https://podminky.urs.cz/item/CS_URS_2021_02/725220842</t>
  </si>
  <si>
    <t>725222116</t>
  </si>
  <si>
    <t>Vana bez armatur výtokových akrylátová se zápachovou uzávěrkou 1700x700 mm</t>
  </si>
  <si>
    <t>-1374578400</t>
  </si>
  <si>
    <t>Vany bez výtokových armatur akrylátové se zápachovou uzávěrkou klasické 1700x700 mm</t>
  </si>
  <si>
    <t>https://podminky.urs.cz/item/CS_URS_2021_02/725222116</t>
  </si>
  <si>
    <t>725310823</t>
  </si>
  <si>
    <t>Demontáž dřez jednoduchý vestavěný v kuchyňských sestavách bez výtokových armatur</t>
  </si>
  <si>
    <t>-1388927993</t>
  </si>
  <si>
    <t>Demontáž dřezů jednodílných bez výtokových armatur vestavěných v kuchyňských sestavách</t>
  </si>
  <si>
    <t>https://podminky.urs.cz/item/CS_URS_2021_02/725310823</t>
  </si>
  <si>
    <t>725311121</t>
  </si>
  <si>
    <t>Dřez jednoduchý nerezový se zápachovou uzávěrkou s odkapávací plochou 560x480 mm a miskou</t>
  </si>
  <si>
    <t>-552872633</t>
  </si>
  <si>
    <t>Dřezy bez výtokových armatur jednoduché se zápachovou uzávěrkou nerezové s odkapávací plochou 560x480 mm a miskou</t>
  </si>
  <si>
    <t>https://podminky.urs.cz/item/CS_URS_2021_02/725311121</t>
  </si>
  <si>
    <t>725535222</t>
  </si>
  <si>
    <t>Ventil pojistný bezpečnostní souprava s redukčním ventilem a výlevkou</t>
  </si>
  <si>
    <t>1631383586</t>
  </si>
  <si>
    <t>Elektrické ohřívače zásobníkové pojistné armatury bezpečnostní souprava s redukčním ventilem a výlevkou</t>
  </si>
  <si>
    <t>https://podminky.urs.cz/item/CS_URS_2021_02/725535222</t>
  </si>
  <si>
    <t>725810811</t>
  </si>
  <si>
    <t>Demontáž ventilů výtokových nástěnných</t>
  </si>
  <si>
    <t>1179534304</t>
  </si>
  <si>
    <t>Demontáž výtokových ventilů nástěnných</t>
  </si>
  <si>
    <t>https://podminky.urs.cz/item/CS_URS_2021_02/725810811</t>
  </si>
  <si>
    <t>725813111</t>
  </si>
  <si>
    <t>Ventil rohový bez připojovací trubičky nebo flexi hadičky G 1/2"</t>
  </si>
  <si>
    <t>177277484</t>
  </si>
  <si>
    <t>Ventily rohové bez připojovací trubičky nebo flexi hadičky G 1/2"</t>
  </si>
  <si>
    <t>https://podminky.urs.cz/item/CS_URS_2021_02/725813111</t>
  </si>
  <si>
    <t>IVR.13601250</t>
  </si>
  <si>
    <t>Flexi hadice k baterii (8x12) - 1/2"FxM 10; 50cm</t>
  </si>
  <si>
    <t>577836779</t>
  </si>
  <si>
    <t>725813112</t>
  </si>
  <si>
    <t>Ventil rohový pračkový G 3/4"</t>
  </si>
  <si>
    <t>1406646256</t>
  </si>
  <si>
    <t>Ventily rohové bez připojovací trubičky nebo flexi hadičky pračkové G 3/4"</t>
  </si>
  <si>
    <t>https://podminky.urs.cz/item/CS_URS_2021_02/725813112</t>
  </si>
  <si>
    <t>725820801</t>
  </si>
  <si>
    <t>Demontáž baterie nástěnné do G 3 / 4</t>
  </si>
  <si>
    <t>1059289938</t>
  </si>
  <si>
    <t>Demontáž baterií nástěnných do G 3/4</t>
  </si>
  <si>
    <t>https://podminky.urs.cz/item/CS_URS_2021_02/725820801</t>
  </si>
  <si>
    <t>725821325</t>
  </si>
  <si>
    <t>Baterie dřezová stojánková páková s otáčivým kulatým ústím a délkou ramínka 220 mm</t>
  </si>
  <si>
    <t>676715413</t>
  </si>
  <si>
    <t>Baterie dřezové stojánkové pákové s otáčivým ústím a délkou ramínka 220 mm</t>
  </si>
  <si>
    <t>https://podminky.urs.cz/item/CS_URS_2021_02/725821325</t>
  </si>
  <si>
    <t>725822611</t>
  </si>
  <si>
    <t>Baterie umyvadlová stojánková páková bez výpusti</t>
  </si>
  <si>
    <t>8529305</t>
  </si>
  <si>
    <t>Baterie umyvadlové stojánkové pákové bez výpusti</t>
  </si>
  <si>
    <t>https://podminky.urs.cz/item/CS_URS_2021_02/725822611</t>
  </si>
  <si>
    <t>725831313</t>
  </si>
  <si>
    <t>Baterie vanová nástěnná páková s příslušenstvím a pohyblivým držákem</t>
  </si>
  <si>
    <t>-869829643</t>
  </si>
  <si>
    <t>Baterie vanové nástěnné pákové s příslušenstvím a pohyblivým držákem</t>
  </si>
  <si>
    <t>https://podminky.urs.cz/item/CS_URS_2021_02/725831313</t>
  </si>
  <si>
    <t>95</t>
  </si>
  <si>
    <t>725861102</t>
  </si>
  <si>
    <t>Zápachová uzávěrka pro umyvadla DN 40</t>
  </si>
  <si>
    <t>1234346695</t>
  </si>
  <si>
    <t>Zápachové uzávěrky zařizovacích předmětů pro umyvadla DN 40</t>
  </si>
  <si>
    <t>https://podminky.urs.cz/item/CS_URS_2021_02/725861102</t>
  </si>
  <si>
    <t>96</t>
  </si>
  <si>
    <t>725862113</t>
  </si>
  <si>
    <t>Zápachová uzávěrka pro dřezy s přípojkou pro pračku nebo myčku DN 40/50</t>
  </si>
  <si>
    <t>-698156903</t>
  </si>
  <si>
    <t>Zápachové uzávěrky zařizovacích předmětů pro dřezy s přípojkou pro pračku nebo myčku DN 40/50</t>
  </si>
  <si>
    <t>https://podminky.urs.cz/item/CS_URS_2021_02/725862113</t>
  </si>
  <si>
    <t>97</t>
  </si>
  <si>
    <t>725864311</t>
  </si>
  <si>
    <t>Zápachová uzávěrka van DN 40/50 s kulovým kloubem na odtoku</t>
  </si>
  <si>
    <t>993467532</t>
  </si>
  <si>
    <t>Zápachové uzávěrky zařizovacích předmětů pro koupací vany s kulovým kloubem na odtoku DN 40/50</t>
  </si>
  <si>
    <t>https://podminky.urs.cz/item/CS_URS_2021_02/725864311</t>
  </si>
  <si>
    <t>98</t>
  </si>
  <si>
    <t>725869101</t>
  </si>
  <si>
    <t>Montáž zápachových uzávěrek umyvadlových do DN 40</t>
  </si>
  <si>
    <t>556097715</t>
  </si>
  <si>
    <t>Zápachové uzávěrky zařizovacích předmětů montáž zápachových uzávěrek umyvadlových do DN 40</t>
  </si>
  <si>
    <t>https://podminky.urs.cz/item/CS_URS_2021_02/725869101</t>
  </si>
  <si>
    <t>99</t>
  </si>
  <si>
    <t>28615602</t>
  </si>
  <si>
    <t>čistící tvarovka odpadní PP DN 75 pro vysoké teploty</t>
  </si>
  <si>
    <t>1308743128</t>
  </si>
  <si>
    <t>https://podminky.urs.cz/item/CS_URS_2021_02/28615602</t>
  </si>
  <si>
    <t>100</t>
  </si>
  <si>
    <t>28615603</t>
  </si>
  <si>
    <t>čistící tvarovka odpadní PP DN 110 pro vysoké teploty</t>
  </si>
  <si>
    <t>1551392678</t>
  </si>
  <si>
    <t>https://podminky.urs.cz/item/CS_URS_2021_02/28615603</t>
  </si>
  <si>
    <t>101</t>
  </si>
  <si>
    <t>HLE.HL21.2</t>
  </si>
  <si>
    <t>Vtok (nálevka) DN32 se zápachovou uzávěrkou a kuličkou pro suchý stav</t>
  </si>
  <si>
    <t>-2113214823</t>
  </si>
  <si>
    <t>102</t>
  </si>
  <si>
    <t>725980123</t>
  </si>
  <si>
    <t>Dvířka 30/30</t>
  </si>
  <si>
    <t>2034010961</t>
  </si>
  <si>
    <t>https://podminky.urs.cz/item/CS_URS_2021_02/725980123</t>
  </si>
  <si>
    <t>103</t>
  </si>
  <si>
    <t>998725102</t>
  </si>
  <si>
    <t>Přesun hmot tonážní pro zařizovací předměty v objektech v přes 6 do 12 m</t>
  </si>
  <si>
    <t>-1336952280</t>
  </si>
  <si>
    <t>Přesun hmot pro zařizovací předměty stanovený z hmotnosti přesunovaného materiálu vodorovná dopravní vzdálenost do 50 m v objektech výšky přes 6 do 12 m</t>
  </si>
  <si>
    <t>https://podminky.urs.cz/item/CS_URS_2021_02/998725102</t>
  </si>
  <si>
    <t>727</t>
  </si>
  <si>
    <t>Zdravotechnika - požární ochrana</t>
  </si>
  <si>
    <t>104</t>
  </si>
  <si>
    <t>727111125</t>
  </si>
  <si>
    <t>Prostup předizolovaného kovového potrubí D 76 mm stěnou tl 10 cm požární odolnost EI 90</t>
  </si>
  <si>
    <t>-1851326388</t>
  </si>
  <si>
    <t>Protipožární trubní ucpávky předizolované kovové potrubí prostup stěnou tloušťky 100 mm požární odolnost EI 90 D 76</t>
  </si>
  <si>
    <t>105</t>
  </si>
  <si>
    <t>727111146</t>
  </si>
  <si>
    <t>Prostup předizolovaného kovového potrubí D 54 mm stěnou tl 15 cm požární odolnost EI 180</t>
  </si>
  <si>
    <t>-1713429624</t>
  </si>
  <si>
    <t>Protipožární trubní ucpávky předizolované kovové potrubí prostup stěnou tloušťky 150 mm požární odolnost EI 180 D 54</t>
  </si>
  <si>
    <t>106</t>
  </si>
  <si>
    <t>727121107</t>
  </si>
  <si>
    <t>Protipožární manžeta prostupu plastového potrubí bez izolace D 110 mm stěnou tl 100 mm požární odolnost EI 90</t>
  </si>
  <si>
    <t>346907328</t>
  </si>
  <si>
    <t>Protipožární ochranné manžety plastového potrubí prostup stěnou tloušťky 100 mm požární odolnost EI 90 D 110</t>
  </si>
  <si>
    <t>https://podminky.urs.cz/item/CS_URS_2021_02/727121107</t>
  </si>
  <si>
    <t xml:space="preserve">Poznámka k položce:_x000d_
Protěsnění prostupů kanalizaci stoupačky v koupelnách pod stropy 6 ks protipožární manžety DN 110 mm.
Stoupačka z kuchyní v 1.PP 1 požární manžeta pod stropem."_x000d_
</t>
  </si>
  <si>
    <t>107</t>
  </si>
  <si>
    <t>783615551</t>
  </si>
  <si>
    <t>Mezinátěr jednonásobný syntetický nátěr potrubí DN do 50 mm</t>
  </si>
  <si>
    <t>-694653015</t>
  </si>
  <si>
    <t>Mezinátěr armatur a kovových potrubí potrubí do DN 50 mm syntetický standardní</t>
  </si>
  <si>
    <t>https://podminky.urs.cz/item/CS_URS_2021_02/783615551</t>
  </si>
  <si>
    <t>108</t>
  </si>
  <si>
    <t>783617601</t>
  </si>
  <si>
    <t>Krycí jednonásobný syntetický nátěr potrubí DN do 50 mm</t>
  </si>
  <si>
    <t>-1350103906</t>
  </si>
  <si>
    <t>Krycí nátěr (email) armatur a kovových potrubí potrubí do DN 50 mm jednonásobný syntetický standardní</t>
  </si>
  <si>
    <t>https://podminky.urs.cz/item/CS_URS_2021_02/783617601</t>
  </si>
  <si>
    <t>109</t>
  </si>
  <si>
    <t>783624651</t>
  </si>
  <si>
    <t>Základní antikorozní jednonásobný akrylátový nátěr potrubí DN do 50 mm</t>
  </si>
  <si>
    <t>1763344050</t>
  </si>
  <si>
    <t>Základní antikorozní nátěr armatur a kovových potrubí jednonásobný potrubí do DN 50 mm akrylátový</t>
  </si>
  <si>
    <t>https://podminky.urs.cz/item/CS_URS_2021_02/783624651</t>
  </si>
  <si>
    <t>Práce a dodávky M</t>
  </si>
  <si>
    <t>23-M</t>
  </si>
  <si>
    <t>Montáže potrubí</t>
  </si>
  <si>
    <t>110</t>
  </si>
  <si>
    <t>230205035</t>
  </si>
  <si>
    <t>Montáž potrubí plastového svařované na tupo nebo elektrospojkou dn 50 mm en 4,6 mm</t>
  </si>
  <si>
    <t>897445038</t>
  </si>
  <si>
    <t>Montáž potrubí PE průměru do 110 mm návin nebo tyč, svařované na tupo nebo elektrospojkou Ø 50, tl. stěny 4,6 mm</t>
  </si>
  <si>
    <t>https://podminky.urs.cz/item/CS_URS_2021_02/230205035</t>
  </si>
  <si>
    <t>plyn přípojka</t>
  </si>
  <si>
    <t>111</t>
  </si>
  <si>
    <t>28613923</t>
  </si>
  <si>
    <t>potrubí plynovodní z PE 100+ opláštěné vrstvou z pěnového PE, SDR 11, 50x4,6 mm</t>
  </si>
  <si>
    <t>128</t>
  </si>
  <si>
    <t>-2105843905</t>
  </si>
  <si>
    <t>https://podminky.urs.cz/item/CS_URS_2021_02/28613923</t>
  </si>
  <si>
    <t>10*1,1 'Přepočtené koeficientem množství</t>
  </si>
  <si>
    <t>09 - Elektrotechnika</t>
  </si>
  <si>
    <t xml:space="preserve">    741 - Elektroinstalace - silnoproud</t>
  </si>
  <si>
    <t xml:space="preserve">    742 - Elektroinstalace - slaboproud</t>
  </si>
  <si>
    <t>741</t>
  </si>
  <si>
    <t>Elektroinstalace - silnoproud</t>
  </si>
  <si>
    <t>74101</t>
  </si>
  <si>
    <t>-329279064</t>
  </si>
  <si>
    <t>Silnoproud - viz samostatný rozpočet</t>
  </si>
  <si>
    <t>742</t>
  </si>
  <si>
    <t>Elektroinstalace - slaboproud</t>
  </si>
  <si>
    <t>74202</t>
  </si>
  <si>
    <t>-1430355688</t>
  </si>
  <si>
    <t>Slaboproud - viz samostatný rozpočet</t>
  </si>
  <si>
    <t>10 - Vedlejší náklady</t>
  </si>
  <si>
    <t xml:space="preserve">    VRN3 - Zařízení staveniště</t>
  </si>
  <si>
    <t xml:space="preserve">    VRN4 - Inženýrská činnost</t>
  </si>
  <si>
    <t>VRN3</t>
  </si>
  <si>
    <t>Zařízení staveniště</t>
  </si>
  <si>
    <t>030001000</t>
  </si>
  <si>
    <t>1024</t>
  </si>
  <si>
    <t>-1950506143</t>
  </si>
  <si>
    <t>Veškeré náklady spojené s vybudováním, provozem a odstraněním zařízení staveniště.</t>
  </si>
  <si>
    <t xml:space="preserve">Poznámka k položce:_x000d_
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 Doprava a osazení mobilních buněk sociálního zařízení – toalety._x000d_
Doprava a osazení dočasného oplocení staveniště._x000d_
Zřízení vnitrostaveništního rozvodu energie do 5 kV od připojení na hlavní přívod na staveništi včetně rozvaděčů pro připojení přenosných zásuvkových skříní, obecné osvětlení staveniště (včetně stožárů a osvětlovacích těles)._x000d_
Zřízení přípojky elektrické energie a vody do vzdálenosti 1 km od obvodu staveniště. Náhradní zdroj elektrické energie. _x000d_
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energií._x000d_
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</si>
  <si>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VRN4</t>
  </si>
  <si>
    <t>Inženýrská činnost</t>
  </si>
  <si>
    <t>044002000</t>
  </si>
  <si>
    <t>Revize elektro 1 byt</t>
  </si>
  <si>
    <t>1226003363</t>
  </si>
  <si>
    <t>Poznámka k položce:_x000d_
Náklady zhotovitele, související s prováděním zkoušek a revizí předepsaných technickými normami nebo objednatelem a které jsou pro provedení díla nezbytné.</t>
  </si>
  <si>
    <t>045002000</t>
  </si>
  <si>
    <t>Kompletační a koordinační činnost</t>
  </si>
  <si>
    <t>1326700953</t>
  </si>
  <si>
    <t>Poznámka k položce:_x000d_
Koordinace stavebních a technologických dodávek stavby._x000d_
Náklady na individuální zkoušky dodaných a smontovaných technologických zařízení včetně komplexního vyzkoušení.</t>
  </si>
  <si>
    <t>VRN001</t>
  </si>
  <si>
    <t>Revize plyn 1 byt</t>
  </si>
  <si>
    <t>-861447888</t>
  </si>
  <si>
    <t>VRN002</t>
  </si>
  <si>
    <t>Revize elektro spol. prostory</t>
  </si>
  <si>
    <t>109255402</t>
  </si>
  <si>
    <t>VRN003</t>
  </si>
  <si>
    <t>Vyvzorkování materiálů</t>
  </si>
  <si>
    <t>246585790</t>
  </si>
  <si>
    <t>Poznámka k položce:_x000d_
Vzorky omítky, odstínů, dveří, obkladů, podlah atd.</t>
  </si>
  <si>
    <t>VRN004</t>
  </si>
  <si>
    <t>Výtažné a odtrhové zkoušky</t>
  </si>
  <si>
    <t>1515993018</t>
  </si>
  <si>
    <t>VRN005</t>
  </si>
  <si>
    <t>Revize hromosvodu</t>
  </si>
  <si>
    <t>1375738255</t>
  </si>
  <si>
    <t>VRN006</t>
  </si>
  <si>
    <t>Dokumentace skutečného provedení</t>
  </si>
  <si>
    <t>246464663</t>
  </si>
  <si>
    <t>SEZNAM FIGUR</t>
  </si>
  <si>
    <t>Výměra</t>
  </si>
  <si>
    <t xml:space="preserve"> 03</t>
  </si>
  <si>
    <t>F0001</t>
  </si>
  <si>
    <t>DEK Střecha ST.2006A</t>
  </si>
  <si>
    <t>171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</si>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</sst>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6121" TargetMode="External" /><Relationship Id="rId2" Type="http://schemas.openxmlformats.org/officeDocument/2006/relationships/hyperlink" Target="https://podminky.urs.cz/item/CS_URS_2021_02/113107111" TargetMode="External" /><Relationship Id="rId3" Type="http://schemas.openxmlformats.org/officeDocument/2006/relationships/hyperlink" Target="https://podminky.urs.cz/item/CS_URS_2021_02/962032230" TargetMode="External" /><Relationship Id="rId4" Type="http://schemas.openxmlformats.org/officeDocument/2006/relationships/hyperlink" Target="https://podminky.urs.cz/item/CS_URS_2021_02/962032231" TargetMode="External" /><Relationship Id="rId5" Type="http://schemas.openxmlformats.org/officeDocument/2006/relationships/hyperlink" Target="https://podminky.urs.cz/item/CS_URS_2021_02/962032641" TargetMode="External" /><Relationship Id="rId6" Type="http://schemas.openxmlformats.org/officeDocument/2006/relationships/hyperlink" Target="https://podminky.urs.cz/item/CS_URS_2021_02/965081223" TargetMode="External" /><Relationship Id="rId7" Type="http://schemas.openxmlformats.org/officeDocument/2006/relationships/hyperlink" Target="https://podminky.urs.cz/item/CS_URS_2021_02/965081601" TargetMode="External" /><Relationship Id="rId8" Type="http://schemas.openxmlformats.org/officeDocument/2006/relationships/hyperlink" Target="https://podminky.urs.cz/item/CS_URS_2021_02/965083122" TargetMode="External" /><Relationship Id="rId9" Type="http://schemas.openxmlformats.org/officeDocument/2006/relationships/hyperlink" Target="https://podminky.urs.cz/item/CS_URS_2021_02/966031313" TargetMode="External" /><Relationship Id="rId10" Type="http://schemas.openxmlformats.org/officeDocument/2006/relationships/hyperlink" Target="https://podminky.urs.cz/item/CS_URS_2021_02/968062375" TargetMode="External" /><Relationship Id="rId11" Type="http://schemas.openxmlformats.org/officeDocument/2006/relationships/hyperlink" Target="https://podminky.urs.cz/item/CS_URS_2021_02/968062456" TargetMode="External" /><Relationship Id="rId12" Type="http://schemas.openxmlformats.org/officeDocument/2006/relationships/hyperlink" Target="https://podminky.urs.cz/item/CS_URS_2021_02/971033541" TargetMode="External" /><Relationship Id="rId13" Type="http://schemas.openxmlformats.org/officeDocument/2006/relationships/hyperlink" Target="https://podminky.urs.cz/item/CS_URS_2021_02/971033651" TargetMode="External" /><Relationship Id="rId14" Type="http://schemas.openxmlformats.org/officeDocument/2006/relationships/hyperlink" Target="https://podminky.urs.cz/item/CS_URS_2021_02/978012191" TargetMode="External" /><Relationship Id="rId15" Type="http://schemas.openxmlformats.org/officeDocument/2006/relationships/hyperlink" Target="https://podminky.urs.cz/item/CS_URS_2021_02/978013191" TargetMode="External" /><Relationship Id="rId16" Type="http://schemas.openxmlformats.org/officeDocument/2006/relationships/hyperlink" Target="https://podminky.urs.cz/item/CS_URS_2021_02/978015391" TargetMode="External" /><Relationship Id="rId17" Type="http://schemas.openxmlformats.org/officeDocument/2006/relationships/hyperlink" Target="https://podminky.urs.cz/item/CS_URS_2021_02/978059541" TargetMode="External" /><Relationship Id="rId18" Type="http://schemas.openxmlformats.org/officeDocument/2006/relationships/hyperlink" Target="https://podminky.urs.cz/item/CS_URS_2021_02/997013212" TargetMode="External" /><Relationship Id="rId19" Type="http://schemas.openxmlformats.org/officeDocument/2006/relationships/hyperlink" Target="https://podminky.urs.cz/item/CS_URS_2021_02/997013501" TargetMode="External" /><Relationship Id="rId20" Type="http://schemas.openxmlformats.org/officeDocument/2006/relationships/hyperlink" Target="https://podminky.urs.cz/item/CS_URS_2021_02/997013509" TargetMode="External" /><Relationship Id="rId21" Type="http://schemas.openxmlformats.org/officeDocument/2006/relationships/hyperlink" Target="https://podminky.urs.cz/item/CS_URS_2021_02/997013631" TargetMode="External" /><Relationship Id="rId22" Type="http://schemas.openxmlformats.org/officeDocument/2006/relationships/hyperlink" Target="https://podminky.urs.cz/item/CS_URS_2021_02/997221131" TargetMode="External" /><Relationship Id="rId23" Type="http://schemas.openxmlformats.org/officeDocument/2006/relationships/hyperlink" Target="https://podminky.urs.cz/item/CS_URS_2021_02/762331813" TargetMode="External" /><Relationship Id="rId24" Type="http://schemas.openxmlformats.org/officeDocument/2006/relationships/hyperlink" Target="https://podminky.urs.cz/item/CS_URS_2021_02/762341811" TargetMode="External" /><Relationship Id="rId25" Type="http://schemas.openxmlformats.org/officeDocument/2006/relationships/hyperlink" Target="https://podminky.urs.cz/item/CS_URS_2021_02/762522811" TargetMode="External" /><Relationship Id="rId26" Type="http://schemas.openxmlformats.org/officeDocument/2006/relationships/hyperlink" Target="https://podminky.urs.cz/item/CS_URS_2021_02/764001821" TargetMode="External" /><Relationship Id="rId27" Type="http://schemas.openxmlformats.org/officeDocument/2006/relationships/hyperlink" Target="https://podminky.urs.cz/item/CS_URS_2021_02/764001851" TargetMode="External" /><Relationship Id="rId28" Type="http://schemas.openxmlformats.org/officeDocument/2006/relationships/hyperlink" Target="https://podminky.urs.cz/item/CS_URS_2021_02/764001871" TargetMode="External" /><Relationship Id="rId29" Type="http://schemas.openxmlformats.org/officeDocument/2006/relationships/hyperlink" Target="https://podminky.urs.cz/item/CS_URS_2021_02/764001891" TargetMode="External" /><Relationship Id="rId30" Type="http://schemas.openxmlformats.org/officeDocument/2006/relationships/hyperlink" Target="https://podminky.urs.cz/item/CS_URS_2021_02/764002812" TargetMode="External" /><Relationship Id="rId31" Type="http://schemas.openxmlformats.org/officeDocument/2006/relationships/hyperlink" Target="https://podminky.urs.cz/item/CS_URS_2021_02/764002821" TargetMode="External" /><Relationship Id="rId32" Type="http://schemas.openxmlformats.org/officeDocument/2006/relationships/hyperlink" Target="https://podminky.urs.cz/item/CS_URS_2021_02/764002831" TargetMode="External" /><Relationship Id="rId33" Type="http://schemas.openxmlformats.org/officeDocument/2006/relationships/hyperlink" Target="https://podminky.urs.cz/item/CS_URS_2021_02/764002851" TargetMode="External" /><Relationship Id="rId34" Type="http://schemas.openxmlformats.org/officeDocument/2006/relationships/hyperlink" Target="https://podminky.urs.cz/item/CS_URS_2021_02/764004801" TargetMode="External" /><Relationship Id="rId35" Type="http://schemas.openxmlformats.org/officeDocument/2006/relationships/hyperlink" Target="https://podminky.urs.cz/item/CS_URS_2021_02/764004861" TargetMode="External" /><Relationship Id="rId36" Type="http://schemas.openxmlformats.org/officeDocument/2006/relationships/hyperlink" Target="https://podminky.urs.cz/item/CS_URS_2021_02/766441821" TargetMode="External" /><Relationship Id="rId37" Type="http://schemas.openxmlformats.org/officeDocument/2006/relationships/hyperlink" Target="https://podminky.urs.cz/item/CS_URS_2021_02/766812830" TargetMode="External" /><Relationship Id="rId38" Type="http://schemas.openxmlformats.org/officeDocument/2006/relationships/hyperlink" Target="https://podminky.urs.cz/item/CS_URS_2021_02/766825821" TargetMode="External" /><Relationship Id="rId39" Type="http://schemas.openxmlformats.org/officeDocument/2006/relationships/hyperlink" Target="https://podminky.urs.cz/item/CS_URS_2021_02/771531801" TargetMode="External" /><Relationship Id="rId40" Type="http://schemas.openxmlformats.org/officeDocument/2006/relationships/hyperlink" Target="https://podminky.urs.cz/item/CS_URS_2021_02/776201812" TargetMode="External" /><Relationship Id="rId41" Type="http://schemas.openxmlformats.org/officeDocument/2006/relationships/hyperlink" Target="https://podminky.urs.cz/item/CS_URS_2021_02/776410811" TargetMode="External" /><Relationship Id="rId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312211" TargetMode="External" /><Relationship Id="rId2" Type="http://schemas.openxmlformats.org/officeDocument/2006/relationships/hyperlink" Target="https://podminky.urs.cz/item/CS_URS_2021_02/151101101" TargetMode="External" /><Relationship Id="rId3" Type="http://schemas.openxmlformats.org/officeDocument/2006/relationships/hyperlink" Target="https://podminky.urs.cz/item/CS_URS_2021_02/151101111" TargetMode="External" /><Relationship Id="rId4" Type="http://schemas.openxmlformats.org/officeDocument/2006/relationships/hyperlink" Target="https://podminky.urs.cz/item/CS_URS_2021_02/162751137" TargetMode="External" /><Relationship Id="rId5" Type="http://schemas.openxmlformats.org/officeDocument/2006/relationships/hyperlink" Target="https://podminky.urs.cz/item/CS_URS_2021_02/162751119" TargetMode="External" /><Relationship Id="rId6" Type="http://schemas.openxmlformats.org/officeDocument/2006/relationships/hyperlink" Target="https://podminky.urs.cz/item/CS_URS_2021_02/171201231" TargetMode="External" /><Relationship Id="rId7" Type="http://schemas.openxmlformats.org/officeDocument/2006/relationships/hyperlink" Target="https://podminky.urs.cz/item/CS_URS_2021_02/174151101" TargetMode="External" /><Relationship Id="rId8" Type="http://schemas.openxmlformats.org/officeDocument/2006/relationships/hyperlink" Target="https://podminky.urs.cz/item/CS_URS_2021_02/181311103" TargetMode="External" /><Relationship Id="rId9" Type="http://schemas.openxmlformats.org/officeDocument/2006/relationships/hyperlink" Target="https://podminky.urs.cz/item/CS_URS_2021_02/181411132" TargetMode="External" /><Relationship Id="rId10" Type="http://schemas.openxmlformats.org/officeDocument/2006/relationships/hyperlink" Target="https://podminky.urs.cz/item/CS_URS_2021_02/00572410" TargetMode="External" /><Relationship Id="rId11" Type="http://schemas.openxmlformats.org/officeDocument/2006/relationships/hyperlink" Target="https://podminky.urs.cz/item/CS_URS_2021_02/181912111" TargetMode="External" /><Relationship Id="rId12" Type="http://schemas.openxmlformats.org/officeDocument/2006/relationships/hyperlink" Target="https://podminky.urs.cz/item/CS_URS_2021_02/319202213" TargetMode="External" /><Relationship Id="rId13" Type="http://schemas.openxmlformats.org/officeDocument/2006/relationships/hyperlink" Target="https://podminky.urs.cz/item/CS_URS_2021_02/451577877" TargetMode="External" /><Relationship Id="rId14" Type="http://schemas.openxmlformats.org/officeDocument/2006/relationships/hyperlink" Target="https://podminky.urs.cz/item/CS_URS_2021_02/637211121" TargetMode="External" /><Relationship Id="rId15" Type="http://schemas.openxmlformats.org/officeDocument/2006/relationships/hyperlink" Target="https://podminky.urs.cz/item/CS_URS_2021_02/611325411" TargetMode="External" /><Relationship Id="rId16" Type="http://schemas.openxmlformats.org/officeDocument/2006/relationships/hyperlink" Target="https://podminky.urs.cz/item/CS_URS_2021_02/612821002" TargetMode="External" /><Relationship Id="rId17" Type="http://schemas.openxmlformats.org/officeDocument/2006/relationships/hyperlink" Target="https://podminky.urs.cz/item/CS_URS_2021_02/619999031" TargetMode="External" /><Relationship Id="rId18" Type="http://schemas.openxmlformats.org/officeDocument/2006/relationships/hyperlink" Target="https://podminky.urs.cz/item/CS_URS_2021_02/622131121" TargetMode="External" /><Relationship Id="rId19" Type="http://schemas.openxmlformats.org/officeDocument/2006/relationships/hyperlink" Target="https://podminky.urs.cz/item/CS_URS_2021_02/622311121" TargetMode="External" /><Relationship Id="rId20" Type="http://schemas.openxmlformats.org/officeDocument/2006/relationships/hyperlink" Target="https://podminky.urs.cz/item/CS_URS_2021_02/629995101" TargetMode="External" /><Relationship Id="rId21" Type="http://schemas.openxmlformats.org/officeDocument/2006/relationships/hyperlink" Target="https://podminky.urs.cz/item/CS_URS_2021_02/629995223" TargetMode="External" /><Relationship Id="rId22" Type="http://schemas.openxmlformats.org/officeDocument/2006/relationships/hyperlink" Target="https://podminky.urs.cz/item/CS_URS_2021_02/985131311" TargetMode="External" /><Relationship Id="rId23" Type="http://schemas.openxmlformats.org/officeDocument/2006/relationships/hyperlink" Target="https://podminky.urs.cz/item/CS_URS_2021_02/212312111" TargetMode="External" /><Relationship Id="rId24" Type="http://schemas.openxmlformats.org/officeDocument/2006/relationships/hyperlink" Target="https://podminky.urs.cz/item/CS_URS_2021_02/212750103" TargetMode="External" /><Relationship Id="rId25" Type="http://schemas.openxmlformats.org/officeDocument/2006/relationships/hyperlink" Target="https://podminky.urs.cz/item/CS_URS_2021_02/894812201" TargetMode="External" /><Relationship Id="rId26" Type="http://schemas.openxmlformats.org/officeDocument/2006/relationships/hyperlink" Target="https://podminky.urs.cz/item/CS_URS_2021_02/894812232" TargetMode="External" /><Relationship Id="rId27" Type="http://schemas.openxmlformats.org/officeDocument/2006/relationships/hyperlink" Target="https://podminky.urs.cz/item/CS_URS_2021_02/894812255" TargetMode="External" /><Relationship Id="rId28" Type="http://schemas.openxmlformats.org/officeDocument/2006/relationships/hyperlink" Target="https://podminky.urs.cz/item/CS_URS_2021_02/899661312" TargetMode="External" /><Relationship Id="rId29" Type="http://schemas.openxmlformats.org/officeDocument/2006/relationships/hyperlink" Target="https://podminky.urs.cz/item/CS_URS_2021_02/69311098" TargetMode="External" /><Relationship Id="rId30" Type="http://schemas.openxmlformats.org/officeDocument/2006/relationships/hyperlink" Target="https://podminky.urs.cz/item/CS_URS_2021_02/952901111" TargetMode="External" /><Relationship Id="rId31" Type="http://schemas.openxmlformats.org/officeDocument/2006/relationships/hyperlink" Target="https://podminky.urs.cz/item/CS_URS_2021_02/997013211" TargetMode="External" /><Relationship Id="rId32" Type="http://schemas.openxmlformats.org/officeDocument/2006/relationships/hyperlink" Target="https://podminky.urs.cz/item/CS_URS_2021_02/997013501" TargetMode="External" /><Relationship Id="rId33" Type="http://schemas.openxmlformats.org/officeDocument/2006/relationships/hyperlink" Target="https://podminky.urs.cz/item/CS_URS_2021_02/997013509" TargetMode="External" /><Relationship Id="rId34" Type="http://schemas.openxmlformats.org/officeDocument/2006/relationships/hyperlink" Target="https://podminky.urs.cz/item/CS_URS_2021_02/997013631" TargetMode="External" /><Relationship Id="rId35" Type="http://schemas.openxmlformats.org/officeDocument/2006/relationships/hyperlink" Target="https://podminky.urs.cz/item/CS_URS_2021_02/997221131" TargetMode="External" /><Relationship Id="rId36" Type="http://schemas.openxmlformats.org/officeDocument/2006/relationships/hyperlink" Target="https://podminky.urs.cz/item/CS_URS_2021_02/998018001" TargetMode="External" /><Relationship Id="rId37" Type="http://schemas.openxmlformats.org/officeDocument/2006/relationships/hyperlink" Target="https://podminky.urs.cz/item/CS_URS_2021_02/711112001" TargetMode="External" /><Relationship Id="rId38" Type="http://schemas.openxmlformats.org/officeDocument/2006/relationships/hyperlink" Target="https://podminky.urs.cz/item/CS_URS_2021_02/11163150" TargetMode="External" /><Relationship Id="rId39" Type="http://schemas.openxmlformats.org/officeDocument/2006/relationships/hyperlink" Target="https://podminky.urs.cz/item/CS_URS_2021_02/711142559" TargetMode="External" /><Relationship Id="rId40" Type="http://schemas.openxmlformats.org/officeDocument/2006/relationships/hyperlink" Target="https://podminky.urs.cz/item/CS_URS_2021_02/62853004" TargetMode="External" /><Relationship Id="rId41" Type="http://schemas.openxmlformats.org/officeDocument/2006/relationships/hyperlink" Target="https://podminky.urs.cz/item/CS_URS_2021_02/711142559" TargetMode="External" /><Relationship Id="rId42" Type="http://schemas.openxmlformats.org/officeDocument/2006/relationships/hyperlink" Target="https://podminky.urs.cz/item/CS_URS_2021_02/62855001" TargetMode="External" /><Relationship Id="rId43" Type="http://schemas.openxmlformats.org/officeDocument/2006/relationships/hyperlink" Target="https://podminky.urs.cz/item/CS_URS_2021_02/711161215" TargetMode="External" /><Relationship Id="rId44" Type="http://schemas.openxmlformats.org/officeDocument/2006/relationships/hyperlink" Target="https://podminky.urs.cz/item/CS_URS_2021_02/711161384" TargetMode="External" /><Relationship Id="rId45" Type="http://schemas.openxmlformats.org/officeDocument/2006/relationships/hyperlink" Target="https://podminky.urs.cz/item/CS_URS_2021_02/998711201" TargetMode="External" /><Relationship Id="rId46" Type="http://schemas.openxmlformats.org/officeDocument/2006/relationships/hyperlink" Target="https://podminky.urs.cz/item/CS_URS_2021_02/784181101" TargetMode="External" /><Relationship Id="rId47" Type="http://schemas.openxmlformats.org/officeDocument/2006/relationships/hyperlink" Target="https://podminky.urs.cz/item/CS_URS_2021_02/784191007" TargetMode="External" /><Relationship Id="rId48" Type="http://schemas.openxmlformats.org/officeDocument/2006/relationships/hyperlink" Target="https://podminky.urs.cz/item/CS_URS_2021_02/784221101" TargetMode="External" /><Relationship Id="rId49" Type="http://schemas.openxmlformats.org/officeDocument/2006/relationships/hyperlink" Target="https://podminky.urs.cz/item/CS_URS_2021_02/784321001" TargetMode="External" /><Relationship Id="rId5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4231127" TargetMode="External" /><Relationship Id="rId2" Type="http://schemas.openxmlformats.org/officeDocument/2006/relationships/hyperlink" Target="https://podminky.urs.cz/item/CS_URS_2021_02/314231164" TargetMode="External" /><Relationship Id="rId3" Type="http://schemas.openxmlformats.org/officeDocument/2006/relationships/hyperlink" Target="https://podminky.urs.cz/item/CS_URS_2021_02/417321515" TargetMode="External" /><Relationship Id="rId4" Type="http://schemas.openxmlformats.org/officeDocument/2006/relationships/hyperlink" Target="https://podminky.urs.cz/item/CS_URS_2021_02/417351115" TargetMode="External" /><Relationship Id="rId5" Type="http://schemas.openxmlformats.org/officeDocument/2006/relationships/hyperlink" Target="https://podminky.urs.cz/item/CS_URS_2021_02/417351116" TargetMode="External" /><Relationship Id="rId6" Type="http://schemas.openxmlformats.org/officeDocument/2006/relationships/hyperlink" Target="https://podminky.urs.cz/item/CS_URS_2021_02/417361821" TargetMode="External" /><Relationship Id="rId7" Type="http://schemas.openxmlformats.org/officeDocument/2006/relationships/hyperlink" Target="https://podminky.urs.cz/item/CS_URS_2021_02/997013213" TargetMode="External" /><Relationship Id="rId8" Type="http://schemas.openxmlformats.org/officeDocument/2006/relationships/hyperlink" Target="https://podminky.urs.cz/item/CS_URS_2021_02/997013219" TargetMode="External" /><Relationship Id="rId9" Type="http://schemas.openxmlformats.org/officeDocument/2006/relationships/hyperlink" Target="https://podminky.urs.cz/item/CS_URS_2021_02/997013501" TargetMode="External" /><Relationship Id="rId10" Type="http://schemas.openxmlformats.org/officeDocument/2006/relationships/hyperlink" Target="https://podminky.urs.cz/item/CS_URS_2021_02/997013509" TargetMode="External" /><Relationship Id="rId11" Type="http://schemas.openxmlformats.org/officeDocument/2006/relationships/hyperlink" Target="https://podminky.urs.cz/item/CS_URS_2021_02/997013631" TargetMode="External" /><Relationship Id="rId12" Type="http://schemas.openxmlformats.org/officeDocument/2006/relationships/hyperlink" Target="https://podminky.urs.cz/item/CS_URS_2021_02/998018002" TargetMode="External" /><Relationship Id="rId13" Type="http://schemas.openxmlformats.org/officeDocument/2006/relationships/hyperlink" Target="https://podminky.urs.cz/item/CS_URS_2021_02/712640862" TargetMode="External" /><Relationship Id="rId14" Type="http://schemas.openxmlformats.org/officeDocument/2006/relationships/hyperlink" Target="https://podminky.urs.cz/item/CS_URS_2021_02/712600845" TargetMode="External" /><Relationship Id="rId15" Type="http://schemas.openxmlformats.org/officeDocument/2006/relationships/hyperlink" Target="https://podminky.urs.cz/item/CS_URS_2021_02/762083111" TargetMode="External" /><Relationship Id="rId16" Type="http://schemas.openxmlformats.org/officeDocument/2006/relationships/hyperlink" Target="https://podminky.urs.cz/item/CS_URS_2021_02/762333132" TargetMode="External" /><Relationship Id="rId17" Type="http://schemas.openxmlformats.org/officeDocument/2006/relationships/hyperlink" Target="https://podminky.urs.cz/item/CS_URS_2021_02/60512131" TargetMode="External" /><Relationship Id="rId18" Type="http://schemas.openxmlformats.org/officeDocument/2006/relationships/hyperlink" Target="https://podminky.urs.cz/item/CS_URS_2021_02/762333133" TargetMode="External" /><Relationship Id="rId19" Type="http://schemas.openxmlformats.org/officeDocument/2006/relationships/hyperlink" Target="https://podminky.urs.cz/item/CS_URS_2021_02/60512136" TargetMode="External" /><Relationship Id="rId20" Type="http://schemas.openxmlformats.org/officeDocument/2006/relationships/hyperlink" Target="https://podminky.urs.cz/item/CS_URS_2021_02/762342314" TargetMode="External" /><Relationship Id="rId21" Type="http://schemas.openxmlformats.org/officeDocument/2006/relationships/hyperlink" Target="https://podminky.urs.cz/item/CS_URS_2021_02/60514106" TargetMode="External" /><Relationship Id="rId22" Type="http://schemas.openxmlformats.org/officeDocument/2006/relationships/hyperlink" Target="https://podminky.urs.cz/item/CS_URS_2021_02/762342441" TargetMode="External" /><Relationship Id="rId23" Type="http://schemas.openxmlformats.org/officeDocument/2006/relationships/hyperlink" Target="https://podminky.urs.cz/item/CS_URS_2021_02/60514106" TargetMode="External" /><Relationship Id="rId24" Type="http://schemas.openxmlformats.org/officeDocument/2006/relationships/hyperlink" Target="https://podminky.urs.cz/item/CS_URS_2021_02/762342811" TargetMode="External" /><Relationship Id="rId25" Type="http://schemas.openxmlformats.org/officeDocument/2006/relationships/hyperlink" Target="https://podminky.urs.cz/item/CS_URS_2021_02/762395000" TargetMode="External" /><Relationship Id="rId26" Type="http://schemas.openxmlformats.org/officeDocument/2006/relationships/hyperlink" Target="https://podminky.urs.cz/item/CS_URS_2021_02/762795000" TargetMode="External" /><Relationship Id="rId27" Type="http://schemas.openxmlformats.org/officeDocument/2006/relationships/hyperlink" Target="https://podminky.urs.cz/item/CS_URS_2021_02/998762102" TargetMode="External" /><Relationship Id="rId28" Type="http://schemas.openxmlformats.org/officeDocument/2006/relationships/hyperlink" Target="https://podminky.urs.cz/item/CS_URS_2021_02/764001821" TargetMode="External" /><Relationship Id="rId29" Type="http://schemas.openxmlformats.org/officeDocument/2006/relationships/hyperlink" Target="https://podminky.urs.cz/item/CS_URS_2021_02/764001861" TargetMode="External" /><Relationship Id="rId30" Type="http://schemas.openxmlformats.org/officeDocument/2006/relationships/hyperlink" Target="https://podminky.urs.cz/item/CS_URS_2021_02/764001881" TargetMode="External" /><Relationship Id="rId31" Type="http://schemas.openxmlformats.org/officeDocument/2006/relationships/hyperlink" Target="https://podminky.urs.cz/item/CS_URS_2021_02/764002812" TargetMode="External" /><Relationship Id="rId32" Type="http://schemas.openxmlformats.org/officeDocument/2006/relationships/hyperlink" Target="https://podminky.urs.cz/item/CS_URS_2021_02/764002821" TargetMode="External" /><Relationship Id="rId33" Type="http://schemas.openxmlformats.org/officeDocument/2006/relationships/hyperlink" Target="https://podminky.urs.cz/item/CS_URS_2021_02/764002891" TargetMode="External" /><Relationship Id="rId34" Type="http://schemas.openxmlformats.org/officeDocument/2006/relationships/hyperlink" Target="https://podminky.urs.cz/item/CS_URS_2021_02/764003801" TargetMode="External" /><Relationship Id="rId35" Type="http://schemas.openxmlformats.org/officeDocument/2006/relationships/hyperlink" Target="https://podminky.urs.cz/item/CS_URS_2021_02/764004801" TargetMode="External" /><Relationship Id="rId36" Type="http://schemas.openxmlformats.org/officeDocument/2006/relationships/hyperlink" Target="https://podminky.urs.cz/item/CS_URS_2021_02/764004861" TargetMode="External" /><Relationship Id="rId37" Type="http://schemas.openxmlformats.org/officeDocument/2006/relationships/hyperlink" Target="https://podminky.urs.cz/item/CS_URS_2021_02/764111653" TargetMode="External" /><Relationship Id="rId38" Type="http://schemas.openxmlformats.org/officeDocument/2006/relationships/hyperlink" Target="https://podminky.urs.cz/item/CS_URS_2021_02/764203156" TargetMode="External" /><Relationship Id="rId39" Type="http://schemas.openxmlformats.org/officeDocument/2006/relationships/hyperlink" Target="https://podminky.urs.cz/item/CS_URS_2021_02/55349664" TargetMode="External" /><Relationship Id="rId40" Type="http://schemas.openxmlformats.org/officeDocument/2006/relationships/hyperlink" Target="https://podminky.urs.cz/item/CS_URS_2021_02/55344642" TargetMode="External" /><Relationship Id="rId41" Type="http://schemas.openxmlformats.org/officeDocument/2006/relationships/hyperlink" Target="https://podminky.urs.cz/item/CS_URS_2021_02/764211625" TargetMode="External" /><Relationship Id="rId42" Type="http://schemas.openxmlformats.org/officeDocument/2006/relationships/hyperlink" Target="https://podminky.urs.cz/item/CS_URS_2021_02/764211655" TargetMode="External" /><Relationship Id="rId43" Type="http://schemas.openxmlformats.org/officeDocument/2006/relationships/hyperlink" Target="https://podminky.urs.cz/item/CS_URS_2021_02/764212613" TargetMode="External" /><Relationship Id="rId44" Type="http://schemas.openxmlformats.org/officeDocument/2006/relationships/hyperlink" Target="https://podminky.urs.cz/item/CS_URS_2021_02/764212621" TargetMode="External" /><Relationship Id="rId45" Type="http://schemas.openxmlformats.org/officeDocument/2006/relationships/hyperlink" Target="https://podminky.urs.cz/item/CS_URS_2021_02/764212665" TargetMode="External" /><Relationship Id="rId46" Type="http://schemas.openxmlformats.org/officeDocument/2006/relationships/hyperlink" Target="https://podminky.urs.cz/item/CS_URS_2021_02/764213652" TargetMode="External" /><Relationship Id="rId47" Type="http://schemas.openxmlformats.org/officeDocument/2006/relationships/hyperlink" Target="https://podminky.urs.cz/item/CS_URS_2021_02/764312616" TargetMode="External" /><Relationship Id="rId48" Type="http://schemas.openxmlformats.org/officeDocument/2006/relationships/hyperlink" Target="https://podminky.urs.cz/item/CS_URS_2021_02/764314612" TargetMode="External" /><Relationship Id="rId49" Type="http://schemas.openxmlformats.org/officeDocument/2006/relationships/hyperlink" Target="https://podminky.urs.cz/item/CS_URS_2021_02/764511602" TargetMode="External" /><Relationship Id="rId50" Type="http://schemas.openxmlformats.org/officeDocument/2006/relationships/hyperlink" Target="https://podminky.urs.cz/item/CS_URS_2021_02/764511622" TargetMode="External" /><Relationship Id="rId51" Type="http://schemas.openxmlformats.org/officeDocument/2006/relationships/hyperlink" Target="https://podminky.urs.cz/item/CS_URS_2021_02/764511642" TargetMode="External" /><Relationship Id="rId52" Type="http://schemas.openxmlformats.org/officeDocument/2006/relationships/hyperlink" Target="https://podminky.urs.cz/item/CS_URS_2021_02/998764102" TargetMode="External" /><Relationship Id="rId53" Type="http://schemas.openxmlformats.org/officeDocument/2006/relationships/hyperlink" Target="https://podminky.urs.cz/item/CS_URS_2021_02/765191021" TargetMode="External" /><Relationship Id="rId54" Type="http://schemas.openxmlformats.org/officeDocument/2006/relationships/hyperlink" Target="https://podminky.urs.cz/item/CS_URS_2021_02/28329036" TargetMode="External" /><Relationship Id="rId55" Type="http://schemas.openxmlformats.org/officeDocument/2006/relationships/hyperlink" Target="https://podminky.urs.cz/item/CS_URS_2021_02/765191031" TargetMode="External" /><Relationship Id="rId56" Type="http://schemas.openxmlformats.org/officeDocument/2006/relationships/hyperlink" Target="https://podminky.urs.cz/item/CS_URS_2021_02/28329303" TargetMode="External" /><Relationship Id="rId57" Type="http://schemas.openxmlformats.org/officeDocument/2006/relationships/hyperlink" Target="https://podminky.urs.cz/item/CS_URS_2021_02/765192001" TargetMode="External" /><Relationship Id="rId58" Type="http://schemas.openxmlformats.org/officeDocument/2006/relationships/hyperlink" Target="https://podminky.urs.cz/item/CS_URS_2021_02/998765102" TargetMode="External" /><Relationship Id="rId59" Type="http://schemas.openxmlformats.org/officeDocument/2006/relationships/hyperlink" Target="https://podminky.urs.cz/item/CS_URS_2021_02/767851104" TargetMode="External" /><Relationship Id="rId60" Type="http://schemas.openxmlformats.org/officeDocument/2006/relationships/hyperlink" Target="https://podminky.urs.cz/item/CS_URS_2021_02/767851803" TargetMode="External" /><Relationship Id="rId61" Type="http://schemas.openxmlformats.org/officeDocument/2006/relationships/hyperlink" Target="https://podminky.urs.cz/item/CS_URS_2021_02/767881128" TargetMode="External" /><Relationship Id="rId62" Type="http://schemas.openxmlformats.org/officeDocument/2006/relationships/hyperlink" Target="https://podminky.urs.cz/item/CS_URS_2021_02/70921373" TargetMode="External" /><Relationship Id="rId63" Type="http://schemas.openxmlformats.org/officeDocument/2006/relationships/hyperlink" Target="https://podminky.urs.cz/item/CS_URS_2021_02/998767202" TargetMode="External" /><Relationship Id="rId6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0239211" TargetMode="External" /><Relationship Id="rId2" Type="http://schemas.openxmlformats.org/officeDocument/2006/relationships/hyperlink" Target="https://podminky.urs.cz/item/CS_URS_2021_02/317944321" TargetMode="External" /><Relationship Id="rId3" Type="http://schemas.openxmlformats.org/officeDocument/2006/relationships/hyperlink" Target="https://podminky.urs.cz/item/CS_URS_2021_02/346244381" TargetMode="External" /><Relationship Id="rId4" Type="http://schemas.openxmlformats.org/officeDocument/2006/relationships/hyperlink" Target="https://podminky.urs.cz/item/CS_URS_2021_02/611321145" TargetMode="External" /><Relationship Id="rId5" Type="http://schemas.openxmlformats.org/officeDocument/2006/relationships/hyperlink" Target="https://podminky.urs.cz/item/CS_URS_2021_02/622321121" TargetMode="External" /><Relationship Id="rId6" Type="http://schemas.openxmlformats.org/officeDocument/2006/relationships/hyperlink" Target="https://podminky.urs.cz/item/CS_URS_2021_02/949111122" TargetMode="External" /><Relationship Id="rId7" Type="http://schemas.openxmlformats.org/officeDocument/2006/relationships/hyperlink" Target="https://podminky.urs.cz/item/CS_URS_2021_02/949111222" TargetMode="External" /><Relationship Id="rId8" Type="http://schemas.openxmlformats.org/officeDocument/2006/relationships/hyperlink" Target="https://podminky.urs.cz/item/CS_URS_2021_02/949121822" TargetMode="External" /><Relationship Id="rId9" Type="http://schemas.openxmlformats.org/officeDocument/2006/relationships/hyperlink" Target="https://podminky.urs.cz/item/CS_URS_2021_02/974031164" TargetMode="External" /><Relationship Id="rId10" Type="http://schemas.openxmlformats.org/officeDocument/2006/relationships/hyperlink" Target="https://podminky.urs.cz/item/CS_URS_2021_02/998011002" TargetMode="External" /><Relationship Id="rId11" Type="http://schemas.openxmlformats.org/officeDocument/2006/relationships/hyperlink" Target="https://podminky.urs.cz/item/CS_URS_2021_02/763161721" TargetMode="External" /><Relationship Id="rId12" Type="http://schemas.openxmlformats.org/officeDocument/2006/relationships/hyperlink" Target="https://podminky.urs.cz/item/CS_URS_2021_02/998763302" TargetMode="External" /><Relationship Id="rId13" Type="http://schemas.openxmlformats.org/officeDocument/2006/relationships/hyperlink" Target="https://podminky.urs.cz/item/CS_URS_2021_02/766660021" TargetMode="External" /><Relationship Id="rId14" Type="http://schemas.openxmlformats.org/officeDocument/2006/relationships/hyperlink" Target="https://podminky.urs.cz/item/CS_URS_2021_02/61165339" TargetMode="External" /><Relationship Id="rId15" Type="http://schemas.openxmlformats.org/officeDocument/2006/relationships/hyperlink" Target="https://podminky.urs.cz/item/CS_URS_2021_02/766660729" TargetMode="External" /><Relationship Id="rId16" Type="http://schemas.openxmlformats.org/officeDocument/2006/relationships/hyperlink" Target="https://podminky.urs.cz/item/CS_URS_2021_02/54914624" TargetMode="External" /><Relationship Id="rId17" Type="http://schemas.openxmlformats.org/officeDocument/2006/relationships/hyperlink" Target="https://podminky.urs.cz/item/CS_URS_2021_02/998766202" TargetMode="External" /><Relationship Id="rId18" Type="http://schemas.openxmlformats.org/officeDocument/2006/relationships/hyperlink" Target="https://podminky.urs.cz/item/CS_URS_2021_02/784181109" TargetMode="External" /><Relationship Id="rId19" Type="http://schemas.openxmlformats.org/officeDocument/2006/relationships/hyperlink" Target="https://podminky.urs.cz/item/CS_URS_2021_02/784211109" TargetMode="External" /><Relationship Id="rId2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0239211" TargetMode="External" /><Relationship Id="rId2" Type="http://schemas.openxmlformats.org/officeDocument/2006/relationships/hyperlink" Target="https://podminky.urs.cz/item/CS_URS_2021_02/346244354" TargetMode="External" /><Relationship Id="rId3" Type="http://schemas.openxmlformats.org/officeDocument/2006/relationships/hyperlink" Target="https://podminky.urs.cz/item/CS_URS_2021_02/317944321" TargetMode="External" /><Relationship Id="rId4" Type="http://schemas.openxmlformats.org/officeDocument/2006/relationships/hyperlink" Target="https://podminky.urs.cz/item/CS_URS_2021_02/346244381" TargetMode="External" /><Relationship Id="rId5" Type="http://schemas.openxmlformats.org/officeDocument/2006/relationships/hyperlink" Target="https://podminky.urs.cz/item/CS_URS_2021_02/611142001" TargetMode="External" /><Relationship Id="rId6" Type="http://schemas.openxmlformats.org/officeDocument/2006/relationships/hyperlink" Target="https://podminky.urs.cz/item/CS_URS_2021_02/611311111" TargetMode="External" /><Relationship Id="rId7" Type="http://schemas.openxmlformats.org/officeDocument/2006/relationships/hyperlink" Target="https://podminky.urs.cz/item/CS_URS_2021_02/611311131" TargetMode="External" /><Relationship Id="rId8" Type="http://schemas.openxmlformats.org/officeDocument/2006/relationships/hyperlink" Target="https://podminky.urs.cz/item/CS_URS_2021_02/612311141" TargetMode="External" /><Relationship Id="rId9" Type="http://schemas.openxmlformats.org/officeDocument/2006/relationships/hyperlink" Target="https://podminky.urs.cz/item/CS_URS_2021_02/612135101" TargetMode="External" /><Relationship Id="rId10" Type="http://schemas.openxmlformats.org/officeDocument/2006/relationships/hyperlink" Target="https://podminky.urs.cz/item/CS_URS_2021_02/612325225" TargetMode="External" /><Relationship Id="rId11" Type="http://schemas.openxmlformats.org/officeDocument/2006/relationships/hyperlink" Target="https://podminky.urs.cz/item/CS_URS_2021_02/631311114" TargetMode="External" /><Relationship Id="rId12" Type="http://schemas.openxmlformats.org/officeDocument/2006/relationships/hyperlink" Target="https://podminky.urs.cz/item/CS_URS_2021_02/631319011" TargetMode="External" /><Relationship Id="rId13" Type="http://schemas.openxmlformats.org/officeDocument/2006/relationships/hyperlink" Target="https://podminky.urs.cz/item/CS_URS_2021_02/631319195" TargetMode="External" /><Relationship Id="rId14" Type="http://schemas.openxmlformats.org/officeDocument/2006/relationships/hyperlink" Target="https://podminky.urs.cz/item/CS_URS_2021_02/631362021" TargetMode="External" /><Relationship Id="rId15" Type="http://schemas.openxmlformats.org/officeDocument/2006/relationships/hyperlink" Target="https://podminky.urs.cz/item/CS_URS_2021_02/949101111" TargetMode="External" /><Relationship Id="rId16" Type="http://schemas.openxmlformats.org/officeDocument/2006/relationships/hyperlink" Target="https://podminky.urs.cz/item/CS_URS_2021_02/952901111" TargetMode="External" /><Relationship Id="rId17" Type="http://schemas.openxmlformats.org/officeDocument/2006/relationships/hyperlink" Target="https://podminky.urs.cz/item/CS_URS_2021_02/953845113" TargetMode="External" /><Relationship Id="rId18" Type="http://schemas.openxmlformats.org/officeDocument/2006/relationships/hyperlink" Target="https://podminky.urs.cz/item/CS_URS_2021_02/953845123" TargetMode="External" /><Relationship Id="rId19" Type="http://schemas.openxmlformats.org/officeDocument/2006/relationships/hyperlink" Target="https://podminky.urs.cz/item/CS_URS_2021_02/962031136" TargetMode="External" /><Relationship Id="rId20" Type="http://schemas.openxmlformats.org/officeDocument/2006/relationships/hyperlink" Target="https://podminky.urs.cz/item/CS_URS_2021_02/965081223" TargetMode="External" /><Relationship Id="rId21" Type="http://schemas.openxmlformats.org/officeDocument/2006/relationships/hyperlink" Target="https://podminky.urs.cz/item/CS_URS_2021_02/965082923" TargetMode="External" /><Relationship Id="rId22" Type="http://schemas.openxmlformats.org/officeDocument/2006/relationships/hyperlink" Target="https://podminky.urs.cz/item/CS_URS_2021_02/968062455" TargetMode="External" /><Relationship Id="rId23" Type="http://schemas.openxmlformats.org/officeDocument/2006/relationships/hyperlink" Target="https://podminky.urs.cz/item/CS_URS_2021_02/971033651" TargetMode="External" /><Relationship Id="rId24" Type="http://schemas.openxmlformats.org/officeDocument/2006/relationships/hyperlink" Target="https://podminky.urs.cz/item/CS_URS_2021_02/974031133" TargetMode="External" /><Relationship Id="rId25" Type="http://schemas.openxmlformats.org/officeDocument/2006/relationships/hyperlink" Target="https://podminky.urs.cz/item/CS_URS_2021_02/977331111" TargetMode="External" /><Relationship Id="rId26" Type="http://schemas.openxmlformats.org/officeDocument/2006/relationships/hyperlink" Target="https://podminky.urs.cz/item/CS_URS_2021_02/978012191" TargetMode="External" /><Relationship Id="rId27" Type="http://schemas.openxmlformats.org/officeDocument/2006/relationships/hyperlink" Target="https://podminky.urs.cz/item/CS_URS_2021_02/978013191" TargetMode="External" /><Relationship Id="rId28" Type="http://schemas.openxmlformats.org/officeDocument/2006/relationships/hyperlink" Target="https://podminky.urs.cz/item/CS_URS_2021_02/978059541" TargetMode="External" /><Relationship Id="rId29" Type="http://schemas.openxmlformats.org/officeDocument/2006/relationships/hyperlink" Target="https://podminky.urs.cz/item/CS_URS_2021_02/997013152" TargetMode="External" /><Relationship Id="rId30" Type="http://schemas.openxmlformats.org/officeDocument/2006/relationships/hyperlink" Target="https://podminky.urs.cz/item/CS_URS_2021_02/997013501" TargetMode="External" /><Relationship Id="rId31" Type="http://schemas.openxmlformats.org/officeDocument/2006/relationships/hyperlink" Target="https://podminky.urs.cz/item/CS_URS_2021_02/997013509" TargetMode="External" /><Relationship Id="rId32" Type="http://schemas.openxmlformats.org/officeDocument/2006/relationships/hyperlink" Target="https://podminky.urs.cz/item/CS_URS_2021_02/997013631" TargetMode="External" /><Relationship Id="rId33" Type="http://schemas.openxmlformats.org/officeDocument/2006/relationships/hyperlink" Target="https://podminky.urs.cz/item/CS_URS_2021_02/997221131" TargetMode="External" /><Relationship Id="rId34" Type="http://schemas.openxmlformats.org/officeDocument/2006/relationships/hyperlink" Target="https://podminky.urs.cz/item/CS_URS_2021_02/998018001" TargetMode="External" /><Relationship Id="rId35" Type="http://schemas.openxmlformats.org/officeDocument/2006/relationships/hyperlink" Target="https://podminky.urs.cz/item/CS_URS_2021_02/762511286" TargetMode="External" /><Relationship Id="rId36" Type="http://schemas.openxmlformats.org/officeDocument/2006/relationships/hyperlink" Target="https://podminky.urs.cz/item/CS_URS_2021_02/762522811" TargetMode="External" /><Relationship Id="rId37" Type="http://schemas.openxmlformats.org/officeDocument/2006/relationships/hyperlink" Target="https://podminky.urs.cz/item/CS_URS_2021_02/998762102" TargetMode="External" /><Relationship Id="rId38" Type="http://schemas.openxmlformats.org/officeDocument/2006/relationships/hyperlink" Target="https://podminky.urs.cz/item/CS_URS_2021_02/763111314" TargetMode="External" /><Relationship Id="rId39" Type="http://schemas.openxmlformats.org/officeDocument/2006/relationships/hyperlink" Target="https://podminky.urs.cz/item/CS_URS_2021_02/763111333" TargetMode="External" /><Relationship Id="rId40" Type="http://schemas.openxmlformats.org/officeDocument/2006/relationships/hyperlink" Target="https://podminky.urs.cz/item/CS_URS_2021_02/763111361" TargetMode="External" /><Relationship Id="rId41" Type="http://schemas.openxmlformats.org/officeDocument/2006/relationships/hyperlink" Target="https://podminky.urs.cz/item/CS_URS_2021_02/763111712" TargetMode="External" /><Relationship Id="rId42" Type="http://schemas.openxmlformats.org/officeDocument/2006/relationships/hyperlink" Target="https://podminky.urs.cz/item/CS_URS_2021_02/763111717" TargetMode="External" /><Relationship Id="rId43" Type="http://schemas.openxmlformats.org/officeDocument/2006/relationships/hyperlink" Target="https://podminky.urs.cz/item/CS_URS_2021_02/763164511" TargetMode="External" /><Relationship Id="rId44" Type="http://schemas.openxmlformats.org/officeDocument/2006/relationships/hyperlink" Target="https://podminky.urs.cz/item/CS_URS_2021_02/763181411" TargetMode="External" /><Relationship Id="rId45" Type="http://schemas.openxmlformats.org/officeDocument/2006/relationships/hyperlink" Target="https://podminky.urs.cz/item/CS_URS_2021_02/998763301" TargetMode="External" /><Relationship Id="rId46" Type="http://schemas.openxmlformats.org/officeDocument/2006/relationships/hyperlink" Target="https://podminky.urs.cz/item/CS_URS_2021_02/766660022" TargetMode="External" /><Relationship Id="rId47" Type="http://schemas.openxmlformats.org/officeDocument/2006/relationships/hyperlink" Target="https://podminky.urs.cz/item/CS_URS_2021_02/61165340" TargetMode="External" /><Relationship Id="rId48" Type="http://schemas.openxmlformats.org/officeDocument/2006/relationships/hyperlink" Target="https://podminky.urs.cz/item/CS_URS_2021_02/766660171" TargetMode="External" /><Relationship Id="rId49" Type="http://schemas.openxmlformats.org/officeDocument/2006/relationships/hyperlink" Target="https://podminky.urs.cz/item/CS_URS_2021_02/61162073" TargetMode="External" /><Relationship Id="rId50" Type="http://schemas.openxmlformats.org/officeDocument/2006/relationships/hyperlink" Target="https://podminky.urs.cz/item/CS_URS_2021_02/61162074" TargetMode="External" /><Relationship Id="rId51" Type="http://schemas.openxmlformats.org/officeDocument/2006/relationships/hyperlink" Target="https://podminky.urs.cz/item/CS_URS_2021_02/766660729" TargetMode="External" /><Relationship Id="rId52" Type="http://schemas.openxmlformats.org/officeDocument/2006/relationships/hyperlink" Target="https://podminky.urs.cz/item/CS_URS_2021_02/54914624" TargetMode="External" /><Relationship Id="rId53" Type="http://schemas.openxmlformats.org/officeDocument/2006/relationships/hyperlink" Target="https://podminky.urs.cz/item/CS_URS_2021_02/766660731" TargetMode="External" /><Relationship Id="rId54" Type="http://schemas.openxmlformats.org/officeDocument/2006/relationships/hyperlink" Target="https://podminky.urs.cz/item/CS_URS_2021_02/54924010" TargetMode="External" /><Relationship Id="rId55" Type="http://schemas.openxmlformats.org/officeDocument/2006/relationships/hyperlink" Target="https://podminky.urs.cz/item/CS_URS_2021_02/766682111" TargetMode="External" /><Relationship Id="rId56" Type="http://schemas.openxmlformats.org/officeDocument/2006/relationships/hyperlink" Target="https://podminky.urs.cz/item/CS_URS_2021_02/61182307" TargetMode="External" /><Relationship Id="rId57" Type="http://schemas.openxmlformats.org/officeDocument/2006/relationships/hyperlink" Target="https://podminky.urs.cz/item/CS_URS_2021_02/766812840" TargetMode="External" /><Relationship Id="rId58" Type="http://schemas.openxmlformats.org/officeDocument/2006/relationships/hyperlink" Target="https://podminky.urs.cz/item/CS_URS_2021_02/998766202" TargetMode="External" /><Relationship Id="rId59" Type="http://schemas.openxmlformats.org/officeDocument/2006/relationships/hyperlink" Target="https://podminky.urs.cz/item/CS_URS_2021_02/771111011" TargetMode="External" /><Relationship Id="rId60" Type="http://schemas.openxmlformats.org/officeDocument/2006/relationships/hyperlink" Target="https://podminky.urs.cz/item/CS_URS_2021_02/771121011" TargetMode="External" /><Relationship Id="rId61" Type="http://schemas.openxmlformats.org/officeDocument/2006/relationships/hyperlink" Target="https://podminky.urs.cz/item/CS_URS_2021_02/771151012" TargetMode="External" /><Relationship Id="rId62" Type="http://schemas.openxmlformats.org/officeDocument/2006/relationships/hyperlink" Target="https://podminky.urs.cz/item/CS_URS_2021_02/771161012" TargetMode="External" /><Relationship Id="rId63" Type="http://schemas.openxmlformats.org/officeDocument/2006/relationships/hyperlink" Target="https://podminky.urs.cz/item/CS_URS_2021_02/24551523" TargetMode="External" /><Relationship Id="rId64" Type="http://schemas.openxmlformats.org/officeDocument/2006/relationships/hyperlink" Target="https://podminky.urs.cz/item/CS_URS_2021_02/771574224" TargetMode="External" /><Relationship Id="rId65" Type="http://schemas.openxmlformats.org/officeDocument/2006/relationships/hyperlink" Target="https://podminky.urs.cz/item/CS_URS_2021_02/59761003" TargetMode="External" /><Relationship Id="rId66" Type="http://schemas.openxmlformats.org/officeDocument/2006/relationships/hyperlink" Target="https://podminky.urs.cz/item/CS_URS_2021_02/771577111" TargetMode="External" /><Relationship Id="rId67" Type="http://schemas.openxmlformats.org/officeDocument/2006/relationships/hyperlink" Target="https://podminky.urs.cz/item/CS_URS_2021_02/771577112" TargetMode="External" /><Relationship Id="rId68" Type="http://schemas.openxmlformats.org/officeDocument/2006/relationships/hyperlink" Target="https://podminky.urs.cz/item/CS_URS_2021_02/771577114" TargetMode="External" /><Relationship Id="rId69" Type="http://schemas.openxmlformats.org/officeDocument/2006/relationships/hyperlink" Target="https://podminky.urs.cz/item/CS_URS_2021_02/771591112" TargetMode="External" /><Relationship Id="rId70" Type="http://schemas.openxmlformats.org/officeDocument/2006/relationships/hyperlink" Target="https://podminky.urs.cz/item/CS_URS_2021_02/771591115" TargetMode="External" /><Relationship Id="rId71" Type="http://schemas.openxmlformats.org/officeDocument/2006/relationships/hyperlink" Target="https://podminky.urs.cz/item/CS_URS_2021_02/771592011" TargetMode="External" /><Relationship Id="rId72" Type="http://schemas.openxmlformats.org/officeDocument/2006/relationships/hyperlink" Target="https://podminky.urs.cz/item/CS_URS_2021_02/998771102" TargetMode="External" /><Relationship Id="rId73" Type="http://schemas.openxmlformats.org/officeDocument/2006/relationships/hyperlink" Target="https://podminky.urs.cz/item/CS_URS_2021_02/775413115" TargetMode="External" /><Relationship Id="rId74" Type="http://schemas.openxmlformats.org/officeDocument/2006/relationships/hyperlink" Target="https://podminky.urs.cz/item/CS_URS_2021_02/61418102" TargetMode="External" /><Relationship Id="rId75" Type="http://schemas.openxmlformats.org/officeDocument/2006/relationships/hyperlink" Target="https://podminky.urs.cz/item/CS_URS_2021_02/775541151" TargetMode="External" /><Relationship Id="rId76" Type="http://schemas.openxmlformats.org/officeDocument/2006/relationships/hyperlink" Target="https://podminky.urs.cz/item/CS_URS_2021_02/61198018" TargetMode="External" /><Relationship Id="rId77" Type="http://schemas.openxmlformats.org/officeDocument/2006/relationships/hyperlink" Target="https://podminky.urs.cz/item/CS_URS_2021_02/775591191" TargetMode="External" /><Relationship Id="rId78" Type="http://schemas.openxmlformats.org/officeDocument/2006/relationships/hyperlink" Target="https://podminky.urs.cz/item/CS_URS_2021_02/61155354" TargetMode="External" /><Relationship Id="rId79" Type="http://schemas.openxmlformats.org/officeDocument/2006/relationships/hyperlink" Target="https://podminky.urs.cz/item/CS_URS_2021_02/998775102" TargetMode="External" /><Relationship Id="rId80" Type="http://schemas.openxmlformats.org/officeDocument/2006/relationships/hyperlink" Target="https://podminky.urs.cz/item/CS_URS_2021_02/776201811" TargetMode="External" /><Relationship Id="rId81" Type="http://schemas.openxmlformats.org/officeDocument/2006/relationships/hyperlink" Target="https://podminky.urs.cz/item/CS_URS_2021_02/781121011" TargetMode="External" /><Relationship Id="rId82" Type="http://schemas.openxmlformats.org/officeDocument/2006/relationships/hyperlink" Target="https://podminky.urs.cz/item/CS_URS_2021_02/781131112" TargetMode="External" /><Relationship Id="rId83" Type="http://schemas.openxmlformats.org/officeDocument/2006/relationships/hyperlink" Target="https://podminky.urs.cz/item/CS_URS_2021_02/781151031" TargetMode="External" /><Relationship Id="rId84" Type="http://schemas.openxmlformats.org/officeDocument/2006/relationships/hyperlink" Target="https://podminky.urs.cz/item/CS_URS_2021_02/781161021" TargetMode="External" /><Relationship Id="rId85" Type="http://schemas.openxmlformats.org/officeDocument/2006/relationships/hyperlink" Target="https://podminky.urs.cz/item/CS_URS_2021_02/59054122" TargetMode="External" /><Relationship Id="rId86" Type="http://schemas.openxmlformats.org/officeDocument/2006/relationships/hyperlink" Target="https://podminky.urs.cz/item/CS_URS_2021_02/781474113" TargetMode="External" /><Relationship Id="rId87" Type="http://schemas.openxmlformats.org/officeDocument/2006/relationships/hyperlink" Target="https://podminky.urs.cz/item/CS_URS_2021_02/59761071" TargetMode="External" /><Relationship Id="rId88" Type="http://schemas.openxmlformats.org/officeDocument/2006/relationships/hyperlink" Target="https://podminky.urs.cz/item/CS_URS_2021_02/781495211" TargetMode="External" /><Relationship Id="rId89" Type="http://schemas.openxmlformats.org/officeDocument/2006/relationships/hyperlink" Target="https://podminky.urs.cz/item/CS_URS_2021_02/998781102" TargetMode="External" /><Relationship Id="rId90" Type="http://schemas.openxmlformats.org/officeDocument/2006/relationships/hyperlink" Target="https://podminky.urs.cz/item/CS_URS_2021_02/784171101" TargetMode="External" /><Relationship Id="rId91" Type="http://schemas.openxmlformats.org/officeDocument/2006/relationships/hyperlink" Target="https://podminky.urs.cz/item/CS_URS_2021_02/58124844" TargetMode="External" /><Relationship Id="rId92" Type="http://schemas.openxmlformats.org/officeDocument/2006/relationships/hyperlink" Target="https://podminky.urs.cz/item/CS_URS_2021_02/784181101" TargetMode="External" /><Relationship Id="rId93" Type="http://schemas.openxmlformats.org/officeDocument/2006/relationships/hyperlink" Target="https://podminky.urs.cz/item/CS_URS_2021_02/784211101" TargetMode="External" /><Relationship Id="rId9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612315301" TargetMode="External" /><Relationship Id="rId2" Type="http://schemas.openxmlformats.org/officeDocument/2006/relationships/hyperlink" Target="https://podminky.urs.cz/item/CS_URS_2021_02/612315302" TargetMode="External" /><Relationship Id="rId3" Type="http://schemas.openxmlformats.org/officeDocument/2006/relationships/hyperlink" Target="https://podminky.urs.cz/item/CS_URS_2021_02/621131121" TargetMode="External" /><Relationship Id="rId4" Type="http://schemas.openxmlformats.org/officeDocument/2006/relationships/hyperlink" Target="https://podminky.urs.cz/item/CS_URS_2021_02/621142001" TargetMode="External" /><Relationship Id="rId5" Type="http://schemas.openxmlformats.org/officeDocument/2006/relationships/hyperlink" Target="https://podminky.urs.cz/item/CS_URS_2021_02/621221011" TargetMode="External" /><Relationship Id="rId6" Type="http://schemas.openxmlformats.org/officeDocument/2006/relationships/hyperlink" Target="https://podminky.urs.cz/item/CS_URS_2021_02/63151520" TargetMode="External" /><Relationship Id="rId7" Type="http://schemas.openxmlformats.org/officeDocument/2006/relationships/hyperlink" Target="https://podminky.urs.cz/item/CS_URS_2021_02/621531022" TargetMode="External" /><Relationship Id="rId8" Type="http://schemas.openxmlformats.org/officeDocument/2006/relationships/hyperlink" Target="https://podminky.urs.cz/item/CS_URS_2021_02/622131121" TargetMode="External" /><Relationship Id="rId9" Type="http://schemas.openxmlformats.org/officeDocument/2006/relationships/hyperlink" Target="https://podminky.urs.cz/item/CS_URS_2021_02/622135011" TargetMode="External" /><Relationship Id="rId10" Type="http://schemas.openxmlformats.org/officeDocument/2006/relationships/hyperlink" Target="https://podminky.urs.cz/item/CS_URS_2021_02/622135095" TargetMode="External" /><Relationship Id="rId11" Type="http://schemas.openxmlformats.org/officeDocument/2006/relationships/hyperlink" Target="https://podminky.urs.cz/item/CS_URS_2021_02/622142001" TargetMode="External" /><Relationship Id="rId12" Type="http://schemas.openxmlformats.org/officeDocument/2006/relationships/hyperlink" Target="https://podminky.urs.cz/item/CS_URS_2021_02/622143004" TargetMode="External" /><Relationship Id="rId13" Type="http://schemas.openxmlformats.org/officeDocument/2006/relationships/hyperlink" Target="https://podminky.urs.cz/item/CS_URS_2021_02/59051476" TargetMode="External" /><Relationship Id="rId14" Type="http://schemas.openxmlformats.org/officeDocument/2006/relationships/hyperlink" Target="https://podminky.urs.cz/item/CS_URS_2021_02/59051510" TargetMode="External" /><Relationship Id="rId15" Type="http://schemas.openxmlformats.org/officeDocument/2006/relationships/hyperlink" Target="https://podminky.urs.cz/item/CS_URS_2021_02/713131145" TargetMode="External" /><Relationship Id="rId16" Type="http://schemas.openxmlformats.org/officeDocument/2006/relationships/hyperlink" Target="https://podminky.urs.cz/item/CS_URS_2021_02/28375930" TargetMode="External" /><Relationship Id="rId17" Type="http://schemas.openxmlformats.org/officeDocument/2006/relationships/hyperlink" Target="https://podminky.urs.cz/item/CS_URS_2021_02/622211021" TargetMode="External" /><Relationship Id="rId18" Type="http://schemas.openxmlformats.org/officeDocument/2006/relationships/hyperlink" Target="https://podminky.urs.cz/item/CS_URS_2021_02/28376443" TargetMode="External" /><Relationship Id="rId19" Type="http://schemas.openxmlformats.org/officeDocument/2006/relationships/hyperlink" Target="https://podminky.urs.cz/item/CS_URS_2021_02/622211031" TargetMode="External" /><Relationship Id="rId20" Type="http://schemas.openxmlformats.org/officeDocument/2006/relationships/hyperlink" Target="https://podminky.urs.cz/item/CS_URS_2021_02/28376044" TargetMode="External" /><Relationship Id="rId21" Type="http://schemas.openxmlformats.org/officeDocument/2006/relationships/hyperlink" Target="https://podminky.urs.cz/item/CS_URS_2021_02/622212051" TargetMode="External" /><Relationship Id="rId22" Type="http://schemas.openxmlformats.org/officeDocument/2006/relationships/hyperlink" Target="https://podminky.urs.cz/item/CS_URS_2021_02/28376031" TargetMode="External" /><Relationship Id="rId23" Type="http://schemas.openxmlformats.org/officeDocument/2006/relationships/hyperlink" Target="https://podminky.urs.cz/item/CS_URS_2021_02/28376438" TargetMode="External" /><Relationship Id="rId24" Type="http://schemas.openxmlformats.org/officeDocument/2006/relationships/hyperlink" Target="https://podminky.urs.cz/item/CS_URS_2021_02/622212051" TargetMode="External" /><Relationship Id="rId25" Type="http://schemas.openxmlformats.org/officeDocument/2006/relationships/hyperlink" Target="https://podminky.urs.cz/item/CS_URS_2021_02/28376438" TargetMode="External" /><Relationship Id="rId26" Type="http://schemas.openxmlformats.org/officeDocument/2006/relationships/hyperlink" Target="https://podminky.urs.cz/item/CS_URS_2021_02/622221031" TargetMode="External" /><Relationship Id="rId27" Type="http://schemas.openxmlformats.org/officeDocument/2006/relationships/hyperlink" Target="https://podminky.urs.cz/item/CS_URS_2021_02/63151538" TargetMode="External" /><Relationship Id="rId28" Type="http://schemas.openxmlformats.org/officeDocument/2006/relationships/hyperlink" Target="https://podminky.urs.cz/item/CS_URS_2021_02/622222051" TargetMode="External" /><Relationship Id="rId29" Type="http://schemas.openxmlformats.org/officeDocument/2006/relationships/hyperlink" Target="https://podminky.urs.cz/item/CS_URS_2021_02/63151518" TargetMode="External" /><Relationship Id="rId30" Type="http://schemas.openxmlformats.org/officeDocument/2006/relationships/hyperlink" Target="https://podminky.urs.cz/item/CS_URS_2021_02/622251101" TargetMode="External" /><Relationship Id="rId31" Type="http://schemas.openxmlformats.org/officeDocument/2006/relationships/hyperlink" Target="https://podminky.urs.cz/item/CS_URS_2021_02/622251105" TargetMode="External" /><Relationship Id="rId32" Type="http://schemas.openxmlformats.org/officeDocument/2006/relationships/hyperlink" Target="https://podminky.urs.cz/item/CS_URS_2021_02/622252001" TargetMode="External" /><Relationship Id="rId33" Type="http://schemas.openxmlformats.org/officeDocument/2006/relationships/hyperlink" Target="https://podminky.urs.cz/item/CS_URS_2021_02/59051653" TargetMode="External" /><Relationship Id="rId34" Type="http://schemas.openxmlformats.org/officeDocument/2006/relationships/hyperlink" Target="https://podminky.urs.cz/item/CS_URS_2021_02/622252002" TargetMode="External" /><Relationship Id="rId35" Type="http://schemas.openxmlformats.org/officeDocument/2006/relationships/hyperlink" Target="https://podminky.urs.cz/item/CS_URS_2021_02/63127416" TargetMode="External" /><Relationship Id="rId36" Type="http://schemas.openxmlformats.org/officeDocument/2006/relationships/hyperlink" Target="https://podminky.urs.cz/item/CS_URS_2021_02/622531022" TargetMode="External" /><Relationship Id="rId37" Type="http://schemas.openxmlformats.org/officeDocument/2006/relationships/hyperlink" Target="https://podminky.urs.cz/item/CS_URS_2021_02/629135102" TargetMode="External" /><Relationship Id="rId38" Type="http://schemas.openxmlformats.org/officeDocument/2006/relationships/hyperlink" Target="https://podminky.urs.cz/item/CS_URS_2021_02/629991011" TargetMode="External" /><Relationship Id="rId39" Type="http://schemas.openxmlformats.org/officeDocument/2006/relationships/hyperlink" Target="https://podminky.urs.cz/item/CS_URS_2021_02/629995101" TargetMode="External" /><Relationship Id="rId40" Type="http://schemas.openxmlformats.org/officeDocument/2006/relationships/hyperlink" Target="https://podminky.urs.cz/item/CS_URS_2021_02/629999011" TargetMode="External" /><Relationship Id="rId41" Type="http://schemas.openxmlformats.org/officeDocument/2006/relationships/hyperlink" Target="https://podminky.urs.cz/item/CS_URS_2021_02/952901111" TargetMode="External" /><Relationship Id="rId42" Type="http://schemas.openxmlformats.org/officeDocument/2006/relationships/hyperlink" Target="https://podminky.urs.cz/item/CS_URS_2021_02/998018002" TargetMode="External" /><Relationship Id="rId43" Type="http://schemas.openxmlformats.org/officeDocument/2006/relationships/hyperlink" Target="https://podminky.urs.cz/item/CS_URS_2021_02/621131121" TargetMode="External" /><Relationship Id="rId44" Type="http://schemas.openxmlformats.org/officeDocument/2006/relationships/hyperlink" Target="https://podminky.urs.cz/item/CS_URS_2021_02/621221011" TargetMode="External" /><Relationship Id="rId45" Type="http://schemas.openxmlformats.org/officeDocument/2006/relationships/hyperlink" Target="https://podminky.urs.cz/item/CS_URS_2021_02/63141464" TargetMode="External" /><Relationship Id="rId46" Type="http://schemas.openxmlformats.org/officeDocument/2006/relationships/hyperlink" Target="https://podminky.urs.cz/item/CS_URS_2021_02/621221021" TargetMode="External" /><Relationship Id="rId47" Type="http://schemas.openxmlformats.org/officeDocument/2006/relationships/hyperlink" Target="https://podminky.urs.cz/item/CS_URS_2021_02/63152379" TargetMode="External" /><Relationship Id="rId48" Type="http://schemas.openxmlformats.org/officeDocument/2006/relationships/hyperlink" Target="https://podminky.urs.cz/item/CS_URS_2021_02/941111121" TargetMode="External" /><Relationship Id="rId49" Type="http://schemas.openxmlformats.org/officeDocument/2006/relationships/hyperlink" Target="https://podminky.urs.cz/item/CS_URS_2021_02/941111221" TargetMode="External" /><Relationship Id="rId50" Type="http://schemas.openxmlformats.org/officeDocument/2006/relationships/hyperlink" Target="https://podminky.urs.cz/item/CS_URS_2021_02/941111821" TargetMode="External" /><Relationship Id="rId51" Type="http://schemas.openxmlformats.org/officeDocument/2006/relationships/hyperlink" Target="https://podminky.urs.cz/item/CS_URS_2021_02/944511111" TargetMode="External" /><Relationship Id="rId52" Type="http://schemas.openxmlformats.org/officeDocument/2006/relationships/hyperlink" Target="https://podminky.urs.cz/item/CS_URS_2021_02/944511211" TargetMode="External" /><Relationship Id="rId53" Type="http://schemas.openxmlformats.org/officeDocument/2006/relationships/hyperlink" Target="https://podminky.urs.cz/item/CS_URS_2021_02/944511811" TargetMode="External" /><Relationship Id="rId54" Type="http://schemas.openxmlformats.org/officeDocument/2006/relationships/hyperlink" Target="https://podminky.urs.cz/item/CS_URS_2021_02/944711113" TargetMode="External" /><Relationship Id="rId55" Type="http://schemas.openxmlformats.org/officeDocument/2006/relationships/hyperlink" Target="https://podminky.urs.cz/item/CS_URS_2021_02/944711213" TargetMode="External" /><Relationship Id="rId56" Type="http://schemas.openxmlformats.org/officeDocument/2006/relationships/hyperlink" Target="https://podminky.urs.cz/item/CS_URS_2021_02/944711813" TargetMode="External" /><Relationship Id="rId57" Type="http://schemas.openxmlformats.org/officeDocument/2006/relationships/hyperlink" Target="https://podminky.urs.cz/item/CS_URS_2021_02/762511246" TargetMode="External" /><Relationship Id="rId58" Type="http://schemas.openxmlformats.org/officeDocument/2006/relationships/hyperlink" Target="https://podminky.urs.cz/item/CS_URS_2021_02/713121121" TargetMode="External" /><Relationship Id="rId59" Type="http://schemas.openxmlformats.org/officeDocument/2006/relationships/hyperlink" Target="https://podminky.urs.cz/item/CS_URS_2021_02/63148105" TargetMode="External" /><Relationship Id="rId60" Type="http://schemas.openxmlformats.org/officeDocument/2006/relationships/hyperlink" Target="https://podminky.urs.cz/item/CS_URS_2021_02/713122111" TargetMode="External" /><Relationship Id="rId61" Type="http://schemas.openxmlformats.org/officeDocument/2006/relationships/hyperlink" Target="https://podminky.urs.cz/item/CS_URS_2021_02/998713202" TargetMode="External" /><Relationship Id="rId62" Type="http://schemas.openxmlformats.org/officeDocument/2006/relationships/hyperlink" Target="https://podminky.urs.cz/item/CS_URS_2021_02/751398021" TargetMode="External" /><Relationship Id="rId63" Type="http://schemas.openxmlformats.org/officeDocument/2006/relationships/hyperlink" Target="https://podminky.urs.cz/item/CS_URS_2021_02/56245605" TargetMode="External" /><Relationship Id="rId64" Type="http://schemas.openxmlformats.org/officeDocument/2006/relationships/hyperlink" Target="https://podminky.urs.cz/item/CS_URS_2021_02/751398851" TargetMode="External" /><Relationship Id="rId65" Type="http://schemas.openxmlformats.org/officeDocument/2006/relationships/hyperlink" Target="https://podminky.urs.cz/item/CS_URS_2021_02/751525082" TargetMode="External" /><Relationship Id="rId66" Type="http://schemas.openxmlformats.org/officeDocument/2006/relationships/hyperlink" Target="https://podminky.urs.cz/item/CS_URS_2021_02/28619324" TargetMode="External" /><Relationship Id="rId67" Type="http://schemas.openxmlformats.org/officeDocument/2006/relationships/hyperlink" Target="https://podminky.urs.cz/item/CS_URS_2021_02/998751103" TargetMode="External" /><Relationship Id="rId68" Type="http://schemas.openxmlformats.org/officeDocument/2006/relationships/hyperlink" Target="https://podminky.urs.cz/item/CS_URS_2021_02/764111641" TargetMode="External" /><Relationship Id="rId69" Type="http://schemas.openxmlformats.org/officeDocument/2006/relationships/hyperlink" Target="https://podminky.urs.cz/item/CS_URS_2021_02/764216605" TargetMode="External" /><Relationship Id="rId70" Type="http://schemas.openxmlformats.org/officeDocument/2006/relationships/hyperlink" Target="https://podminky.urs.cz/item/CS_URS_2021_02/764216665" TargetMode="External" /><Relationship Id="rId71" Type="http://schemas.openxmlformats.org/officeDocument/2006/relationships/hyperlink" Target="https://podminky.urs.cz/item/CS_URS_2021_02/998764202" TargetMode="External" /><Relationship Id="rId72" Type="http://schemas.openxmlformats.org/officeDocument/2006/relationships/hyperlink" Target="https://podminky.urs.cz/item/CS_URS_2021_02/766622131" TargetMode="External" /><Relationship Id="rId73" Type="http://schemas.openxmlformats.org/officeDocument/2006/relationships/hyperlink" Target="https://podminky.urs.cz/item/CS_URS_2021_02/61140052" TargetMode="External" /><Relationship Id="rId74" Type="http://schemas.openxmlformats.org/officeDocument/2006/relationships/hyperlink" Target="https://podminky.urs.cz/item/CS_URS_2021_02/766622216" TargetMode="External" /><Relationship Id="rId75" Type="http://schemas.openxmlformats.org/officeDocument/2006/relationships/hyperlink" Target="https://podminky.urs.cz/item/CS_URS_2021_02/61140049" TargetMode="External" /><Relationship Id="rId76" Type="http://schemas.openxmlformats.org/officeDocument/2006/relationships/hyperlink" Target="https://podminky.urs.cz/item/CS_URS_2021_02/767627306" TargetMode="External" /><Relationship Id="rId77" Type="http://schemas.openxmlformats.org/officeDocument/2006/relationships/hyperlink" Target="https://podminky.urs.cz/item/CS_URS_2021_02/767627307" TargetMode="External" /><Relationship Id="rId78" Type="http://schemas.openxmlformats.org/officeDocument/2006/relationships/hyperlink" Target="https://podminky.urs.cz/item/CS_URS_2021_02/766660717" TargetMode="External" /><Relationship Id="rId79" Type="http://schemas.openxmlformats.org/officeDocument/2006/relationships/hyperlink" Target="https://podminky.urs.cz/item/CS_URS_2021_02/54917250" TargetMode="External" /><Relationship Id="rId80" Type="http://schemas.openxmlformats.org/officeDocument/2006/relationships/hyperlink" Target="https://podminky.urs.cz/item/CS_URS_2021_02/766660734" TargetMode="External" /><Relationship Id="rId81" Type="http://schemas.openxmlformats.org/officeDocument/2006/relationships/hyperlink" Target="https://podminky.urs.cz/item/CS_URS_2021_02/767640111" TargetMode="External" /><Relationship Id="rId82" Type="http://schemas.openxmlformats.org/officeDocument/2006/relationships/hyperlink" Target="https://podminky.urs.cz/item/CS_URS_2021_02/55341335" TargetMode="External" /><Relationship Id="rId83" Type="http://schemas.openxmlformats.org/officeDocument/2006/relationships/hyperlink" Target="https://podminky.urs.cz/item/CS_URS_2021_02/998766202" TargetMode="External" /><Relationship Id="rId84" Type="http://schemas.openxmlformats.org/officeDocument/2006/relationships/hyperlink" Target="https://podminky.urs.cz/item/CS_URS_2021_02/783301303" TargetMode="External" /><Relationship Id="rId85" Type="http://schemas.openxmlformats.org/officeDocument/2006/relationships/hyperlink" Target="https://podminky.urs.cz/item/CS_URS_2021_02/783301313" TargetMode="External" /><Relationship Id="rId86" Type="http://schemas.openxmlformats.org/officeDocument/2006/relationships/hyperlink" Target="https://podminky.urs.cz/item/CS_URS_2021_02/783317101" TargetMode="External" /><Relationship Id="rId87" Type="http://schemas.openxmlformats.org/officeDocument/2006/relationships/hyperlink" Target="https://podminky.urs.cz/item/CS_URS_2021_02/783322101" TargetMode="External" /><Relationship Id="rId88" Type="http://schemas.openxmlformats.org/officeDocument/2006/relationships/hyperlink" Target="https://podminky.urs.cz/item/CS_URS_2021_02/783334201" TargetMode="External" /><Relationship Id="rId89" Type="http://schemas.openxmlformats.org/officeDocument/2006/relationships/hyperlink" Target="https://podminky.urs.cz/item/CS_URS_2021_02/784181101" TargetMode="External" /><Relationship Id="rId90" Type="http://schemas.openxmlformats.org/officeDocument/2006/relationships/hyperlink" Target="https://podminky.urs.cz/item/CS_URS_2021_02/784221111" TargetMode="External" /><Relationship Id="rId9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723190106" TargetMode="External" /><Relationship Id="rId2" Type="http://schemas.openxmlformats.org/officeDocument/2006/relationships/hyperlink" Target="https://podminky.urs.cz/item/CS_URS_2021_02/723230103" TargetMode="External" /><Relationship Id="rId3" Type="http://schemas.openxmlformats.org/officeDocument/2006/relationships/hyperlink" Target="https://podminky.urs.cz/item/CS_URS_2021_02/731244207" TargetMode="External" /><Relationship Id="rId4" Type="http://schemas.openxmlformats.org/officeDocument/2006/relationships/hyperlink" Target="https://podminky.urs.cz/item/CS_URS_2021_02/731341140" TargetMode="External" /><Relationship Id="rId5" Type="http://schemas.openxmlformats.org/officeDocument/2006/relationships/hyperlink" Target="https://podminky.urs.cz/item/CS_URS_2021_02/731810322" TargetMode="External" /><Relationship Id="rId6" Type="http://schemas.openxmlformats.org/officeDocument/2006/relationships/hyperlink" Target="https://podminky.urs.cz/item/CS_URS_2021_02/731810342" TargetMode="External" /><Relationship Id="rId7" Type="http://schemas.openxmlformats.org/officeDocument/2006/relationships/hyperlink" Target="https://podminky.urs.cz/item/CS_URS_2021_02/998731202" TargetMode="External" /><Relationship Id="rId8" Type="http://schemas.openxmlformats.org/officeDocument/2006/relationships/hyperlink" Target="https://podminky.urs.cz/item/CS_URS_2021_02/733223102" TargetMode="External" /><Relationship Id="rId9" Type="http://schemas.openxmlformats.org/officeDocument/2006/relationships/hyperlink" Target="https://podminky.urs.cz/item/CS_URS_2021_02/733223103" TargetMode="External" /><Relationship Id="rId10" Type="http://schemas.openxmlformats.org/officeDocument/2006/relationships/hyperlink" Target="https://podminky.urs.cz/item/CS_URS_2021_02/733811241" TargetMode="External" /><Relationship Id="rId11" Type="http://schemas.openxmlformats.org/officeDocument/2006/relationships/hyperlink" Target="https://podminky.urs.cz/item/CS_URS_2021_02/998733202" TargetMode="External" /><Relationship Id="rId12" Type="http://schemas.openxmlformats.org/officeDocument/2006/relationships/hyperlink" Target="https://podminky.urs.cz/item/CS_URS_2021_02/734163441" TargetMode="External" /><Relationship Id="rId13" Type="http://schemas.openxmlformats.org/officeDocument/2006/relationships/hyperlink" Target="https://podminky.urs.cz/item/CS_URS_2021_02/734221682" TargetMode="External" /><Relationship Id="rId14" Type="http://schemas.openxmlformats.org/officeDocument/2006/relationships/hyperlink" Target="https://podminky.urs.cz/item/CS_URS_2021_02/734242412" TargetMode="External" /><Relationship Id="rId15" Type="http://schemas.openxmlformats.org/officeDocument/2006/relationships/hyperlink" Target="https://podminky.urs.cz/item/CS_URS_2021_02/734242413" TargetMode="External" /><Relationship Id="rId16" Type="http://schemas.openxmlformats.org/officeDocument/2006/relationships/hyperlink" Target="https://podminky.urs.cz/item/CS_URS_2021_02/734251211" TargetMode="External" /><Relationship Id="rId17" Type="http://schemas.openxmlformats.org/officeDocument/2006/relationships/hyperlink" Target="https://podminky.urs.cz/item/CS_URS_2021_02/734261406" TargetMode="External" /><Relationship Id="rId18" Type="http://schemas.openxmlformats.org/officeDocument/2006/relationships/hyperlink" Target="https://podminky.urs.cz/item/CS_URS_2021_02/734291124" TargetMode="External" /><Relationship Id="rId19" Type="http://schemas.openxmlformats.org/officeDocument/2006/relationships/hyperlink" Target="https://podminky.urs.cz/item/CS_URS_2021_02/734291242" TargetMode="External" /><Relationship Id="rId20" Type="http://schemas.openxmlformats.org/officeDocument/2006/relationships/hyperlink" Target="https://podminky.urs.cz/item/CS_URS_2021_02/734292713" TargetMode="External" /><Relationship Id="rId21" Type="http://schemas.openxmlformats.org/officeDocument/2006/relationships/hyperlink" Target="https://podminky.urs.cz/item/CS_URS_2021_02/734292714" TargetMode="External" /><Relationship Id="rId22" Type="http://schemas.openxmlformats.org/officeDocument/2006/relationships/hyperlink" Target="https://podminky.urs.cz/item/CS_URS_2021_02/734292723" TargetMode="External" /><Relationship Id="rId23" Type="http://schemas.openxmlformats.org/officeDocument/2006/relationships/hyperlink" Target="https://podminky.urs.cz/item/CS_URS_2021_02/734292724" TargetMode="External" /><Relationship Id="rId24" Type="http://schemas.openxmlformats.org/officeDocument/2006/relationships/hyperlink" Target="https://podminky.urs.cz/item/CS_URS_2021_02/734411102" TargetMode="External" /><Relationship Id="rId25" Type="http://schemas.openxmlformats.org/officeDocument/2006/relationships/hyperlink" Target="https://podminky.urs.cz/item/CS_URS_2021_02/734421101" TargetMode="External" /><Relationship Id="rId26" Type="http://schemas.openxmlformats.org/officeDocument/2006/relationships/hyperlink" Target="https://podminky.urs.cz/item/CS_URS_2021_02/998734202" TargetMode="External" /><Relationship Id="rId27" Type="http://schemas.openxmlformats.org/officeDocument/2006/relationships/hyperlink" Target="https://podminky.urs.cz/item/CS_URS_2021_02/735000912" TargetMode="External" /><Relationship Id="rId28" Type="http://schemas.openxmlformats.org/officeDocument/2006/relationships/hyperlink" Target="https://podminky.urs.cz/item/CS_URS_2021_02/735152176" TargetMode="External" /><Relationship Id="rId29" Type="http://schemas.openxmlformats.org/officeDocument/2006/relationships/hyperlink" Target="https://podminky.urs.cz/item/CS_URS_2021_02/735152276" TargetMode="External" /><Relationship Id="rId30" Type="http://schemas.openxmlformats.org/officeDocument/2006/relationships/hyperlink" Target="https://podminky.urs.cz/item/CS_URS_2021_02/735152476" TargetMode="External" /><Relationship Id="rId31" Type="http://schemas.openxmlformats.org/officeDocument/2006/relationships/hyperlink" Target="https://podminky.urs.cz/item/CS_URS_2021_02/735164253" TargetMode="External" /><Relationship Id="rId32" Type="http://schemas.openxmlformats.org/officeDocument/2006/relationships/hyperlink" Target="https://podminky.urs.cz/item/CS_URS_2021_02/735191910" TargetMode="External" /><Relationship Id="rId33" Type="http://schemas.openxmlformats.org/officeDocument/2006/relationships/hyperlink" Target="https://podminky.urs.cz/item/CS_URS_2021_02/998735102" TargetMode="External" /><Relationship Id="rId34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312111" TargetMode="External" /><Relationship Id="rId2" Type="http://schemas.openxmlformats.org/officeDocument/2006/relationships/hyperlink" Target="https://podminky.urs.cz/item/CS_URS_2021_02/151101102" TargetMode="External" /><Relationship Id="rId3" Type="http://schemas.openxmlformats.org/officeDocument/2006/relationships/hyperlink" Target="https://podminky.urs.cz/item/CS_URS_2021_02/151102111" TargetMode="External" /><Relationship Id="rId4" Type="http://schemas.openxmlformats.org/officeDocument/2006/relationships/hyperlink" Target="https://podminky.urs.cz/item/CS_URS_2021_02/162751137" TargetMode="External" /><Relationship Id="rId5" Type="http://schemas.openxmlformats.org/officeDocument/2006/relationships/hyperlink" Target="https://podminky.urs.cz/item/CS_URS_2021_02/162751139" TargetMode="External" /><Relationship Id="rId6" Type="http://schemas.openxmlformats.org/officeDocument/2006/relationships/hyperlink" Target="https://podminky.urs.cz/item/CS_URS_2021_02/167151101" TargetMode="External" /><Relationship Id="rId7" Type="http://schemas.openxmlformats.org/officeDocument/2006/relationships/hyperlink" Target="https://podminky.urs.cz/item/CS_URS_2021_02/171201231" TargetMode="External" /><Relationship Id="rId8" Type="http://schemas.openxmlformats.org/officeDocument/2006/relationships/hyperlink" Target="https://podminky.urs.cz/item/CS_URS_2021_02/174111101" TargetMode="External" /><Relationship Id="rId9" Type="http://schemas.openxmlformats.org/officeDocument/2006/relationships/hyperlink" Target="https://podminky.urs.cz/item/CS_URS_2021_02/175111101" TargetMode="External" /><Relationship Id="rId10" Type="http://schemas.openxmlformats.org/officeDocument/2006/relationships/hyperlink" Target="https://podminky.urs.cz/item/CS_URS_2021_02/58337310" TargetMode="External" /><Relationship Id="rId11" Type="http://schemas.openxmlformats.org/officeDocument/2006/relationships/hyperlink" Target="https://podminky.urs.cz/item/CS_URS_2021_02/181311103" TargetMode="External" /><Relationship Id="rId12" Type="http://schemas.openxmlformats.org/officeDocument/2006/relationships/hyperlink" Target="https://podminky.urs.cz/item/CS_URS_2021_02/181411132" TargetMode="External" /><Relationship Id="rId13" Type="http://schemas.openxmlformats.org/officeDocument/2006/relationships/hyperlink" Target="https://podminky.urs.cz/item/CS_URS_2021_02/00572410" TargetMode="External" /><Relationship Id="rId14" Type="http://schemas.openxmlformats.org/officeDocument/2006/relationships/hyperlink" Target="https://podminky.urs.cz/item/CS_URS_2021_02/181951112" TargetMode="External" /><Relationship Id="rId15" Type="http://schemas.openxmlformats.org/officeDocument/2006/relationships/hyperlink" Target="https://podminky.urs.cz/item/CS_URS_2021_02/451573111" TargetMode="External" /><Relationship Id="rId16" Type="http://schemas.openxmlformats.org/officeDocument/2006/relationships/hyperlink" Target="https://podminky.urs.cz/item/CS_URS_2021_02/871161141" TargetMode="External" /><Relationship Id="rId17" Type="http://schemas.openxmlformats.org/officeDocument/2006/relationships/hyperlink" Target="https://podminky.urs.cz/item/CS_URS_2021_02/28613110" TargetMode="External" /><Relationship Id="rId18" Type="http://schemas.openxmlformats.org/officeDocument/2006/relationships/hyperlink" Target="https://podminky.urs.cz/item/CS_URS_2021_02/871310310" TargetMode="External" /><Relationship Id="rId19" Type="http://schemas.openxmlformats.org/officeDocument/2006/relationships/hyperlink" Target="https://podminky.urs.cz/item/CS_URS_2021_02/28611173" TargetMode="External" /><Relationship Id="rId20" Type="http://schemas.openxmlformats.org/officeDocument/2006/relationships/hyperlink" Target="https://podminky.urs.cz/item/CS_URS_2021_02/871350310" TargetMode="External" /><Relationship Id="rId21" Type="http://schemas.openxmlformats.org/officeDocument/2006/relationships/hyperlink" Target="https://podminky.urs.cz/item/CS_URS_2021_02/28617004" TargetMode="External" /><Relationship Id="rId22" Type="http://schemas.openxmlformats.org/officeDocument/2006/relationships/hyperlink" Target="https://podminky.urs.cz/item/CS_URS_2021_02/894812505" TargetMode="External" /><Relationship Id="rId23" Type="http://schemas.openxmlformats.org/officeDocument/2006/relationships/hyperlink" Target="https://podminky.urs.cz/item/CS_URS_2021_02/894812521" TargetMode="External" /><Relationship Id="rId24" Type="http://schemas.openxmlformats.org/officeDocument/2006/relationships/hyperlink" Target="https://podminky.urs.cz/item/CS_URS_2021_02/894812541" TargetMode="External" /><Relationship Id="rId25" Type="http://schemas.openxmlformats.org/officeDocument/2006/relationships/hyperlink" Target="https://podminky.urs.cz/item/CS_URS_2021_02/894812501" TargetMode="External" /><Relationship Id="rId26" Type="http://schemas.openxmlformats.org/officeDocument/2006/relationships/hyperlink" Target="https://podminky.urs.cz/item/CS_URS_2021_02/997013212" TargetMode="External" /><Relationship Id="rId27" Type="http://schemas.openxmlformats.org/officeDocument/2006/relationships/hyperlink" Target="https://podminky.urs.cz/item/CS_URS_2021_02/997013501" TargetMode="External" /><Relationship Id="rId28" Type="http://schemas.openxmlformats.org/officeDocument/2006/relationships/hyperlink" Target="https://podminky.urs.cz/item/CS_URS_2021_02/997013509" TargetMode="External" /><Relationship Id="rId29" Type="http://schemas.openxmlformats.org/officeDocument/2006/relationships/hyperlink" Target="https://podminky.urs.cz/item/CS_URS_2021_02/997013631" TargetMode="External" /><Relationship Id="rId30" Type="http://schemas.openxmlformats.org/officeDocument/2006/relationships/hyperlink" Target="https://podminky.urs.cz/item/CS_URS_2021_02/721160802" TargetMode="External" /><Relationship Id="rId31" Type="http://schemas.openxmlformats.org/officeDocument/2006/relationships/hyperlink" Target="https://podminky.urs.cz/item/CS_URS_2021_02/721174005" TargetMode="External" /><Relationship Id="rId32" Type="http://schemas.openxmlformats.org/officeDocument/2006/relationships/hyperlink" Target="https://podminky.urs.cz/item/CS_URS_2021_02/721174006" TargetMode="External" /><Relationship Id="rId33" Type="http://schemas.openxmlformats.org/officeDocument/2006/relationships/hyperlink" Target="https://podminky.urs.cz/item/CS_URS_2021_02/721174007" TargetMode="External" /><Relationship Id="rId34" Type="http://schemas.openxmlformats.org/officeDocument/2006/relationships/hyperlink" Target="https://podminky.urs.cz/item/CS_URS_2021_02/721175003" TargetMode="External" /><Relationship Id="rId35" Type="http://schemas.openxmlformats.org/officeDocument/2006/relationships/hyperlink" Target="https://podminky.urs.cz/item/CS_URS_2021_02/721174042" TargetMode="External" /><Relationship Id="rId36" Type="http://schemas.openxmlformats.org/officeDocument/2006/relationships/hyperlink" Target="https://podminky.urs.cz/item/CS_URS_2021_02/721174043" TargetMode="External" /><Relationship Id="rId37" Type="http://schemas.openxmlformats.org/officeDocument/2006/relationships/hyperlink" Target="https://podminky.urs.cz/item/CS_URS_2021_02/721174044" TargetMode="External" /><Relationship Id="rId38" Type="http://schemas.openxmlformats.org/officeDocument/2006/relationships/hyperlink" Target="https://podminky.urs.cz/item/CS_URS_2021_02/721174055" TargetMode="External" /><Relationship Id="rId39" Type="http://schemas.openxmlformats.org/officeDocument/2006/relationships/hyperlink" Target="https://podminky.urs.cz/item/CS_URS_2021_02/721194107" TargetMode="External" /><Relationship Id="rId40" Type="http://schemas.openxmlformats.org/officeDocument/2006/relationships/hyperlink" Target="https://podminky.urs.cz/item/CS_URS_2021_02/721194109" TargetMode="External" /><Relationship Id="rId41" Type="http://schemas.openxmlformats.org/officeDocument/2006/relationships/hyperlink" Target="https://podminky.urs.cz/item/CS_URS_2021_02/721226521" TargetMode="External" /><Relationship Id="rId42" Type="http://schemas.openxmlformats.org/officeDocument/2006/relationships/hyperlink" Target="https://podminky.urs.cz/item/CS_URS_2021_02/721273152" TargetMode="External" /><Relationship Id="rId43" Type="http://schemas.openxmlformats.org/officeDocument/2006/relationships/hyperlink" Target="https://podminky.urs.cz/item/CS_URS_2021_02/721273153" TargetMode="External" /><Relationship Id="rId44" Type="http://schemas.openxmlformats.org/officeDocument/2006/relationships/hyperlink" Target="https://podminky.urs.cz/item/CS_URS_2021_02/721274103" TargetMode="External" /><Relationship Id="rId45" Type="http://schemas.openxmlformats.org/officeDocument/2006/relationships/hyperlink" Target="https://podminky.urs.cz/item/CS_URS_2021_02/721290111" TargetMode="External" /><Relationship Id="rId46" Type="http://schemas.openxmlformats.org/officeDocument/2006/relationships/hyperlink" Target="https://podminky.urs.cz/item/CS_URS_2021_02/998721102" TargetMode="External" /><Relationship Id="rId47" Type="http://schemas.openxmlformats.org/officeDocument/2006/relationships/hyperlink" Target="https://podminky.urs.cz/item/CS_URS_2021_02/722130801" TargetMode="External" /><Relationship Id="rId48" Type="http://schemas.openxmlformats.org/officeDocument/2006/relationships/hyperlink" Target="https://podminky.urs.cz/item/CS_URS_2021_02/722174001" TargetMode="External" /><Relationship Id="rId49" Type="http://schemas.openxmlformats.org/officeDocument/2006/relationships/hyperlink" Target="https://podminky.urs.cz/item/CS_URS_2021_02/722174022" TargetMode="External" /><Relationship Id="rId50" Type="http://schemas.openxmlformats.org/officeDocument/2006/relationships/hyperlink" Target="https://podminky.urs.cz/item/CS_URS_2021_02/722174023" TargetMode="External" /><Relationship Id="rId51" Type="http://schemas.openxmlformats.org/officeDocument/2006/relationships/hyperlink" Target="https://podminky.urs.cz/item/CS_URS_2021_02/722174024" TargetMode="External" /><Relationship Id="rId52" Type="http://schemas.openxmlformats.org/officeDocument/2006/relationships/hyperlink" Target="https://podminky.urs.cz/item/CS_URS_2021_02/722174025" TargetMode="External" /><Relationship Id="rId53" Type="http://schemas.openxmlformats.org/officeDocument/2006/relationships/hyperlink" Target="https://podminky.urs.cz/item/CS_URS_2021_02/722181221" TargetMode="External" /><Relationship Id="rId54" Type="http://schemas.openxmlformats.org/officeDocument/2006/relationships/hyperlink" Target="https://podminky.urs.cz/item/CS_URS_2021_02/722181222" TargetMode="External" /><Relationship Id="rId55" Type="http://schemas.openxmlformats.org/officeDocument/2006/relationships/hyperlink" Target="https://podminky.urs.cz/item/CS_URS_2021_02/722181812" TargetMode="External" /><Relationship Id="rId56" Type="http://schemas.openxmlformats.org/officeDocument/2006/relationships/hyperlink" Target="https://podminky.urs.cz/item/CS_URS_2021_02/722220851" TargetMode="External" /><Relationship Id="rId57" Type="http://schemas.openxmlformats.org/officeDocument/2006/relationships/hyperlink" Target="https://podminky.urs.cz/item/CS_URS_2021_02/722231075" TargetMode="External" /><Relationship Id="rId58" Type="http://schemas.openxmlformats.org/officeDocument/2006/relationships/hyperlink" Target="https://podminky.urs.cz/item/CS_URS_2021_02/722232044" TargetMode="External" /><Relationship Id="rId59" Type="http://schemas.openxmlformats.org/officeDocument/2006/relationships/hyperlink" Target="https://podminky.urs.cz/item/CS_URS_2021_02/722232046" TargetMode="External" /><Relationship Id="rId60" Type="http://schemas.openxmlformats.org/officeDocument/2006/relationships/hyperlink" Target="https://podminky.urs.cz/item/CS_URS_2021_02/722232062" TargetMode="External" /><Relationship Id="rId61" Type="http://schemas.openxmlformats.org/officeDocument/2006/relationships/hyperlink" Target="https://podminky.urs.cz/item/CS_URS_2021_02/722232063" TargetMode="External" /><Relationship Id="rId62" Type="http://schemas.openxmlformats.org/officeDocument/2006/relationships/hyperlink" Target="https://podminky.urs.cz/item/CS_URS_2021_02/722232064" TargetMode="External" /><Relationship Id="rId63" Type="http://schemas.openxmlformats.org/officeDocument/2006/relationships/hyperlink" Target="https://podminky.urs.cz/item/CS_URS_2021_02/722234266" TargetMode="External" /><Relationship Id="rId64" Type="http://schemas.openxmlformats.org/officeDocument/2006/relationships/hyperlink" Target="https://podminky.urs.cz/item/CS_URS_2021_02/722260812" TargetMode="External" /><Relationship Id="rId65" Type="http://schemas.openxmlformats.org/officeDocument/2006/relationships/hyperlink" Target="https://podminky.urs.cz/item/CS_URS_2021_02/722262225" TargetMode="External" /><Relationship Id="rId66" Type="http://schemas.openxmlformats.org/officeDocument/2006/relationships/hyperlink" Target="https://podminky.urs.cz/item/CS_URS_2021_02/722262227" TargetMode="External" /><Relationship Id="rId67" Type="http://schemas.openxmlformats.org/officeDocument/2006/relationships/hyperlink" Target="https://podminky.urs.cz/item/CS_URS_2021_02/722290234" TargetMode="External" /><Relationship Id="rId68" Type="http://schemas.openxmlformats.org/officeDocument/2006/relationships/hyperlink" Target="https://podminky.urs.cz/item/CS_URS_2021_02/998722202" TargetMode="External" /><Relationship Id="rId69" Type="http://schemas.openxmlformats.org/officeDocument/2006/relationships/hyperlink" Target="https://podminky.urs.cz/item/CS_URS_2021_02/723111203" TargetMode="External" /><Relationship Id="rId70" Type="http://schemas.openxmlformats.org/officeDocument/2006/relationships/hyperlink" Target="https://podminky.urs.cz/item/CS_URS_2021_02/723111205" TargetMode="External" /><Relationship Id="rId71" Type="http://schemas.openxmlformats.org/officeDocument/2006/relationships/hyperlink" Target="https://podminky.urs.cz/item/CS_URS_2021_02/723111206" TargetMode="External" /><Relationship Id="rId72" Type="http://schemas.openxmlformats.org/officeDocument/2006/relationships/hyperlink" Target="https://podminky.urs.cz/item/CS_URS_2021_02/723120805" TargetMode="External" /><Relationship Id="rId73" Type="http://schemas.openxmlformats.org/officeDocument/2006/relationships/hyperlink" Target="https://podminky.urs.cz/item/CS_URS_2021_02/723160204" TargetMode="External" /><Relationship Id="rId74" Type="http://schemas.openxmlformats.org/officeDocument/2006/relationships/hyperlink" Target="https://podminky.urs.cz/item/CS_URS_2021_02/723160334" TargetMode="External" /><Relationship Id="rId75" Type="http://schemas.openxmlformats.org/officeDocument/2006/relationships/hyperlink" Target="https://podminky.urs.cz/item/CS_URS_2021_02/38822269" TargetMode="External" /><Relationship Id="rId76" Type="http://schemas.openxmlformats.org/officeDocument/2006/relationships/hyperlink" Target="https://podminky.urs.cz/item/CS_URS_2021_02/723230103" TargetMode="External" /><Relationship Id="rId77" Type="http://schemas.openxmlformats.org/officeDocument/2006/relationships/hyperlink" Target="https://podminky.urs.cz/item/CS_URS_2021_02/998723102" TargetMode="External" /><Relationship Id="rId78" Type="http://schemas.openxmlformats.org/officeDocument/2006/relationships/hyperlink" Target="https://podminky.urs.cz/item/CS_URS_2021_02/725110811" TargetMode="External" /><Relationship Id="rId79" Type="http://schemas.openxmlformats.org/officeDocument/2006/relationships/hyperlink" Target="https://podminky.urs.cz/item/CS_URS_2021_02/725112171" TargetMode="External" /><Relationship Id="rId80" Type="http://schemas.openxmlformats.org/officeDocument/2006/relationships/hyperlink" Target="https://podminky.urs.cz/item/CS_URS_2021_02/725210821" TargetMode="External" /><Relationship Id="rId81" Type="http://schemas.openxmlformats.org/officeDocument/2006/relationships/hyperlink" Target="https://podminky.urs.cz/item/CS_URS_2021_02/725211603" TargetMode="External" /><Relationship Id="rId82" Type="http://schemas.openxmlformats.org/officeDocument/2006/relationships/hyperlink" Target="https://podminky.urs.cz/item/CS_URS_2021_02/725220842" TargetMode="External" /><Relationship Id="rId83" Type="http://schemas.openxmlformats.org/officeDocument/2006/relationships/hyperlink" Target="https://podminky.urs.cz/item/CS_URS_2021_02/725222116" TargetMode="External" /><Relationship Id="rId84" Type="http://schemas.openxmlformats.org/officeDocument/2006/relationships/hyperlink" Target="https://podminky.urs.cz/item/CS_URS_2021_02/725310823" TargetMode="External" /><Relationship Id="rId85" Type="http://schemas.openxmlformats.org/officeDocument/2006/relationships/hyperlink" Target="https://podminky.urs.cz/item/CS_URS_2021_02/725311121" TargetMode="External" /><Relationship Id="rId86" Type="http://schemas.openxmlformats.org/officeDocument/2006/relationships/hyperlink" Target="https://podminky.urs.cz/item/CS_URS_2021_02/725535222" TargetMode="External" /><Relationship Id="rId87" Type="http://schemas.openxmlformats.org/officeDocument/2006/relationships/hyperlink" Target="https://podminky.urs.cz/item/CS_URS_2021_02/725810811" TargetMode="External" /><Relationship Id="rId88" Type="http://schemas.openxmlformats.org/officeDocument/2006/relationships/hyperlink" Target="https://podminky.urs.cz/item/CS_URS_2021_02/725813111" TargetMode="External" /><Relationship Id="rId89" Type="http://schemas.openxmlformats.org/officeDocument/2006/relationships/hyperlink" Target="https://podminky.urs.cz/item/CS_URS_2021_02/725813112" TargetMode="External" /><Relationship Id="rId90" Type="http://schemas.openxmlformats.org/officeDocument/2006/relationships/hyperlink" Target="https://podminky.urs.cz/item/CS_URS_2021_02/725820801" TargetMode="External" /><Relationship Id="rId91" Type="http://schemas.openxmlformats.org/officeDocument/2006/relationships/hyperlink" Target="https://podminky.urs.cz/item/CS_URS_2021_02/725821325" TargetMode="External" /><Relationship Id="rId92" Type="http://schemas.openxmlformats.org/officeDocument/2006/relationships/hyperlink" Target="https://podminky.urs.cz/item/CS_URS_2021_02/725822611" TargetMode="External" /><Relationship Id="rId93" Type="http://schemas.openxmlformats.org/officeDocument/2006/relationships/hyperlink" Target="https://podminky.urs.cz/item/CS_URS_2021_02/725831313" TargetMode="External" /><Relationship Id="rId94" Type="http://schemas.openxmlformats.org/officeDocument/2006/relationships/hyperlink" Target="https://podminky.urs.cz/item/CS_URS_2021_02/725861102" TargetMode="External" /><Relationship Id="rId95" Type="http://schemas.openxmlformats.org/officeDocument/2006/relationships/hyperlink" Target="https://podminky.urs.cz/item/CS_URS_2021_02/725862113" TargetMode="External" /><Relationship Id="rId96" Type="http://schemas.openxmlformats.org/officeDocument/2006/relationships/hyperlink" Target="https://podminky.urs.cz/item/CS_URS_2021_02/725864311" TargetMode="External" /><Relationship Id="rId97" Type="http://schemas.openxmlformats.org/officeDocument/2006/relationships/hyperlink" Target="https://podminky.urs.cz/item/CS_URS_2021_02/725869101" TargetMode="External" /><Relationship Id="rId98" Type="http://schemas.openxmlformats.org/officeDocument/2006/relationships/hyperlink" Target="https://podminky.urs.cz/item/CS_URS_2021_02/28615602" TargetMode="External" /><Relationship Id="rId99" Type="http://schemas.openxmlformats.org/officeDocument/2006/relationships/hyperlink" Target="https://podminky.urs.cz/item/CS_URS_2021_02/28615603" TargetMode="External" /><Relationship Id="rId100" Type="http://schemas.openxmlformats.org/officeDocument/2006/relationships/hyperlink" Target="https://podminky.urs.cz/item/CS_URS_2021_02/725980123" TargetMode="External" /><Relationship Id="rId101" Type="http://schemas.openxmlformats.org/officeDocument/2006/relationships/hyperlink" Target="https://podminky.urs.cz/item/CS_URS_2021_02/998725102" TargetMode="External" /><Relationship Id="rId102" Type="http://schemas.openxmlformats.org/officeDocument/2006/relationships/hyperlink" Target="https://podminky.urs.cz/item/CS_URS_2021_02/727121107" TargetMode="External" /><Relationship Id="rId103" Type="http://schemas.openxmlformats.org/officeDocument/2006/relationships/hyperlink" Target="https://podminky.urs.cz/item/CS_URS_2021_02/783615551" TargetMode="External" /><Relationship Id="rId104" Type="http://schemas.openxmlformats.org/officeDocument/2006/relationships/hyperlink" Target="https://podminky.urs.cz/item/CS_URS_2021_02/783617601" TargetMode="External" /><Relationship Id="rId105" Type="http://schemas.openxmlformats.org/officeDocument/2006/relationships/hyperlink" Target="https://podminky.urs.cz/item/CS_URS_2021_02/783624651" TargetMode="External" /><Relationship Id="rId106" Type="http://schemas.openxmlformats.org/officeDocument/2006/relationships/hyperlink" Target="https://podminky.urs.cz/item/CS_URS_2021_02/230205035" TargetMode="External" /><Relationship Id="rId107" Type="http://schemas.openxmlformats.org/officeDocument/2006/relationships/hyperlink" Target="https://podminky.urs.cz/item/CS_URS_2021_02/28613923" TargetMode="External" /><Relationship Id="rId108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Heřmanická 1442/26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Heřmanická 1443/28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30. 9. 2021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Městský obvod Slezská Ostrava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Made 4 BIM s.r.o.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Made 4 BIM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ROUND(SUM(AG55:AG64),2)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ROUND(SUM(AS55:AS64),2)</f>
        <v>0</v>
      </c>
      <c r="AT54" s="107">
        <f>ROUND(SUM(AV54:AW54),2)</f>
        <v>0</v>
      </c>
      <c r="AU54" s="108">
        <f>ROUND(SUM(AU55:AU64),5)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ROUND(SUM(AZ55:AZ64),2)</f>
        <v>0</v>
      </c>
      <c r="BA54" s="107">
        <f>ROUND(SUM(BA55:BA64),2)</f>
        <v>0</v>
      </c>
      <c r="BB54" s="107">
        <f>ROUND(SUM(BB55:BB64),2)</f>
        <v>0</v>
      </c>
      <c r="BC54" s="107">
        <f>ROUND(SUM(BC55:BC64),2)</f>
        <v>0</v>
      </c>
      <c r="BD54" s="109">
        <f>ROUND(SUM(BD55:BD64),2)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Bourací práce'!J30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'01 - Bourací práce'!P89</f>
        <v>0</v>
      </c>
      <c r="AV55" s="121">
        <f>'01 - Bourací práce'!J33</f>
        <v>0</v>
      </c>
      <c r="AW55" s="121">
        <f>'01 - Bourací práce'!J34</f>
        <v>0</v>
      </c>
      <c r="AX55" s="121">
        <f>'01 - Bourací práce'!J35</f>
        <v>0</v>
      </c>
      <c r="AY55" s="121">
        <f>'01 - Bourací práce'!J36</f>
        <v>0</v>
      </c>
      <c r="AZ55" s="121">
        <f>'01 - Bourací práce'!F33</f>
        <v>0</v>
      </c>
      <c r="BA55" s="121">
        <f>'01 - Bourací práce'!F34</f>
        <v>0</v>
      </c>
      <c r="BB55" s="121">
        <f>'01 - Bourací práce'!F35</f>
        <v>0</v>
      </c>
      <c r="BC55" s="121">
        <f>'01 - Bourací práce'!F36</f>
        <v>0</v>
      </c>
      <c r="BD55" s="123">
        <f>'01 - Bourací práce'!F37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79</v>
      </c>
    </row>
    <row r="56" s="7" customFormat="1" ht="16.5" customHeight="1">
      <c r="A56" s="112" t="s">
        <v>75</v>
      </c>
      <c r="B56" s="113"/>
      <c r="C56" s="114"/>
      <c r="D56" s="115" t="s">
        <v>81</v>
      </c>
      <c r="E56" s="115"/>
      <c r="F56" s="115"/>
      <c r="G56" s="115"/>
      <c r="H56" s="115"/>
      <c r="I56" s="116"/>
      <c r="J56" s="115" t="s">
        <v>82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Sanace suterénu'!J30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v>0</v>
      </c>
      <c r="AT56" s="121">
        <f>ROUND(SUM(AV56:AW56),2)</f>
        <v>0</v>
      </c>
      <c r="AU56" s="122">
        <f>'02 - Sanace suterénu'!P91</f>
        <v>0</v>
      </c>
      <c r="AV56" s="121">
        <f>'02 - Sanace suterénu'!J33</f>
        <v>0</v>
      </c>
      <c r="AW56" s="121">
        <f>'02 - Sanace suterénu'!J34</f>
        <v>0</v>
      </c>
      <c r="AX56" s="121">
        <f>'02 - Sanace suterénu'!J35</f>
        <v>0</v>
      </c>
      <c r="AY56" s="121">
        <f>'02 - Sanace suterénu'!J36</f>
        <v>0</v>
      </c>
      <c r="AZ56" s="121">
        <f>'02 - Sanace suterénu'!F33</f>
        <v>0</v>
      </c>
      <c r="BA56" s="121">
        <f>'02 - Sanace suterénu'!F34</f>
        <v>0</v>
      </c>
      <c r="BB56" s="121">
        <f>'02 - Sanace suterénu'!F35</f>
        <v>0</v>
      </c>
      <c r="BC56" s="121">
        <f>'02 - Sanace suterénu'!F36</f>
        <v>0</v>
      </c>
      <c r="BD56" s="123">
        <f>'02 - Sanace suterénu'!F37</f>
        <v>0</v>
      </c>
      <c r="BE56" s="7"/>
      <c r="BT56" s="124" t="s">
        <v>79</v>
      </c>
      <c r="BV56" s="124" t="s">
        <v>73</v>
      </c>
      <c r="BW56" s="124" t="s">
        <v>83</v>
      </c>
      <c r="BX56" s="124" t="s">
        <v>5</v>
      </c>
      <c r="CL56" s="124" t="s">
        <v>19</v>
      </c>
      <c r="CM56" s="124" t="s">
        <v>79</v>
      </c>
    </row>
    <row r="57" s="7" customFormat="1" ht="16.5" customHeight="1">
      <c r="A57" s="112" t="s">
        <v>75</v>
      </c>
      <c r="B57" s="113"/>
      <c r="C57" s="114"/>
      <c r="D57" s="115" t="s">
        <v>14</v>
      </c>
      <c r="E57" s="115"/>
      <c r="F57" s="115"/>
      <c r="G57" s="115"/>
      <c r="H57" s="115"/>
      <c r="I57" s="116"/>
      <c r="J57" s="115" t="s">
        <v>84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Střecha'!J30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78</v>
      </c>
      <c r="AR57" s="119"/>
      <c r="AS57" s="120">
        <v>0</v>
      </c>
      <c r="AT57" s="121">
        <f>ROUND(SUM(AV57:AW57),2)</f>
        <v>0</v>
      </c>
      <c r="AU57" s="122">
        <f>'03 - Střecha'!P90</f>
        <v>0</v>
      </c>
      <c r="AV57" s="121">
        <f>'03 - Střecha'!J33</f>
        <v>0</v>
      </c>
      <c r="AW57" s="121">
        <f>'03 - Střecha'!J34</f>
        <v>0</v>
      </c>
      <c r="AX57" s="121">
        <f>'03 - Střecha'!J35</f>
        <v>0</v>
      </c>
      <c r="AY57" s="121">
        <f>'03 - Střecha'!J36</f>
        <v>0</v>
      </c>
      <c r="AZ57" s="121">
        <f>'03 - Střecha'!F33</f>
        <v>0</v>
      </c>
      <c r="BA57" s="121">
        <f>'03 - Střecha'!F34</f>
        <v>0</v>
      </c>
      <c r="BB57" s="121">
        <f>'03 - Střecha'!F35</f>
        <v>0</v>
      </c>
      <c r="BC57" s="121">
        <f>'03 - Střecha'!F36</f>
        <v>0</v>
      </c>
      <c r="BD57" s="123">
        <f>'03 - Střecha'!F37</f>
        <v>0</v>
      </c>
      <c r="BE57" s="7"/>
      <c r="BT57" s="124" t="s">
        <v>79</v>
      </c>
      <c r="BV57" s="124" t="s">
        <v>73</v>
      </c>
      <c r="BW57" s="124" t="s">
        <v>85</v>
      </c>
      <c r="BX57" s="124" t="s">
        <v>5</v>
      </c>
      <c r="CL57" s="124" t="s">
        <v>19</v>
      </c>
      <c r="CM57" s="124" t="s">
        <v>79</v>
      </c>
    </row>
    <row r="58" s="7" customFormat="1" ht="24.75" customHeight="1">
      <c r="A58" s="112" t="s">
        <v>75</v>
      </c>
      <c r="B58" s="113"/>
      <c r="C58" s="114"/>
      <c r="D58" s="115" t="s">
        <v>86</v>
      </c>
      <c r="E58" s="115"/>
      <c r="F58" s="115"/>
      <c r="G58" s="115"/>
      <c r="H58" s="115"/>
      <c r="I58" s="116"/>
      <c r="J58" s="115" t="s">
        <v>87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Stavební úpravy domu...'!J30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78</v>
      </c>
      <c r="AR58" s="119"/>
      <c r="AS58" s="120">
        <v>0</v>
      </c>
      <c r="AT58" s="121">
        <f>ROUND(SUM(AV58:AW58),2)</f>
        <v>0</v>
      </c>
      <c r="AU58" s="122">
        <f>'04 - Stavební úpravy domu...'!P90</f>
        <v>0</v>
      </c>
      <c r="AV58" s="121">
        <f>'04 - Stavební úpravy domu...'!J33</f>
        <v>0</v>
      </c>
      <c r="AW58" s="121">
        <f>'04 - Stavební úpravy domu...'!J34</f>
        <v>0</v>
      </c>
      <c r="AX58" s="121">
        <f>'04 - Stavební úpravy domu...'!J35</f>
        <v>0</v>
      </c>
      <c r="AY58" s="121">
        <f>'04 - Stavební úpravy domu...'!J36</f>
        <v>0</v>
      </c>
      <c r="AZ58" s="121">
        <f>'04 - Stavební úpravy domu...'!F33</f>
        <v>0</v>
      </c>
      <c r="BA58" s="121">
        <f>'04 - Stavební úpravy domu...'!F34</f>
        <v>0</v>
      </c>
      <c r="BB58" s="121">
        <f>'04 - Stavební úpravy domu...'!F35</f>
        <v>0</v>
      </c>
      <c r="BC58" s="121">
        <f>'04 - Stavební úpravy domu...'!F36</f>
        <v>0</v>
      </c>
      <c r="BD58" s="123">
        <f>'04 - Stavební úpravy domu...'!F37</f>
        <v>0</v>
      </c>
      <c r="BE58" s="7"/>
      <c r="BT58" s="124" t="s">
        <v>79</v>
      </c>
      <c r="BV58" s="124" t="s">
        <v>73</v>
      </c>
      <c r="BW58" s="124" t="s">
        <v>88</v>
      </c>
      <c r="BX58" s="124" t="s">
        <v>5</v>
      </c>
      <c r="CL58" s="124" t="s">
        <v>19</v>
      </c>
      <c r="CM58" s="124" t="s">
        <v>79</v>
      </c>
    </row>
    <row r="59" s="7" customFormat="1" ht="16.5" customHeight="1">
      <c r="A59" s="112" t="s">
        <v>75</v>
      </c>
      <c r="B59" s="113"/>
      <c r="C59" s="114"/>
      <c r="D59" s="115" t="s">
        <v>89</v>
      </c>
      <c r="E59" s="115"/>
      <c r="F59" s="115"/>
      <c r="G59" s="115"/>
      <c r="H59" s="115"/>
      <c r="I59" s="116"/>
      <c r="J59" s="115" t="s">
        <v>90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'05 - Rekonstrukce čtyř bytů'!J30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78</v>
      </c>
      <c r="AR59" s="119"/>
      <c r="AS59" s="120">
        <v>0</v>
      </c>
      <c r="AT59" s="121">
        <f>ROUND(SUM(AV59:AW59),2)</f>
        <v>0</v>
      </c>
      <c r="AU59" s="122">
        <f>'05 - Rekonstrukce čtyř bytů'!P94</f>
        <v>0</v>
      </c>
      <c r="AV59" s="121">
        <f>'05 - Rekonstrukce čtyř bytů'!J33</f>
        <v>0</v>
      </c>
      <c r="AW59" s="121">
        <f>'05 - Rekonstrukce čtyř bytů'!J34</f>
        <v>0</v>
      </c>
      <c r="AX59" s="121">
        <f>'05 - Rekonstrukce čtyř bytů'!J35</f>
        <v>0</v>
      </c>
      <c r="AY59" s="121">
        <f>'05 - Rekonstrukce čtyř bytů'!J36</f>
        <v>0</v>
      </c>
      <c r="AZ59" s="121">
        <f>'05 - Rekonstrukce čtyř bytů'!F33</f>
        <v>0</v>
      </c>
      <c r="BA59" s="121">
        <f>'05 - Rekonstrukce čtyř bytů'!F34</f>
        <v>0</v>
      </c>
      <c r="BB59" s="121">
        <f>'05 - Rekonstrukce čtyř bytů'!F35</f>
        <v>0</v>
      </c>
      <c r="BC59" s="121">
        <f>'05 - Rekonstrukce čtyř bytů'!F36</f>
        <v>0</v>
      </c>
      <c r="BD59" s="123">
        <f>'05 - Rekonstrukce čtyř bytů'!F37</f>
        <v>0</v>
      </c>
      <c r="BE59" s="7"/>
      <c r="BT59" s="124" t="s">
        <v>79</v>
      </c>
      <c r="BV59" s="124" t="s">
        <v>73</v>
      </c>
      <c r="BW59" s="124" t="s">
        <v>91</v>
      </c>
      <c r="BX59" s="124" t="s">
        <v>5</v>
      </c>
      <c r="CL59" s="124" t="s">
        <v>19</v>
      </c>
      <c r="CM59" s="124" t="s">
        <v>79</v>
      </c>
    </row>
    <row r="60" s="7" customFormat="1" ht="16.5" customHeight="1">
      <c r="A60" s="112" t="s">
        <v>75</v>
      </c>
      <c r="B60" s="113"/>
      <c r="C60" s="114"/>
      <c r="D60" s="115" t="s">
        <v>92</v>
      </c>
      <c r="E60" s="115"/>
      <c r="F60" s="115"/>
      <c r="G60" s="115"/>
      <c r="H60" s="115"/>
      <c r="I60" s="116"/>
      <c r="J60" s="115" t="s">
        <v>93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'06 - Zateplení obálky budovy'!J30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78</v>
      </c>
      <c r="AR60" s="119"/>
      <c r="AS60" s="120">
        <v>0</v>
      </c>
      <c r="AT60" s="121">
        <f>ROUND(SUM(AV60:AW60),2)</f>
        <v>0</v>
      </c>
      <c r="AU60" s="122">
        <f>'06 - Zateplení obálky budovy'!P92</f>
        <v>0</v>
      </c>
      <c r="AV60" s="121">
        <f>'06 - Zateplení obálky budovy'!J33</f>
        <v>0</v>
      </c>
      <c r="AW60" s="121">
        <f>'06 - Zateplení obálky budovy'!J34</f>
        <v>0</v>
      </c>
      <c r="AX60" s="121">
        <f>'06 - Zateplení obálky budovy'!J35</f>
        <v>0</v>
      </c>
      <c r="AY60" s="121">
        <f>'06 - Zateplení obálky budovy'!J36</f>
        <v>0</v>
      </c>
      <c r="AZ60" s="121">
        <f>'06 - Zateplení obálky budovy'!F33</f>
        <v>0</v>
      </c>
      <c r="BA60" s="121">
        <f>'06 - Zateplení obálky budovy'!F34</f>
        <v>0</v>
      </c>
      <c r="BB60" s="121">
        <f>'06 - Zateplení obálky budovy'!F35</f>
        <v>0</v>
      </c>
      <c r="BC60" s="121">
        <f>'06 - Zateplení obálky budovy'!F36</f>
        <v>0</v>
      </c>
      <c r="BD60" s="123">
        <f>'06 - Zateplení obálky budovy'!F37</f>
        <v>0</v>
      </c>
      <c r="BE60" s="7"/>
      <c r="BT60" s="124" t="s">
        <v>79</v>
      </c>
      <c r="BV60" s="124" t="s">
        <v>73</v>
      </c>
      <c r="BW60" s="124" t="s">
        <v>94</v>
      </c>
      <c r="BX60" s="124" t="s">
        <v>5</v>
      </c>
      <c r="CL60" s="124" t="s">
        <v>19</v>
      </c>
      <c r="CM60" s="124" t="s">
        <v>79</v>
      </c>
    </row>
    <row r="61" s="7" customFormat="1" ht="16.5" customHeight="1">
      <c r="A61" s="112" t="s">
        <v>75</v>
      </c>
      <c r="B61" s="113"/>
      <c r="C61" s="114"/>
      <c r="D61" s="115" t="s">
        <v>95</v>
      </c>
      <c r="E61" s="115"/>
      <c r="F61" s="115"/>
      <c r="G61" s="115"/>
      <c r="H61" s="115"/>
      <c r="I61" s="116"/>
      <c r="J61" s="115" t="s">
        <v>96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'07 - ÚT byty'!J30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78</v>
      </c>
      <c r="AR61" s="119"/>
      <c r="AS61" s="120">
        <v>0</v>
      </c>
      <c r="AT61" s="121">
        <f>ROUND(SUM(AV61:AW61),2)</f>
        <v>0</v>
      </c>
      <c r="AU61" s="122">
        <f>'07 - ÚT byty'!P84</f>
        <v>0</v>
      </c>
      <c r="AV61" s="121">
        <f>'07 - ÚT byty'!J33</f>
        <v>0</v>
      </c>
      <c r="AW61" s="121">
        <f>'07 - ÚT byty'!J34</f>
        <v>0</v>
      </c>
      <c r="AX61" s="121">
        <f>'07 - ÚT byty'!J35</f>
        <v>0</v>
      </c>
      <c r="AY61" s="121">
        <f>'07 - ÚT byty'!J36</f>
        <v>0</v>
      </c>
      <c r="AZ61" s="121">
        <f>'07 - ÚT byty'!F33</f>
        <v>0</v>
      </c>
      <c r="BA61" s="121">
        <f>'07 - ÚT byty'!F34</f>
        <v>0</v>
      </c>
      <c r="BB61" s="121">
        <f>'07 - ÚT byty'!F35</f>
        <v>0</v>
      </c>
      <c r="BC61" s="121">
        <f>'07 - ÚT byty'!F36</f>
        <v>0</v>
      </c>
      <c r="BD61" s="123">
        <f>'07 - ÚT byty'!F37</f>
        <v>0</v>
      </c>
      <c r="BE61" s="7"/>
      <c r="BT61" s="124" t="s">
        <v>79</v>
      </c>
      <c r="BV61" s="124" t="s">
        <v>73</v>
      </c>
      <c r="BW61" s="124" t="s">
        <v>97</v>
      </c>
      <c r="BX61" s="124" t="s">
        <v>5</v>
      </c>
      <c r="CL61" s="124" t="s">
        <v>19</v>
      </c>
      <c r="CM61" s="124" t="s">
        <v>79</v>
      </c>
    </row>
    <row r="62" s="7" customFormat="1" ht="16.5" customHeight="1">
      <c r="A62" s="112" t="s">
        <v>75</v>
      </c>
      <c r="B62" s="113"/>
      <c r="C62" s="114"/>
      <c r="D62" s="115" t="s">
        <v>98</v>
      </c>
      <c r="E62" s="115"/>
      <c r="F62" s="115"/>
      <c r="G62" s="115"/>
      <c r="H62" s="115"/>
      <c r="I62" s="116"/>
      <c r="J62" s="115" t="s">
        <v>99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'08 - Zdravotechnika'!J30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78</v>
      </c>
      <c r="AR62" s="119"/>
      <c r="AS62" s="120">
        <v>0</v>
      </c>
      <c r="AT62" s="121">
        <f>ROUND(SUM(AV62:AW62),2)</f>
        <v>0</v>
      </c>
      <c r="AU62" s="122">
        <f>'08 - Zdravotechnika'!P93</f>
        <v>0</v>
      </c>
      <c r="AV62" s="121">
        <f>'08 - Zdravotechnika'!J33</f>
        <v>0</v>
      </c>
      <c r="AW62" s="121">
        <f>'08 - Zdravotechnika'!J34</f>
        <v>0</v>
      </c>
      <c r="AX62" s="121">
        <f>'08 - Zdravotechnika'!J35</f>
        <v>0</v>
      </c>
      <c r="AY62" s="121">
        <f>'08 - Zdravotechnika'!J36</f>
        <v>0</v>
      </c>
      <c r="AZ62" s="121">
        <f>'08 - Zdravotechnika'!F33</f>
        <v>0</v>
      </c>
      <c r="BA62" s="121">
        <f>'08 - Zdravotechnika'!F34</f>
        <v>0</v>
      </c>
      <c r="BB62" s="121">
        <f>'08 - Zdravotechnika'!F35</f>
        <v>0</v>
      </c>
      <c r="BC62" s="121">
        <f>'08 - Zdravotechnika'!F36</f>
        <v>0</v>
      </c>
      <c r="BD62" s="123">
        <f>'08 - Zdravotechnika'!F37</f>
        <v>0</v>
      </c>
      <c r="BE62" s="7"/>
      <c r="BT62" s="124" t="s">
        <v>79</v>
      </c>
      <c r="BV62" s="124" t="s">
        <v>73</v>
      </c>
      <c r="BW62" s="124" t="s">
        <v>100</v>
      </c>
      <c r="BX62" s="124" t="s">
        <v>5</v>
      </c>
      <c r="CL62" s="124" t="s">
        <v>19</v>
      </c>
      <c r="CM62" s="124" t="s">
        <v>79</v>
      </c>
    </row>
    <row r="63" s="7" customFormat="1" ht="16.5" customHeight="1">
      <c r="A63" s="112" t="s">
        <v>75</v>
      </c>
      <c r="B63" s="113"/>
      <c r="C63" s="114"/>
      <c r="D63" s="115" t="s">
        <v>101</v>
      </c>
      <c r="E63" s="115"/>
      <c r="F63" s="115"/>
      <c r="G63" s="115"/>
      <c r="H63" s="115"/>
      <c r="I63" s="116"/>
      <c r="J63" s="115" t="s">
        <v>102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'09 - Elektrotechnika'!J30</f>
        <v>0</v>
      </c>
      <c r="AH63" s="116"/>
      <c r="AI63" s="116"/>
      <c r="AJ63" s="116"/>
      <c r="AK63" s="116"/>
      <c r="AL63" s="116"/>
      <c r="AM63" s="116"/>
      <c r="AN63" s="117">
        <f>SUM(AG63,AT63)</f>
        <v>0</v>
      </c>
      <c r="AO63" s="116"/>
      <c r="AP63" s="116"/>
      <c r="AQ63" s="118" t="s">
        <v>78</v>
      </c>
      <c r="AR63" s="119"/>
      <c r="AS63" s="120">
        <v>0</v>
      </c>
      <c r="AT63" s="121">
        <f>ROUND(SUM(AV63:AW63),2)</f>
        <v>0</v>
      </c>
      <c r="AU63" s="122">
        <f>'09 - Elektrotechnika'!P82</f>
        <v>0</v>
      </c>
      <c r="AV63" s="121">
        <f>'09 - Elektrotechnika'!J33</f>
        <v>0</v>
      </c>
      <c r="AW63" s="121">
        <f>'09 - Elektrotechnika'!J34</f>
        <v>0</v>
      </c>
      <c r="AX63" s="121">
        <f>'09 - Elektrotechnika'!J35</f>
        <v>0</v>
      </c>
      <c r="AY63" s="121">
        <f>'09 - Elektrotechnika'!J36</f>
        <v>0</v>
      </c>
      <c r="AZ63" s="121">
        <f>'09 - Elektrotechnika'!F33</f>
        <v>0</v>
      </c>
      <c r="BA63" s="121">
        <f>'09 - Elektrotechnika'!F34</f>
        <v>0</v>
      </c>
      <c r="BB63" s="121">
        <f>'09 - Elektrotechnika'!F35</f>
        <v>0</v>
      </c>
      <c r="BC63" s="121">
        <f>'09 - Elektrotechnika'!F36</f>
        <v>0</v>
      </c>
      <c r="BD63" s="123">
        <f>'09 - Elektrotechnika'!F37</f>
        <v>0</v>
      </c>
      <c r="BE63" s="7"/>
      <c r="BT63" s="124" t="s">
        <v>79</v>
      </c>
      <c r="BV63" s="124" t="s">
        <v>73</v>
      </c>
      <c r="BW63" s="124" t="s">
        <v>103</v>
      </c>
      <c r="BX63" s="124" t="s">
        <v>5</v>
      </c>
      <c r="CL63" s="124" t="s">
        <v>19</v>
      </c>
      <c r="CM63" s="124" t="s">
        <v>79</v>
      </c>
    </row>
    <row r="64" s="7" customFormat="1" ht="16.5" customHeight="1">
      <c r="A64" s="112" t="s">
        <v>75</v>
      </c>
      <c r="B64" s="113"/>
      <c r="C64" s="114"/>
      <c r="D64" s="115" t="s">
        <v>104</v>
      </c>
      <c r="E64" s="115"/>
      <c r="F64" s="115"/>
      <c r="G64" s="115"/>
      <c r="H64" s="115"/>
      <c r="I64" s="116"/>
      <c r="J64" s="115" t="s">
        <v>105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7">
        <f>'10 - Vedlejší náklady'!J30</f>
        <v>0</v>
      </c>
      <c r="AH64" s="116"/>
      <c r="AI64" s="116"/>
      <c r="AJ64" s="116"/>
      <c r="AK64" s="116"/>
      <c r="AL64" s="116"/>
      <c r="AM64" s="116"/>
      <c r="AN64" s="117">
        <f>SUM(AG64,AT64)</f>
        <v>0</v>
      </c>
      <c r="AO64" s="116"/>
      <c r="AP64" s="116"/>
      <c r="AQ64" s="118" t="s">
        <v>78</v>
      </c>
      <c r="AR64" s="119"/>
      <c r="AS64" s="125">
        <v>0</v>
      </c>
      <c r="AT64" s="126">
        <f>ROUND(SUM(AV64:AW64),2)</f>
        <v>0</v>
      </c>
      <c r="AU64" s="127">
        <f>'10 - Vedlejší náklady'!P82</f>
        <v>0</v>
      </c>
      <c r="AV64" s="126">
        <f>'10 - Vedlejší náklady'!J33</f>
        <v>0</v>
      </c>
      <c r="AW64" s="126">
        <f>'10 - Vedlejší náklady'!J34</f>
        <v>0</v>
      </c>
      <c r="AX64" s="126">
        <f>'10 - Vedlejší náklady'!J35</f>
        <v>0</v>
      </c>
      <c r="AY64" s="126">
        <f>'10 - Vedlejší náklady'!J36</f>
        <v>0</v>
      </c>
      <c r="AZ64" s="126">
        <f>'10 - Vedlejší náklady'!F33</f>
        <v>0</v>
      </c>
      <c r="BA64" s="126">
        <f>'10 - Vedlejší náklady'!F34</f>
        <v>0</v>
      </c>
      <c r="BB64" s="126">
        <f>'10 - Vedlejší náklady'!F35</f>
        <v>0</v>
      </c>
      <c r="BC64" s="126">
        <f>'10 - Vedlejší náklady'!F36</f>
        <v>0</v>
      </c>
      <c r="BD64" s="128">
        <f>'10 - Vedlejší náklady'!F37</f>
        <v>0</v>
      </c>
      <c r="BE64" s="7"/>
      <c r="BT64" s="124" t="s">
        <v>79</v>
      </c>
      <c r="BV64" s="124" t="s">
        <v>73</v>
      </c>
      <c r="BW64" s="124" t="s">
        <v>106</v>
      </c>
      <c r="BX64" s="124" t="s">
        <v>5</v>
      </c>
      <c r="CL64" s="124" t="s">
        <v>19</v>
      </c>
      <c r="CM64" s="124" t="s">
        <v>79</v>
      </c>
    </row>
    <row r="65" s="2" customFormat="1" ht="30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45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</row>
  </sheetData>
  <sheetProtection sheet="1" formatColumns="0" formatRows="0" objects="1" scenarios="1" spinCount="100000" saltValue="RUU6CAomkmYGUzPPVsg98gK5+DkWhPsz/EkssPnPCthF48tvhesu57O/IUhbEUYHjzyF7N65YnzWLd0J7cR16w==" hashValue="UJqx7th2EFL/W8a9bFBkZQXAQmi22iI98fPSXpfSW020HP4sSTeYnl3uTr+pmkccvtsSvgp31FhJxPTNrGQCkA==" algorithmName="SHA-512" password="CC35"/>
  <mergeCells count="78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54:AP54"/>
  </mergeCells>
  <hyperlinks>
    <hyperlink ref="A55" location="'01 - Bourací práce'!C2" display="/"/>
    <hyperlink ref="A56" location="'02 - Sanace suterénu'!C2" display="/"/>
    <hyperlink ref="A57" location="'03 - Střecha'!C2" display="/"/>
    <hyperlink ref="A58" location="'04 - Stavební úpravy domu...'!C2" display="/"/>
    <hyperlink ref="A59" location="'05 - Rekonstrukce čtyř bytů'!C2" display="/"/>
    <hyperlink ref="A60" location="'06 - Zateplení obálky budovy'!C2" display="/"/>
    <hyperlink ref="A61" location="'07 - ÚT byty'!C2" display="/"/>
    <hyperlink ref="A62" location="'08 - Zdravotechnika'!C2" display="/"/>
    <hyperlink ref="A63" location="'09 - Elektrotechnika'!C2" display="/"/>
    <hyperlink ref="A64" location="'10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1442/26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3071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110</v>
      </c>
      <c r="G12" s="39"/>
      <c r="H12" s="39"/>
      <c r="I12" s="133" t="s">
        <v>23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ROUND((SUM(BE82:BE89)),  2)</f>
        <v>0</v>
      </c>
      <c r="G33" s="39"/>
      <c r="H33" s="39"/>
      <c r="I33" s="149">
        <v>0.20999999999999999</v>
      </c>
      <c r="J33" s="148">
        <f>ROUND(((SUM(BE82:BE89))*I33),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ROUND((SUM(BF82:BF89)),  2)</f>
        <v>0</v>
      </c>
      <c r="G34" s="39"/>
      <c r="H34" s="39"/>
      <c r="I34" s="149">
        <v>0.14999999999999999</v>
      </c>
      <c r="J34" s="148">
        <f>ROUND(((SUM(BF82:BF89))*I34),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ROUND((SUM(BG82:BG89)),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ROUND((SUM(BH82:BH89)),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ROUND((SUM(BI82:BI89)),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1442/26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09 - Elektrotechnika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23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Městský obvod Slezská Ostrava</v>
      </c>
      <c r="G54" s="41"/>
      <c r="H54" s="41"/>
      <c r="I54" s="33" t="s">
        <v>31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119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3072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3073</v>
      </c>
      <c r="E62" s="175"/>
      <c r="F62" s="175"/>
      <c r="G62" s="175"/>
      <c r="H62" s="175"/>
      <c r="I62" s="175"/>
      <c r="J62" s="176">
        <f>J87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125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Heřmanická 1442/26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108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09 - Elektrotechnika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Heřmanická 1444/30</v>
      </c>
      <c r="G76" s="41"/>
      <c r="H76" s="41"/>
      <c r="I76" s="33" t="s">
        <v>23</v>
      </c>
      <c r="J76" s="73" t="str">
        <f>IF(J12="","",J12)</f>
        <v>30. 9. 2021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Městský obvod Slezská Ostrava</v>
      </c>
      <c r="G78" s="41"/>
      <c r="H78" s="41"/>
      <c r="I78" s="33" t="s">
        <v>31</v>
      </c>
      <c r="J78" s="37" t="str">
        <f>E21</f>
        <v>Made 4 BIM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>Made 4 BIM s.r.o.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126</v>
      </c>
      <c r="D81" s="181" t="s">
        <v>56</v>
      </c>
      <c r="E81" s="181" t="s">
        <v>52</v>
      </c>
      <c r="F81" s="181" t="s">
        <v>53</v>
      </c>
      <c r="G81" s="181" t="s">
        <v>127</v>
      </c>
      <c r="H81" s="181" t="s">
        <v>128</v>
      </c>
      <c r="I81" s="181" t="s">
        <v>129</v>
      </c>
      <c r="J81" s="181" t="s">
        <v>113</v>
      </c>
      <c r="K81" s="182" t="s">
        <v>130</v>
      </c>
      <c r="L81" s="183"/>
      <c r="M81" s="93" t="s">
        <v>19</v>
      </c>
      <c r="N81" s="94" t="s">
        <v>41</v>
      </c>
      <c r="O81" s="94" t="s">
        <v>131</v>
      </c>
      <c r="P81" s="94" t="s">
        <v>132</v>
      </c>
      <c r="Q81" s="94" t="s">
        <v>133</v>
      </c>
      <c r="R81" s="94" t="s">
        <v>134</v>
      </c>
      <c r="S81" s="94" t="s">
        <v>135</v>
      </c>
      <c r="T81" s="95" t="s">
        <v>136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137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70</v>
      </c>
      <c r="AU82" s="18" t="s">
        <v>114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70</v>
      </c>
      <c r="E83" s="192" t="s">
        <v>323</v>
      </c>
      <c r="F83" s="192" t="s">
        <v>324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P84+P87</f>
        <v>0</v>
      </c>
      <c r="Q83" s="197"/>
      <c r="R83" s="198">
        <f>R84+R87</f>
        <v>0</v>
      </c>
      <c r="S83" s="197"/>
      <c r="T83" s="199">
        <f>T84+T87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148</v>
      </c>
      <c r="AT83" s="201" t="s">
        <v>70</v>
      </c>
      <c r="AU83" s="201" t="s">
        <v>71</v>
      </c>
      <c r="AY83" s="200" t="s">
        <v>140</v>
      </c>
      <c r="BK83" s="202">
        <f>BK84+BK87</f>
        <v>0</v>
      </c>
    </row>
    <row r="84" s="12" customFormat="1" ht="22.8" customHeight="1">
      <c r="A84" s="12"/>
      <c r="B84" s="189"/>
      <c r="C84" s="190"/>
      <c r="D84" s="191" t="s">
        <v>70</v>
      </c>
      <c r="E84" s="203" t="s">
        <v>3074</v>
      </c>
      <c r="F84" s="203" t="s">
        <v>3075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SUM(P85:P86)</f>
        <v>0</v>
      </c>
      <c r="Q84" s="197"/>
      <c r="R84" s="198">
        <f>SUM(R85:R86)</f>
        <v>0</v>
      </c>
      <c r="S84" s="197"/>
      <c r="T84" s="199">
        <f>SUM(T85:T86)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148</v>
      </c>
      <c r="AT84" s="201" t="s">
        <v>70</v>
      </c>
      <c r="AU84" s="201" t="s">
        <v>79</v>
      </c>
      <c r="AY84" s="200" t="s">
        <v>140</v>
      </c>
      <c r="BK84" s="202">
        <f>SUM(BK85:BK86)</f>
        <v>0</v>
      </c>
    </row>
    <row r="85" s="2" customFormat="1" ht="16.5" customHeight="1">
      <c r="A85" s="39"/>
      <c r="B85" s="40"/>
      <c r="C85" s="205" t="s">
        <v>79</v>
      </c>
      <c r="D85" s="205" t="s">
        <v>142</v>
      </c>
      <c r="E85" s="206" t="s">
        <v>3076</v>
      </c>
      <c r="F85" s="207" t="s">
        <v>19</v>
      </c>
      <c r="G85" s="208" t="s">
        <v>1384</v>
      </c>
      <c r="H85" s="209">
        <v>1</v>
      </c>
      <c r="I85" s="210"/>
      <c r="J85" s="211">
        <f>ROUND(I85*H85,2)</f>
        <v>0</v>
      </c>
      <c r="K85" s="207" t="s">
        <v>19</v>
      </c>
      <c r="L85" s="45"/>
      <c r="M85" s="212" t="s">
        <v>19</v>
      </c>
      <c r="N85" s="213" t="s">
        <v>43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276</v>
      </c>
      <c r="AT85" s="216" t="s">
        <v>142</v>
      </c>
      <c r="AU85" s="216" t="s">
        <v>148</v>
      </c>
      <c r="AY85" s="18" t="s">
        <v>140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148</v>
      </c>
      <c r="BK85" s="217">
        <f>ROUND(I85*H85,2)</f>
        <v>0</v>
      </c>
      <c r="BL85" s="18" t="s">
        <v>276</v>
      </c>
      <c r="BM85" s="216" t="s">
        <v>3077</v>
      </c>
    </row>
    <row r="86" s="2" customFormat="1">
      <c r="A86" s="39"/>
      <c r="B86" s="40"/>
      <c r="C86" s="41"/>
      <c r="D86" s="218" t="s">
        <v>150</v>
      </c>
      <c r="E86" s="41"/>
      <c r="F86" s="219" t="s">
        <v>3078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150</v>
      </c>
      <c r="AU86" s="18" t="s">
        <v>148</v>
      </c>
    </row>
    <row r="87" s="12" customFormat="1" ht="22.8" customHeight="1">
      <c r="A87" s="12"/>
      <c r="B87" s="189"/>
      <c r="C87" s="190"/>
      <c r="D87" s="191" t="s">
        <v>70</v>
      </c>
      <c r="E87" s="203" t="s">
        <v>3079</v>
      </c>
      <c r="F87" s="203" t="s">
        <v>3080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SUM(P88:P89)</f>
        <v>0</v>
      </c>
      <c r="Q87" s="197"/>
      <c r="R87" s="198">
        <f>SUM(R88:R89)</f>
        <v>0</v>
      </c>
      <c r="S87" s="197"/>
      <c r="T87" s="199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148</v>
      </c>
      <c r="AT87" s="201" t="s">
        <v>70</v>
      </c>
      <c r="AU87" s="201" t="s">
        <v>79</v>
      </c>
      <c r="AY87" s="200" t="s">
        <v>140</v>
      </c>
      <c r="BK87" s="202">
        <f>SUM(BK88:BK89)</f>
        <v>0</v>
      </c>
    </row>
    <row r="88" s="2" customFormat="1" ht="16.5" customHeight="1">
      <c r="A88" s="39"/>
      <c r="B88" s="40"/>
      <c r="C88" s="205" t="s">
        <v>148</v>
      </c>
      <c r="D88" s="205" t="s">
        <v>142</v>
      </c>
      <c r="E88" s="206" t="s">
        <v>3081</v>
      </c>
      <c r="F88" s="207" t="s">
        <v>19</v>
      </c>
      <c r="G88" s="208" t="s">
        <v>1384</v>
      </c>
      <c r="H88" s="209">
        <v>1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276</v>
      </c>
      <c r="AT88" s="216" t="s">
        <v>142</v>
      </c>
      <c r="AU88" s="216" t="s">
        <v>148</v>
      </c>
      <c r="AY88" s="18" t="s">
        <v>140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148</v>
      </c>
      <c r="BK88" s="217">
        <f>ROUND(I88*H88,2)</f>
        <v>0</v>
      </c>
      <c r="BL88" s="18" t="s">
        <v>276</v>
      </c>
      <c r="BM88" s="216" t="s">
        <v>3082</v>
      </c>
    </row>
    <row r="89" s="2" customFormat="1">
      <c r="A89" s="39"/>
      <c r="B89" s="40"/>
      <c r="C89" s="41"/>
      <c r="D89" s="218" t="s">
        <v>150</v>
      </c>
      <c r="E89" s="41"/>
      <c r="F89" s="219" t="s">
        <v>3083</v>
      </c>
      <c r="G89" s="41"/>
      <c r="H89" s="41"/>
      <c r="I89" s="220"/>
      <c r="J89" s="41"/>
      <c r="K89" s="41"/>
      <c r="L89" s="45"/>
      <c r="M89" s="272"/>
      <c r="N89" s="273"/>
      <c r="O89" s="274"/>
      <c r="P89" s="274"/>
      <c r="Q89" s="274"/>
      <c r="R89" s="274"/>
      <c r="S89" s="274"/>
      <c r="T89" s="275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150</v>
      </c>
      <c r="AU89" s="18" t="s">
        <v>148</v>
      </c>
    </row>
    <row r="90" s="2" customFormat="1" ht="6.96" customHeight="1">
      <c r="A90" s="39"/>
      <c r="B90" s="60"/>
      <c r="C90" s="61"/>
      <c r="D90" s="61"/>
      <c r="E90" s="61"/>
      <c r="F90" s="61"/>
      <c r="G90" s="61"/>
      <c r="H90" s="61"/>
      <c r="I90" s="61"/>
      <c r="J90" s="61"/>
      <c r="K90" s="61"/>
      <c r="L90" s="45"/>
      <c r="M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</sheetData>
  <sheetProtection sheet="1" autoFilter="0" formatColumns="0" formatRows="0" objects="1" scenarios="1" spinCount="100000" saltValue="maDMId2/YxSLS/InE8qijgX/1nMEigHatLUSk8yZ8uKHNt7whO7gmhLW07v8oXBMlhlM7Z7wImLavmAs43u/og==" hashValue="nXLp75HLFD1X3//9OkVF59jHqI8i/64zqs1FGZ4+FtnXfvSvA6EIXBSKku7ZL8WWtr+zLPgzKFaKXv/KI+XimA==" algorithmName="SHA-512" password="CC35"/>
  <autoFilter ref="C81:K8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1442/26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3084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110</v>
      </c>
      <c r="G12" s="39"/>
      <c r="H12" s="39"/>
      <c r="I12" s="133" t="s">
        <v>23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ROUND((SUM(BE82:BE107)),  2)</f>
        <v>0</v>
      </c>
      <c r="G33" s="39"/>
      <c r="H33" s="39"/>
      <c r="I33" s="149">
        <v>0.20999999999999999</v>
      </c>
      <c r="J33" s="148">
        <f>ROUND(((SUM(BE82:BE107))*I33),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ROUND((SUM(BF82:BF107)),  2)</f>
        <v>0</v>
      </c>
      <c r="G34" s="39"/>
      <c r="H34" s="39"/>
      <c r="I34" s="149">
        <v>0.14999999999999999</v>
      </c>
      <c r="J34" s="148">
        <f>ROUND(((SUM(BF82:BF107))*I34),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ROUND((SUM(BG82:BG107)),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ROUND((SUM(BH82:BH107)),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ROUND((SUM(BI82:BI107)),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1442/26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10 - Vedlejší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23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Městský obvod Slezská Ostrava</v>
      </c>
      <c r="G54" s="41"/>
      <c r="H54" s="41"/>
      <c r="I54" s="33" t="s">
        <v>31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1160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3085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3086</v>
      </c>
      <c r="E62" s="175"/>
      <c r="F62" s="175"/>
      <c r="G62" s="175"/>
      <c r="H62" s="175"/>
      <c r="I62" s="175"/>
      <c r="J62" s="176">
        <f>J88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125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Heřmanická 1442/26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108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10 - Vedlejší náklady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Heřmanická 1444/30</v>
      </c>
      <c r="G76" s="41"/>
      <c r="H76" s="41"/>
      <c r="I76" s="33" t="s">
        <v>23</v>
      </c>
      <c r="J76" s="73" t="str">
        <f>IF(J12="","",J12)</f>
        <v>30. 9. 2021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Městský obvod Slezská Ostrava</v>
      </c>
      <c r="G78" s="41"/>
      <c r="H78" s="41"/>
      <c r="I78" s="33" t="s">
        <v>31</v>
      </c>
      <c r="J78" s="37" t="str">
        <f>E21</f>
        <v>Made 4 BIM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>Made 4 BIM s.r.o.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126</v>
      </c>
      <c r="D81" s="181" t="s">
        <v>56</v>
      </c>
      <c r="E81" s="181" t="s">
        <v>52</v>
      </c>
      <c r="F81" s="181" t="s">
        <v>53</v>
      </c>
      <c r="G81" s="181" t="s">
        <v>127</v>
      </c>
      <c r="H81" s="181" t="s">
        <v>128</v>
      </c>
      <c r="I81" s="181" t="s">
        <v>129</v>
      </c>
      <c r="J81" s="181" t="s">
        <v>113</v>
      </c>
      <c r="K81" s="182" t="s">
        <v>130</v>
      </c>
      <c r="L81" s="183"/>
      <c r="M81" s="93" t="s">
        <v>19</v>
      </c>
      <c r="N81" s="94" t="s">
        <v>41</v>
      </c>
      <c r="O81" s="94" t="s">
        <v>131</v>
      </c>
      <c r="P81" s="94" t="s">
        <v>132</v>
      </c>
      <c r="Q81" s="94" t="s">
        <v>133</v>
      </c>
      <c r="R81" s="94" t="s">
        <v>134</v>
      </c>
      <c r="S81" s="94" t="s">
        <v>135</v>
      </c>
      <c r="T81" s="95" t="s">
        <v>136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137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70</v>
      </c>
      <c r="AU82" s="18" t="s">
        <v>114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70</v>
      </c>
      <c r="E83" s="192" t="s">
        <v>1287</v>
      </c>
      <c r="F83" s="192" t="s">
        <v>1288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P84+P88</f>
        <v>0</v>
      </c>
      <c r="Q83" s="197"/>
      <c r="R83" s="198">
        <f>R84+R88</f>
        <v>0</v>
      </c>
      <c r="S83" s="197"/>
      <c r="T83" s="199">
        <f>T84+T88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181</v>
      </c>
      <c r="AT83" s="201" t="s">
        <v>70</v>
      </c>
      <c r="AU83" s="201" t="s">
        <v>71</v>
      </c>
      <c r="AY83" s="200" t="s">
        <v>140</v>
      </c>
      <c r="BK83" s="202">
        <f>BK84+BK88</f>
        <v>0</v>
      </c>
    </row>
    <row r="84" s="12" customFormat="1" ht="22.8" customHeight="1">
      <c r="A84" s="12"/>
      <c r="B84" s="189"/>
      <c r="C84" s="190"/>
      <c r="D84" s="191" t="s">
        <v>70</v>
      </c>
      <c r="E84" s="203" t="s">
        <v>3087</v>
      </c>
      <c r="F84" s="203" t="s">
        <v>3088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SUM(P85:P87)</f>
        <v>0</v>
      </c>
      <c r="Q84" s="197"/>
      <c r="R84" s="198">
        <f>SUM(R85:R87)</f>
        <v>0</v>
      </c>
      <c r="S84" s="197"/>
      <c r="T84" s="199">
        <f>SUM(T85:T87)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181</v>
      </c>
      <c r="AT84" s="201" t="s">
        <v>70</v>
      </c>
      <c r="AU84" s="201" t="s">
        <v>79</v>
      </c>
      <c r="AY84" s="200" t="s">
        <v>140</v>
      </c>
      <c r="BK84" s="202">
        <f>SUM(BK85:BK87)</f>
        <v>0</v>
      </c>
    </row>
    <row r="85" s="2" customFormat="1" ht="16.5" customHeight="1">
      <c r="A85" s="39"/>
      <c r="B85" s="40"/>
      <c r="C85" s="205" t="s">
        <v>79</v>
      </c>
      <c r="D85" s="205" t="s">
        <v>142</v>
      </c>
      <c r="E85" s="206" t="s">
        <v>3089</v>
      </c>
      <c r="F85" s="207" t="s">
        <v>3088</v>
      </c>
      <c r="G85" s="208" t="s">
        <v>1384</v>
      </c>
      <c r="H85" s="209">
        <v>1</v>
      </c>
      <c r="I85" s="210"/>
      <c r="J85" s="211">
        <f>ROUND(I85*H85,2)</f>
        <v>0</v>
      </c>
      <c r="K85" s="207" t="s">
        <v>811</v>
      </c>
      <c r="L85" s="45"/>
      <c r="M85" s="212" t="s">
        <v>19</v>
      </c>
      <c r="N85" s="213" t="s">
        <v>43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3090</v>
      </c>
      <c r="AT85" s="216" t="s">
        <v>142</v>
      </c>
      <c r="AU85" s="216" t="s">
        <v>148</v>
      </c>
      <c r="AY85" s="18" t="s">
        <v>140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148</v>
      </c>
      <c r="BK85" s="217">
        <f>ROUND(I85*H85,2)</f>
        <v>0</v>
      </c>
      <c r="BL85" s="18" t="s">
        <v>3090</v>
      </c>
      <c r="BM85" s="216" t="s">
        <v>3091</v>
      </c>
    </row>
    <row r="86" s="2" customFormat="1">
      <c r="A86" s="39"/>
      <c r="B86" s="40"/>
      <c r="C86" s="41"/>
      <c r="D86" s="218" t="s">
        <v>150</v>
      </c>
      <c r="E86" s="41"/>
      <c r="F86" s="219" t="s">
        <v>3092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150</v>
      </c>
      <c r="AU86" s="18" t="s">
        <v>148</v>
      </c>
    </row>
    <row r="87" s="2" customFormat="1">
      <c r="A87" s="39"/>
      <c r="B87" s="40"/>
      <c r="C87" s="41"/>
      <c r="D87" s="218" t="s">
        <v>783</v>
      </c>
      <c r="E87" s="41"/>
      <c r="F87" s="271" t="s">
        <v>3093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783</v>
      </c>
      <c r="AU87" s="18" t="s">
        <v>148</v>
      </c>
    </row>
    <row r="88" s="12" customFormat="1" ht="22.8" customHeight="1">
      <c r="A88" s="12"/>
      <c r="B88" s="189"/>
      <c r="C88" s="190"/>
      <c r="D88" s="191" t="s">
        <v>70</v>
      </c>
      <c r="E88" s="203" t="s">
        <v>3094</v>
      </c>
      <c r="F88" s="203" t="s">
        <v>3095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SUM(P89:P107)</f>
        <v>0</v>
      </c>
      <c r="Q88" s="197"/>
      <c r="R88" s="198">
        <f>SUM(R89:R107)</f>
        <v>0</v>
      </c>
      <c r="S88" s="197"/>
      <c r="T88" s="199">
        <f>SUM(T89:T107)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181</v>
      </c>
      <c r="AT88" s="201" t="s">
        <v>70</v>
      </c>
      <c r="AU88" s="201" t="s">
        <v>79</v>
      </c>
      <c r="AY88" s="200" t="s">
        <v>140</v>
      </c>
      <c r="BK88" s="202">
        <f>SUM(BK89:BK107)</f>
        <v>0</v>
      </c>
    </row>
    <row r="89" s="2" customFormat="1" ht="16.5" customHeight="1">
      <c r="A89" s="39"/>
      <c r="B89" s="40"/>
      <c r="C89" s="205" t="s">
        <v>148</v>
      </c>
      <c r="D89" s="205" t="s">
        <v>142</v>
      </c>
      <c r="E89" s="206" t="s">
        <v>3096</v>
      </c>
      <c r="F89" s="207" t="s">
        <v>3097</v>
      </c>
      <c r="G89" s="208" t="s">
        <v>1384</v>
      </c>
      <c r="H89" s="209">
        <v>4</v>
      </c>
      <c r="I89" s="210"/>
      <c r="J89" s="211">
        <f>ROUND(I89*H89,2)</f>
        <v>0</v>
      </c>
      <c r="K89" s="207" t="s">
        <v>811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3090</v>
      </c>
      <c r="AT89" s="216" t="s">
        <v>142</v>
      </c>
      <c r="AU89" s="216" t="s">
        <v>148</v>
      </c>
      <c r="AY89" s="18" t="s">
        <v>140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148</v>
      </c>
      <c r="BK89" s="217">
        <f>ROUND(I89*H89,2)</f>
        <v>0</v>
      </c>
      <c r="BL89" s="18" t="s">
        <v>3090</v>
      </c>
      <c r="BM89" s="216" t="s">
        <v>3098</v>
      </c>
    </row>
    <row r="90" s="2" customFormat="1">
      <c r="A90" s="39"/>
      <c r="B90" s="40"/>
      <c r="C90" s="41"/>
      <c r="D90" s="218" t="s">
        <v>150</v>
      </c>
      <c r="E90" s="41"/>
      <c r="F90" s="219" t="s">
        <v>3097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150</v>
      </c>
      <c r="AU90" s="18" t="s">
        <v>148</v>
      </c>
    </row>
    <row r="91" s="2" customFormat="1">
      <c r="A91" s="39"/>
      <c r="B91" s="40"/>
      <c r="C91" s="41"/>
      <c r="D91" s="218" t="s">
        <v>783</v>
      </c>
      <c r="E91" s="41"/>
      <c r="F91" s="271" t="s">
        <v>3099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783</v>
      </c>
      <c r="AU91" s="18" t="s">
        <v>148</v>
      </c>
    </row>
    <row r="92" s="2" customFormat="1" ht="16.5" customHeight="1">
      <c r="A92" s="39"/>
      <c r="B92" s="40"/>
      <c r="C92" s="205" t="s">
        <v>163</v>
      </c>
      <c r="D92" s="205" t="s">
        <v>142</v>
      </c>
      <c r="E92" s="206" t="s">
        <v>3100</v>
      </c>
      <c r="F92" s="207" t="s">
        <v>3101</v>
      </c>
      <c r="G92" s="208" t="s">
        <v>1384</v>
      </c>
      <c r="H92" s="209">
        <v>1</v>
      </c>
      <c r="I92" s="210"/>
      <c r="J92" s="211">
        <f>ROUND(I92*H92,2)</f>
        <v>0</v>
      </c>
      <c r="K92" s="207" t="s">
        <v>811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3090</v>
      </c>
      <c r="AT92" s="216" t="s">
        <v>142</v>
      </c>
      <c r="AU92" s="216" t="s">
        <v>148</v>
      </c>
      <c r="AY92" s="18" t="s">
        <v>140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148</v>
      </c>
      <c r="BK92" s="217">
        <f>ROUND(I92*H92,2)</f>
        <v>0</v>
      </c>
      <c r="BL92" s="18" t="s">
        <v>3090</v>
      </c>
      <c r="BM92" s="216" t="s">
        <v>3102</v>
      </c>
    </row>
    <row r="93" s="2" customFormat="1">
      <c r="A93" s="39"/>
      <c r="B93" s="40"/>
      <c r="C93" s="41"/>
      <c r="D93" s="218" t="s">
        <v>150</v>
      </c>
      <c r="E93" s="41"/>
      <c r="F93" s="219" t="s">
        <v>3101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150</v>
      </c>
      <c r="AU93" s="18" t="s">
        <v>148</v>
      </c>
    </row>
    <row r="94" s="2" customFormat="1">
      <c r="A94" s="39"/>
      <c r="B94" s="40"/>
      <c r="C94" s="41"/>
      <c r="D94" s="218" t="s">
        <v>783</v>
      </c>
      <c r="E94" s="41"/>
      <c r="F94" s="271" t="s">
        <v>3103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783</v>
      </c>
      <c r="AU94" s="18" t="s">
        <v>148</v>
      </c>
    </row>
    <row r="95" s="2" customFormat="1" ht="16.5" customHeight="1">
      <c r="A95" s="39"/>
      <c r="B95" s="40"/>
      <c r="C95" s="205" t="s">
        <v>147</v>
      </c>
      <c r="D95" s="205" t="s">
        <v>142</v>
      </c>
      <c r="E95" s="206" t="s">
        <v>3104</v>
      </c>
      <c r="F95" s="207" t="s">
        <v>3105</v>
      </c>
      <c r="G95" s="208" t="s">
        <v>1384</v>
      </c>
      <c r="H95" s="209">
        <v>4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3090</v>
      </c>
      <c r="AT95" s="216" t="s">
        <v>142</v>
      </c>
      <c r="AU95" s="216" t="s">
        <v>148</v>
      </c>
      <c r="AY95" s="18" t="s">
        <v>140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148</v>
      </c>
      <c r="BK95" s="217">
        <f>ROUND(I95*H95,2)</f>
        <v>0</v>
      </c>
      <c r="BL95" s="18" t="s">
        <v>3090</v>
      </c>
      <c r="BM95" s="216" t="s">
        <v>3106</v>
      </c>
    </row>
    <row r="96" s="2" customFormat="1">
      <c r="A96" s="39"/>
      <c r="B96" s="40"/>
      <c r="C96" s="41"/>
      <c r="D96" s="218" t="s">
        <v>150</v>
      </c>
      <c r="E96" s="41"/>
      <c r="F96" s="219" t="s">
        <v>3105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150</v>
      </c>
      <c r="AU96" s="18" t="s">
        <v>148</v>
      </c>
    </row>
    <row r="97" s="2" customFormat="1" ht="16.5" customHeight="1">
      <c r="A97" s="39"/>
      <c r="B97" s="40"/>
      <c r="C97" s="205" t="s">
        <v>181</v>
      </c>
      <c r="D97" s="205" t="s">
        <v>142</v>
      </c>
      <c r="E97" s="206" t="s">
        <v>3107</v>
      </c>
      <c r="F97" s="207" t="s">
        <v>3108</v>
      </c>
      <c r="G97" s="208" t="s">
        <v>1384</v>
      </c>
      <c r="H97" s="209">
        <v>1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3090</v>
      </c>
      <c r="AT97" s="216" t="s">
        <v>142</v>
      </c>
      <c r="AU97" s="216" t="s">
        <v>148</v>
      </c>
      <c r="AY97" s="18" t="s">
        <v>140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148</v>
      </c>
      <c r="BK97" s="217">
        <f>ROUND(I97*H97,2)</f>
        <v>0</v>
      </c>
      <c r="BL97" s="18" t="s">
        <v>3090</v>
      </c>
      <c r="BM97" s="216" t="s">
        <v>3109</v>
      </c>
    </row>
    <row r="98" s="2" customFormat="1">
      <c r="A98" s="39"/>
      <c r="B98" s="40"/>
      <c r="C98" s="41"/>
      <c r="D98" s="218" t="s">
        <v>150</v>
      </c>
      <c r="E98" s="41"/>
      <c r="F98" s="219" t="s">
        <v>3108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150</v>
      </c>
      <c r="AU98" s="18" t="s">
        <v>148</v>
      </c>
    </row>
    <row r="99" s="2" customFormat="1" ht="16.5" customHeight="1">
      <c r="A99" s="39"/>
      <c r="B99" s="40"/>
      <c r="C99" s="205" t="s">
        <v>189</v>
      </c>
      <c r="D99" s="205" t="s">
        <v>142</v>
      </c>
      <c r="E99" s="206" t="s">
        <v>3110</v>
      </c>
      <c r="F99" s="207" t="s">
        <v>3111</v>
      </c>
      <c r="G99" s="208" t="s">
        <v>1384</v>
      </c>
      <c r="H99" s="209">
        <v>1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3090</v>
      </c>
      <c r="AT99" s="216" t="s">
        <v>142</v>
      </c>
      <c r="AU99" s="216" t="s">
        <v>148</v>
      </c>
      <c r="AY99" s="18" t="s">
        <v>140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148</v>
      </c>
      <c r="BK99" s="217">
        <f>ROUND(I99*H99,2)</f>
        <v>0</v>
      </c>
      <c r="BL99" s="18" t="s">
        <v>3090</v>
      </c>
      <c r="BM99" s="216" t="s">
        <v>3112</v>
      </c>
    </row>
    <row r="100" s="2" customFormat="1">
      <c r="A100" s="39"/>
      <c r="B100" s="40"/>
      <c r="C100" s="41"/>
      <c r="D100" s="218" t="s">
        <v>150</v>
      </c>
      <c r="E100" s="41"/>
      <c r="F100" s="219" t="s">
        <v>3111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150</v>
      </c>
      <c r="AU100" s="18" t="s">
        <v>148</v>
      </c>
    </row>
    <row r="101" s="2" customFormat="1">
      <c r="A101" s="39"/>
      <c r="B101" s="40"/>
      <c r="C101" s="41"/>
      <c r="D101" s="218" t="s">
        <v>783</v>
      </c>
      <c r="E101" s="41"/>
      <c r="F101" s="271" t="s">
        <v>3113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783</v>
      </c>
      <c r="AU101" s="18" t="s">
        <v>148</v>
      </c>
    </row>
    <row r="102" s="2" customFormat="1" ht="16.5" customHeight="1">
      <c r="A102" s="39"/>
      <c r="B102" s="40"/>
      <c r="C102" s="205" t="s">
        <v>197</v>
      </c>
      <c r="D102" s="205" t="s">
        <v>142</v>
      </c>
      <c r="E102" s="206" t="s">
        <v>3114</v>
      </c>
      <c r="F102" s="207" t="s">
        <v>3115</v>
      </c>
      <c r="G102" s="208" t="s">
        <v>1384</v>
      </c>
      <c r="H102" s="209">
        <v>1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3090</v>
      </c>
      <c r="AT102" s="216" t="s">
        <v>142</v>
      </c>
      <c r="AU102" s="216" t="s">
        <v>148</v>
      </c>
      <c r="AY102" s="18" t="s">
        <v>140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148</v>
      </c>
      <c r="BK102" s="217">
        <f>ROUND(I102*H102,2)</f>
        <v>0</v>
      </c>
      <c r="BL102" s="18" t="s">
        <v>3090</v>
      </c>
      <c r="BM102" s="216" t="s">
        <v>3116</v>
      </c>
    </row>
    <row r="103" s="2" customFormat="1">
      <c r="A103" s="39"/>
      <c r="B103" s="40"/>
      <c r="C103" s="41"/>
      <c r="D103" s="218" t="s">
        <v>150</v>
      </c>
      <c r="E103" s="41"/>
      <c r="F103" s="219" t="s">
        <v>3115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150</v>
      </c>
      <c r="AU103" s="18" t="s">
        <v>148</v>
      </c>
    </row>
    <row r="104" s="2" customFormat="1" ht="16.5" customHeight="1">
      <c r="A104" s="39"/>
      <c r="B104" s="40"/>
      <c r="C104" s="205" t="s">
        <v>206</v>
      </c>
      <c r="D104" s="205" t="s">
        <v>142</v>
      </c>
      <c r="E104" s="206" t="s">
        <v>3117</v>
      </c>
      <c r="F104" s="207" t="s">
        <v>3118</v>
      </c>
      <c r="G104" s="208" t="s">
        <v>1384</v>
      </c>
      <c r="H104" s="209">
        <v>1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3090</v>
      </c>
      <c r="AT104" s="216" t="s">
        <v>142</v>
      </c>
      <c r="AU104" s="216" t="s">
        <v>148</v>
      </c>
      <c r="AY104" s="18" t="s">
        <v>140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148</v>
      </c>
      <c r="BK104" s="217">
        <f>ROUND(I104*H104,2)</f>
        <v>0</v>
      </c>
      <c r="BL104" s="18" t="s">
        <v>3090</v>
      </c>
      <c r="BM104" s="216" t="s">
        <v>3119</v>
      </c>
    </row>
    <row r="105" s="2" customFormat="1">
      <c r="A105" s="39"/>
      <c r="B105" s="40"/>
      <c r="C105" s="41"/>
      <c r="D105" s="218" t="s">
        <v>150</v>
      </c>
      <c r="E105" s="41"/>
      <c r="F105" s="219" t="s">
        <v>3118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150</v>
      </c>
      <c r="AU105" s="18" t="s">
        <v>148</v>
      </c>
    </row>
    <row r="106" s="2" customFormat="1" ht="16.5" customHeight="1">
      <c r="A106" s="39"/>
      <c r="B106" s="40"/>
      <c r="C106" s="205" t="s">
        <v>161</v>
      </c>
      <c r="D106" s="205" t="s">
        <v>142</v>
      </c>
      <c r="E106" s="206" t="s">
        <v>3120</v>
      </c>
      <c r="F106" s="207" t="s">
        <v>3121</v>
      </c>
      <c r="G106" s="208" t="s">
        <v>1384</v>
      </c>
      <c r="H106" s="209">
        <v>1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3090</v>
      </c>
      <c r="AT106" s="216" t="s">
        <v>142</v>
      </c>
      <c r="AU106" s="216" t="s">
        <v>148</v>
      </c>
      <c r="AY106" s="18" t="s">
        <v>140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148</v>
      </c>
      <c r="BK106" s="217">
        <f>ROUND(I106*H106,2)</f>
        <v>0</v>
      </c>
      <c r="BL106" s="18" t="s">
        <v>3090</v>
      </c>
      <c r="BM106" s="216" t="s">
        <v>3122</v>
      </c>
    </row>
    <row r="107" s="2" customFormat="1">
      <c r="A107" s="39"/>
      <c r="B107" s="40"/>
      <c r="C107" s="41"/>
      <c r="D107" s="218" t="s">
        <v>150</v>
      </c>
      <c r="E107" s="41"/>
      <c r="F107" s="219" t="s">
        <v>3121</v>
      </c>
      <c r="G107" s="41"/>
      <c r="H107" s="41"/>
      <c r="I107" s="220"/>
      <c r="J107" s="41"/>
      <c r="K107" s="41"/>
      <c r="L107" s="45"/>
      <c r="M107" s="272"/>
      <c r="N107" s="273"/>
      <c r="O107" s="274"/>
      <c r="P107" s="274"/>
      <c r="Q107" s="274"/>
      <c r="R107" s="274"/>
      <c r="S107" s="274"/>
      <c r="T107" s="275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150</v>
      </c>
      <c r="AU107" s="18" t="s">
        <v>148</v>
      </c>
    </row>
    <row r="108" s="2" customFormat="1" ht="6.96" customHeight="1">
      <c r="A108" s="39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45"/>
      <c r="M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</sheetData>
  <sheetProtection sheet="1" autoFilter="0" formatColumns="0" formatRows="0" objects="1" scenarios="1" spinCount="100000" saltValue="XRm6lSbCZu1IQFL1Dm5WHuQy3BDD1QGxsHx0kpCbYQygmc3a2KO8H6LygRfcb8Z4Q1Mcyc2BpVyA6Rc79ycONw==" hashValue="IzOE754BeUXiD0Rrtx89SA9yLv6NAaI1kcbWMOqvsx+Ye1lCJ83XU4ARsY1JVR8BCcfVFClwoWlKJaybtVpO0w==" algorithmName="SHA-512" password="CC35"/>
  <autoFilter ref="C81:K10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9"/>
      <c r="C3" s="130"/>
      <c r="D3" s="130"/>
      <c r="E3" s="130"/>
      <c r="F3" s="130"/>
      <c r="G3" s="130"/>
      <c r="H3" s="21"/>
    </row>
    <row r="4" s="1" customFormat="1" ht="24.96" customHeight="1">
      <c r="B4" s="21"/>
      <c r="C4" s="131" t="s">
        <v>3123</v>
      </c>
      <c r="H4" s="21"/>
    </row>
    <row r="5" s="1" customFormat="1" ht="12" customHeight="1">
      <c r="B5" s="21"/>
      <c r="C5" s="279" t="s">
        <v>13</v>
      </c>
      <c r="D5" s="141" t="s">
        <v>14</v>
      </c>
      <c r="E5" s="1"/>
      <c r="F5" s="1"/>
      <c r="H5" s="21"/>
    </row>
    <row r="6" s="1" customFormat="1" ht="36.96" customHeight="1">
      <c r="B6" s="21"/>
      <c r="C6" s="280" t="s">
        <v>16</v>
      </c>
      <c r="D6" s="281" t="s">
        <v>17</v>
      </c>
      <c r="E6" s="1"/>
      <c r="F6" s="1"/>
      <c r="H6" s="21"/>
    </row>
    <row r="7" s="1" customFormat="1" ht="16.5" customHeight="1">
      <c r="B7" s="21"/>
      <c r="C7" s="133" t="s">
        <v>23</v>
      </c>
      <c r="D7" s="138" t="str">
        <f>'Rekapitulace stavby'!AN8</f>
        <v>30. 9. 2021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8"/>
      <c r="B9" s="282"/>
      <c r="C9" s="283" t="s">
        <v>52</v>
      </c>
      <c r="D9" s="284" t="s">
        <v>53</v>
      </c>
      <c r="E9" s="284" t="s">
        <v>127</v>
      </c>
      <c r="F9" s="285" t="s">
        <v>3124</v>
      </c>
      <c r="G9" s="178"/>
      <c r="H9" s="282"/>
    </row>
    <row r="10" s="2" customFormat="1" ht="26.4" customHeight="1">
      <c r="A10" s="39"/>
      <c r="B10" s="45"/>
      <c r="C10" s="286" t="s">
        <v>3125</v>
      </c>
      <c r="D10" s="286" t="s">
        <v>84</v>
      </c>
      <c r="E10" s="39"/>
      <c r="F10" s="39"/>
      <c r="G10" s="39"/>
      <c r="H10" s="45"/>
    </row>
    <row r="11" s="2" customFormat="1" ht="16.8" customHeight="1">
      <c r="A11" s="39"/>
      <c r="B11" s="45"/>
      <c r="C11" s="287" t="s">
        <v>3126</v>
      </c>
      <c r="D11" s="288" t="s">
        <v>3127</v>
      </c>
      <c r="E11" s="289" t="s">
        <v>166</v>
      </c>
      <c r="F11" s="290">
        <v>171</v>
      </c>
      <c r="G11" s="39"/>
      <c r="H11" s="45"/>
    </row>
    <row r="12" s="2" customFormat="1" ht="16.8" customHeight="1">
      <c r="A12" s="39"/>
      <c r="B12" s="45"/>
      <c r="C12" s="291" t="s">
        <v>19</v>
      </c>
      <c r="D12" s="291" t="s">
        <v>3128</v>
      </c>
      <c r="E12" s="18" t="s">
        <v>19</v>
      </c>
      <c r="F12" s="292">
        <v>171</v>
      </c>
      <c r="G12" s="39"/>
      <c r="H12" s="45"/>
    </row>
    <row r="13" s="2" customFormat="1" ht="7.44" customHeight="1">
      <c r="A13" s="39"/>
      <c r="B13" s="157"/>
      <c r="C13" s="158"/>
      <c r="D13" s="158"/>
      <c r="E13" s="158"/>
      <c r="F13" s="158"/>
      <c r="G13" s="158"/>
      <c r="H13" s="45"/>
    </row>
    <row r="14" s="2" customFormat="1">
      <c r="A14" s="39"/>
      <c r="B14" s="39"/>
      <c r="C14" s="39"/>
      <c r="D14" s="39"/>
      <c r="E14" s="39"/>
      <c r="F14" s="39"/>
      <c r="G14" s="39"/>
      <c r="H14" s="39"/>
    </row>
  </sheetData>
  <sheetProtection sheet="1" formatColumns="0" formatRows="0" objects="1" scenarios="1" spinCount="100000" saltValue="0gvNAnSmebTf+J3SOTcmAwMnqDPRJpnZJvVyZ3Z9OW6oRQN0vOONiL4LoFOVSpqyWWs3GD0GZUL8dhmyUuaTSQ==" hashValue="cXucVUx2NBZ8cLGn/7HZYaJGYbOpJniNpv+4QpFc/pHVJIbpbjLyA0sTJwVwLk3qdgWlVIrgUQkiDL0dLw5/j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3" customWidth="1"/>
    <col min="2" max="2" width="1.667969" style="293" customWidth="1"/>
    <col min="3" max="4" width="5" style="293" customWidth="1"/>
    <col min="5" max="5" width="11.66016" style="293" customWidth="1"/>
    <col min="6" max="6" width="9.160156" style="293" customWidth="1"/>
    <col min="7" max="7" width="5" style="293" customWidth="1"/>
    <col min="8" max="8" width="77.83203" style="293" customWidth="1"/>
    <col min="9" max="10" width="20" style="293" customWidth="1"/>
    <col min="11" max="11" width="1.667969" style="293" customWidth="1"/>
  </cols>
  <sheetData>
    <row r="1" s="1" customFormat="1" ht="37.5" customHeight="1"/>
    <row r="2" s="1" customFormat="1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6" customFormat="1" ht="45" customHeight="1">
      <c r="B3" s="297"/>
      <c r="C3" s="298" t="s">
        <v>3129</v>
      </c>
      <c r="D3" s="298"/>
      <c r="E3" s="298"/>
      <c r="F3" s="298"/>
      <c r="G3" s="298"/>
      <c r="H3" s="298"/>
      <c r="I3" s="298"/>
      <c r="J3" s="298"/>
      <c r="K3" s="299"/>
    </row>
    <row r="4" s="1" customFormat="1" ht="25.5" customHeight="1">
      <c r="B4" s="300"/>
      <c r="C4" s="301" t="s">
        <v>3130</v>
      </c>
      <c r="D4" s="301"/>
      <c r="E4" s="301"/>
      <c r="F4" s="301"/>
      <c r="G4" s="301"/>
      <c r="H4" s="301"/>
      <c r="I4" s="301"/>
      <c r="J4" s="301"/>
      <c r="K4" s="302"/>
    </row>
    <row r="5" s="1" customFormat="1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s="1" customFormat="1" ht="15" customHeight="1">
      <c r="B6" s="300"/>
      <c r="C6" s="304" t="s">
        <v>3131</v>
      </c>
      <c r="D6" s="304"/>
      <c r="E6" s="304"/>
      <c r="F6" s="304"/>
      <c r="G6" s="304"/>
      <c r="H6" s="304"/>
      <c r="I6" s="304"/>
      <c r="J6" s="304"/>
      <c r="K6" s="302"/>
    </row>
    <row r="7" s="1" customFormat="1" ht="15" customHeight="1">
      <c r="B7" s="305"/>
      <c r="C7" s="304" t="s">
        <v>3132</v>
      </c>
      <c r="D7" s="304"/>
      <c r="E7" s="304"/>
      <c r="F7" s="304"/>
      <c r="G7" s="304"/>
      <c r="H7" s="304"/>
      <c r="I7" s="304"/>
      <c r="J7" s="304"/>
      <c r="K7" s="302"/>
    </row>
    <row r="8" s="1" customFormat="1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s="1" customFormat="1" ht="15" customHeight="1">
      <c r="B9" s="305"/>
      <c r="C9" s="304" t="s">
        <v>3133</v>
      </c>
      <c r="D9" s="304"/>
      <c r="E9" s="304"/>
      <c r="F9" s="304"/>
      <c r="G9" s="304"/>
      <c r="H9" s="304"/>
      <c r="I9" s="304"/>
      <c r="J9" s="304"/>
      <c r="K9" s="302"/>
    </row>
    <row r="10" s="1" customFormat="1" ht="15" customHeight="1">
      <c r="B10" s="305"/>
      <c r="C10" s="304"/>
      <c r="D10" s="304" t="s">
        <v>3134</v>
      </c>
      <c r="E10" s="304"/>
      <c r="F10" s="304"/>
      <c r="G10" s="304"/>
      <c r="H10" s="304"/>
      <c r="I10" s="304"/>
      <c r="J10" s="304"/>
      <c r="K10" s="302"/>
    </row>
    <row r="11" s="1" customFormat="1" ht="15" customHeight="1">
      <c r="B11" s="305"/>
      <c r="C11" s="306"/>
      <c r="D11" s="304" t="s">
        <v>3135</v>
      </c>
      <c r="E11" s="304"/>
      <c r="F11" s="304"/>
      <c r="G11" s="304"/>
      <c r="H11" s="304"/>
      <c r="I11" s="304"/>
      <c r="J11" s="304"/>
      <c r="K11" s="302"/>
    </row>
    <row r="12" s="1" customFormat="1" ht="15" customHeight="1">
      <c r="B12" s="305"/>
      <c r="C12" s="306"/>
      <c r="D12" s="304"/>
      <c r="E12" s="304"/>
      <c r="F12" s="304"/>
      <c r="G12" s="304"/>
      <c r="H12" s="304"/>
      <c r="I12" s="304"/>
      <c r="J12" s="304"/>
      <c r="K12" s="302"/>
    </row>
    <row r="13" s="1" customFormat="1" ht="15" customHeight="1">
      <c r="B13" s="305"/>
      <c r="C13" s="306"/>
      <c r="D13" s="307" t="s">
        <v>3136</v>
      </c>
      <c r="E13" s="304"/>
      <c r="F13" s="304"/>
      <c r="G13" s="304"/>
      <c r="H13" s="304"/>
      <c r="I13" s="304"/>
      <c r="J13" s="304"/>
      <c r="K13" s="302"/>
    </row>
    <row r="14" s="1" customFormat="1" ht="12.75" customHeight="1">
      <c r="B14" s="305"/>
      <c r="C14" s="306"/>
      <c r="D14" s="306"/>
      <c r="E14" s="306"/>
      <c r="F14" s="306"/>
      <c r="G14" s="306"/>
      <c r="H14" s="306"/>
      <c r="I14" s="306"/>
      <c r="J14" s="306"/>
      <c r="K14" s="302"/>
    </row>
    <row r="15" s="1" customFormat="1" ht="15" customHeight="1">
      <c r="B15" s="305"/>
      <c r="C15" s="306"/>
      <c r="D15" s="304" t="s">
        <v>3137</v>
      </c>
      <c r="E15" s="304"/>
      <c r="F15" s="304"/>
      <c r="G15" s="304"/>
      <c r="H15" s="304"/>
      <c r="I15" s="304"/>
      <c r="J15" s="304"/>
      <c r="K15" s="302"/>
    </row>
    <row r="16" s="1" customFormat="1" ht="15" customHeight="1">
      <c r="B16" s="305"/>
      <c r="C16" s="306"/>
      <c r="D16" s="304" t="s">
        <v>3138</v>
      </c>
      <c r="E16" s="304"/>
      <c r="F16" s="304"/>
      <c r="G16" s="304"/>
      <c r="H16" s="304"/>
      <c r="I16" s="304"/>
      <c r="J16" s="304"/>
      <c r="K16" s="302"/>
    </row>
    <row r="17" s="1" customFormat="1" ht="15" customHeight="1">
      <c r="B17" s="305"/>
      <c r="C17" s="306"/>
      <c r="D17" s="304" t="s">
        <v>3139</v>
      </c>
      <c r="E17" s="304"/>
      <c r="F17" s="304"/>
      <c r="G17" s="304"/>
      <c r="H17" s="304"/>
      <c r="I17" s="304"/>
      <c r="J17" s="304"/>
      <c r="K17" s="302"/>
    </row>
    <row r="18" s="1" customFormat="1" ht="15" customHeight="1">
      <c r="B18" s="305"/>
      <c r="C18" s="306"/>
      <c r="D18" s="306"/>
      <c r="E18" s="308" t="s">
        <v>78</v>
      </c>
      <c r="F18" s="304" t="s">
        <v>3140</v>
      </c>
      <c r="G18" s="304"/>
      <c r="H18" s="304"/>
      <c r="I18" s="304"/>
      <c r="J18" s="304"/>
      <c r="K18" s="302"/>
    </row>
    <row r="19" s="1" customFormat="1" ht="15" customHeight="1">
      <c r="B19" s="305"/>
      <c r="C19" s="306"/>
      <c r="D19" s="306"/>
      <c r="E19" s="308" t="s">
        <v>3141</v>
      </c>
      <c r="F19" s="304" t="s">
        <v>3142</v>
      </c>
      <c r="G19" s="304"/>
      <c r="H19" s="304"/>
      <c r="I19" s="304"/>
      <c r="J19" s="304"/>
      <c r="K19" s="302"/>
    </row>
    <row r="20" s="1" customFormat="1" ht="15" customHeight="1">
      <c r="B20" s="305"/>
      <c r="C20" s="306"/>
      <c r="D20" s="306"/>
      <c r="E20" s="308" t="s">
        <v>3143</v>
      </c>
      <c r="F20" s="304" t="s">
        <v>3144</v>
      </c>
      <c r="G20" s="304"/>
      <c r="H20" s="304"/>
      <c r="I20" s="304"/>
      <c r="J20" s="304"/>
      <c r="K20" s="302"/>
    </row>
    <row r="21" s="1" customFormat="1" ht="15" customHeight="1">
      <c r="B21" s="305"/>
      <c r="C21" s="306"/>
      <c r="D21" s="306"/>
      <c r="E21" s="308" t="s">
        <v>3145</v>
      </c>
      <c r="F21" s="304" t="s">
        <v>3146</v>
      </c>
      <c r="G21" s="304"/>
      <c r="H21" s="304"/>
      <c r="I21" s="304"/>
      <c r="J21" s="304"/>
      <c r="K21" s="302"/>
    </row>
    <row r="22" s="1" customFormat="1" ht="15" customHeight="1">
      <c r="B22" s="305"/>
      <c r="C22" s="306"/>
      <c r="D22" s="306"/>
      <c r="E22" s="308" t="s">
        <v>3147</v>
      </c>
      <c r="F22" s="304" t="s">
        <v>3148</v>
      </c>
      <c r="G22" s="304"/>
      <c r="H22" s="304"/>
      <c r="I22" s="304"/>
      <c r="J22" s="304"/>
      <c r="K22" s="302"/>
    </row>
    <row r="23" s="1" customFormat="1" ht="15" customHeight="1">
      <c r="B23" s="305"/>
      <c r="C23" s="306"/>
      <c r="D23" s="306"/>
      <c r="E23" s="308" t="s">
        <v>3149</v>
      </c>
      <c r="F23" s="304" t="s">
        <v>3150</v>
      </c>
      <c r="G23" s="304"/>
      <c r="H23" s="304"/>
      <c r="I23" s="304"/>
      <c r="J23" s="304"/>
      <c r="K23" s="302"/>
    </row>
    <row r="24" s="1" customFormat="1" ht="12.75" customHeight="1">
      <c r="B24" s="305"/>
      <c r="C24" s="306"/>
      <c r="D24" s="306"/>
      <c r="E24" s="306"/>
      <c r="F24" s="306"/>
      <c r="G24" s="306"/>
      <c r="H24" s="306"/>
      <c r="I24" s="306"/>
      <c r="J24" s="306"/>
      <c r="K24" s="302"/>
    </row>
    <row r="25" s="1" customFormat="1" ht="15" customHeight="1">
      <c r="B25" s="305"/>
      <c r="C25" s="304" t="s">
        <v>3151</v>
      </c>
      <c r="D25" s="304"/>
      <c r="E25" s="304"/>
      <c r="F25" s="304"/>
      <c r="G25" s="304"/>
      <c r="H25" s="304"/>
      <c r="I25" s="304"/>
      <c r="J25" s="304"/>
      <c r="K25" s="302"/>
    </row>
    <row r="26" s="1" customFormat="1" ht="15" customHeight="1">
      <c r="B26" s="305"/>
      <c r="C26" s="304" t="s">
        <v>3152</v>
      </c>
      <c r="D26" s="304"/>
      <c r="E26" s="304"/>
      <c r="F26" s="304"/>
      <c r="G26" s="304"/>
      <c r="H26" s="304"/>
      <c r="I26" s="304"/>
      <c r="J26" s="304"/>
      <c r="K26" s="302"/>
    </row>
    <row r="27" s="1" customFormat="1" ht="15" customHeight="1">
      <c r="B27" s="305"/>
      <c r="C27" s="304"/>
      <c r="D27" s="304" t="s">
        <v>3153</v>
      </c>
      <c r="E27" s="304"/>
      <c r="F27" s="304"/>
      <c r="G27" s="304"/>
      <c r="H27" s="304"/>
      <c r="I27" s="304"/>
      <c r="J27" s="304"/>
      <c r="K27" s="302"/>
    </row>
    <row r="28" s="1" customFormat="1" ht="15" customHeight="1">
      <c r="B28" s="305"/>
      <c r="C28" s="306"/>
      <c r="D28" s="304" t="s">
        <v>3154</v>
      </c>
      <c r="E28" s="304"/>
      <c r="F28" s="304"/>
      <c r="G28" s="304"/>
      <c r="H28" s="304"/>
      <c r="I28" s="304"/>
      <c r="J28" s="304"/>
      <c r="K28" s="302"/>
    </row>
    <row r="29" s="1" customFormat="1" ht="12.75" customHeight="1">
      <c r="B29" s="305"/>
      <c r="C29" s="306"/>
      <c r="D29" s="306"/>
      <c r="E29" s="306"/>
      <c r="F29" s="306"/>
      <c r="G29" s="306"/>
      <c r="H29" s="306"/>
      <c r="I29" s="306"/>
      <c r="J29" s="306"/>
      <c r="K29" s="302"/>
    </row>
    <row r="30" s="1" customFormat="1" ht="15" customHeight="1">
      <c r="B30" s="305"/>
      <c r="C30" s="306"/>
      <c r="D30" s="304" t="s">
        <v>3155</v>
      </c>
      <c r="E30" s="304"/>
      <c r="F30" s="304"/>
      <c r="G30" s="304"/>
      <c r="H30" s="304"/>
      <c r="I30" s="304"/>
      <c r="J30" s="304"/>
      <c r="K30" s="302"/>
    </row>
    <row r="31" s="1" customFormat="1" ht="15" customHeight="1">
      <c r="B31" s="305"/>
      <c r="C31" s="306"/>
      <c r="D31" s="304" t="s">
        <v>3156</v>
      </c>
      <c r="E31" s="304"/>
      <c r="F31" s="304"/>
      <c r="G31" s="304"/>
      <c r="H31" s="304"/>
      <c r="I31" s="304"/>
      <c r="J31" s="304"/>
      <c r="K31" s="302"/>
    </row>
    <row r="32" s="1" customFormat="1" ht="12.75" customHeight="1">
      <c r="B32" s="305"/>
      <c r="C32" s="306"/>
      <c r="D32" s="306"/>
      <c r="E32" s="306"/>
      <c r="F32" s="306"/>
      <c r="G32" s="306"/>
      <c r="H32" s="306"/>
      <c r="I32" s="306"/>
      <c r="J32" s="306"/>
      <c r="K32" s="302"/>
    </row>
    <row r="33" s="1" customFormat="1" ht="15" customHeight="1">
      <c r="B33" s="305"/>
      <c r="C33" s="306"/>
      <c r="D33" s="304" t="s">
        <v>3157</v>
      </c>
      <c r="E33" s="304"/>
      <c r="F33" s="304"/>
      <c r="G33" s="304"/>
      <c r="H33" s="304"/>
      <c r="I33" s="304"/>
      <c r="J33" s="304"/>
      <c r="K33" s="302"/>
    </row>
    <row r="34" s="1" customFormat="1" ht="15" customHeight="1">
      <c r="B34" s="305"/>
      <c r="C34" s="306"/>
      <c r="D34" s="304" t="s">
        <v>3158</v>
      </c>
      <c r="E34" s="304"/>
      <c r="F34" s="304"/>
      <c r="G34" s="304"/>
      <c r="H34" s="304"/>
      <c r="I34" s="304"/>
      <c r="J34" s="304"/>
      <c r="K34" s="302"/>
    </row>
    <row r="35" s="1" customFormat="1" ht="15" customHeight="1">
      <c r="B35" s="305"/>
      <c r="C35" s="306"/>
      <c r="D35" s="304" t="s">
        <v>3159</v>
      </c>
      <c r="E35" s="304"/>
      <c r="F35" s="304"/>
      <c r="G35" s="304"/>
      <c r="H35" s="304"/>
      <c r="I35" s="304"/>
      <c r="J35" s="304"/>
      <c r="K35" s="302"/>
    </row>
    <row r="36" s="1" customFormat="1" ht="15" customHeight="1">
      <c r="B36" s="305"/>
      <c r="C36" s="306"/>
      <c r="D36" s="304"/>
      <c r="E36" s="307" t="s">
        <v>126</v>
      </c>
      <c r="F36" s="304"/>
      <c r="G36" s="304" t="s">
        <v>3160</v>
      </c>
      <c r="H36" s="304"/>
      <c r="I36" s="304"/>
      <c r="J36" s="304"/>
      <c r="K36" s="302"/>
    </row>
    <row r="37" s="1" customFormat="1" ht="30.75" customHeight="1">
      <c r="B37" s="305"/>
      <c r="C37" s="306"/>
      <c r="D37" s="304"/>
      <c r="E37" s="307" t="s">
        <v>3161</v>
      </c>
      <c r="F37" s="304"/>
      <c r="G37" s="304" t="s">
        <v>3162</v>
      </c>
      <c r="H37" s="304"/>
      <c r="I37" s="304"/>
      <c r="J37" s="304"/>
      <c r="K37" s="302"/>
    </row>
    <row r="38" s="1" customFormat="1" ht="15" customHeight="1">
      <c r="B38" s="305"/>
      <c r="C38" s="306"/>
      <c r="D38" s="304"/>
      <c r="E38" s="307" t="s">
        <v>52</v>
      </c>
      <c r="F38" s="304"/>
      <c r="G38" s="304" t="s">
        <v>3163</v>
      </c>
      <c r="H38" s="304"/>
      <c r="I38" s="304"/>
      <c r="J38" s="304"/>
      <c r="K38" s="302"/>
    </row>
    <row r="39" s="1" customFormat="1" ht="15" customHeight="1">
      <c r="B39" s="305"/>
      <c r="C39" s="306"/>
      <c r="D39" s="304"/>
      <c r="E39" s="307" t="s">
        <v>53</v>
      </c>
      <c r="F39" s="304"/>
      <c r="G39" s="304" t="s">
        <v>3164</v>
      </c>
      <c r="H39" s="304"/>
      <c r="I39" s="304"/>
      <c r="J39" s="304"/>
      <c r="K39" s="302"/>
    </row>
    <row r="40" s="1" customFormat="1" ht="15" customHeight="1">
      <c r="B40" s="305"/>
      <c r="C40" s="306"/>
      <c r="D40" s="304"/>
      <c r="E40" s="307" t="s">
        <v>127</v>
      </c>
      <c r="F40" s="304"/>
      <c r="G40" s="304" t="s">
        <v>3165</v>
      </c>
      <c r="H40" s="304"/>
      <c r="I40" s="304"/>
      <c r="J40" s="304"/>
      <c r="K40" s="302"/>
    </row>
    <row r="41" s="1" customFormat="1" ht="15" customHeight="1">
      <c r="B41" s="305"/>
      <c r="C41" s="306"/>
      <c r="D41" s="304"/>
      <c r="E41" s="307" t="s">
        <v>128</v>
      </c>
      <c r="F41" s="304"/>
      <c r="G41" s="304" t="s">
        <v>3166</v>
      </c>
      <c r="H41" s="304"/>
      <c r="I41" s="304"/>
      <c r="J41" s="304"/>
      <c r="K41" s="302"/>
    </row>
    <row r="42" s="1" customFormat="1" ht="15" customHeight="1">
      <c r="B42" s="305"/>
      <c r="C42" s="306"/>
      <c r="D42" s="304"/>
      <c r="E42" s="307" t="s">
        <v>3167</v>
      </c>
      <c r="F42" s="304"/>
      <c r="G42" s="304" t="s">
        <v>3168</v>
      </c>
      <c r="H42" s="304"/>
      <c r="I42" s="304"/>
      <c r="J42" s="304"/>
      <c r="K42" s="302"/>
    </row>
    <row r="43" s="1" customFormat="1" ht="15" customHeight="1">
      <c r="B43" s="305"/>
      <c r="C43" s="306"/>
      <c r="D43" s="304"/>
      <c r="E43" s="307"/>
      <c r="F43" s="304"/>
      <c r="G43" s="304" t="s">
        <v>3169</v>
      </c>
      <c r="H43" s="304"/>
      <c r="I43" s="304"/>
      <c r="J43" s="304"/>
      <c r="K43" s="302"/>
    </row>
    <row r="44" s="1" customFormat="1" ht="15" customHeight="1">
      <c r="B44" s="305"/>
      <c r="C44" s="306"/>
      <c r="D44" s="304"/>
      <c r="E44" s="307" t="s">
        <v>3170</v>
      </c>
      <c r="F44" s="304"/>
      <c r="G44" s="304" t="s">
        <v>3171</v>
      </c>
      <c r="H44" s="304"/>
      <c r="I44" s="304"/>
      <c r="J44" s="304"/>
      <c r="K44" s="302"/>
    </row>
    <row r="45" s="1" customFormat="1" ht="15" customHeight="1">
      <c r="B45" s="305"/>
      <c r="C45" s="306"/>
      <c r="D45" s="304"/>
      <c r="E45" s="307" t="s">
        <v>130</v>
      </c>
      <c r="F45" s="304"/>
      <c r="G45" s="304" t="s">
        <v>3172</v>
      </c>
      <c r="H45" s="304"/>
      <c r="I45" s="304"/>
      <c r="J45" s="304"/>
      <c r="K45" s="302"/>
    </row>
    <row r="46" s="1" customFormat="1" ht="12.75" customHeight="1">
      <c r="B46" s="305"/>
      <c r="C46" s="306"/>
      <c r="D46" s="304"/>
      <c r="E46" s="304"/>
      <c r="F46" s="304"/>
      <c r="G46" s="304"/>
      <c r="H46" s="304"/>
      <c r="I46" s="304"/>
      <c r="J46" s="304"/>
      <c r="K46" s="302"/>
    </row>
    <row r="47" s="1" customFormat="1" ht="15" customHeight="1">
      <c r="B47" s="305"/>
      <c r="C47" s="306"/>
      <c r="D47" s="304" t="s">
        <v>3173</v>
      </c>
      <c r="E47" s="304"/>
      <c r="F47" s="304"/>
      <c r="G47" s="304"/>
      <c r="H47" s="304"/>
      <c r="I47" s="304"/>
      <c r="J47" s="304"/>
      <c r="K47" s="302"/>
    </row>
    <row r="48" s="1" customFormat="1" ht="15" customHeight="1">
      <c r="B48" s="305"/>
      <c r="C48" s="306"/>
      <c r="D48" s="306"/>
      <c r="E48" s="304" t="s">
        <v>3174</v>
      </c>
      <c r="F48" s="304"/>
      <c r="G48" s="304"/>
      <c r="H48" s="304"/>
      <c r="I48" s="304"/>
      <c r="J48" s="304"/>
      <c r="K48" s="302"/>
    </row>
    <row r="49" s="1" customFormat="1" ht="15" customHeight="1">
      <c r="B49" s="305"/>
      <c r="C49" s="306"/>
      <c r="D49" s="306"/>
      <c r="E49" s="304" t="s">
        <v>3175</v>
      </c>
      <c r="F49" s="304"/>
      <c r="G49" s="304"/>
      <c r="H49" s="304"/>
      <c r="I49" s="304"/>
      <c r="J49" s="304"/>
      <c r="K49" s="302"/>
    </row>
    <row r="50" s="1" customFormat="1" ht="15" customHeight="1">
      <c r="B50" s="305"/>
      <c r="C50" s="306"/>
      <c r="D50" s="306"/>
      <c r="E50" s="304" t="s">
        <v>3176</v>
      </c>
      <c r="F50" s="304"/>
      <c r="G50" s="304"/>
      <c r="H50" s="304"/>
      <c r="I50" s="304"/>
      <c r="J50" s="304"/>
      <c r="K50" s="302"/>
    </row>
    <row r="51" s="1" customFormat="1" ht="15" customHeight="1">
      <c r="B51" s="305"/>
      <c r="C51" s="306"/>
      <c r="D51" s="304" t="s">
        <v>3177</v>
      </c>
      <c r="E51" s="304"/>
      <c r="F51" s="304"/>
      <c r="G51" s="304"/>
      <c r="H51" s="304"/>
      <c r="I51" s="304"/>
      <c r="J51" s="304"/>
      <c r="K51" s="302"/>
    </row>
    <row r="52" s="1" customFormat="1" ht="25.5" customHeight="1">
      <c r="B52" s="300"/>
      <c r="C52" s="301" t="s">
        <v>3178</v>
      </c>
      <c r="D52" s="301"/>
      <c r="E52" s="301"/>
      <c r="F52" s="301"/>
      <c r="G52" s="301"/>
      <c r="H52" s="301"/>
      <c r="I52" s="301"/>
      <c r="J52" s="301"/>
      <c r="K52" s="302"/>
    </row>
    <row r="53" s="1" customFormat="1" ht="5.25" customHeight="1">
      <c r="B53" s="300"/>
      <c r="C53" s="303"/>
      <c r="D53" s="303"/>
      <c r="E53" s="303"/>
      <c r="F53" s="303"/>
      <c r="G53" s="303"/>
      <c r="H53" s="303"/>
      <c r="I53" s="303"/>
      <c r="J53" s="303"/>
      <c r="K53" s="302"/>
    </row>
    <row r="54" s="1" customFormat="1" ht="15" customHeight="1">
      <c r="B54" s="300"/>
      <c r="C54" s="304" t="s">
        <v>3179</v>
      </c>
      <c r="D54" s="304"/>
      <c r="E54" s="304"/>
      <c r="F54" s="304"/>
      <c r="G54" s="304"/>
      <c r="H54" s="304"/>
      <c r="I54" s="304"/>
      <c r="J54" s="304"/>
      <c r="K54" s="302"/>
    </row>
    <row r="55" s="1" customFormat="1" ht="15" customHeight="1">
      <c r="B55" s="300"/>
      <c r="C55" s="304" t="s">
        <v>3180</v>
      </c>
      <c r="D55" s="304"/>
      <c r="E55" s="304"/>
      <c r="F55" s="304"/>
      <c r="G55" s="304"/>
      <c r="H55" s="304"/>
      <c r="I55" s="304"/>
      <c r="J55" s="304"/>
      <c r="K55" s="302"/>
    </row>
    <row r="56" s="1" customFormat="1" ht="12.75" customHeight="1">
      <c r="B56" s="300"/>
      <c r="C56" s="304"/>
      <c r="D56" s="304"/>
      <c r="E56" s="304"/>
      <c r="F56" s="304"/>
      <c r="G56" s="304"/>
      <c r="H56" s="304"/>
      <c r="I56" s="304"/>
      <c r="J56" s="304"/>
      <c r="K56" s="302"/>
    </row>
    <row r="57" s="1" customFormat="1" ht="15" customHeight="1">
      <c r="B57" s="300"/>
      <c r="C57" s="304" t="s">
        <v>3181</v>
      </c>
      <c r="D57" s="304"/>
      <c r="E57" s="304"/>
      <c r="F57" s="304"/>
      <c r="G57" s="304"/>
      <c r="H57" s="304"/>
      <c r="I57" s="304"/>
      <c r="J57" s="304"/>
      <c r="K57" s="302"/>
    </row>
    <row r="58" s="1" customFormat="1" ht="15" customHeight="1">
      <c r="B58" s="300"/>
      <c r="C58" s="306"/>
      <c r="D58" s="304" t="s">
        <v>3182</v>
      </c>
      <c r="E58" s="304"/>
      <c r="F58" s="304"/>
      <c r="G58" s="304"/>
      <c r="H58" s="304"/>
      <c r="I58" s="304"/>
      <c r="J58" s="304"/>
      <c r="K58" s="302"/>
    </row>
    <row r="59" s="1" customFormat="1" ht="15" customHeight="1">
      <c r="B59" s="300"/>
      <c r="C59" s="306"/>
      <c r="D59" s="304" t="s">
        <v>3183</v>
      </c>
      <c r="E59" s="304"/>
      <c r="F59" s="304"/>
      <c r="G59" s="304"/>
      <c r="H59" s="304"/>
      <c r="I59" s="304"/>
      <c r="J59" s="304"/>
      <c r="K59" s="302"/>
    </row>
    <row r="60" s="1" customFormat="1" ht="15" customHeight="1">
      <c r="B60" s="300"/>
      <c r="C60" s="306"/>
      <c r="D60" s="304" t="s">
        <v>3184</v>
      </c>
      <c r="E60" s="304"/>
      <c r="F60" s="304"/>
      <c r="G60" s="304"/>
      <c r="H60" s="304"/>
      <c r="I60" s="304"/>
      <c r="J60" s="304"/>
      <c r="K60" s="302"/>
    </row>
    <row r="61" s="1" customFormat="1" ht="15" customHeight="1">
      <c r="B61" s="300"/>
      <c r="C61" s="306"/>
      <c r="D61" s="304" t="s">
        <v>3185</v>
      </c>
      <c r="E61" s="304"/>
      <c r="F61" s="304"/>
      <c r="G61" s="304"/>
      <c r="H61" s="304"/>
      <c r="I61" s="304"/>
      <c r="J61" s="304"/>
      <c r="K61" s="302"/>
    </row>
    <row r="62" s="1" customFormat="1" ht="15" customHeight="1">
      <c r="B62" s="300"/>
      <c r="C62" s="306"/>
      <c r="D62" s="309" t="s">
        <v>3186</v>
      </c>
      <c r="E62" s="309"/>
      <c r="F62" s="309"/>
      <c r="G62" s="309"/>
      <c r="H62" s="309"/>
      <c r="I62" s="309"/>
      <c r="J62" s="309"/>
      <c r="K62" s="302"/>
    </row>
    <row r="63" s="1" customFormat="1" ht="15" customHeight="1">
      <c r="B63" s="300"/>
      <c r="C63" s="306"/>
      <c r="D63" s="304" t="s">
        <v>3187</v>
      </c>
      <c r="E63" s="304"/>
      <c r="F63" s="304"/>
      <c r="G63" s="304"/>
      <c r="H63" s="304"/>
      <c r="I63" s="304"/>
      <c r="J63" s="304"/>
      <c r="K63" s="302"/>
    </row>
    <row r="64" s="1" customFormat="1" ht="12.75" customHeight="1">
      <c r="B64" s="300"/>
      <c r="C64" s="306"/>
      <c r="D64" s="306"/>
      <c r="E64" s="310"/>
      <c r="F64" s="306"/>
      <c r="G64" s="306"/>
      <c r="H64" s="306"/>
      <c r="I64" s="306"/>
      <c r="J64" s="306"/>
      <c r="K64" s="302"/>
    </row>
    <row r="65" s="1" customFormat="1" ht="15" customHeight="1">
      <c r="B65" s="300"/>
      <c r="C65" s="306"/>
      <c r="D65" s="304" t="s">
        <v>3188</v>
      </c>
      <c r="E65" s="304"/>
      <c r="F65" s="304"/>
      <c r="G65" s="304"/>
      <c r="H65" s="304"/>
      <c r="I65" s="304"/>
      <c r="J65" s="304"/>
      <c r="K65" s="302"/>
    </row>
    <row r="66" s="1" customFormat="1" ht="15" customHeight="1">
      <c r="B66" s="300"/>
      <c r="C66" s="306"/>
      <c r="D66" s="309" t="s">
        <v>3189</v>
      </c>
      <c r="E66" s="309"/>
      <c r="F66" s="309"/>
      <c r="G66" s="309"/>
      <c r="H66" s="309"/>
      <c r="I66" s="309"/>
      <c r="J66" s="309"/>
      <c r="K66" s="302"/>
    </row>
    <row r="67" s="1" customFormat="1" ht="15" customHeight="1">
      <c r="B67" s="300"/>
      <c r="C67" s="306"/>
      <c r="D67" s="304" t="s">
        <v>3190</v>
      </c>
      <c r="E67" s="304"/>
      <c r="F67" s="304"/>
      <c r="G67" s="304"/>
      <c r="H67" s="304"/>
      <c r="I67" s="304"/>
      <c r="J67" s="304"/>
      <c r="K67" s="302"/>
    </row>
    <row r="68" s="1" customFormat="1" ht="15" customHeight="1">
      <c r="B68" s="300"/>
      <c r="C68" s="306"/>
      <c r="D68" s="304" t="s">
        <v>3191</v>
      </c>
      <c r="E68" s="304"/>
      <c r="F68" s="304"/>
      <c r="G68" s="304"/>
      <c r="H68" s="304"/>
      <c r="I68" s="304"/>
      <c r="J68" s="304"/>
      <c r="K68" s="302"/>
    </row>
    <row r="69" s="1" customFormat="1" ht="15" customHeight="1">
      <c r="B69" s="300"/>
      <c r="C69" s="306"/>
      <c r="D69" s="304" t="s">
        <v>3192</v>
      </c>
      <c r="E69" s="304"/>
      <c r="F69" s="304"/>
      <c r="G69" s="304"/>
      <c r="H69" s="304"/>
      <c r="I69" s="304"/>
      <c r="J69" s="304"/>
      <c r="K69" s="302"/>
    </row>
    <row r="70" s="1" customFormat="1" ht="15" customHeight="1">
      <c r="B70" s="300"/>
      <c r="C70" s="306"/>
      <c r="D70" s="304" t="s">
        <v>3193</v>
      </c>
      <c r="E70" s="304"/>
      <c r="F70" s="304"/>
      <c r="G70" s="304"/>
      <c r="H70" s="304"/>
      <c r="I70" s="304"/>
      <c r="J70" s="304"/>
      <c r="K70" s="302"/>
    </row>
    <row r="71" s="1" customFormat="1" ht="12.75" customHeight="1">
      <c r="B71" s="311"/>
      <c r="C71" s="312"/>
      <c r="D71" s="312"/>
      <c r="E71" s="312"/>
      <c r="F71" s="312"/>
      <c r="G71" s="312"/>
      <c r="H71" s="312"/>
      <c r="I71" s="312"/>
      <c r="J71" s="312"/>
      <c r="K71" s="313"/>
    </row>
    <row r="72" s="1" customFormat="1" ht="18.75" customHeight="1">
      <c r="B72" s="314"/>
      <c r="C72" s="314"/>
      <c r="D72" s="314"/>
      <c r="E72" s="314"/>
      <c r="F72" s="314"/>
      <c r="G72" s="314"/>
      <c r="H72" s="314"/>
      <c r="I72" s="314"/>
      <c r="J72" s="314"/>
      <c r="K72" s="315"/>
    </row>
    <row r="73" s="1" customFormat="1" ht="18.75" customHeight="1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="1" customFormat="1" ht="7.5" customHeight="1">
      <c r="B74" s="316"/>
      <c r="C74" s="317"/>
      <c r="D74" s="317"/>
      <c r="E74" s="317"/>
      <c r="F74" s="317"/>
      <c r="G74" s="317"/>
      <c r="H74" s="317"/>
      <c r="I74" s="317"/>
      <c r="J74" s="317"/>
      <c r="K74" s="318"/>
    </row>
    <row r="75" s="1" customFormat="1" ht="45" customHeight="1">
      <c r="B75" s="319"/>
      <c r="C75" s="320" t="s">
        <v>3194</v>
      </c>
      <c r="D75" s="320"/>
      <c r="E75" s="320"/>
      <c r="F75" s="320"/>
      <c r="G75" s="320"/>
      <c r="H75" s="320"/>
      <c r="I75" s="320"/>
      <c r="J75" s="320"/>
      <c r="K75" s="321"/>
    </row>
    <row r="76" s="1" customFormat="1" ht="17.25" customHeight="1">
      <c r="B76" s="319"/>
      <c r="C76" s="322" t="s">
        <v>3195</v>
      </c>
      <c r="D76" s="322"/>
      <c r="E76" s="322"/>
      <c r="F76" s="322" t="s">
        <v>3196</v>
      </c>
      <c r="G76" s="323"/>
      <c r="H76" s="322" t="s">
        <v>53</v>
      </c>
      <c r="I76" s="322" t="s">
        <v>56</v>
      </c>
      <c r="J76" s="322" t="s">
        <v>3197</v>
      </c>
      <c r="K76" s="321"/>
    </row>
    <row r="77" s="1" customFormat="1" ht="17.25" customHeight="1">
      <c r="B77" s="319"/>
      <c r="C77" s="324" t="s">
        <v>3198</v>
      </c>
      <c r="D77" s="324"/>
      <c r="E77" s="324"/>
      <c r="F77" s="325" t="s">
        <v>3199</v>
      </c>
      <c r="G77" s="326"/>
      <c r="H77" s="324"/>
      <c r="I77" s="324"/>
      <c r="J77" s="324" t="s">
        <v>3200</v>
      </c>
      <c r="K77" s="321"/>
    </row>
    <row r="78" s="1" customFormat="1" ht="5.25" customHeight="1">
      <c r="B78" s="319"/>
      <c r="C78" s="327"/>
      <c r="D78" s="327"/>
      <c r="E78" s="327"/>
      <c r="F78" s="327"/>
      <c r="G78" s="328"/>
      <c r="H78" s="327"/>
      <c r="I78" s="327"/>
      <c r="J78" s="327"/>
      <c r="K78" s="321"/>
    </row>
    <row r="79" s="1" customFormat="1" ht="15" customHeight="1">
      <c r="B79" s="319"/>
      <c r="C79" s="307" t="s">
        <v>52</v>
      </c>
      <c r="D79" s="329"/>
      <c r="E79" s="329"/>
      <c r="F79" s="330" t="s">
        <v>3201</v>
      </c>
      <c r="G79" s="331"/>
      <c r="H79" s="307" t="s">
        <v>3202</v>
      </c>
      <c r="I79" s="307" t="s">
        <v>3203</v>
      </c>
      <c r="J79" s="307">
        <v>20</v>
      </c>
      <c r="K79" s="321"/>
    </row>
    <row r="80" s="1" customFormat="1" ht="15" customHeight="1">
      <c r="B80" s="319"/>
      <c r="C80" s="307" t="s">
        <v>3204</v>
      </c>
      <c r="D80" s="307"/>
      <c r="E80" s="307"/>
      <c r="F80" s="330" t="s">
        <v>3201</v>
      </c>
      <c r="G80" s="331"/>
      <c r="H80" s="307" t="s">
        <v>3205</v>
      </c>
      <c r="I80" s="307" t="s">
        <v>3203</v>
      </c>
      <c r="J80" s="307">
        <v>120</v>
      </c>
      <c r="K80" s="321"/>
    </row>
    <row r="81" s="1" customFormat="1" ht="15" customHeight="1">
      <c r="B81" s="332"/>
      <c r="C81" s="307" t="s">
        <v>3206</v>
      </c>
      <c r="D81" s="307"/>
      <c r="E81" s="307"/>
      <c r="F81" s="330" t="s">
        <v>3207</v>
      </c>
      <c r="G81" s="331"/>
      <c r="H81" s="307" t="s">
        <v>3208</v>
      </c>
      <c r="I81" s="307" t="s">
        <v>3203</v>
      </c>
      <c r="J81" s="307">
        <v>50</v>
      </c>
      <c r="K81" s="321"/>
    </row>
    <row r="82" s="1" customFormat="1" ht="15" customHeight="1">
      <c r="B82" s="332"/>
      <c r="C82" s="307" t="s">
        <v>3209</v>
      </c>
      <c r="D82" s="307"/>
      <c r="E82" s="307"/>
      <c r="F82" s="330" t="s">
        <v>3201</v>
      </c>
      <c r="G82" s="331"/>
      <c r="H82" s="307" t="s">
        <v>3210</v>
      </c>
      <c r="I82" s="307" t="s">
        <v>3211</v>
      </c>
      <c r="J82" s="307"/>
      <c r="K82" s="321"/>
    </row>
    <row r="83" s="1" customFormat="1" ht="15" customHeight="1">
      <c r="B83" s="332"/>
      <c r="C83" s="333" t="s">
        <v>3212</v>
      </c>
      <c r="D83" s="333"/>
      <c r="E83" s="333"/>
      <c r="F83" s="334" t="s">
        <v>3207</v>
      </c>
      <c r="G83" s="333"/>
      <c r="H83" s="333" t="s">
        <v>3213</v>
      </c>
      <c r="I83" s="333" t="s">
        <v>3203</v>
      </c>
      <c r="J83" s="333">
        <v>15</v>
      </c>
      <c r="K83" s="321"/>
    </row>
    <row r="84" s="1" customFormat="1" ht="15" customHeight="1">
      <c r="B84" s="332"/>
      <c r="C84" s="333" t="s">
        <v>3214</v>
      </c>
      <c r="D84" s="333"/>
      <c r="E84" s="333"/>
      <c r="F84" s="334" t="s">
        <v>3207</v>
      </c>
      <c r="G84" s="333"/>
      <c r="H84" s="333" t="s">
        <v>3215</v>
      </c>
      <c r="I84" s="333" t="s">
        <v>3203</v>
      </c>
      <c r="J84" s="333">
        <v>15</v>
      </c>
      <c r="K84" s="321"/>
    </row>
    <row r="85" s="1" customFormat="1" ht="15" customHeight="1">
      <c r="B85" s="332"/>
      <c r="C85" s="333" t="s">
        <v>3216</v>
      </c>
      <c r="D85" s="333"/>
      <c r="E85" s="333"/>
      <c r="F85" s="334" t="s">
        <v>3207</v>
      </c>
      <c r="G85" s="333"/>
      <c r="H85" s="333" t="s">
        <v>3217</v>
      </c>
      <c r="I85" s="333" t="s">
        <v>3203</v>
      </c>
      <c r="J85" s="333">
        <v>20</v>
      </c>
      <c r="K85" s="321"/>
    </row>
    <row r="86" s="1" customFormat="1" ht="15" customHeight="1">
      <c r="B86" s="332"/>
      <c r="C86" s="333" t="s">
        <v>3218</v>
      </c>
      <c r="D86" s="333"/>
      <c r="E86" s="333"/>
      <c r="F86" s="334" t="s">
        <v>3207</v>
      </c>
      <c r="G86" s="333"/>
      <c r="H86" s="333" t="s">
        <v>3219</v>
      </c>
      <c r="I86" s="333" t="s">
        <v>3203</v>
      </c>
      <c r="J86" s="333">
        <v>20</v>
      </c>
      <c r="K86" s="321"/>
    </row>
    <row r="87" s="1" customFormat="1" ht="15" customHeight="1">
      <c r="B87" s="332"/>
      <c r="C87" s="307" t="s">
        <v>3220</v>
      </c>
      <c r="D87" s="307"/>
      <c r="E87" s="307"/>
      <c r="F87" s="330" t="s">
        <v>3207</v>
      </c>
      <c r="G87" s="331"/>
      <c r="H87" s="307" t="s">
        <v>3221</v>
      </c>
      <c r="I87" s="307" t="s">
        <v>3203</v>
      </c>
      <c r="J87" s="307">
        <v>50</v>
      </c>
      <c r="K87" s="321"/>
    </row>
    <row r="88" s="1" customFormat="1" ht="15" customHeight="1">
      <c r="B88" s="332"/>
      <c r="C88" s="307" t="s">
        <v>3222</v>
      </c>
      <c r="D88" s="307"/>
      <c r="E88" s="307"/>
      <c r="F88" s="330" t="s">
        <v>3207</v>
      </c>
      <c r="G88" s="331"/>
      <c r="H88" s="307" t="s">
        <v>3223</v>
      </c>
      <c r="I88" s="307" t="s">
        <v>3203</v>
      </c>
      <c r="J88" s="307">
        <v>20</v>
      </c>
      <c r="K88" s="321"/>
    </row>
    <row r="89" s="1" customFormat="1" ht="15" customHeight="1">
      <c r="B89" s="332"/>
      <c r="C89" s="307" t="s">
        <v>3224</v>
      </c>
      <c r="D89" s="307"/>
      <c r="E89" s="307"/>
      <c r="F89" s="330" t="s">
        <v>3207</v>
      </c>
      <c r="G89" s="331"/>
      <c r="H89" s="307" t="s">
        <v>3225</v>
      </c>
      <c r="I89" s="307" t="s">
        <v>3203</v>
      </c>
      <c r="J89" s="307">
        <v>20</v>
      </c>
      <c r="K89" s="321"/>
    </row>
    <row r="90" s="1" customFormat="1" ht="15" customHeight="1">
      <c r="B90" s="332"/>
      <c r="C90" s="307" t="s">
        <v>3226</v>
      </c>
      <c r="D90" s="307"/>
      <c r="E90" s="307"/>
      <c r="F90" s="330" t="s">
        <v>3207</v>
      </c>
      <c r="G90" s="331"/>
      <c r="H90" s="307" t="s">
        <v>3227</v>
      </c>
      <c r="I90" s="307" t="s">
        <v>3203</v>
      </c>
      <c r="J90" s="307">
        <v>50</v>
      </c>
      <c r="K90" s="321"/>
    </row>
    <row r="91" s="1" customFormat="1" ht="15" customHeight="1">
      <c r="B91" s="332"/>
      <c r="C91" s="307" t="s">
        <v>3228</v>
      </c>
      <c r="D91" s="307"/>
      <c r="E91" s="307"/>
      <c r="F91" s="330" t="s">
        <v>3207</v>
      </c>
      <c r="G91" s="331"/>
      <c r="H91" s="307" t="s">
        <v>3228</v>
      </c>
      <c r="I91" s="307" t="s">
        <v>3203</v>
      </c>
      <c r="J91" s="307">
        <v>50</v>
      </c>
      <c r="K91" s="321"/>
    </row>
    <row r="92" s="1" customFormat="1" ht="15" customHeight="1">
      <c r="B92" s="332"/>
      <c r="C92" s="307" t="s">
        <v>3229</v>
      </c>
      <c r="D92" s="307"/>
      <c r="E92" s="307"/>
      <c r="F92" s="330" t="s">
        <v>3207</v>
      </c>
      <c r="G92" s="331"/>
      <c r="H92" s="307" t="s">
        <v>3230</v>
      </c>
      <c r="I92" s="307" t="s">
        <v>3203</v>
      </c>
      <c r="J92" s="307">
        <v>255</v>
      </c>
      <c r="K92" s="321"/>
    </row>
    <row r="93" s="1" customFormat="1" ht="15" customHeight="1">
      <c r="B93" s="332"/>
      <c r="C93" s="307" t="s">
        <v>3231</v>
      </c>
      <c r="D93" s="307"/>
      <c r="E93" s="307"/>
      <c r="F93" s="330" t="s">
        <v>3201</v>
      </c>
      <c r="G93" s="331"/>
      <c r="H93" s="307" t="s">
        <v>3232</v>
      </c>
      <c r="I93" s="307" t="s">
        <v>3233</v>
      </c>
      <c r="J93" s="307"/>
      <c r="K93" s="321"/>
    </row>
    <row r="94" s="1" customFormat="1" ht="15" customHeight="1">
      <c r="B94" s="332"/>
      <c r="C94" s="307" t="s">
        <v>3234</v>
      </c>
      <c r="D94" s="307"/>
      <c r="E94" s="307"/>
      <c r="F94" s="330" t="s">
        <v>3201</v>
      </c>
      <c r="G94" s="331"/>
      <c r="H94" s="307" t="s">
        <v>3235</v>
      </c>
      <c r="I94" s="307" t="s">
        <v>3236</v>
      </c>
      <c r="J94" s="307"/>
      <c r="K94" s="321"/>
    </row>
    <row r="95" s="1" customFormat="1" ht="15" customHeight="1">
      <c r="B95" s="332"/>
      <c r="C95" s="307" t="s">
        <v>3237</v>
      </c>
      <c r="D95" s="307"/>
      <c r="E95" s="307"/>
      <c r="F95" s="330" t="s">
        <v>3201</v>
      </c>
      <c r="G95" s="331"/>
      <c r="H95" s="307" t="s">
        <v>3237</v>
      </c>
      <c r="I95" s="307" t="s">
        <v>3236</v>
      </c>
      <c r="J95" s="307"/>
      <c r="K95" s="321"/>
    </row>
    <row r="96" s="1" customFormat="1" ht="15" customHeight="1">
      <c r="B96" s="332"/>
      <c r="C96" s="307" t="s">
        <v>37</v>
      </c>
      <c r="D96" s="307"/>
      <c r="E96" s="307"/>
      <c r="F96" s="330" t="s">
        <v>3201</v>
      </c>
      <c r="G96" s="331"/>
      <c r="H96" s="307" t="s">
        <v>3238</v>
      </c>
      <c r="I96" s="307" t="s">
        <v>3236</v>
      </c>
      <c r="J96" s="307"/>
      <c r="K96" s="321"/>
    </row>
    <row r="97" s="1" customFormat="1" ht="15" customHeight="1">
      <c r="B97" s="332"/>
      <c r="C97" s="307" t="s">
        <v>47</v>
      </c>
      <c r="D97" s="307"/>
      <c r="E97" s="307"/>
      <c r="F97" s="330" t="s">
        <v>3201</v>
      </c>
      <c r="G97" s="331"/>
      <c r="H97" s="307" t="s">
        <v>3239</v>
      </c>
      <c r="I97" s="307" t="s">
        <v>3236</v>
      </c>
      <c r="J97" s="307"/>
      <c r="K97" s="321"/>
    </row>
    <row r="98" s="1" customFormat="1" ht="15" customHeight="1">
      <c r="B98" s="335"/>
      <c r="C98" s="336"/>
      <c r="D98" s="336"/>
      <c r="E98" s="336"/>
      <c r="F98" s="336"/>
      <c r="G98" s="336"/>
      <c r="H98" s="336"/>
      <c r="I98" s="336"/>
      <c r="J98" s="336"/>
      <c r="K98" s="337"/>
    </row>
    <row r="99" s="1" customFormat="1" ht="18.75" customHeight="1">
      <c r="B99" s="338"/>
      <c r="C99" s="339"/>
      <c r="D99" s="339"/>
      <c r="E99" s="339"/>
      <c r="F99" s="339"/>
      <c r="G99" s="339"/>
      <c r="H99" s="339"/>
      <c r="I99" s="339"/>
      <c r="J99" s="339"/>
      <c r="K99" s="338"/>
    </row>
    <row r="100" s="1" customFormat="1" ht="18.75" customHeight="1"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</row>
    <row r="101" s="1" customFormat="1" ht="7.5" customHeight="1">
      <c r="B101" s="316"/>
      <c r="C101" s="317"/>
      <c r="D101" s="317"/>
      <c r="E101" s="317"/>
      <c r="F101" s="317"/>
      <c r="G101" s="317"/>
      <c r="H101" s="317"/>
      <c r="I101" s="317"/>
      <c r="J101" s="317"/>
      <c r="K101" s="318"/>
    </row>
    <row r="102" s="1" customFormat="1" ht="45" customHeight="1">
      <c r="B102" s="319"/>
      <c r="C102" s="320" t="s">
        <v>3240</v>
      </c>
      <c r="D102" s="320"/>
      <c r="E102" s="320"/>
      <c r="F102" s="320"/>
      <c r="G102" s="320"/>
      <c r="H102" s="320"/>
      <c r="I102" s="320"/>
      <c r="J102" s="320"/>
      <c r="K102" s="321"/>
    </row>
    <row r="103" s="1" customFormat="1" ht="17.25" customHeight="1">
      <c r="B103" s="319"/>
      <c r="C103" s="322" t="s">
        <v>3195</v>
      </c>
      <c r="D103" s="322"/>
      <c r="E103" s="322"/>
      <c r="F103" s="322" t="s">
        <v>3196</v>
      </c>
      <c r="G103" s="323"/>
      <c r="H103" s="322" t="s">
        <v>53</v>
      </c>
      <c r="I103" s="322" t="s">
        <v>56</v>
      </c>
      <c r="J103" s="322" t="s">
        <v>3197</v>
      </c>
      <c r="K103" s="321"/>
    </row>
    <row r="104" s="1" customFormat="1" ht="17.25" customHeight="1">
      <c r="B104" s="319"/>
      <c r="C104" s="324" t="s">
        <v>3198</v>
      </c>
      <c r="D104" s="324"/>
      <c r="E104" s="324"/>
      <c r="F104" s="325" t="s">
        <v>3199</v>
      </c>
      <c r="G104" s="326"/>
      <c r="H104" s="324"/>
      <c r="I104" s="324"/>
      <c r="J104" s="324" t="s">
        <v>3200</v>
      </c>
      <c r="K104" s="321"/>
    </row>
    <row r="105" s="1" customFormat="1" ht="5.25" customHeight="1">
      <c r="B105" s="319"/>
      <c r="C105" s="322"/>
      <c r="D105" s="322"/>
      <c r="E105" s="322"/>
      <c r="F105" s="322"/>
      <c r="G105" s="340"/>
      <c r="H105" s="322"/>
      <c r="I105" s="322"/>
      <c r="J105" s="322"/>
      <c r="K105" s="321"/>
    </row>
    <row r="106" s="1" customFormat="1" ht="15" customHeight="1">
      <c r="B106" s="319"/>
      <c r="C106" s="307" t="s">
        <v>52</v>
      </c>
      <c r="D106" s="329"/>
      <c r="E106" s="329"/>
      <c r="F106" s="330" t="s">
        <v>3201</v>
      </c>
      <c r="G106" s="307"/>
      <c r="H106" s="307" t="s">
        <v>3241</v>
      </c>
      <c r="I106" s="307" t="s">
        <v>3203</v>
      </c>
      <c r="J106" s="307">
        <v>20</v>
      </c>
      <c r="K106" s="321"/>
    </row>
    <row r="107" s="1" customFormat="1" ht="15" customHeight="1">
      <c r="B107" s="319"/>
      <c r="C107" s="307" t="s">
        <v>3204</v>
      </c>
      <c r="D107" s="307"/>
      <c r="E107" s="307"/>
      <c r="F107" s="330" t="s">
        <v>3201</v>
      </c>
      <c r="G107" s="307"/>
      <c r="H107" s="307" t="s">
        <v>3241</v>
      </c>
      <c r="I107" s="307" t="s">
        <v>3203</v>
      </c>
      <c r="J107" s="307">
        <v>120</v>
      </c>
      <c r="K107" s="321"/>
    </row>
    <row r="108" s="1" customFormat="1" ht="15" customHeight="1">
      <c r="B108" s="332"/>
      <c r="C108" s="307" t="s">
        <v>3206</v>
      </c>
      <c r="D108" s="307"/>
      <c r="E108" s="307"/>
      <c r="F108" s="330" t="s">
        <v>3207</v>
      </c>
      <c r="G108" s="307"/>
      <c r="H108" s="307" t="s">
        <v>3241</v>
      </c>
      <c r="I108" s="307" t="s">
        <v>3203</v>
      </c>
      <c r="J108" s="307">
        <v>50</v>
      </c>
      <c r="K108" s="321"/>
    </row>
    <row r="109" s="1" customFormat="1" ht="15" customHeight="1">
      <c r="B109" s="332"/>
      <c r="C109" s="307" t="s">
        <v>3209</v>
      </c>
      <c r="D109" s="307"/>
      <c r="E109" s="307"/>
      <c r="F109" s="330" t="s">
        <v>3201</v>
      </c>
      <c r="G109" s="307"/>
      <c r="H109" s="307" t="s">
        <v>3241</v>
      </c>
      <c r="I109" s="307" t="s">
        <v>3211</v>
      </c>
      <c r="J109" s="307"/>
      <c r="K109" s="321"/>
    </row>
    <row r="110" s="1" customFormat="1" ht="15" customHeight="1">
      <c r="B110" s="332"/>
      <c r="C110" s="307" t="s">
        <v>3220</v>
      </c>
      <c r="D110" s="307"/>
      <c r="E110" s="307"/>
      <c r="F110" s="330" t="s">
        <v>3207</v>
      </c>
      <c r="G110" s="307"/>
      <c r="H110" s="307" t="s">
        <v>3241</v>
      </c>
      <c r="I110" s="307" t="s">
        <v>3203</v>
      </c>
      <c r="J110" s="307">
        <v>50</v>
      </c>
      <c r="K110" s="321"/>
    </row>
    <row r="111" s="1" customFormat="1" ht="15" customHeight="1">
      <c r="B111" s="332"/>
      <c r="C111" s="307" t="s">
        <v>3228</v>
      </c>
      <c r="D111" s="307"/>
      <c r="E111" s="307"/>
      <c r="F111" s="330" t="s">
        <v>3207</v>
      </c>
      <c r="G111" s="307"/>
      <c r="H111" s="307" t="s">
        <v>3241</v>
      </c>
      <c r="I111" s="307" t="s">
        <v>3203</v>
      </c>
      <c r="J111" s="307">
        <v>50</v>
      </c>
      <c r="K111" s="321"/>
    </row>
    <row r="112" s="1" customFormat="1" ht="15" customHeight="1">
      <c r="B112" s="332"/>
      <c r="C112" s="307" t="s">
        <v>3226</v>
      </c>
      <c r="D112" s="307"/>
      <c r="E112" s="307"/>
      <c r="F112" s="330" t="s">
        <v>3207</v>
      </c>
      <c r="G112" s="307"/>
      <c r="H112" s="307" t="s">
        <v>3241</v>
      </c>
      <c r="I112" s="307" t="s">
        <v>3203</v>
      </c>
      <c r="J112" s="307">
        <v>50</v>
      </c>
      <c r="K112" s="321"/>
    </row>
    <row r="113" s="1" customFormat="1" ht="15" customHeight="1">
      <c r="B113" s="332"/>
      <c r="C113" s="307" t="s">
        <v>52</v>
      </c>
      <c r="D113" s="307"/>
      <c r="E113" s="307"/>
      <c r="F113" s="330" t="s">
        <v>3201</v>
      </c>
      <c r="G113" s="307"/>
      <c r="H113" s="307" t="s">
        <v>3242</v>
      </c>
      <c r="I113" s="307" t="s">
        <v>3203</v>
      </c>
      <c r="J113" s="307">
        <v>20</v>
      </c>
      <c r="K113" s="321"/>
    </row>
    <row r="114" s="1" customFormat="1" ht="15" customHeight="1">
      <c r="B114" s="332"/>
      <c r="C114" s="307" t="s">
        <v>3243</v>
      </c>
      <c r="D114" s="307"/>
      <c r="E114" s="307"/>
      <c r="F114" s="330" t="s">
        <v>3201</v>
      </c>
      <c r="G114" s="307"/>
      <c r="H114" s="307" t="s">
        <v>3244</v>
      </c>
      <c r="I114" s="307" t="s">
        <v>3203</v>
      </c>
      <c r="J114" s="307">
        <v>120</v>
      </c>
      <c r="K114" s="321"/>
    </row>
    <row r="115" s="1" customFormat="1" ht="15" customHeight="1">
      <c r="B115" s="332"/>
      <c r="C115" s="307" t="s">
        <v>37</v>
      </c>
      <c r="D115" s="307"/>
      <c r="E115" s="307"/>
      <c r="F115" s="330" t="s">
        <v>3201</v>
      </c>
      <c r="G115" s="307"/>
      <c r="H115" s="307" t="s">
        <v>3245</v>
      </c>
      <c r="I115" s="307" t="s">
        <v>3236</v>
      </c>
      <c r="J115" s="307"/>
      <c r="K115" s="321"/>
    </row>
    <row r="116" s="1" customFormat="1" ht="15" customHeight="1">
      <c r="B116" s="332"/>
      <c r="C116" s="307" t="s">
        <v>47</v>
      </c>
      <c r="D116" s="307"/>
      <c r="E116" s="307"/>
      <c r="F116" s="330" t="s">
        <v>3201</v>
      </c>
      <c r="G116" s="307"/>
      <c r="H116" s="307" t="s">
        <v>3246</v>
      </c>
      <c r="I116" s="307" t="s">
        <v>3236</v>
      </c>
      <c r="J116" s="307"/>
      <c r="K116" s="321"/>
    </row>
    <row r="117" s="1" customFormat="1" ht="15" customHeight="1">
      <c r="B117" s="332"/>
      <c r="C117" s="307" t="s">
        <v>56</v>
      </c>
      <c r="D117" s="307"/>
      <c r="E117" s="307"/>
      <c r="F117" s="330" t="s">
        <v>3201</v>
      </c>
      <c r="G117" s="307"/>
      <c r="H117" s="307" t="s">
        <v>3247</v>
      </c>
      <c r="I117" s="307" t="s">
        <v>3248</v>
      </c>
      <c r="J117" s="307"/>
      <c r="K117" s="321"/>
    </row>
    <row r="118" s="1" customFormat="1" ht="15" customHeight="1">
      <c r="B118" s="335"/>
      <c r="C118" s="341"/>
      <c r="D118" s="341"/>
      <c r="E118" s="341"/>
      <c r="F118" s="341"/>
      <c r="G118" s="341"/>
      <c r="H118" s="341"/>
      <c r="I118" s="341"/>
      <c r="J118" s="341"/>
      <c r="K118" s="337"/>
    </row>
    <row r="119" s="1" customFormat="1" ht="18.75" customHeight="1">
      <c r="B119" s="342"/>
      <c r="C119" s="343"/>
      <c r="D119" s="343"/>
      <c r="E119" s="343"/>
      <c r="F119" s="344"/>
      <c r="G119" s="343"/>
      <c r="H119" s="343"/>
      <c r="I119" s="343"/>
      <c r="J119" s="343"/>
      <c r="K119" s="342"/>
    </row>
    <row r="120" s="1" customFormat="1" ht="18.75" customHeight="1"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</row>
    <row r="121" s="1" customFormat="1" ht="7.5" customHeight="1">
      <c r="B121" s="345"/>
      <c r="C121" s="346"/>
      <c r="D121" s="346"/>
      <c r="E121" s="346"/>
      <c r="F121" s="346"/>
      <c r="G121" s="346"/>
      <c r="H121" s="346"/>
      <c r="I121" s="346"/>
      <c r="J121" s="346"/>
      <c r="K121" s="347"/>
    </row>
    <row r="122" s="1" customFormat="1" ht="45" customHeight="1">
      <c r="B122" s="348"/>
      <c r="C122" s="298" t="s">
        <v>3249</v>
      </c>
      <c r="D122" s="298"/>
      <c r="E122" s="298"/>
      <c r="F122" s="298"/>
      <c r="G122" s="298"/>
      <c r="H122" s="298"/>
      <c r="I122" s="298"/>
      <c r="J122" s="298"/>
      <c r="K122" s="349"/>
    </row>
    <row r="123" s="1" customFormat="1" ht="17.25" customHeight="1">
      <c r="B123" s="350"/>
      <c r="C123" s="322" t="s">
        <v>3195</v>
      </c>
      <c r="D123" s="322"/>
      <c r="E123" s="322"/>
      <c r="F123" s="322" t="s">
        <v>3196</v>
      </c>
      <c r="G123" s="323"/>
      <c r="H123" s="322" t="s">
        <v>53</v>
      </c>
      <c r="I123" s="322" t="s">
        <v>56</v>
      </c>
      <c r="J123" s="322" t="s">
        <v>3197</v>
      </c>
      <c r="K123" s="351"/>
    </row>
    <row r="124" s="1" customFormat="1" ht="17.25" customHeight="1">
      <c r="B124" s="350"/>
      <c r="C124" s="324" t="s">
        <v>3198</v>
      </c>
      <c r="D124" s="324"/>
      <c r="E124" s="324"/>
      <c r="F124" s="325" t="s">
        <v>3199</v>
      </c>
      <c r="G124" s="326"/>
      <c r="H124" s="324"/>
      <c r="I124" s="324"/>
      <c r="J124" s="324" t="s">
        <v>3200</v>
      </c>
      <c r="K124" s="351"/>
    </row>
    <row r="125" s="1" customFormat="1" ht="5.25" customHeight="1">
      <c r="B125" s="352"/>
      <c r="C125" s="327"/>
      <c r="D125" s="327"/>
      <c r="E125" s="327"/>
      <c r="F125" s="327"/>
      <c r="G125" s="353"/>
      <c r="H125" s="327"/>
      <c r="I125" s="327"/>
      <c r="J125" s="327"/>
      <c r="K125" s="354"/>
    </row>
    <row r="126" s="1" customFormat="1" ht="15" customHeight="1">
      <c r="B126" s="352"/>
      <c r="C126" s="307" t="s">
        <v>3204</v>
      </c>
      <c r="D126" s="329"/>
      <c r="E126" s="329"/>
      <c r="F126" s="330" t="s">
        <v>3201</v>
      </c>
      <c r="G126" s="307"/>
      <c r="H126" s="307" t="s">
        <v>3241</v>
      </c>
      <c r="I126" s="307" t="s">
        <v>3203</v>
      </c>
      <c r="J126" s="307">
        <v>120</v>
      </c>
      <c r="K126" s="355"/>
    </row>
    <row r="127" s="1" customFormat="1" ht="15" customHeight="1">
      <c r="B127" s="352"/>
      <c r="C127" s="307" t="s">
        <v>3250</v>
      </c>
      <c r="D127" s="307"/>
      <c r="E127" s="307"/>
      <c r="F127" s="330" t="s">
        <v>3201</v>
      </c>
      <c r="G127" s="307"/>
      <c r="H127" s="307" t="s">
        <v>3251</v>
      </c>
      <c r="I127" s="307" t="s">
        <v>3203</v>
      </c>
      <c r="J127" s="307" t="s">
        <v>3252</v>
      </c>
      <c r="K127" s="355"/>
    </row>
    <row r="128" s="1" customFormat="1" ht="15" customHeight="1">
      <c r="B128" s="352"/>
      <c r="C128" s="307" t="s">
        <v>3149</v>
      </c>
      <c r="D128" s="307"/>
      <c r="E128" s="307"/>
      <c r="F128" s="330" t="s">
        <v>3201</v>
      </c>
      <c r="G128" s="307"/>
      <c r="H128" s="307" t="s">
        <v>3253</v>
      </c>
      <c r="I128" s="307" t="s">
        <v>3203</v>
      </c>
      <c r="J128" s="307" t="s">
        <v>3252</v>
      </c>
      <c r="K128" s="355"/>
    </row>
    <row r="129" s="1" customFormat="1" ht="15" customHeight="1">
      <c r="B129" s="352"/>
      <c r="C129" s="307" t="s">
        <v>3212</v>
      </c>
      <c r="D129" s="307"/>
      <c r="E129" s="307"/>
      <c r="F129" s="330" t="s">
        <v>3207</v>
      </c>
      <c r="G129" s="307"/>
      <c r="H129" s="307" t="s">
        <v>3213</v>
      </c>
      <c r="I129" s="307" t="s">
        <v>3203</v>
      </c>
      <c r="J129" s="307">
        <v>15</v>
      </c>
      <c r="K129" s="355"/>
    </row>
    <row r="130" s="1" customFormat="1" ht="15" customHeight="1">
      <c r="B130" s="352"/>
      <c r="C130" s="333" t="s">
        <v>3214</v>
      </c>
      <c r="D130" s="333"/>
      <c r="E130" s="333"/>
      <c r="F130" s="334" t="s">
        <v>3207</v>
      </c>
      <c r="G130" s="333"/>
      <c r="H130" s="333" t="s">
        <v>3215</v>
      </c>
      <c r="I130" s="333" t="s">
        <v>3203</v>
      </c>
      <c r="J130" s="333">
        <v>15</v>
      </c>
      <c r="K130" s="355"/>
    </row>
    <row r="131" s="1" customFormat="1" ht="15" customHeight="1">
      <c r="B131" s="352"/>
      <c r="C131" s="333" t="s">
        <v>3216</v>
      </c>
      <c r="D131" s="333"/>
      <c r="E131" s="333"/>
      <c r="F131" s="334" t="s">
        <v>3207</v>
      </c>
      <c r="G131" s="333"/>
      <c r="H131" s="333" t="s">
        <v>3217</v>
      </c>
      <c r="I131" s="333" t="s">
        <v>3203</v>
      </c>
      <c r="J131" s="333">
        <v>20</v>
      </c>
      <c r="K131" s="355"/>
    </row>
    <row r="132" s="1" customFormat="1" ht="15" customHeight="1">
      <c r="B132" s="352"/>
      <c r="C132" s="333" t="s">
        <v>3218</v>
      </c>
      <c r="D132" s="333"/>
      <c r="E132" s="333"/>
      <c r="F132" s="334" t="s">
        <v>3207</v>
      </c>
      <c r="G132" s="333"/>
      <c r="H132" s="333" t="s">
        <v>3219</v>
      </c>
      <c r="I132" s="333" t="s">
        <v>3203</v>
      </c>
      <c r="J132" s="333">
        <v>20</v>
      </c>
      <c r="K132" s="355"/>
    </row>
    <row r="133" s="1" customFormat="1" ht="15" customHeight="1">
      <c r="B133" s="352"/>
      <c r="C133" s="307" t="s">
        <v>3206</v>
      </c>
      <c r="D133" s="307"/>
      <c r="E133" s="307"/>
      <c r="F133" s="330" t="s">
        <v>3207</v>
      </c>
      <c r="G133" s="307"/>
      <c r="H133" s="307" t="s">
        <v>3241</v>
      </c>
      <c r="I133" s="307" t="s">
        <v>3203</v>
      </c>
      <c r="J133" s="307">
        <v>50</v>
      </c>
      <c r="K133" s="355"/>
    </row>
    <row r="134" s="1" customFormat="1" ht="15" customHeight="1">
      <c r="B134" s="352"/>
      <c r="C134" s="307" t="s">
        <v>3220</v>
      </c>
      <c r="D134" s="307"/>
      <c r="E134" s="307"/>
      <c r="F134" s="330" t="s">
        <v>3207</v>
      </c>
      <c r="G134" s="307"/>
      <c r="H134" s="307" t="s">
        <v>3241</v>
      </c>
      <c r="I134" s="307" t="s">
        <v>3203</v>
      </c>
      <c r="J134" s="307">
        <v>50</v>
      </c>
      <c r="K134" s="355"/>
    </row>
    <row r="135" s="1" customFormat="1" ht="15" customHeight="1">
      <c r="B135" s="352"/>
      <c r="C135" s="307" t="s">
        <v>3226</v>
      </c>
      <c r="D135" s="307"/>
      <c r="E135" s="307"/>
      <c r="F135" s="330" t="s">
        <v>3207</v>
      </c>
      <c r="G135" s="307"/>
      <c r="H135" s="307" t="s">
        <v>3241</v>
      </c>
      <c r="I135" s="307" t="s">
        <v>3203</v>
      </c>
      <c r="J135" s="307">
        <v>50</v>
      </c>
      <c r="K135" s="355"/>
    </row>
    <row r="136" s="1" customFormat="1" ht="15" customHeight="1">
      <c r="B136" s="352"/>
      <c r="C136" s="307" t="s">
        <v>3228</v>
      </c>
      <c r="D136" s="307"/>
      <c r="E136" s="307"/>
      <c r="F136" s="330" t="s">
        <v>3207</v>
      </c>
      <c r="G136" s="307"/>
      <c r="H136" s="307" t="s">
        <v>3241</v>
      </c>
      <c r="I136" s="307" t="s">
        <v>3203</v>
      </c>
      <c r="J136" s="307">
        <v>50</v>
      </c>
      <c r="K136" s="355"/>
    </row>
    <row r="137" s="1" customFormat="1" ht="15" customHeight="1">
      <c r="B137" s="352"/>
      <c r="C137" s="307" t="s">
        <v>3229</v>
      </c>
      <c r="D137" s="307"/>
      <c r="E137" s="307"/>
      <c r="F137" s="330" t="s">
        <v>3207</v>
      </c>
      <c r="G137" s="307"/>
      <c r="H137" s="307" t="s">
        <v>3254</v>
      </c>
      <c r="I137" s="307" t="s">
        <v>3203</v>
      </c>
      <c r="J137" s="307">
        <v>255</v>
      </c>
      <c r="K137" s="355"/>
    </row>
    <row r="138" s="1" customFormat="1" ht="15" customHeight="1">
      <c r="B138" s="352"/>
      <c r="C138" s="307" t="s">
        <v>3231</v>
      </c>
      <c r="D138" s="307"/>
      <c r="E138" s="307"/>
      <c r="F138" s="330" t="s">
        <v>3201</v>
      </c>
      <c r="G138" s="307"/>
      <c r="H138" s="307" t="s">
        <v>3255</v>
      </c>
      <c r="I138" s="307" t="s">
        <v>3233</v>
      </c>
      <c r="J138" s="307"/>
      <c r="K138" s="355"/>
    </row>
    <row r="139" s="1" customFormat="1" ht="15" customHeight="1">
      <c r="B139" s="352"/>
      <c r="C139" s="307" t="s">
        <v>3234</v>
      </c>
      <c r="D139" s="307"/>
      <c r="E139" s="307"/>
      <c r="F139" s="330" t="s">
        <v>3201</v>
      </c>
      <c r="G139" s="307"/>
      <c r="H139" s="307" t="s">
        <v>3256</v>
      </c>
      <c r="I139" s="307" t="s">
        <v>3236</v>
      </c>
      <c r="J139" s="307"/>
      <c r="K139" s="355"/>
    </row>
    <row r="140" s="1" customFormat="1" ht="15" customHeight="1">
      <c r="B140" s="352"/>
      <c r="C140" s="307" t="s">
        <v>3237</v>
      </c>
      <c r="D140" s="307"/>
      <c r="E140" s="307"/>
      <c r="F140" s="330" t="s">
        <v>3201</v>
      </c>
      <c r="G140" s="307"/>
      <c r="H140" s="307" t="s">
        <v>3237</v>
      </c>
      <c r="I140" s="307" t="s">
        <v>3236</v>
      </c>
      <c r="J140" s="307"/>
      <c r="K140" s="355"/>
    </row>
    <row r="141" s="1" customFormat="1" ht="15" customHeight="1">
      <c r="B141" s="352"/>
      <c r="C141" s="307" t="s">
        <v>37</v>
      </c>
      <c r="D141" s="307"/>
      <c r="E141" s="307"/>
      <c r="F141" s="330" t="s">
        <v>3201</v>
      </c>
      <c r="G141" s="307"/>
      <c r="H141" s="307" t="s">
        <v>3257</v>
      </c>
      <c r="I141" s="307" t="s">
        <v>3236</v>
      </c>
      <c r="J141" s="307"/>
      <c r="K141" s="355"/>
    </row>
    <row r="142" s="1" customFormat="1" ht="15" customHeight="1">
      <c r="B142" s="352"/>
      <c r="C142" s="307" t="s">
        <v>3258</v>
      </c>
      <c r="D142" s="307"/>
      <c r="E142" s="307"/>
      <c r="F142" s="330" t="s">
        <v>3201</v>
      </c>
      <c r="G142" s="307"/>
      <c r="H142" s="307" t="s">
        <v>3259</v>
      </c>
      <c r="I142" s="307" t="s">
        <v>3236</v>
      </c>
      <c r="J142" s="307"/>
      <c r="K142" s="355"/>
    </row>
    <row r="143" s="1" customFormat="1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s="1" customFormat="1" ht="18.75" customHeight="1">
      <c r="B144" s="343"/>
      <c r="C144" s="343"/>
      <c r="D144" s="343"/>
      <c r="E144" s="343"/>
      <c r="F144" s="344"/>
      <c r="G144" s="343"/>
      <c r="H144" s="343"/>
      <c r="I144" s="343"/>
      <c r="J144" s="343"/>
      <c r="K144" s="343"/>
    </row>
    <row r="145" s="1" customFormat="1" ht="18.75" customHeight="1">
      <c r="B145" s="315"/>
      <c r="C145" s="315"/>
      <c r="D145" s="315"/>
      <c r="E145" s="315"/>
      <c r="F145" s="315"/>
      <c r="G145" s="315"/>
      <c r="H145" s="315"/>
      <c r="I145" s="315"/>
      <c r="J145" s="315"/>
      <c r="K145" s="315"/>
    </row>
    <row r="146" s="1" customFormat="1" ht="7.5" customHeight="1">
      <c r="B146" s="316"/>
      <c r="C146" s="317"/>
      <c r="D146" s="317"/>
      <c r="E146" s="317"/>
      <c r="F146" s="317"/>
      <c r="G146" s="317"/>
      <c r="H146" s="317"/>
      <c r="I146" s="317"/>
      <c r="J146" s="317"/>
      <c r="K146" s="318"/>
    </row>
    <row r="147" s="1" customFormat="1" ht="45" customHeight="1">
      <c r="B147" s="319"/>
      <c r="C147" s="320" t="s">
        <v>3260</v>
      </c>
      <c r="D147" s="320"/>
      <c r="E147" s="320"/>
      <c r="F147" s="320"/>
      <c r="G147" s="320"/>
      <c r="H147" s="320"/>
      <c r="I147" s="320"/>
      <c r="J147" s="320"/>
      <c r="K147" s="321"/>
    </row>
    <row r="148" s="1" customFormat="1" ht="17.25" customHeight="1">
      <c r="B148" s="319"/>
      <c r="C148" s="322" t="s">
        <v>3195</v>
      </c>
      <c r="D148" s="322"/>
      <c r="E148" s="322"/>
      <c r="F148" s="322" t="s">
        <v>3196</v>
      </c>
      <c r="G148" s="323"/>
      <c r="H148" s="322" t="s">
        <v>53</v>
      </c>
      <c r="I148" s="322" t="s">
        <v>56</v>
      </c>
      <c r="J148" s="322" t="s">
        <v>3197</v>
      </c>
      <c r="K148" s="321"/>
    </row>
    <row r="149" s="1" customFormat="1" ht="17.25" customHeight="1">
      <c r="B149" s="319"/>
      <c r="C149" s="324" t="s">
        <v>3198</v>
      </c>
      <c r="D149" s="324"/>
      <c r="E149" s="324"/>
      <c r="F149" s="325" t="s">
        <v>3199</v>
      </c>
      <c r="G149" s="326"/>
      <c r="H149" s="324"/>
      <c r="I149" s="324"/>
      <c r="J149" s="324" t="s">
        <v>3200</v>
      </c>
      <c r="K149" s="321"/>
    </row>
    <row r="150" s="1" customFormat="1" ht="5.25" customHeight="1">
      <c r="B150" s="332"/>
      <c r="C150" s="327"/>
      <c r="D150" s="327"/>
      <c r="E150" s="327"/>
      <c r="F150" s="327"/>
      <c r="G150" s="328"/>
      <c r="H150" s="327"/>
      <c r="I150" s="327"/>
      <c r="J150" s="327"/>
      <c r="K150" s="355"/>
    </row>
    <row r="151" s="1" customFormat="1" ht="15" customHeight="1">
      <c r="B151" s="332"/>
      <c r="C151" s="359" t="s">
        <v>3204</v>
      </c>
      <c r="D151" s="307"/>
      <c r="E151" s="307"/>
      <c r="F151" s="360" t="s">
        <v>3201</v>
      </c>
      <c r="G151" s="307"/>
      <c r="H151" s="359" t="s">
        <v>3241</v>
      </c>
      <c r="I151" s="359" t="s">
        <v>3203</v>
      </c>
      <c r="J151" s="359">
        <v>120</v>
      </c>
      <c r="K151" s="355"/>
    </row>
    <row r="152" s="1" customFormat="1" ht="15" customHeight="1">
      <c r="B152" s="332"/>
      <c r="C152" s="359" t="s">
        <v>3250</v>
      </c>
      <c r="D152" s="307"/>
      <c r="E152" s="307"/>
      <c r="F152" s="360" t="s">
        <v>3201</v>
      </c>
      <c r="G152" s="307"/>
      <c r="H152" s="359" t="s">
        <v>3261</v>
      </c>
      <c r="I152" s="359" t="s">
        <v>3203</v>
      </c>
      <c r="J152" s="359" t="s">
        <v>3252</v>
      </c>
      <c r="K152" s="355"/>
    </row>
    <row r="153" s="1" customFormat="1" ht="15" customHeight="1">
      <c r="B153" s="332"/>
      <c r="C153" s="359" t="s">
        <v>3149</v>
      </c>
      <c r="D153" s="307"/>
      <c r="E153" s="307"/>
      <c r="F153" s="360" t="s">
        <v>3201</v>
      </c>
      <c r="G153" s="307"/>
      <c r="H153" s="359" t="s">
        <v>3262</v>
      </c>
      <c r="I153" s="359" t="s">
        <v>3203</v>
      </c>
      <c r="J153" s="359" t="s">
        <v>3252</v>
      </c>
      <c r="K153" s="355"/>
    </row>
    <row r="154" s="1" customFormat="1" ht="15" customHeight="1">
      <c r="B154" s="332"/>
      <c r="C154" s="359" t="s">
        <v>3206</v>
      </c>
      <c r="D154" s="307"/>
      <c r="E154" s="307"/>
      <c r="F154" s="360" t="s">
        <v>3207</v>
      </c>
      <c r="G154" s="307"/>
      <c r="H154" s="359" t="s">
        <v>3241</v>
      </c>
      <c r="I154" s="359" t="s">
        <v>3203</v>
      </c>
      <c r="J154" s="359">
        <v>50</v>
      </c>
      <c r="K154" s="355"/>
    </row>
    <row r="155" s="1" customFormat="1" ht="15" customHeight="1">
      <c r="B155" s="332"/>
      <c r="C155" s="359" t="s">
        <v>3209</v>
      </c>
      <c r="D155" s="307"/>
      <c r="E155" s="307"/>
      <c r="F155" s="360" t="s">
        <v>3201</v>
      </c>
      <c r="G155" s="307"/>
      <c r="H155" s="359" t="s">
        <v>3241</v>
      </c>
      <c r="I155" s="359" t="s">
        <v>3211</v>
      </c>
      <c r="J155" s="359"/>
      <c r="K155" s="355"/>
    </row>
    <row r="156" s="1" customFormat="1" ht="15" customHeight="1">
      <c r="B156" s="332"/>
      <c r="C156" s="359" t="s">
        <v>3220</v>
      </c>
      <c r="D156" s="307"/>
      <c r="E156" s="307"/>
      <c r="F156" s="360" t="s">
        <v>3207</v>
      </c>
      <c r="G156" s="307"/>
      <c r="H156" s="359" t="s">
        <v>3241</v>
      </c>
      <c r="I156" s="359" t="s">
        <v>3203</v>
      </c>
      <c r="J156" s="359">
        <v>50</v>
      </c>
      <c r="K156" s="355"/>
    </row>
    <row r="157" s="1" customFormat="1" ht="15" customHeight="1">
      <c r="B157" s="332"/>
      <c r="C157" s="359" t="s">
        <v>3228</v>
      </c>
      <c r="D157" s="307"/>
      <c r="E157" s="307"/>
      <c r="F157" s="360" t="s">
        <v>3207</v>
      </c>
      <c r="G157" s="307"/>
      <c r="H157" s="359" t="s">
        <v>3241</v>
      </c>
      <c r="I157" s="359" t="s">
        <v>3203</v>
      </c>
      <c r="J157" s="359">
        <v>50</v>
      </c>
      <c r="K157" s="355"/>
    </row>
    <row r="158" s="1" customFormat="1" ht="15" customHeight="1">
      <c r="B158" s="332"/>
      <c r="C158" s="359" t="s">
        <v>3226</v>
      </c>
      <c r="D158" s="307"/>
      <c r="E158" s="307"/>
      <c r="F158" s="360" t="s">
        <v>3207</v>
      </c>
      <c r="G158" s="307"/>
      <c r="H158" s="359" t="s">
        <v>3241</v>
      </c>
      <c r="I158" s="359" t="s">
        <v>3203</v>
      </c>
      <c r="J158" s="359">
        <v>50</v>
      </c>
      <c r="K158" s="355"/>
    </row>
    <row r="159" s="1" customFormat="1" ht="15" customHeight="1">
      <c r="B159" s="332"/>
      <c r="C159" s="359" t="s">
        <v>112</v>
      </c>
      <c r="D159" s="307"/>
      <c r="E159" s="307"/>
      <c r="F159" s="360" t="s">
        <v>3201</v>
      </c>
      <c r="G159" s="307"/>
      <c r="H159" s="359" t="s">
        <v>3263</v>
      </c>
      <c r="I159" s="359" t="s">
        <v>3203</v>
      </c>
      <c r="J159" s="359" t="s">
        <v>3264</v>
      </c>
      <c r="K159" s="355"/>
    </row>
    <row r="160" s="1" customFormat="1" ht="15" customHeight="1">
      <c r="B160" s="332"/>
      <c r="C160" s="359" t="s">
        <v>3265</v>
      </c>
      <c r="D160" s="307"/>
      <c r="E160" s="307"/>
      <c r="F160" s="360" t="s">
        <v>3201</v>
      </c>
      <c r="G160" s="307"/>
      <c r="H160" s="359" t="s">
        <v>3266</v>
      </c>
      <c r="I160" s="359" t="s">
        <v>3236</v>
      </c>
      <c r="J160" s="359"/>
      <c r="K160" s="355"/>
    </row>
    <row r="161" s="1" customFormat="1" ht="15" customHeight="1">
      <c r="B161" s="361"/>
      <c r="C161" s="341"/>
      <c r="D161" s="341"/>
      <c r="E161" s="341"/>
      <c r="F161" s="341"/>
      <c r="G161" s="341"/>
      <c r="H161" s="341"/>
      <c r="I161" s="341"/>
      <c r="J161" s="341"/>
      <c r="K161" s="362"/>
    </row>
    <row r="162" s="1" customFormat="1" ht="18.75" customHeight="1">
      <c r="B162" s="343"/>
      <c r="C162" s="353"/>
      <c r="D162" s="353"/>
      <c r="E162" s="353"/>
      <c r="F162" s="363"/>
      <c r="G162" s="353"/>
      <c r="H162" s="353"/>
      <c r="I162" s="353"/>
      <c r="J162" s="353"/>
      <c r="K162" s="343"/>
    </row>
    <row r="163" s="1" customFormat="1" ht="18.75" customHeight="1">
      <c r="B163" s="315"/>
      <c r="C163" s="315"/>
      <c r="D163" s="315"/>
      <c r="E163" s="315"/>
      <c r="F163" s="315"/>
      <c r="G163" s="315"/>
      <c r="H163" s="315"/>
      <c r="I163" s="315"/>
      <c r="J163" s="315"/>
      <c r="K163" s="315"/>
    </row>
    <row r="164" s="1" customFormat="1" ht="7.5" customHeight="1">
      <c r="B164" s="294"/>
      <c r="C164" s="295"/>
      <c r="D164" s="295"/>
      <c r="E164" s="295"/>
      <c r="F164" s="295"/>
      <c r="G164" s="295"/>
      <c r="H164" s="295"/>
      <c r="I164" s="295"/>
      <c r="J164" s="295"/>
      <c r="K164" s="296"/>
    </row>
    <row r="165" s="1" customFormat="1" ht="45" customHeight="1">
      <c r="B165" s="297"/>
      <c r="C165" s="298" t="s">
        <v>3267</v>
      </c>
      <c r="D165" s="298"/>
      <c r="E165" s="298"/>
      <c r="F165" s="298"/>
      <c r="G165" s="298"/>
      <c r="H165" s="298"/>
      <c r="I165" s="298"/>
      <c r="J165" s="298"/>
      <c r="K165" s="299"/>
    </row>
    <row r="166" s="1" customFormat="1" ht="17.25" customHeight="1">
      <c r="B166" s="297"/>
      <c r="C166" s="322" t="s">
        <v>3195</v>
      </c>
      <c r="D166" s="322"/>
      <c r="E166" s="322"/>
      <c r="F166" s="322" t="s">
        <v>3196</v>
      </c>
      <c r="G166" s="364"/>
      <c r="H166" s="365" t="s">
        <v>53</v>
      </c>
      <c r="I166" s="365" t="s">
        <v>56</v>
      </c>
      <c r="J166" s="322" t="s">
        <v>3197</v>
      </c>
      <c r="K166" s="299"/>
    </row>
    <row r="167" s="1" customFormat="1" ht="17.25" customHeight="1">
      <c r="B167" s="300"/>
      <c r="C167" s="324" t="s">
        <v>3198</v>
      </c>
      <c r="D167" s="324"/>
      <c r="E167" s="324"/>
      <c r="F167" s="325" t="s">
        <v>3199</v>
      </c>
      <c r="G167" s="366"/>
      <c r="H167" s="367"/>
      <c r="I167" s="367"/>
      <c r="J167" s="324" t="s">
        <v>3200</v>
      </c>
      <c r="K167" s="302"/>
    </row>
    <row r="168" s="1" customFormat="1" ht="5.25" customHeight="1">
      <c r="B168" s="332"/>
      <c r="C168" s="327"/>
      <c r="D168" s="327"/>
      <c r="E168" s="327"/>
      <c r="F168" s="327"/>
      <c r="G168" s="328"/>
      <c r="H168" s="327"/>
      <c r="I168" s="327"/>
      <c r="J168" s="327"/>
      <c r="K168" s="355"/>
    </row>
    <row r="169" s="1" customFormat="1" ht="15" customHeight="1">
      <c r="B169" s="332"/>
      <c r="C169" s="307" t="s">
        <v>3204</v>
      </c>
      <c r="D169" s="307"/>
      <c r="E169" s="307"/>
      <c r="F169" s="330" t="s">
        <v>3201</v>
      </c>
      <c r="G169" s="307"/>
      <c r="H169" s="307" t="s">
        <v>3241</v>
      </c>
      <c r="I169" s="307" t="s">
        <v>3203</v>
      </c>
      <c r="J169" s="307">
        <v>120</v>
      </c>
      <c r="K169" s="355"/>
    </row>
    <row r="170" s="1" customFormat="1" ht="15" customHeight="1">
      <c r="B170" s="332"/>
      <c r="C170" s="307" t="s">
        <v>3250</v>
      </c>
      <c r="D170" s="307"/>
      <c r="E170" s="307"/>
      <c r="F170" s="330" t="s">
        <v>3201</v>
      </c>
      <c r="G170" s="307"/>
      <c r="H170" s="307" t="s">
        <v>3251</v>
      </c>
      <c r="I170" s="307" t="s">
        <v>3203</v>
      </c>
      <c r="J170" s="307" t="s">
        <v>3252</v>
      </c>
      <c r="K170" s="355"/>
    </row>
    <row r="171" s="1" customFormat="1" ht="15" customHeight="1">
      <c r="B171" s="332"/>
      <c r="C171" s="307" t="s">
        <v>3149</v>
      </c>
      <c r="D171" s="307"/>
      <c r="E171" s="307"/>
      <c r="F171" s="330" t="s">
        <v>3201</v>
      </c>
      <c r="G171" s="307"/>
      <c r="H171" s="307" t="s">
        <v>3268</v>
      </c>
      <c r="I171" s="307" t="s">
        <v>3203</v>
      </c>
      <c r="J171" s="307" t="s">
        <v>3252</v>
      </c>
      <c r="K171" s="355"/>
    </row>
    <row r="172" s="1" customFormat="1" ht="15" customHeight="1">
      <c r="B172" s="332"/>
      <c r="C172" s="307" t="s">
        <v>3206</v>
      </c>
      <c r="D172" s="307"/>
      <c r="E172" s="307"/>
      <c r="F172" s="330" t="s">
        <v>3207</v>
      </c>
      <c r="G172" s="307"/>
      <c r="H172" s="307" t="s">
        <v>3268</v>
      </c>
      <c r="I172" s="307" t="s">
        <v>3203</v>
      </c>
      <c r="J172" s="307">
        <v>50</v>
      </c>
      <c r="K172" s="355"/>
    </row>
    <row r="173" s="1" customFormat="1" ht="15" customHeight="1">
      <c r="B173" s="332"/>
      <c r="C173" s="307" t="s">
        <v>3209</v>
      </c>
      <c r="D173" s="307"/>
      <c r="E173" s="307"/>
      <c r="F173" s="330" t="s">
        <v>3201</v>
      </c>
      <c r="G173" s="307"/>
      <c r="H173" s="307" t="s">
        <v>3268</v>
      </c>
      <c r="I173" s="307" t="s">
        <v>3211</v>
      </c>
      <c r="J173" s="307"/>
      <c r="K173" s="355"/>
    </row>
    <row r="174" s="1" customFormat="1" ht="15" customHeight="1">
      <c r="B174" s="332"/>
      <c r="C174" s="307" t="s">
        <v>3220</v>
      </c>
      <c r="D174" s="307"/>
      <c r="E174" s="307"/>
      <c r="F174" s="330" t="s">
        <v>3207</v>
      </c>
      <c r="G174" s="307"/>
      <c r="H174" s="307" t="s">
        <v>3268</v>
      </c>
      <c r="I174" s="307" t="s">
        <v>3203</v>
      </c>
      <c r="J174" s="307">
        <v>50</v>
      </c>
      <c r="K174" s="355"/>
    </row>
    <row r="175" s="1" customFormat="1" ht="15" customHeight="1">
      <c r="B175" s="332"/>
      <c r="C175" s="307" t="s">
        <v>3228</v>
      </c>
      <c r="D175" s="307"/>
      <c r="E175" s="307"/>
      <c r="F175" s="330" t="s">
        <v>3207</v>
      </c>
      <c r="G175" s="307"/>
      <c r="H175" s="307" t="s">
        <v>3268</v>
      </c>
      <c r="I175" s="307" t="s">
        <v>3203</v>
      </c>
      <c r="J175" s="307">
        <v>50</v>
      </c>
      <c r="K175" s="355"/>
    </row>
    <row r="176" s="1" customFormat="1" ht="15" customHeight="1">
      <c r="B176" s="332"/>
      <c r="C176" s="307" t="s">
        <v>3226</v>
      </c>
      <c r="D176" s="307"/>
      <c r="E176" s="307"/>
      <c r="F176" s="330" t="s">
        <v>3207</v>
      </c>
      <c r="G176" s="307"/>
      <c r="H176" s="307" t="s">
        <v>3268</v>
      </c>
      <c r="I176" s="307" t="s">
        <v>3203</v>
      </c>
      <c r="J176" s="307">
        <v>50</v>
      </c>
      <c r="K176" s="355"/>
    </row>
    <row r="177" s="1" customFormat="1" ht="15" customHeight="1">
      <c r="B177" s="332"/>
      <c r="C177" s="307" t="s">
        <v>126</v>
      </c>
      <c r="D177" s="307"/>
      <c r="E177" s="307"/>
      <c r="F177" s="330" t="s">
        <v>3201</v>
      </c>
      <c r="G177" s="307"/>
      <c r="H177" s="307" t="s">
        <v>3269</v>
      </c>
      <c r="I177" s="307" t="s">
        <v>3270</v>
      </c>
      <c r="J177" s="307"/>
      <c r="K177" s="355"/>
    </row>
    <row r="178" s="1" customFormat="1" ht="15" customHeight="1">
      <c r="B178" s="332"/>
      <c r="C178" s="307" t="s">
        <v>56</v>
      </c>
      <c r="D178" s="307"/>
      <c r="E178" s="307"/>
      <c r="F178" s="330" t="s">
        <v>3201</v>
      </c>
      <c r="G178" s="307"/>
      <c r="H178" s="307" t="s">
        <v>3271</v>
      </c>
      <c r="I178" s="307" t="s">
        <v>3272</v>
      </c>
      <c r="J178" s="307">
        <v>1</v>
      </c>
      <c r="K178" s="355"/>
    </row>
    <row r="179" s="1" customFormat="1" ht="15" customHeight="1">
      <c r="B179" s="332"/>
      <c r="C179" s="307" t="s">
        <v>52</v>
      </c>
      <c r="D179" s="307"/>
      <c r="E179" s="307"/>
      <c r="F179" s="330" t="s">
        <v>3201</v>
      </c>
      <c r="G179" s="307"/>
      <c r="H179" s="307" t="s">
        <v>3273</v>
      </c>
      <c r="I179" s="307" t="s">
        <v>3203</v>
      </c>
      <c r="J179" s="307">
        <v>20</v>
      </c>
      <c r="K179" s="355"/>
    </row>
    <row r="180" s="1" customFormat="1" ht="15" customHeight="1">
      <c r="B180" s="332"/>
      <c r="C180" s="307" t="s">
        <v>53</v>
      </c>
      <c r="D180" s="307"/>
      <c r="E180" s="307"/>
      <c r="F180" s="330" t="s">
        <v>3201</v>
      </c>
      <c r="G180" s="307"/>
      <c r="H180" s="307" t="s">
        <v>3274</v>
      </c>
      <c r="I180" s="307" t="s">
        <v>3203</v>
      </c>
      <c r="J180" s="307">
        <v>255</v>
      </c>
      <c r="K180" s="355"/>
    </row>
    <row r="181" s="1" customFormat="1" ht="15" customHeight="1">
      <c r="B181" s="332"/>
      <c r="C181" s="307" t="s">
        <v>127</v>
      </c>
      <c r="D181" s="307"/>
      <c r="E181" s="307"/>
      <c r="F181" s="330" t="s">
        <v>3201</v>
      </c>
      <c r="G181" s="307"/>
      <c r="H181" s="307" t="s">
        <v>3165</v>
      </c>
      <c r="I181" s="307" t="s">
        <v>3203</v>
      </c>
      <c r="J181" s="307">
        <v>10</v>
      </c>
      <c r="K181" s="355"/>
    </row>
    <row r="182" s="1" customFormat="1" ht="15" customHeight="1">
      <c r="B182" s="332"/>
      <c r="C182" s="307" t="s">
        <v>128</v>
      </c>
      <c r="D182" s="307"/>
      <c r="E182" s="307"/>
      <c r="F182" s="330" t="s">
        <v>3201</v>
      </c>
      <c r="G182" s="307"/>
      <c r="H182" s="307" t="s">
        <v>3275</v>
      </c>
      <c r="I182" s="307" t="s">
        <v>3236</v>
      </c>
      <c r="J182" s="307"/>
      <c r="K182" s="355"/>
    </row>
    <row r="183" s="1" customFormat="1" ht="15" customHeight="1">
      <c r="B183" s="332"/>
      <c r="C183" s="307" t="s">
        <v>3276</v>
      </c>
      <c r="D183" s="307"/>
      <c r="E183" s="307"/>
      <c r="F183" s="330" t="s">
        <v>3201</v>
      </c>
      <c r="G183" s="307"/>
      <c r="H183" s="307" t="s">
        <v>3277</v>
      </c>
      <c r="I183" s="307" t="s">
        <v>3236</v>
      </c>
      <c r="J183" s="307"/>
      <c r="K183" s="355"/>
    </row>
    <row r="184" s="1" customFormat="1" ht="15" customHeight="1">
      <c r="B184" s="332"/>
      <c r="C184" s="307" t="s">
        <v>3265</v>
      </c>
      <c r="D184" s="307"/>
      <c r="E184" s="307"/>
      <c r="F184" s="330" t="s">
        <v>3201</v>
      </c>
      <c r="G184" s="307"/>
      <c r="H184" s="307" t="s">
        <v>3278</v>
      </c>
      <c r="I184" s="307" t="s">
        <v>3236</v>
      </c>
      <c r="J184" s="307"/>
      <c r="K184" s="355"/>
    </row>
    <row r="185" s="1" customFormat="1" ht="15" customHeight="1">
      <c r="B185" s="332"/>
      <c r="C185" s="307" t="s">
        <v>130</v>
      </c>
      <c r="D185" s="307"/>
      <c r="E185" s="307"/>
      <c r="F185" s="330" t="s">
        <v>3207</v>
      </c>
      <c r="G185" s="307"/>
      <c r="H185" s="307" t="s">
        <v>3279</v>
      </c>
      <c r="I185" s="307" t="s">
        <v>3203</v>
      </c>
      <c r="J185" s="307">
        <v>50</v>
      </c>
      <c r="K185" s="355"/>
    </row>
    <row r="186" s="1" customFormat="1" ht="15" customHeight="1">
      <c r="B186" s="332"/>
      <c r="C186" s="307" t="s">
        <v>3280</v>
      </c>
      <c r="D186" s="307"/>
      <c r="E186" s="307"/>
      <c r="F186" s="330" t="s">
        <v>3207</v>
      </c>
      <c r="G186" s="307"/>
      <c r="H186" s="307" t="s">
        <v>3281</v>
      </c>
      <c r="I186" s="307" t="s">
        <v>3282</v>
      </c>
      <c r="J186" s="307"/>
      <c r="K186" s="355"/>
    </row>
    <row r="187" s="1" customFormat="1" ht="15" customHeight="1">
      <c r="B187" s="332"/>
      <c r="C187" s="307" t="s">
        <v>3283</v>
      </c>
      <c r="D187" s="307"/>
      <c r="E187" s="307"/>
      <c r="F187" s="330" t="s">
        <v>3207</v>
      </c>
      <c r="G187" s="307"/>
      <c r="H187" s="307" t="s">
        <v>3284</v>
      </c>
      <c r="I187" s="307" t="s">
        <v>3282</v>
      </c>
      <c r="J187" s="307"/>
      <c r="K187" s="355"/>
    </row>
    <row r="188" s="1" customFormat="1" ht="15" customHeight="1">
      <c r="B188" s="332"/>
      <c r="C188" s="307" t="s">
        <v>3285</v>
      </c>
      <c r="D188" s="307"/>
      <c r="E188" s="307"/>
      <c r="F188" s="330" t="s">
        <v>3207</v>
      </c>
      <c r="G188" s="307"/>
      <c r="H188" s="307" t="s">
        <v>3286</v>
      </c>
      <c r="I188" s="307" t="s">
        <v>3282</v>
      </c>
      <c r="J188" s="307"/>
      <c r="K188" s="355"/>
    </row>
    <row r="189" s="1" customFormat="1" ht="15" customHeight="1">
      <c r="B189" s="332"/>
      <c r="C189" s="368" t="s">
        <v>3287</v>
      </c>
      <c r="D189" s="307"/>
      <c r="E189" s="307"/>
      <c r="F189" s="330" t="s">
        <v>3207</v>
      </c>
      <c r="G189" s="307"/>
      <c r="H189" s="307" t="s">
        <v>3288</v>
      </c>
      <c r="I189" s="307" t="s">
        <v>3289</v>
      </c>
      <c r="J189" s="369" t="s">
        <v>3290</v>
      </c>
      <c r="K189" s="355"/>
    </row>
    <row r="190" s="1" customFormat="1" ht="15" customHeight="1">
      <c r="B190" s="332"/>
      <c r="C190" s="368" t="s">
        <v>41</v>
      </c>
      <c r="D190" s="307"/>
      <c r="E190" s="307"/>
      <c r="F190" s="330" t="s">
        <v>3201</v>
      </c>
      <c r="G190" s="307"/>
      <c r="H190" s="304" t="s">
        <v>3291</v>
      </c>
      <c r="I190" s="307" t="s">
        <v>3292</v>
      </c>
      <c r="J190" s="307"/>
      <c r="K190" s="355"/>
    </row>
    <row r="191" s="1" customFormat="1" ht="15" customHeight="1">
      <c r="B191" s="332"/>
      <c r="C191" s="368" t="s">
        <v>3293</v>
      </c>
      <c r="D191" s="307"/>
      <c r="E191" s="307"/>
      <c r="F191" s="330" t="s">
        <v>3201</v>
      </c>
      <c r="G191" s="307"/>
      <c r="H191" s="307" t="s">
        <v>3294</v>
      </c>
      <c r="I191" s="307" t="s">
        <v>3236</v>
      </c>
      <c r="J191" s="307"/>
      <c r="K191" s="355"/>
    </row>
    <row r="192" s="1" customFormat="1" ht="15" customHeight="1">
      <c r="B192" s="332"/>
      <c r="C192" s="368" t="s">
        <v>3295</v>
      </c>
      <c r="D192" s="307"/>
      <c r="E192" s="307"/>
      <c r="F192" s="330" t="s">
        <v>3201</v>
      </c>
      <c r="G192" s="307"/>
      <c r="H192" s="307" t="s">
        <v>3296</v>
      </c>
      <c r="I192" s="307" t="s">
        <v>3236</v>
      </c>
      <c r="J192" s="307"/>
      <c r="K192" s="355"/>
    </row>
    <row r="193" s="1" customFormat="1" ht="15" customHeight="1">
      <c r="B193" s="332"/>
      <c r="C193" s="368" t="s">
        <v>3297</v>
      </c>
      <c r="D193" s="307"/>
      <c r="E193" s="307"/>
      <c r="F193" s="330" t="s">
        <v>3207</v>
      </c>
      <c r="G193" s="307"/>
      <c r="H193" s="307" t="s">
        <v>3298</v>
      </c>
      <c r="I193" s="307" t="s">
        <v>3236</v>
      </c>
      <c r="J193" s="307"/>
      <c r="K193" s="355"/>
    </row>
    <row r="194" s="1" customFormat="1" ht="15" customHeight="1">
      <c r="B194" s="361"/>
      <c r="C194" s="370"/>
      <c r="D194" s="341"/>
      <c r="E194" s="341"/>
      <c r="F194" s="341"/>
      <c r="G194" s="341"/>
      <c r="H194" s="341"/>
      <c r="I194" s="341"/>
      <c r="J194" s="341"/>
      <c r="K194" s="362"/>
    </row>
    <row r="195" s="1" customFormat="1" ht="18.75" customHeight="1">
      <c r="B195" s="343"/>
      <c r="C195" s="353"/>
      <c r="D195" s="353"/>
      <c r="E195" s="353"/>
      <c r="F195" s="363"/>
      <c r="G195" s="353"/>
      <c r="H195" s="353"/>
      <c r="I195" s="353"/>
      <c r="J195" s="353"/>
      <c r="K195" s="343"/>
    </row>
    <row r="196" s="1" customFormat="1" ht="18.75" customHeight="1">
      <c r="B196" s="343"/>
      <c r="C196" s="353"/>
      <c r="D196" s="353"/>
      <c r="E196" s="353"/>
      <c r="F196" s="363"/>
      <c r="G196" s="353"/>
      <c r="H196" s="353"/>
      <c r="I196" s="353"/>
      <c r="J196" s="353"/>
      <c r="K196" s="343"/>
    </row>
    <row r="197" s="1" customFormat="1" ht="18.75" customHeight="1">
      <c r="B197" s="315"/>
      <c r="C197" s="315"/>
      <c r="D197" s="315"/>
      <c r="E197" s="315"/>
      <c r="F197" s="315"/>
      <c r="G197" s="315"/>
      <c r="H197" s="315"/>
      <c r="I197" s="315"/>
      <c r="J197" s="315"/>
      <c r="K197" s="315"/>
    </row>
    <row r="198" s="1" customFormat="1" ht="13.5">
      <c r="B198" s="294"/>
      <c r="C198" s="295"/>
      <c r="D198" s="295"/>
      <c r="E198" s="295"/>
      <c r="F198" s="295"/>
      <c r="G198" s="295"/>
      <c r="H198" s="295"/>
      <c r="I198" s="295"/>
      <c r="J198" s="295"/>
      <c r="K198" s="296"/>
    </row>
    <row r="199" s="1" customFormat="1" ht="21">
      <c r="B199" s="297"/>
      <c r="C199" s="298" t="s">
        <v>3299</v>
      </c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5.5" customHeight="1">
      <c r="B200" s="297"/>
      <c r="C200" s="371" t="s">
        <v>3300</v>
      </c>
      <c r="D200" s="371"/>
      <c r="E200" s="371"/>
      <c r="F200" s="371" t="s">
        <v>3301</v>
      </c>
      <c r="G200" s="372"/>
      <c r="H200" s="371" t="s">
        <v>3302</v>
      </c>
      <c r="I200" s="371"/>
      <c r="J200" s="371"/>
      <c r="K200" s="299"/>
    </row>
    <row r="201" s="1" customFormat="1" ht="5.25" customHeight="1">
      <c r="B201" s="332"/>
      <c r="C201" s="327"/>
      <c r="D201" s="327"/>
      <c r="E201" s="327"/>
      <c r="F201" s="327"/>
      <c r="G201" s="353"/>
      <c r="H201" s="327"/>
      <c r="I201" s="327"/>
      <c r="J201" s="327"/>
      <c r="K201" s="355"/>
    </row>
    <row r="202" s="1" customFormat="1" ht="15" customHeight="1">
      <c r="B202" s="332"/>
      <c r="C202" s="307" t="s">
        <v>3292</v>
      </c>
      <c r="D202" s="307"/>
      <c r="E202" s="307"/>
      <c r="F202" s="330" t="s">
        <v>42</v>
      </c>
      <c r="G202" s="307"/>
      <c r="H202" s="307" t="s">
        <v>3303</v>
      </c>
      <c r="I202" s="307"/>
      <c r="J202" s="307"/>
      <c r="K202" s="355"/>
    </row>
    <row r="203" s="1" customFormat="1" ht="15" customHeight="1">
      <c r="B203" s="332"/>
      <c r="C203" s="307"/>
      <c r="D203" s="307"/>
      <c r="E203" s="307"/>
      <c r="F203" s="330" t="s">
        <v>43</v>
      </c>
      <c r="G203" s="307"/>
      <c r="H203" s="307" t="s">
        <v>3304</v>
      </c>
      <c r="I203" s="307"/>
      <c r="J203" s="307"/>
      <c r="K203" s="355"/>
    </row>
    <row r="204" s="1" customFormat="1" ht="15" customHeight="1">
      <c r="B204" s="332"/>
      <c r="C204" s="307"/>
      <c r="D204" s="307"/>
      <c r="E204" s="307"/>
      <c r="F204" s="330" t="s">
        <v>46</v>
      </c>
      <c r="G204" s="307"/>
      <c r="H204" s="307" t="s">
        <v>3305</v>
      </c>
      <c r="I204" s="307"/>
      <c r="J204" s="307"/>
      <c r="K204" s="355"/>
    </row>
    <row r="205" s="1" customFormat="1" ht="15" customHeight="1">
      <c r="B205" s="332"/>
      <c r="C205" s="307"/>
      <c r="D205" s="307"/>
      <c r="E205" s="307"/>
      <c r="F205" s="330" t="s">
        <v>44</v>
      </c>
      <c r="G205" s="307"/>
      <c r="H205" s="307" t="s">
        <v>3306</v>
      </c>
      <c r="I205" s="307"/>
      <c r="J205" s="307"/>
      <c r="K205" s="355"/>
    </row>
    <row r="206" s="1" customFormat="1" ht="15" customHeight="1">
      <c r="B206" s="332"/>
      <c r="C206" s="307"/>
      <c r="D206" s="307"/>
      <c r="E206" s="307"/>
      <c r="F206" s="330" t="s">
        <v>45</v>
      </c>
      <c r="G206" s="307"/>
      <c r="H206" s="307" t="s">
        <v>3307</v>
      </c>
      <c r="I206" s="307"/>
      <c r="J206" s="307"/>
      <c r="K206" s="355"/>
    </row>
    <row r="207" s="1" customFormat="1" ht="15" customHeight="1">
      <c r="B207" s="332"/>
      <c r="C207" s="307"/>
      <c r="D207" s="307"/>
      <c r="E207" s="307"/>
      <c r="F207" s="330"/>
      <c r="G207" s="307"/>
      <c r="H207" s="307"/>
      <c r="I207" s="307"/>
      <c r="J207" s="307"/>
      <c r="K207" s="355"/>
    </row>
    <row r="208" s="1" customFormat="1" ht="15" customHeight="1">
      <c r="B208" s="332"/>
      <c r="C208" s="307" t="s">
        <v>3248</v>
      </c>
      <c r="D208" s="307"/>
      <c r="E208" s="307"/>
      <c r="F208" s="330" t="s">
        <v>78</v>
      </c>
      <c r="G208" s="307"/>
      <c r="H208" s="307" t="s">
        <v>3308</v>
      </c>
      <c r="I208" s="307"/>
      <c r="J208" s="307"/>
      <c r="K208" s="355"/>
    </row>
    <row r="209" s="1" customFormat="1" ht="15" customHeight="1">
      <c r="B209" s="332"/>
      <c r="C209" s="307"/>
      <c r="D209" s="307"/>
      <c r="E209" s="307"/>
      <c r="F209" s="330" t="s">
        <v>3143</v>
      </c>
      <c r="G209" s="307"/>
      <c r="H209" s="307" t="s">
        <v>3144</v>
      </c>
      <c r="I209" s="307"/>
      <c r="J209" s="307"/>
      <c r="K209" s="355"/>
    </row>
    <row r="210" s="1" customFormat="1" ht="15" customHeight="1">
      <c r="B210" s="332"/>
      <c r="C210" s="307"/>
      <c r="D210" s="307"/>
      <c r="E210" s="307"/>
      <c r="F210" s="330" t="s">
        <v>3141</v>
      </c>
      <c r="G210" s="307"/>
      <c r="H210" s="307" t="s">
        <v>3309</v>
      </c>
      <c r="I210" s="307"/>
      <c r="J210" s="307"/>
      <c r="K210" s="355"/>
    </row>
    <row r="211" s="1" customFormat="1" ht="15" customHeight="1">
      <c r="B211" s="373"/>
      <c r="C211" s="307"/>
      <c r="D211" s="307"/>
      <c r="E211" s="307"/>
      <c r="F211" s="330" t="s">
        <v>3145</v>
      </c>
      <c r="G211" s="368"/>
      <c r="H211" s="359" t="s">
        <v>3146</v>
      </c>
      <c r="I211" s="359"/>
      <c r="J211" s="359"/>
      <c r="K211" s="374"/>
    </row>
    <row r="212" s="1" customFormat="1" ht="15" customHeight="1">
      <c r="B212" s="373"/>
      <c r="C212" s="307"/>
      <c r="D212" s="307"/>
      <c r="E212" s="307"/>
      <c r="F212" s="330" t="s">
        <v>3147</v>
      </c>
      <c r="G212" s="368"/>
      <c r="H212" s="359" t="s">
        <v>1290</v>
      </c>
      <c r="I212" s="359"/>
      <c r="J212" s="359"/>
      <c r="K212" s="374"/>
    </row>
    <row r="213" s="1" customFormat="1" ht="15" customHeight="1">
      <c r="B213" s="373"/>
      <c r="C213" s="307"/>
      <c r="D213" s="307"/>
      <c r="E213" s="307"/>
      <c r="F213" s="330"/>
      <c r="G213" s="368"/>
      <c r="H213" s="359"/>
      <c r="I213" s="359"/>
      <c r="J213" s="359"/>
      <c r="K213" s="374"/>
    </row>
    <row r="214" s="1" customFormat="1" ht="15" customHeight="1">
      <c r="B214" s="373"/>
      <c r="C214" s="307" t="s">
        <v>3272</v>
      </c>
      <c r="D214" s="307"/>
      <c r="E214" s="307"/>
      <c r="F214" s="330">
        <v>1</v>
      </c>
      <c r="G214" s="368"/>
      <c r="H214" s="359" t="s">
        <v>3310</v>
      </c>
      <c r="I214" s="359"/>
      <c r="J214" s="359"/>
      <c r="K214" s="374"/>
    </row>
    <row r="215" s="1" customFormat="1" ht="15" customHeight="1">
      <c r="B215" s="373"/>
      <c r="C215" s="307"/>
      <c r="D215" s="307"/>
      <c r="E215" s="307"/>
      <c r="F215" s="330">
        <v>2</v>
      </c>
      <c r="G215" s="368"/>
      <c r="H215" s="359" t="s">
        <v>3311</v>
      </c>
      <c r="I215" s="359"/>
      <c r="J215" s="359"/>
      <c r="K215" s="374"/>
    </row>
    <row r="216" s="1" customFormat="1" ht="15" customHeight="1">
      <c r="B216" s="373"/>
      <c r="C216" s="307"/>
      <c r="D216" s="307"/>
      <c r="E216" s="307"/>
      <c r="F216" s="330">
        <v>3</v>
      </c>
      <c r="G216" s="368"/>
      <c r="H216" s="359" t="s">
        <v>3312</v>
      </c>
      <c r="I216" s="359"/>
      <c r="J216" s="359"/>
      <c r="K216" s="374"/>
    </row>
    <row r="217" s="1" customFormat="1" ht="15" customHeight="1">
      <c r="B217" s="373"/>
      <c r="C217" s="307"/>
      <c r="D217" s="307"/>
      <c r="E217" s="307"/>
      <c r="F217" s="330">
        <v>4</v>
      </c>
      <c r="G217" s="368"/>
      <c r="H217" s="359" t="s">
        <v>3313</v>
      </c>
      <c r="I217" s="359"/>
      <c r="J217" s="359"/>
      <c r="K217" s="374"/>
    </row>
    <row r="218" s="1" customFormat="1" ht="12.75" customHeight="1">
      <c r="B218" s="375"/>
      <c r="C218" s="376"/>
      <c r="D218" s="376"/>
      <c r="E218" s="376"/>
      <c r="F218" s="376"/>
      <c r="G218" s="376"/>
      <c r="H218" s="376"/>
      <c r="I218" s="376"/>
      <c r="J218" s="376"/>
      <c r="K218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1442/26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110</v>
      </c>
      <c r="G12" s="39"/>
      <c r="H12" s="39"/>
      <c r="I12" s="133" t="s">
        <v>23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ROUND((SUM(BE89:BE290)),  2)</f>
        <v>0</v>
      </c>
      <c r="G33" s="39"/>
      <c r="H33" s="39"/>
      <c r="I33" s="149">
        <v>0.20999999999999999</v>
      </c>
      <c r="J33" s="148">
        <f>ROUND(((SUM(BE89:BE290))*I33),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ROUND((SUM(BF89:BF290)),  2)</f>
        <v>0</v>
      </c>
      <c r="G34" s="39"/>
      <c r="H34" s="39"/>
      <c r="I34" s="149">
        <v>0.14999999999999999</v>
      </c>
      <c r="J34" s="148">
        <f>ROUND(((SUM(BF89:BF290))*I34),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ROUND((SUM(BG89:BG290)),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ROUND((SUM(BH89:BH290)),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ROUND((SUM(BI89:BI290)),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1442/26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Bourací práce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23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Městský obvod Slezská Ostrava</v>
      </c>
      <c r="G54" s="41"/>
      <c r="H54" s="41"/>
      <c r="I54" s="33" t="s">
        <v>31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115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116</v>
      </c>
      <c r="E61" s="175"/>
      <c r="F61" s="175"/>
      <c r="G61" s="175"/>
      <c r="H61" s="175"/>
      <c r="I61" s="175"/>
      <c r="J61" s="176">
        <f>J91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117</v>
      </c>
      <c r="E62" s="175"/>
      <c r="F62" s="175"/>
      <c r="G62" s="175"/>
      <c r="H62" s="175"/>
      <c r="I62" s="175"/>
      <c r="J62" s="176">
        <f>J99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118</v>
      </c>
      <c r="E63" s="175"/>
      <c r="F63" s="175"/>
      <c r="G63" s="175"/>
      <c r="H63" s="175"/>
      <c r="I63" s="175"/>
      <c r="J63" s="176">
        <f>J189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119</v>
      </c>
      <c r="E64" s="169"/>
      <c r="F64" s="169"/>
      <c r="G64" s="169"/>
      <c r="H64" s="169"/>
      <c r="I64" s="169"/>
      <c r="J64" s="170">
        <f>J206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120</v>
      </c>
      <c r="E65" s="175"/>
      <c r="F65" s="175"/>
      <c r="G65" s="175"/>
      <c r="H65" s="175"/>
      <c r="I65" s="175"/>
      <c r="J65" s="176">
        <f>J207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121</v>
      </c>
      <c r="E66" s="175"/>
      <c r="F66" s="175"/>
      <c r="G66" s="175"/>
      <c r="H66" s="175"/>
      <c r="I66" s="175"/>
      <c r="J66" s="176">
        <f>J224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122</v>
      </c>
      <c r="E67" s="175"/>
      <c r="F67" s="175"/>
      <c r="G67" s="175"/>
      <c r="H67" s="175"/>
      <c r="I67" s="175"/>
      <c r="J67" s="176">
        <f>J264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123</v>
      </c>
      <c r="E68" s="175"/>
      <c r="F68" s="175"/>
      <c r="G68" s="175"/>
      <c r="H68" s="175"/>
      <c r="I68" s="175"/>
      <c r="J68" s="176">
        <f>J274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124</v>
      </c>
      <c r="E69" s="175"/>
      <c r="F69" s="175"/>
      <c r="G69" s="175"/>
      <c r="H69" s="175"/>
      <c r="I69" s="175"/>
      <c r="J69" s="176">
        <f>J280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125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1" t="str">
        <f>E7</f>
        <v>Heřmanická 1442/26</v>
      </c>
      <c r="F79" s="33"/>
      <c r="G79" s="33"/>
      <c r="H79" s="33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108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01 - Bourací práce</v>
      </c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>Heřmanická 1444/30</v>
      </c>
      <c r="G83" s="41"/>
      <c r="H83" s="41"/>
      <c r="I83" s="33" t="s">
        <v>23</v>
      </c>
      <c r="J83" s="73" t="str">
        <f>IF(J12="","",J12)</f>
        <v>30. 9. 2021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E15</f>
        <v>Městský obvod Slezská Ostrava</v>
      </c>
      <c r="G85" s="41"/>
      <c r="H85" s="41"/>
      <c r="I85" s="33" t="s">
        <v>31</v>
      </c>
      <c r="J85" s="37" t="str">
        <f>E21</f>
        <v>Made 4 BIM s.r.o.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IF(E18="","",E18)</f>
        <v>Vyplň údaj</v>
      </c>
      <c r="G86" s="41"/>
      <c r="H86" s="41"/>
      <c r="I86" s="33" t="s">
        <v>34</v>
      </c>
      <c r="J86" s="37" t="str">
        <f>E24</f>
        <v>Made 4 BIM s.r.o.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8"/>
      <c r="B88" s="179"/>
      <c r="C88" s="180" t="s">
        <v>126</v>
      </c>
      <c r="D88" s="181" t="s">
        <v>56</v>
      </c>
      <c r="E88" s="181" t="s">
        <v>52</v>
      </c>
      <c r="F88" s="181" t="s">
        <v>53</v>
      </c>
      <c r="G88" s="181" t="s">
        <v>127</v>
      </c>
      <c r="H88" s="181" t="s">
        <v>128</v>
      </c>
      <c r="I88" s="181" t="s">
        <v>129</v>
      </c>
      <c r="J88" s="181" t="s">
        <v>113</v>
      </c>
      <c r="K88" s="182" t="s">
        <v>130</v>
      </c>
      <c r="L88" s="183"/>
      <c r="M88" s="93" t="s">
        <v>19</v>
      </c>
      <c r="N88" s="94" t="s">
        <v>41</v>
      </c>
      <c r="O88" s="94" t="s">
        <v>131</v>
      </c>
      <c r="P88" s="94" t="s">
        <v>132</v>
      </c>
      <c r="Q88" s="94" t="s">
        <v>133</v>
      </c>
      <c r="R88" s="94" t="s">
        <v>134</v>
      </c>
      <c r="S88" s="94" t="s">
        <v>135</v>
      </c>
      <c r="T88" s="95" t="s">
        <v>136</v>
      </c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="2" customFormat="1" ht="22.8" customHeight="1">
      <c r="A89" s="39"/>
      <c r="B89" s="40"/>
      <c r="C89" s="100" t="s">
        <v>137</v>
      </c>
      <c r="D89" s="41"/>
      <c r="E89" s="41"/>
      <c r="F89" s="41"/>
      <c r="G89" s="41"/>
      <c r="H89" s="41"/>
      <c r="I89" s="41"/>
      <c r="J89" s="184">
        <f>BK89</f>
        <v>0</v>
      </c>
      <c r="K89" s="41"/>
      <c r="L89" s="45"/>
      <c r="M89" s="96"/>
      <c r="N89" s="185"/>
      <c r="O89" s="97"/>
      <c r="P89" s="186">
        <f>P90+P206</f>
        <v>0</v>
      </c>
      <c r="Q89" s="97"/>
      <c r="R89" s="186">
        <f>R90+R206</f>
        <v>0</v>
      </c>
      <c r="S89" s="97"/>
      <c r="T89" s="187">
        <f>T90+T206</f>
        <v>343.63916799999998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70</v>
      </c>
      <c r="AU89" s="18" t="s">
        <v>114</v>
      </c>
      <c r="BK89" s="188">
        <f>BK90+BK206</f>
        <v>0</v>
      </c>
    </row>
    <row r="90" s="12" customFormat="1" ht="25.92" customHeight="1">
      <c r="A90" s="12"/>
      <c r="B90" s="189"/>
      <c r="C90" s="190"/>
      <c r="D90" s="191" t="s">
        <v>70</v>
      </c>
      <c r="E90" s="192" t="s">
        <v>138</v>
      </c>
      <c r="F90" s="192" t="s">
        <v>139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P91+P99+P189</f>
        <v>0</v>
      </c>
      <c r="Q90" s="197"/>
      <c r="R90" s="198">
        <f>R91+R99+R189</f>
        <v>0</v>
      </c>
      <c r="S90" s="197"/>
      <c r="T90" s="199">
        <f>T91+T99+T189</f>
        <v>308.12030499999997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79</v>
      </c>
      <c r="AT90" s="201" t="s">
        <v>70</v>
      </c>
      <c r="AU90" s="201" t="s">
        <v>71</v>
      </c>
      <c r="AY90" s="200" t="s">
        <v>140</v>
      </c>
      <c r="BK90" s="202">
        <f>BK91+BK99+BK189</f>
        <v>0</v>
      </c>
    </row>
    <row r="91" s="12" customFormat="1" ht="22.8" customHeight="1">
      <c r="A91" s="12"/>
      <c r="B91" s="189"/>
      <c r="C91" s="190"/>
      <c r="D91" s="191" t="s">
        <v>70</v>
      </c>
      <c r="E91" s="203" t="s">
        <v>79</v>
      </c>
      <c r="F91" s="203" t="s">
        <v>141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SUM(P92:P98)</f>
        <v>0</v>
      </c>
      <c r="Q91" s="197"/>
      <c r="R91" s="198">
        <f>SUM(R92:R98)</f>
        <v>0</v>
      </c>
      <c r="S91" s="197"/>
      <c r="T91" s="199">
        <f>SUM(T92:T98)</f>
        <v>14.681249999999999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79</v>
      </c>
      <c r="AT91" s="201" t="s">
        <v>70</v>
      </c>
      <c r="AU91" s="201" t="s">
        <v>79</v>
      </c>
      <c r="AY91" s="200" t="s">
        <v>140</v>
      </c>
      <c r="BK91" s="202">
        <f>SUM(BK92:BK98)</f>
        <v>0</v>
      </c>
    </row>
    <row r="92" s="2" customFormat="1" ht="24.15" customHeight="1">
      <c r="A92" s="39"/>
      <c r="B92" s="40"/>
      <c r="C92" s="205" t="s">
        <v>79</v>
      </c>
      <c r="D92" s="205" t="s">
        <v>142</v>
      </c>
      <c r="E92" s="206" t="s">
        <v>143</v>
      </c>
      <c r="F92" s="207" t="s">
        <v>144</v>
      </c>
      <c r="G92" s="208" t="s">
        <v>145</v>
      </c>
      <c r="H92" s="209">
        <v>33.75</v>
      </c>
      <c r="I92" s="210"/>
      <c r="J92" s="211">
        <f>ROUND(I92*H92,2)</f>
        <v>0</v>
      </c>
      <c r="K92" s="207" t="s">
        <v>146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0.255</v>
      </c>
      <c r="T92" s="215">
        <f>S92*H92</f>
        <v>8.6062499999999993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147</v>
      </c>
      <c r="AT92" s="216" t="s">
        <v>142</v>
      </c>
      <c r="AU92" s="216" t="s">
        <v>148</v>
      </c>
      <c r="AY92" s="18" t="s">
        <v>140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148</v>
      </c>
      <c r="BK92" s="217">
        <f>ROUND(I92*H92,2)</f>
        <v>0</v>
      </c>
      <c r="BL92" s="18" t="s">
        <v>147</v>
      </c>
      <c r="BM92" s="216" t="s">
        <v>149</v>
      </c>
    </row>
    <row r="93" s="2" customFormat="1">
      <c r="A93" s="39"/>
      <c r="B93" s="40"/>
      <c r="C93" s="41"/>
      <c r="D93" s="218" t="s">
        <v>150</v>
      </c>
      <c r="E93" s="41"/>
      <c r="F93" s="219" t="s">
        <v>151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150</v>
      </c>
      <c r="AU93" s="18" t="s">
        <v>148</v>
      </c>
    </row>
    <row r="94" s="2" customFormat="1">
      <c r="A94" s="39"/>
      <c r="B94" s="40"/>
      <c r="C94" s="41"/>
      <c r="D94" s="223" t="s">
        <v>152</v>
      </c>
      <c r="E94" s="41"/>
      <c r="F94" s="224" t="s">
        <v>153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152</v>
      </c>
      <c r="AU94" s="18" t="s">
        <v>148</v>
      </c>
    </row>
    <row r="95" s="13" customFormat="1">
      <c r="A95" s="13"/>
      <c r="B95" s="225"/>
      <c r="C95" s="226"/>
      <c r="D95" s="218" t="s">
        <v>154</v>
      </c>
      <c r="E95" s="227" t="s">
        <v>19</v>
      </c>
      <c r="F95" s="228" t="s">
        <v>155</v>
      </c>
      <c r="G95" s="226"/>
      <c r="H95" s="229">
        <v>33.75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154</v>
      </c>
      <c r="AU95" s="235" t="s">
        <v>148</v>
      </c>
      <c r="AV95" s="13" t="s">
        <v>148</v>
      </c>
      <c r="AW95" s="13" t="s">
        <v>33</v>
      </c>
      <c r="AX95" s="13" t="s">
        <v>79</v>
      </c>
      <c r="AY95" s="235" t="s">
        <v>140</v>
      </c>
    </row>
    <row r="96" s="2" customFormat="1" ht="24.15" customHeight="1">
      <c r="A96" s="39"/>
      <c r="B96" s="40"/>
      <c r="C96" s="205" t="s">
        <v>148</v>
      </c>
      <c r="D96" s="205" t="s">
        <v>142</v>
      </c>
      <c r="E96" s="206" t="s">
        <v>156</v>
      </c>
      <c r="F96" s="207" t="s">
        <v>157</v>
      </c>
      <c r="G96" s="208" t="s">
        <v>145</v>
      </c>
      <c r="H96" s="209">
        <v>33.75</v>
      </c>
      <c r="I96" s="210"/>
      <c r="J96" s="211">
        <f>ROUND(I96*H96,2)</f>
        <v>0</v>
      </c>
      <c r="K96" s="207" t="s">
        <v>146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0.17999999999999999</v>
      </c>
      <c r="T96" s="215">
        <f>S96*H96</f>
        <v>6.0750000000000002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147</v>
      </c>
      <c r="AT96" s="216" t="s">
        <v>142</v>
      </c>
      <c r="AU96" s="216" t="s">
        <v>148</v>
      </c>
      <c r="AY96" s="18" t="s">
        <v>140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148</v>
      </c>
      <c r="BK96" s="217">
        <f>ROUND(I96*H96,2)</f>
        <v>0</v>
      </c>
      <c r="BL96" s="18" t="s">
        <v>147</v>
      </c>
      <c r="BM96" s="216" t="s">
        <v>158</v>
      </c>
    </row>
    <row r="97" s="2" customFormat="1">
      <c r="A97" s="39"/>
      <c r="B97" s="40"/>
      <c r="C97" s="41"/>
      <c r="D97" s="218" t="s">
        <v>150</v>
      </c>
      <c r="E97" s="41"/>
      <c r="F97" s="219" t="s">
        <v>159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150</v>
      </c>
      <c r="AU97" s="18" t="s">
        <v>148</v>
      </c>
    </row>
    <row r="98" s="2" customFormat="1">
      <c r="A98" s="39"/>
      <c r="B98" s="40"/>
      <c r="C98" s="41"/>
      <c r="D98" s="223" t="s">
        <v>152</v>
      </c>
      <c r="E98" s="41"/>
      <c r="F98" s="224" t="s">
        <v>160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152</v>
      </c>
      <c r="AU98" s="18" t="s">
        <v>148</v>
      </c>
    </row>
    <row r="99" s="12" customFormat="1" ht="22.8" customHeight="1">
      <c r="A99" s="12"/>
      <c r="B99" s="189"/>
      <c r="C99" s="190"/>
      <c r="D99" s="191" t="s">
        <v>70</v>
      </c>
      <c r="E99" s="203" t="s">
        <v>161</v>
      </c>
      <c r="F99" s="203" t="s">
        <v>162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SUM(P100:P188)</f>
        <v>0</v>
      </c>
      <c r="Q99" s="197"/>
      <c r="R99" s="198">
        <f>SUM(R100:R188)</f>
        <v>0</v>
      </c>
      <c r="S99" s="197"/>
      <c r="T99" s="199">
        <f>SUM(T100:T188)</f>
        <v>293.439055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79</v>
      </c>
      <c r="AT99" s="201" t="s">
        <v>70</v>
      </c>
      <c r="AU99" s="201" t="s">
        <v>79</v>
      </c>
      <c r="AY99" s="200" t="s">
        <v>140</v>
      </c>
      <c r="BK99" s="202">
        <f>SUM(BK100:BK188)</f>
        <v>0</v>
      </c>
    </row>
    <row r="100" s="2" customFormat="1" ht="24.15" customHeight="1">
      <c r="A100" s="39"/>
      <c r="B100" s="40"/>
      <c r="C100" s="205" t="s">
        <v>163</v>
      </c>
      <c r="D100" s="205" t="s">
        <v>142</v>
      </c>
      <c r="E100" s="206" t="s">
        <v>164</v>
      </c>
      <c r="F100" s="207" t="s">
        <v>165</v>
      </c>
      <c r="G100" s="208" t="s">
        <v>166</v>
      </c>
      <c r="H100" s="209">
        <v>0.91400000000000003</v>
      </c>
      <c r="I100" s="210"/>
      <c r="J100" s="211">
        <f>ROUND(I100*H100,2)</f>
        <v>0</v>
      </c>
      <c r="K100" s="207" t="s">
        <v>146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1.8</v>
      </c>
      <c r="T100" s="215">
        <f>S100*H100</f>
        <v>1.6452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147</v>
      </c>
      <c r="AT100" s="216" t="s">
        <v>142</v>
      </c>
      <c r="AU100" s="216" t="s">
        <v>148</v>
      </c>
      <c r="AY100" s="18" t="s">
        <v>140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148</v>
      </c>
      <c r="BK100" s="217">
        <f>ROUND(I100*H100,2)</f>
        <v>0</v>
      </c>
      <c r="BL100" s="18" t="s">
        <v>147</v>
      </c>
      <c r="BM100" s="216" t="s">
        <v>167</v>
      </c>
    </row>
    <row r="101" s="2" customFormat="1">
      <c r="A101" s="39"/>
      <c r="B101" s="40"/>
      <c r="C101" s="41"/>
      <c r="D101" s="218" t="s">
        <v>150</v>
      </c>
      <c r="E101" s="41"/>
      <c r="F101" s="219" t="s">
        <v>168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150</v>
      </c>
      <c r="AU101" s="18" t="s">
        <v>148</v>
      </c>
    </row>
    <row r="102" s="2" customFormat="1">
      <c r="A102" s="39"/>
      <c r="B102" s="40"/>
      <c r="C102" s="41"/>
      <c r="D102" s="223" t="s">
        <v>152</v>
      </c>
      <c r="E102" s="41"/>
      <c r="F102" s="224" t="s">
        <v>169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152</v>
      </c>
      <c r="AU102" s="18" t="s">
        <v>148</v>
      </c>
    </row>
    <row r="103" s="14" customFormat="1">
      <c r="A103" s="14"/>
      <c r="B103" s="236"/>
      <c r="C103" s="237"/>
      <c r="D103" s="218" t="s">
        <v>154</v>
      </c>
      <c r="E103" s="238" t="s">
        <v>19</v>
      </c>
      <c r="F103" s="239" t="s">
        <v>170</v>
      </c>
      <c r="G103" s="237"/>
      <c r="H103" s="238" t="s">
        <v>19</v>
      </c>
      <c r="I103" s="240"/>
      <c r="J103" s="237"/>
      <c r="K103" s="237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154</v>
      </c>
      <c r="AU103" s="245" t="s">
        <v>148</v>
      </c>
      <c r="AV103" s="14" t="s">
        <v>79</v>
      </c>
      <c r="AW103" s="14" t="s">
        <v>33</v>
      </c>
      <c r="AX103" s="14" t="s">
        <v>71</v>
      </c>
      <c r="AY103" s="245" t="s">
        <v>140</v>
      </c>
    </row>
    <row r="104" s="13" customFormat="1">
      <c r="A104" s="13"/>
      <c r="B104" s="225"/>
      <c r="C104" s="226"/>
      <c r="D104" s="218" t="s">
        <v>154</v>
      </c>
      <c r="E104" s="227" t="s">
        <v>19</v>
      </c>
      <c r="F104" s="228" t="s">
        <v>171</v>
      </c>
      <c r="G104" s="226"/>
      <c r="H104" s="229">
        <v>0.91400000000000003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154</v>
      </c>
      <c r="AU104" s="235" t="s">
        <v>148</v>
      </c>
      <c r="AV104" s="13" t="s">
        <v>148</v>
      </c>
      <c r="AW104" s="13" t="s">
        <v>33</v>
      </c>
      <c r="AX104" s="13" t="s">
        <v>79</v>
      </c>
      <c r="AY104" s="235" t="s">
        <v>140</v>
      </c>
    </row>
    <row r="105" s="2" customFormat="1" ht="24.15" customHeight="1">
      <c r="A105" s="39"/>
      <c r="B105" s="40"/>
      <c r="C105" s="205" t="s">
        <v>147</v>
      </c>
      <c r="D105" s="205" t="s">
        <v>142</v>
      </c>
      <c r="E105" s="206" t="s">
        <v>172</v>
      </c>
      <c r="F105" s="207" t="s">
        <v>173</v>
      </c>
      <c r="G105" s="208" t="s">
        <v>166</v>
      </c>
      <c r="H105" s="209">
        <v>30.135000000000002</v>
      </c>
      <c r="I105" s="210"/>
      <c r="J105" s="211">
        <f>ROUND(I105*H105,2)</f>
        <v>0</v>
      </c>
      <c r="K105" s="207" t="s">
        <v>146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1.8</v>
      </c>
      <c r="T105" s="215">
        <f>S105*H105</f>
        <v>54.243000000000002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147</v>
      </c>
      <c r="AT105" s="216" t="s">
        <v>142</v>
      </c>
      <c r="AU105" s="216" t="s">
        <v>148</v>
      </c>
      <c r="AY105" s="18" t="s">
        <v>140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148</v>
      </c>
      <c r="BK105" s="217">
        <f>ROUND(I105*H105,2)</f>
        <v>0</v>
      </c>
      <c r="BL105" s="18" t="s">
        <v>147</v>
      </c>
      <c r="BM105" s="216" t="s">
        <v>174</v>
      </c>
    </row>
    <row r="106" s="2" customFormat="1">
      <c r="A106" s="39"/>
      <c r="B106" s="40"/>
      <c r="C106" s="41"/>
      <c r="D106" s="218" t="s">
        <v>150</v>
      </c>
      <c r="E106" s="41"/>
      <c r="F106" s="219" t="s">
        <v>175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150</v>
      </c>
      <c r="AU106" s="18" t="s">
        <v>148</v>
      </c>
    </row>
    <row r="107" s="2" customFormat="1">
      <c r="A107" s="39"/>
      <c r="B107" s="40"/>
      <c r="C107" s="41"/>
      <c r="D107" s="223" t="s">
        <v>152</v>
      </c>
      <c r="E107" s="41"/>
      <c r="F107" s="224" t="s">
        <v>176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152</v>
      </c>
      <c r="AU107" s="18" t="s">
        <v>148</v>
      </c>
    </row>
    <row r="108" s="14" customFormat="1">
      <c r="A108" s="14"/>
      <c r="B108" s="236"/>
      <c r="C108" s="237"/>
      <c r="D108" s="218" t="s">
        <v>154</v>
      </c>
      <c r="E108" s="238" t="s">
        <v>19</v>
      </c>
      <c r="F108" s="239" t="s">
        <v>177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154</v>
      </c>
      <c r="AU108" s="245" t="s">
        <v>148</v>
      </c>
      <c r="AV108" s="14" t="s">
        <v>79</v>
      </c>
      <c r="AW108" s="14" t="s">
        <v>33</v>
      </c>
      <c r="AX108" s="14" t="s">
        <v>71</v>
      </c>
      <c r="AY108" s="245" t="s">
        <v>140</v>
      </c>
    </row>
    <row r="109" s="13" customFormat="1">
      <c r="A109" s="13"/>
      <c r="B109" s="225"/>
      <c r="C109" s="226"/>
      <c r="D109" s="218" t="s">
        <v>154</v>
      </c>
      <c r="E109" s="227" t="s">
        <v>19</v>
      </c>
      <c r="F109" s="228" t="s">
        <v>178</v>
      </c>
      <c r="G109" s="226"/>
      <c r="H109" s="229">
        <v>24.960000000000001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154</v>
      </c>
      <c r="AU109" s="235" t="s">
        <v>148</v>
      </c>
      <c r="AV109" s="13" t="s">
        <v>148</v>
      </c>
      <c r="AW109" s="13" t="s">
        <v>33</v>
      </c>
      <c r="AX109" s="13" t="s">
        <v>71</v>
      </c>
      <c r="AY109" s="235" t="s">
        <v>140</v>
      </c>
    </row>
    <row r="110" s="13" customFormat="1">
      <c r="A110" s="13"/>
      <c r="B110" s="225"/>
      <c r="C110" s="226"/>
      <c r="D110" s="218" t="s">
        <v>154</v>
      </c>
      <c r="E110" s="227" t="s">
        <v>19</v>
      </c>
      <c r="F110" s="228" t="s">
        <v>179</v>
      </c>
      <c r="G110" s="226"/>
      <c r="H110" s="229">
        <v>5.1749999999999998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154</v>
      </c>
      <c r="AU110" s="235" t="s">
        <v>148</v>
      </c>
      <c r="AV110" s="13" t="s">
        <v>148</v>
      </c>
      <c r="AW110" s="13" t="s">
        <v>33</v>
      </c>
      <c r="AX110" s="13" t="s">
        <v>71</v>
      </c>
      <c r="AY110" s="235" t="s">
        <v>140</v>
      </c>
    </row>
    <row r="111" s="15" customFormat="1">
      <c r="A111" s="15"/>
      <c r="B111" s="246"/>
      <c r="C111" s="247"/>
      <c r="D111" s="218" t="s">
        <v>154</v>
      </c>
      <c r="E111" s="248" t="s">
        <v>19</v>
      </c>
      <c r="F111" s="249" t="s">
        <v>180</v>
      </c>
      <c r="G111" s="247"/>
      <c r="H111" s="250">
        <v>30.135000000000002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6" t="s">
        <v>154</v>
      </c>
      <c r="AU111" s="256" t="s">
        <v>148</v>
      </c>
      <c r="AV111" s="15" t="s">
        <v>147</v>
      </c>
      <c r="AW111" s="15" t="s">
        <v>33</v>
      </c>
      <c r="AX111" s="15" t="s">
        <v>79</v>
      </c>
      <c r="AY111" s="256" t="s">
        <v>140</v>
      </c>
    </row>
    <row r="112" s="2" customFormat="1" ht="21.75" customHeight="1">
      <c r="A112" s="39"/>
      <c r="B112" s="40"/>
      <c r="C112" s="205" t="s">
        <v>181</v>
      </c>
      <c r="D112" s="205" t="s">
        <v>142</v>
      </c>
      <c r="E112" s="206" t="s">
        <v>182</v>
      </c>
      <c r="F112" s="207" t="s">
        <v>183</v>
      </c>
      <c r="G112" s="208" t="s">
        <v>166</v>
      </c>
      <c r="H112" s="209">
        <v>6.9000000000000004</v>
      </c>
      <c r="I112" s="210"/>
      <c r="J112" s="211">
        <f>ROUND(I112*H112,2)</f>
        <v>0</v>
      </c>
      <c r="K112" s="207" t="s">
        <v>146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1.671</v>
      </c>
      <c r="T112" s="215">
        <f>S112*H112</f>
        <v>11.529900000000001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147</v>
      </c>
      <c r="AT112" s="216" t="s">
        <v>142</v>
      </c>
      <c r="AU112" s="216" t="s">
        <v>148</v>
      </c>
      <c r="AY112" s="18" t="s">
        <v>140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148</v>
      </c>
      <c r="BK112" s="217">
        <f>ROUND(I112*H112,2)</f>
        <v>0</v>
      </c>
      <c r="BL112" s="18" t="s">
        <v>147</v>
      </c>
      <c r="BM112" s="216" t="s">
        <v>184</v>
      </c>
    </row>
    <row r="113" s="2" customFormat="1">
      <c r="A113" s="39"/>
      <c r="B113" s="40"/>
      <c r="C113" s="41"/>
      <c r="D113" s="218" t="s">
        <v>150</v>
      </c>
      <c r="E113" s="41"/>
      <c r="F113" s="219" t="s">
        <v>185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150</v>
      </c>
      <c r="AU113" s="18" t="s">
        <v>148</v>
      </c>
    </row>
    <row r="114" s="2" customFormat="1">
      <c r="A114" s="39"/>
      <c r="B114" s="40"/>
      <c r="C114" s="41"/>
      <c r="D114" s="223" t="s">
        <v>152</v>
      </c>
      <c r="E114" s="41"/>
      <c r="F114" s="224" t="s">
        <v>186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152</v>
      </c>
      <c r="AU114" s="18" t="s">
        <v>148</v>
      </c>
    </row>
    <row r="115" s="14" customFormat="1">
      <c r="A115" s="14"/>
      <c r="B115" s="236"/>
      <c r="C115" s="237"/>
      <c r="D115" s="218" t="s">
        <v>154</v>
      </c>
      <c r="E115" s="238" t="s">
        <v>19</v>
      </c>
      <c r="F115" s="239" t="s">
        <v>187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154</v>
      </c>
      <c r="AU115" s="245" t="s">
        <v>148</v>
      </c>
      <c r="AV115" s="14" t="s">
        <v>79</v>
      </c>
      <c r="AW115" s="14" t="s">
        <v>33</v>
      </c>
      <c r="AX115" s="14" t="s">
        <v>71</v>
      </c>
      <c r="AY115" s="245" t="s">
        <v>140</v>
      </c>
    </row>
    <row r="116" s="13" customFormat="1">
      <c r="A116" s="13"/>
      <c r="B116" s="225"/>
      <c r="C116" s="226"/>
      <c r="D116" s="218" t="s">
        <v>154</v>
      </c>
      <c r="E116" s="227" t="s">
        <v>19</v>
      </c>
      <c r="F116" s="228" t="s">
        <v>188</v>
      </c>
      <c r="G116" s="226"/>
      <c r="H116" s="229">
        <v>6.9000000000000004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154</v>
      </c>
      <c r="AU116" s="235" t="s">
        <v>148</v>
      </c>
      <c r="AV116" s="13" t="s">
        <v>148</v>
      </c>
      <c r="AW116" s="13" t="s">
        <v>33</v>
      </c>
      <c r="AX116" s="13" t="s">
        <v>79</v>
      </c>
      <c r="AY116" s="235" t="s">
        <v>140</v>
      </c>
    </row>
    <row r="117" s="2" customFormat="1" ht="24.15" customHeight="1">
      <c r="A117" s="39"/>
      <c r="B117" s="40"/>
      <c r="C117" s="205" t="s">
        <v>189</v>
      </c>
      <c r="D117" s="205" t="s">
        <v>142</v>
      </c>
      <c r="E117" s="206" t="s">
        <v>190</v>
      </c>
      <c r="F117" s="207" t="s">
        <v>191</v>
      </c>
      <c r="G117" s="208" t="s">
        <v>145</v>
      </c>
      <c r="H117" s="209">
        <v>32</v>
      </c>
      <c r="I117" s="210"/>
      <c r="J117" s="211">
        <f>ROUND(I117*H117,2)</f>
        <v>0</v>
      </c>
      <c r="K117" s="207" t="s">
        <v>146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0.057000000000000002</v>
      </c>
      <c r="T117" s="215">
        <f>S117*H117</f>
        <v>1.8240000000000001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147</v>
      </c>
      <c r="AT117" s="216" t="s">
        <v>142</v>
      </c>
      <c r="AU117" s="216" t="s">
        <v>148</v>
      </c>
      <c r="AY117" s="18" t="s">
        <v>140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148</v>
      </c>
      <c r="BK117" s="217">
        <f>ROUND(I117*H117,2)</f>
        <v>0</v>
      </c>
      <c r="BL117" s="18" t="s">
        <v>147</v>
      </c>
      <c r="BM117" s="216" t="s">
        <v>192</v>
      </c>
    </row>
    <row r="118" s="2" customFormat="1">
      <c r="A118" s="39"/>
      <c r="B118" s="40"/>
      <c r="C118" s="41"/>
      <c r="D118" s="218" t="s">
        <v>150</v>
      </c>
      <c r="E118" s="41"/>
      <c r="F118" s="219" t="s">
        <v>193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150</v>
      </c>
      <c r="AU118" s="18" t="s">
        <v>148</v>
      </c>
    </row>
    <row r="119" s="2" customFormat="1">
      <c r="A119" s="39"/>
      <c r="B119" s="40"/>
      <c r="C119" s="41"/>
      <c r="D119" s="223" t="s">
        <v>152</v>
      </c>
      <c r="E119" s="41"/>
      <c r="F119" s="224" t="s">
        <v>194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152</v>
      </c>
      <c r="AU119" s="18" t="s">
        <v>148</v>
      </c>
    </row>
    <row r="120" s="14" customFormat="1">
      <c r="A120" s="14"/>
      <c r="B120" s="236"/>
      <c r="C120" s="237"/>
      <c r="D120" s="218" t="s">
        <v>154</v>
      </c>
      <c r="E120" s="238" t="s">
        <v>19</v>
      </c>
      <c r="F120" s="239" t="s">
        <v>195</v>
      </c>
      <c r="G120" s="237"/>
      <c r="H120" s="238" t="s">
        <v>19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154</v>
      </c>
      <c r="AU120" s="245" t="s">
        <v>148</v>
      </c>
      <c r="AV120" s="14" t="s">
        <v>79</v>
      </c>
      <c r="AW120" s="14" t="s">
        <v>33</v>
      </c>
      <c r="AX120" s="14" t="s">
        <v>71</v>
      </c>
      <c r="AY120" s="245" t="s">
        <v>140</v>
      </c>
    </row>
    <row r="121" s="13" customFormat="1">
      <c r="A121" s="13"/>
      <c r="B121" s="225"/>
      <c r="C121" s="226"/>
      <c r="D121" s="218" t="s">
        <v>154</v>
      </c>
      <c r="E121" s="227" t="s">
        <v>19</v>
      </c>
      <c r="F121" s="228" t="s">
        <v>196</v>
      </c>
      <c r="G121" s="226"/>
      <c r="H121" s="229">
        <v>32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154</v>
      </c>
      <c r="AU121" s="235" t="s">
        <v>148</v>
      </c>
      <c r="AV121" s="13" t="s">
        <v>148</v>
      </c>
      <c r="AW121" s="13" t="s">
        <v>33</v>
      </c>
      <c r="AX121" s="13" t="s">
        <v>79</v>
      </c>
      <c r="AY121" s="235" t="s">
        <v>140</v>
      </c>
    </row>
    <row r="122" s="2" customFormat="1" ht="16.5" customHeight="1">
      <c r="A122" s="39"/>
      <c r="B122" s="40"/>
      <c r="C122" s="205" t="s">
        <v>197</v>
      </c>
      <c r="D122" s="205" t="s">
        <v>142</v>
      </c>
      <c r="E122" s="206" t="s">
        <v>198</v>
      </c>
      <c r="F122" s="207" t="s">
        <v>199</v>
      </c>
      <c r="G122" s="208" t="s">
        <v>200</v>
      </c>
      <c r="H122" s="209">
        <v>9.5999999999999996</v>
      </c>
      <c r="I122" s="210"/>
      <c r="J122" s="211">
        <f>ROUND(I122*H122,2)</f>
        <v>0</v>
      </c>
      <c r="K122" s="207" t="s">
        <v>146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0.0089999999999999993</v>
      </c>
      <c r="T122" s="215">
        <f>S122*H122</f>
        <v>0.086399999999999991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147</v>
      </c>
      <c r="AT122" s="216" t="s">
        <v>142</v>
      </c>
      <c r="AU122" s="216" t="s">
        <v>148</v>
      </c>
      <c r="AY122" s="18" t="s">
        <v>140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148</v>
      </c>
      <c r="BK122" s="217">
        <f>ROUND(I122*H122,2)</f>
        <v>0</v>
      </c>
      <c r="BL122" s="18" t="s">
        <v>147</v>
      </c>
      <c r="BM122" s="216" t="s">
        <v>201</v>
      </c>
    </row>
    <row r="123" s="2" customFormat="1">
      <c r="A123" s="39"/>
      <c r="B123" s="40"/>
      <c r="C123" s="41"/>
      <c r="D123" s="218" t="s">
        <v>150</v>
      </c>
      <c r="E123" s="41"/>
      <c r="F123" s="219" t="s">
        <v>202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150</v>
      </c>
      <c r="AU123" s="18" t="s">
        <v>148</v>
      </c>
    </row>
    <row r="124" s="2" customFormat="1">
      <c r="A124" s="39"/>
      <c r="B124" s="40"/>
      <c r="C124" s="41"/>
      <c r="D124" s="223" t="s">
        <v>152</v>
      </c>
      <c r="E124" s="41"/>
      <c r="F124" s="224" t="s">
        <v>203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152</v>
      </c>
      <c r="AU124" s="18" t="s">
        <v>148</v>
      </c>
    </row>
    <row r="125" s="14" customFormat="1">
      <c r="A125" s="14"/>
      <c r="B125" s="236"/>
      <c r="C125" s="237"/>
      <c r="D125" s="218" t="s">
        <v>154</v>
      </c>
      <c r="E125" s="238" t="s">
        <v>19</v>
      </c>
      <c r="F125" s="239" t="s">
        <v>204</v>
      </c>
      <c r="G125" s="237"/>
      <c r="H125" s="238" t="s">
        <v>19</v>
      </c>
      <c r="I125" s="240"/>
      <c r="J125" s="237"/>
      <c r="K125" s="237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154</v>
      </c>
      <c r="AU125" s="245" t="s">
        <v>148</v>
      </c>
      <c r="AV125" s="14" t="s">
        <v>79</v>
      </c>
      <c r="AW125" s="14" t="s">
        <v>33</v>
      </c>
      <c r="AX125" s="14" t="s">
        <v>71</v>
      </c>
      <c r="AY125" s="245" t="s">
        <v>140</v>
      </c>
    </row>
    <row r="126" s="13" customFormat="1">
      <c r="A126" s="13"/>
      <c r="B126" s="225"/>
      <c r="C126" s="226"/>
      <c r="D126" s="218" t="s">
        <v>154</v>
      </c>
      <c r="E126" s="227" t="s">
        <v>19</v>
      </c>
      <c r="F126" s="228" t="s">
        <v>205</v>
      </c>
      <c r="G126" s="226"/>
      <c r="H126" s="229">
        <v>9.5999999999999996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154</v>
      </c>
      <c r="AU126" s="235" t="s">
        <v>148</v>
      </c>
      <c r="AV126" s="13" t="s">
        <v>148</v>
      </c>
      <c r="AW126" s="13" t="s">
        <v>33</v>
      </c>
      <c r="AX126" s="13" t="s">
        <v>79</v>
      </c>
      <c r="AY126" s="235" t="s">
        <v>140</v>
      </c>
    </row>
    <row r="127" s="2" customFormat="1" ht="24.15" customHeight="1">
      <c r="A127" s="39"/>
      <c r="B127" s="40"/>
      <c r="C127" s="205" t="s">
        <v>206</v>
      </c>
      <c r="D127" s="205" t="s">
        <v>142</v>
      </c>
      <c r="E127" s="206" t="s">
        <v>207</v>
      </c>
      <c r="F127" s="207" t="s">
        <v>208</v>
      </c>
      <c r="G127" s="208" t="s">
        <v>166</v>
      </c>
      <c r="H127" s="209">
        <v>58.799999999999997</v>
      </c>
      <c r="I127" s="210"/>
      <c r="J127" s="211">
        <f>ROUND(I127*H127,2)</f>
        <v>0</v>
      </c>
      <c r="K127" s="207" t="s">
        <v>146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1.3999999999999999</v>
      </c>
      <c r="T127" s="215">
        <f>S127*H127</f>
        <v>82.319999999999993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147</v>
      </c>
      <c r="AT127" s="216" t="s">
        <v>142</v>
      </c>
      <c r="AU127" s="216" t="s">
        <v>148</v>
      </c>
      <c r="AY127" s="18" t="s">
        <v>140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148</v>
      </c>
      <c r="BK127" s="217">
        <f>ROUND(I127*H127,2)</f>
        <v>0</v>
      </c>
      <c r="BL127" s="18" t="s">
        <v>147</v>
      </c>
      <c r="BM127" s="216" t="s">
        <v>209</v>
      </c>
    </row>
    <row r="128" s="2" customFormat="1">
      <c r="A128" s="39"/>
      <c r="B128" s="40"/>
      <c r="C128" s="41"/>
      <c r="D128" s="218" t="s">
        <v>150</v>
      </c>
      <c r="E128" s="41"/>
      <c r="F128" s="219" t="s">
        <v>210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150</v>
      </c>
      <c r="AU128" s="18" t="s">
        <v>148</v>
      </c>
    </row>
    <row r="129" s="2" customFormat="1">
      <c r="A129" s="39"/>
      <c r="B129" s="40"/>
      <c r="C129" s="41"/>
      <c r="D129" s="223" t="s">
        <v>152</v>
      </c>
      <c r="E129" s="41"/>
      <c r="F129" s="224" t="s">
        <v>211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152</v>
      </c>
      <c r="AU129" s="18" t="s">
        <v>148</v>
      </c>
    </row>
    <row r="130" s="14" customFormat="1">
      <c r="A130" s="14"/>
      <c r="B130" s="236"/>
      <c r="C130" s="237"/>
      <c r="D130" s="218" t="s">
        <v>154</v>
      </c>
      <c r="E130" s="238" t="s">
        <v>19</v>
      </c>
      <c r="F130" s="239" t="s">
        <v>212</v>
      </c>
      <c r="G130" s="237"/>
      <c r="H130" s="238" t="s">
        <v>19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154</v>
      </c>
      <c r="AU130" s="245" t="s">
        <v>148</v>
      </c>
      <c r="AV130" s="14" t="s">
        <v>79</v>
      </c>
      <c r="AW130" s="14" t="s">
        <v>33</v>
      </c>
      <c r="AX130" s="14" t="s">
        <v>71</v>
      </c>
      <c r="AY130" s="245" t="s">
        <v>140</v>
      </c>
    </row>
    <row r="131" s="13" customFormat="1">
      <c r="A131" s="13"/>
      <c r="B131" s="225"/>
      <c r="C131" s="226"/>
      <c r="D131" s="218" t="s">
        <v>154</v>
      </c>
      <c r="E131" s="227" t="s">
        <v>19</v>
      </c>
      <c r="F131" s="228" t="s">
        <v>213</v>
      </c>
      <c r="G131" s="226"/>
      <c r="H131" s="229">
        <v>31.199999999999999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154</v>
      </c>
      <c r="AU131" s="235" t="s">
        <v>148</v>
      </c>
      <c r="AV131" s="13" t="s">
        <v>148</v>
      </c>
      <c r="AW131" s="13" t="s">
        <v>33</v>
      </c>
      <c r="AX131" s="13" t="s">
        <v>71</v>
      </c>
      <c r="AY131" s="235" t="s">
        <v>140</v>
      </c>
    </row>
    <row r="132" s="14" customFormat="1">
      <c r="A132" s="14"/>
      <c r="B132" s="236"/>
      <c r="C132" s="237"/>
      <c r="D132" s="218" t="s">
        <v>154</v>
      </c>
      <c r="E132" s="238" t="s">
        <v>19</v>
      </c>
      <c r="F132" s="239" t="s">
        <v>214</v>
      </c>
      <c r="G132" s="237"/>
      <c r="H132" s="238" t="s">
        <v>19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154</v>
      </c>
      <c r="AU132" s="245" t="s">
        <v>148</v>
      </c>
      <c r="AV132" s="14" t="s">
        <v>79</v>
      </c>
      <c r="AW132" s="14" t="s">
        <v>33</v>
      </c>
      <c r="AX132" s="14" t="s">
        <v>71</v>
      </c>
      <c r="AY132" s="245" t="s">
        <v>140</v>
      </c>
    </row>
    <row r="133" s="13" customFormat="1">
      <c r="A133" s="13"/>
      <c r="B133" s="225"/>
      <c r="C133" s="226"/>
      <c r="D133" s="218" t="s">
        <v>154</v>
      </c>
      <c r="E133" s="227" t="s">
        <v>19</v>
      </c>
      <c r="F133" s="228" t="s">
        <v>215</v>
      </c>
      <c r="G133" s="226"/>
      <c r="H133" s="229">
        <v>27.600000000000001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154</v>
      </c>
      <c r="AU133" s="235" t="s">
        <v>148</v>
      </c>
      <c r="AV133" s="13" t="s">
        <v>148</v>
      </c>
      <c r="AW133" s="13" t="s">
        <v>33</v>
      </c>
      <c r="AX133" s="13" t="s">
        <v>71</v>
      </c>
      <c r="AY133" s="235" t="s">
        <v>140</v>
      </c>
    </row>
    <row r="134" s="15" customFormat="1">
      <c r="A134" s="15"/>
      <c r="B134" s="246"/>
      <c r="C134" s="247"/>
      <c r="D134" s="218" t="s">
        <v>154</v>
      </c>
      <c r="E134" s="248" t="s">
        <v>19</v>
      </c>
      <c r="F134" s="249" t="s">
        <v>180</v>
      </c>
      <c r="G134" s="247"/>
      <c r="H134" s="250">
        <v>58.799999999999997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154</v>
      </c>
      <c r="AU134" s="256" t="s">
        <v>148</v>
      </c>
      <c r="AV134" s="15" t="s">
        <v>147</v>
      </c>
      <c r="AW134" s="15" t="s">
        <v>33</v>
      </c>
      <c r="AX134" s="15" t="s">
        <v>79</v>
      </c>
      <c r="AY134" s="256" t="s">
        <v>140</v>
      </c>
    </row>
    <row r="135" s="2" customFormat="1" ht="24.15" customHeight="1">
      <c r="A135" s="39"/>
      <c r="B135" s="40"/>
      <c r="C135" s="205" t="s">
        <v>161</v>
      </c>
      <c r="D135" s="205" t="s">
        <v>142</v>
      </c>
      <c r="E135" s="206" t="s">
        <v>216</v>
      </c>
      <c r="F135" s="207" t="s">
        <v>217</v>
      </c>
      <c r="G135" s="208" t="s">
        <v>200</v>
      </c>
      <c r="H135" s="209">
        <v>67.5</v>
      </c>
      <c r="I135" s="210"/>
      <c r="J135" s="211">
        <f>ROUND(I135*H135,2)</f>
        <v>0</v>
      </c>
      <c r="K135" s="207" t="s">
        <v>146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0.082000000000000003</v>
      </c>
      <c r="T135" s="215">
        <f>S135*H135</f>
        <v>5.5350000000000001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147</v>
      </c>
      <c r="AT135" s="216" t="s">
        <v>142</v>
      </c>
      <c r="AU135" s="216" t="s">
        <v>148</v>
      </c>
      <c r="AY135" s="18" t="s">
        <v>140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148</v>
      </c>
      <c r="BK135" s="217">
        <f>ROUND(I135*H135,2)</f>
        <v>0</v>
      </c>
      <c r="BL135" s="18" t="s">
        <v>147</v>
      </c>
      <c r="BM135" s="216" t="s">
        <v>218</v>
      </c>
    </row>
    <row r="136" s="2" customFormat="1">
      <c r="A136" s="39"/>
      <c r="B136" s="40"/>
      <c r="C136" s="41"/>
      <c r="D136" s="218" t="s">
        <v>150</v>
      </c>
      <c r="E136" s="41"/>
      <c r="F136" s="219" t="s">
        <v>219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150</v>
      </c>
      <c r="AU136" s="18" t="s">
        <v>148</v>
      </c>
    </row>
    <row r="137" s="2" customFormat="1">
      <c r="A137" s="39"/>
      <c r="B137" s="40"/>
      <c r="C137" s="41"/>
      <c r="D137" s="223" t="s">
        <v>152</v>
      </c>
      <c r="E137" s="41"/>
      <c r="F137" s="224" t="s">
        <v>220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152</v>
      </c>
      <c r="AU137" s="18" t="s">
        <v>148</v>
      </c>
    </row>
    <row r="138" s="14" customFormat="1">
      <c r="A138" s="14"/>
      <c r="B138" s="236"/>
      <c r="C138" s="237"/>
      <c r="D138" s="218" t="s">
        <v>154</v>
      </c>
      <c r="E138" s="238" t="s">
        <v>19</v>
      </c>
      <c r="F138" s="239" t="s">
        <v>221</v>
      </c>
      <c r="G138" s="237"/>
      <c r="H138" s="238" t="s">
        <v>19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154</v>
      </c>
      <c r="AU138" s="245" t="s">
        <v>148</v>
      </c>
      <c r="AV138" s="14" t="s">
        <v>79</v>
      </c>
      <c r="AW138" s="14" t="s">
        <v>33</v>
      </c>
      <c r="AX138" s="14" t="s">
        <v>71</v>
      </c>
      <c r="AY138" s="245" t="s">
        <v>140</v>
      </c>
    </row>
    <row r="139" s="13" customFormat="1">
      <c r="A139" s="13"/>
      <c r="B139" s="225"/>
      <c r="C139" s="226"/>
      <c r="D139" s="218" t="s">
        <v>154</v>
      </c>
      <c r="E139" s="227" t="s">
        <v>19</v>
      </c>
      <c r="F139" s="228" t="s">
        <v>222</v>
      </c>
      <c r="G139" s="226"/>
      <c r="H139" s="229">
        <v>67.5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154</v>
      </c>
      <c r="AU139" s="235" t="s">
        <v>148</v>
      </c>
      <c r="AV139" s="13" t="s">
        <v>148</v>
      </c>
      <c r="AW139" s="13" t="s">
        <v>33</v>
      </c>
      <c r="AX139" s="13" t="s">
        <v>79</v>
      </c>
      <c r="AY139" s="235" t="s">
        <v>140</v>
      </c>
    </row>
    <row r="140" s="2" customFormat="1" ht="24.15" customHeight="1">
      <c r="A140" s="39"/>
      <c r="B140" s="40"/>
      <c r="C140" s="205" t="s">
        <v>104</v>
      </c>
      <c r="D140" s="205" t="s">
        <v>142</v>
      </c>
      <c r="E140" s="206" t="s">
        <v>223</v>
      </c>
      <c r="F140" s="207" t="s">
        <v>224</v>
      </c>
      <c r="G140" s="208" t="s">
        <v>145</v>
      </c>
      <c r="H140" s="209">
        <v>28.329999999999998</v>
      </c>
      <c r="I140" s="210"/>
      <c r="J140" s="211">
        <f>ROUND(I140*H140,2)</f>
        <v>0</v>
      </c>
      <c r="K140" s="207" t="s">
        <v>146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0.037999999999999999</v>
      </c>
      <c r="T140" s="215">
        <f>S140*H140</f>
        <v>1.0765399999999998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147</v>
      </c>
      <c r="AT140" s="216" t="s">
        <v>142</v>
      </c>
      <c r="AU140" s="216" t="s">
        <v>148</v>
      </c>
      <c r="AY140" s="18" t="s">
        <v>140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148</v>
      </c>
      <c r="BK140" s="217">
        <f>ROUND(I140*H140,2)</f>
        <v>0</v>
      </c>
      <c r="BL140" s="18" t="s">
        <v>147</v>
      </c>
      <c r="BM140" s="216" t="s">
        <v>225</v>
      </c>
    </row>
    <row r="141" s="2" customFormat="1">
      <c r="A141" s="39"/>
      <c r="B141" s="40"/>
      <c r="C141" s="41"/>
      <c r="D141" s="218" t="s">
        <v>150</v>
      </c>
      <c r="E141" s="41"/>
      <c r="F141" s="219" t="s">
        <v>226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150</v>
      </c>
      <c r="AU141" s="18" t="s">
        <v>148</v>
      </c>
    </row>
    <row r="142" s="2" customFormat="1">
      <c r="A142" s="39"/>
      <c r="B142" s="40"/>
      <c r="C142" s="41"/>
      <c r="D142" s="223" t="s">
        <v>152</v>
      </c>
      <c r="E142" s="41"/>
      <c r="F142" s="224" t="s">
        <v>227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152</v>
      </c>
      <c r="AU142" s="18" t="s">
        <v>148</v>
      </c>
    </row>
    <row r="143" s="14" customFormat="1">
      <c r="A143" s="14"/>
      <c r="B143" s="236"/>
      <c r="C143" s="237"/>
      <c r="D143" s="218" t="s">
        <v>154</v>
      </c>
      <c r="E143" s="238" t="s">
        <v>19</v>
      </c>
      <c r="F143" s="239" t="s">
        <v>228</v>
      </c>
      <c r="G143" s="237"/>
      <c r="H143" s="238" t="s">
        <v>19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154</v>
      </c>
      <c r="AU143" s="245" t="s">
        <v>148</v>
      </c>
      <c r="AV143" s="14" t="s">
        <v>79</v>
      </c>
      <c r="AW143" s="14" t="s">
        <v>33</v>
      </c>
      <c r="AX143" s="14" t="s">
        <v>71</v>
      </c>
      <c r="AY143" s="245" t="s">
        <v>140</v>
      </c>
    </row>
    <row r="144" s="13" customFormat="1">
      <c r="A144" s="13"/>
      <c r="B144" s="225"/>
      <c r="C144" s="226"/>
      <c r="D144" s="218" t="s">
        <v>154</v>
      </c>
      <c r="E144" s="227" t="s">
        <v>19</v>
      </c>
      <c r="F144" s="228" t="s">
        <v>229</v>
      </c>
      <c r="G144" s="226"/>
      <c r="H144" s="229">
        <v>16.239999999999998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154</v>
      </c>
      <c r="AU144" s="235" t="s">
        <v>148</v>
      </c>
      <c r="AV144" s="13" t="s">
        <v>148</v>
      </c>
      <c r="AW144" s="13" t="s">
        <v>33</v>
      </c>
      <c r="AX144" s="13" t="s">
        <v>71</v>
      </c>
      <c r="AY144" s="235" t="s">
        <v>140</v>
      </c>
    </row>
    <row r="145" s="13" customFormat="1">
      <c r="A145" s="13"/>
      <c r="B145" s="225"/>
      <c r="C145" s="226"/>
      <c r="D145" s="218" t="s">
        <v>154</v>
      </c>
      <c r="E145" s="227" t="s">
        <v>19</v>
      </c>
      <c r="F145" s="228" t="s">
        <v>230</v>
      </c>
      <c r="G145" s="226"/>
      <c r="H145" s="229">
        <v>4.3200000000000003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154</v>
      </c>
      <c r="AU145" s="235" t="s">
        <v>148</v>
      </c>
      <c r="AV145" s="13" t="s">
        <v>148</v>
      </c>
      <c r="AW145" s="13" t="s">
        <v>33</v>
      </c>
      <c r="AX145" s="13" t="s">
        <v>71</v>
      </c>
      <c r="AY145" s="235" t="s">
        <v>140</v>
      </c>
    </row>
    <row r="146" s="13" customFormat="1">
      <c r="A146" s="13"/>
      <c r="B146" s="225"/>
      <c r="C146" s="226"/>
      <c r="D146" s="218" t="s">
        <v>154</v>
      </c>
      <c r="E146" s="227" t="s">
        <v>19</v>
      </c>
      <c r="F146" s="228" t="s">
        <v>231</v>
      </c>
      <c r="G146" s="226"/>
      <c r="H146" s="229">
        <v>2.1600000000000001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154</v>
      </c>
      <c r="AU146" s="235" t="s">
        <v>148</v>
      </c>
      <c r="AV146" s="13" t="s">
        <v>148</v>
      </c>
      <c r="AW146" s="13" t="s">
        <v>33</v>
      </c>
      <c r="AX146" s="13" t="s">
        <v>71</v>
      </c>
      <c r="AY146" s="235" t="s">
        <v>140</v>
      </c>
    </row>
    <row r="147" s="13" customFormat="1">
      <c r="A147" s="13"/>
      <c r="B147" s="225"/>
      <c r="C147" s="226"/>
      <c r="D147" s="218" t="s">
        <v>154</v>
      </c>
      <c r="E147" s="227" t="s">
        <v>19</v>
      </c>
      <c r="F147" s="228" t="s">
        <v>232</v>
      </c>
      <c r="G147" s="226"/>
      <c r="H147" s="229">
        <v>1.0800000000000001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154</v>
      </c>
      <c r="AU147" s="235" t="s">
        <v>148</v>
      </c>
      <c r="AV147" s="13" t="s">
        <v>148</v>
      </c>
      <c r="AW147" s="13" t="s">
        <v>33</v>
      </c>
      <c r="AX147" s="13" t="s">
        <v>71</v>
      </c>
      <c r="AY147" s="235" t="s">
        <v>140</v>
      </c>
    </row>
    <row r="148" s="13" customFormat="1">
      <c r="A148" s="13"/>
      <c r="B148" s="225"/>
      <c r="C148" s="226"/>
      <c r="D148" s="218" t="s">
        <v>154</v>
      </c>
      <c r="E148" s="227" t="s">
        <v>19</v>
      </c>
      <c r="F148" s="228" t="s">
        <v>233</v>
      </c>
      <c r="G148" s="226"/>
      <c r="H148" s="229">
        <v>1.6799999999999999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154</v>
      </c>
      <c r="AU148" s="235" t="s">
        <v>148</v>
      </c>
      <c r="AV148" s="13" t="s">
        <v>148</v>
      </c>
      <c r="AW148" s="13" t="s">
        <v>33</v>
      </c>
      <c r="AX148" s="13" t="s">
        <v>71</v>
      </c>
      <c r="AY148" s="235" t="s">
        <v>140</v>
      </c>
    </row>
    <row r="149" s="13" customFormat="1">
      <c r="A149" s="13"/>
      <c r="B149" s="225"/>
      <c r="C149" s="226"/>
      <c r="D149" s="218" t="s">
        <v>154</v>
      </c>
      <c r="E149" s="227" t="s">
        <v>19</v>
      </c>
      <c r="F149" s="228" t="s">
        <v>234</v>
      </c>
      <c r="G149" s="226"/>
      <c r="H149" s="229">
        <v>2.5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154</v>
      </c>
      <c r="AU149" s="235" t="s">
        <v>148</v>
      </c>
      <c r="AV149" s="13" t="s">
        <v>148</v>
      </c>
      <c r="AW149" s="13" t="s">
        <v>33</v>
      </c>
      <c r="AX149" s="13" t="s">
        <v>71</v>
      </c>
      <c r="AY149" s="235" t="s">
        <v>140</v>
      </c>
    </row>
    <row r="150" s="13" customFormat="1">
      <c r="A150" s="13"/>
      <c r="B150" s="225"/>
      <c r="C150" s="226"/>
      <c r="D150" s="218" t="s">
        <v>154</v>
      </c>
      <c r="E150" s="227" t="s">
        <v>19</v>
      </c>
      <c r="F150" s="228" t="s">
        <v>235</v>
      </c>
      <c r="G150" s="226"/>
      <c r="H150" s="229">
        <v>0.34999999999999998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154</v>
      </c>
      <c r="AU150" s="235" t="s">
        <v>148</v>
      </c>
      <c r="AV150" s="13" t="s">
        <v>148</v>
      </c>
      <c r="AW150" s="13" t="s">
        <v>33</v>
      </c>
      <c r="AX150" s="13" t="s">
        <v>71</v>
      </c>
      <c r="AY150" s="235" t="s">
        <v>140</v>
      </c>
    </row>
    <row r="151" s="15" customFormat="1">
      <c r="A151" s="15"/>
      <c r="B151" s="246"/>
      <c r="C151" s="247"/>
      <c r="D151" s="218" t="s">
        <v>154</v>
      </c>
      <c r="E151" s="248" t="s">
        <v>19</v>
      </c>
      <c r="F151" s="249" t="s">
        <v>180</v>
      </c>
      <c r="G151" s="247"/>
      <c r="H151" s="250">
        <v>28.329999999999998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6" t="s">
        <v>154</v>
      </c>
      <c r="AU151" s="256" t="s">
        <v>148</v>
      </c>
      <c r="AV151" s="15" t="s">
        <v>147</v>
      </c>
      <c r="AW151" s="15" t="s">
        <v>33</v>
      </c>
      <c r="AX151" s="15" t="s">
        <v>79</v>
      </c>
      <c r="AY151" s="256" t="s">
        <v>140</v>
      </c>
    </row>
    <row r="152" s="2" customFormat="1" ht="21.75" customHeight="1">
      <c r="A152" s="39"/>
      <c r="B152" s="40"/>
      <c r="C152" s="205" t="s">
        <v>236</v>
      </c>
      <c r="D152" s="205" t="s">
        <v>142</v>
      </c>
      <c r="E152" s="206" t="s">
        <v>237</v>
      </c>
      <c r="F152" s="207" t="s">
        <v>238</v>
      </c>
      <c r="G152" s="208" t="s">
        <v>145</v>
      </c>
      <c r="H152" s="209">
        <v>59.045000000000002</v>
      </c>
      <c r="I152" s="210"/>
      <c r="J152" s="211">
        <f>ROUND(I152*H152,2)</f>
        <v>0</v>
      </c>
      <c r="K152" s="207" t="s">
        <v>146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0.067000000000000004</v>
      </c>
      <c r="T152" s="215">
        <f>S152*H152</f>
        <v>3.9560150000000003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147</v>
      </c>
      <c r="AT152" s="216" t="s">
        <v>142</v>
      </c>
      <c r="AU152" s="216" t="s">
        <v>148</v>
      </c>
      <c r="AY152" s="18" t="s">
        <v>140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148</v>
      </c>
      <c r="BK152" s="217">
        <f>ROUND(I152*H152,2)</f>
        <v>0</v>
      </c>
      <c r="BL152" s="18" t="s">
        <v>147</v>
      </c>
      <c r="BM152" s="216" t="s">
        <v>239</v>
      </c>
    </row>
    <row r="153" s="2" customFormat="1">
      <c r="A153" s="39"/>
      <c r="B153" s="40"/>
      <c r="C153" s="41"/>
      <c r="D153" s="218" t="s">
        <v>150</v>
      </c>
      <c r="E153" s="41"/>
      <c r="F153" s="219" t="s">
        <v>240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150</v>
      </c>
      <c r="AU153" s="18" t="s">
        <v>148</v>
      </c>
    </row>
    <row r="154" s="2" customFormat="1">
      <c r="A154" s="39"/>
      <c r="B154" s="40"/>
      <c r="C154" s="41"/>
      <c r="D154" s="223" t="s">
        <v>152</v>
      </c>
      <c r="E154" s="41"/>
      <c r="F154" s="224" t="s">
        <v>241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152</v>
      </c>
      <c r="AU154" s="18" t="s">
        <v>148</v>
      </c>
    </row>
    <row r="155" s="14" customFormat="1">
      <c r="A155" s="14"/>
      <c r="B155" s="236"/>
      <c r="C155" s="237"/>
      <c r="D155" s="218" t="s">
        <v>154</v>
      </c>
      <c r="E155" s="238" t="s">
        <v>19</v>
      </c>
      <c r="F155" s="239" t="s">
        <v>242</v>
      </c>
      <c r="G155" s="237"/>
      <c r="H155" s="238" t="s">
        <v>19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154</v>
      </c>
      <c r="AU155" s="245" t="s">
        <v>148</v>
      </c>
      <c r="AV155" s="14" t="s">
        <v>79</v>
      </c>
      <c r="AW155" s="14" t="s">
        <v>33</v>
      </c>
      <c r="AX155" s="14" t="s">
        <v>71</v>
      </c>
      <c r="AY155" s="245" t="s">
        <v>140</v>
      </c>
    </row>
    <row r="156" s="13" customFormat="1">
      <c r="A156" s="13"/>
      <c r="B156" s="225"/>
      <c r="C156" s="226"/>
      <c r="D156" s="218" t="s">
        <v>154</v>
      </c>
      <c r="E156" s="227" t="s">
        <v>19</v>
      </c>
      <c r="F156" s="228" t="s">
        <v>243</v>
      </c>
      <c r="G156" s="226"/>
      <c r="H156" s="229">
        <v>3.0449999999999999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154</v>
      </c>
      <c r="AU156" s="235" t="s">
        <v>148</v>
      </c>
      <c r="AV156" s="13" t="s">
        <v>148</v>
      </c>
      <c r="AW156" s="13" t="s">
        <v>33</v>
      </c>
      <c r="AX156" s="13" t="s">
        <v>71</v>
      </c>
      <c r="AY156" s="235" t="s">
        <v>140</v>
      </c>
    </row>
    <row r="157" s="14" customFormat="1">
      <c r="A157" s="14"/>
      <c r="B157" s="236"/>
      <c r="C157" s="237"/>
      <c r="D157" s="218" t="s">
        <v>154</v>
      </c>
      <c r="E157" s="238" t="s">
        <v>19</v>
      </c>
      <c r="F157" s="239" t="s">
        <v>244</v>
      </c>
      <c r="G157" s="237"/>
      <c r="H157" s="238" t="s">
        <v>19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154</v>
      </c>
      <c r="AU157" s="245" t="s">
        <v>148</v>
      </c>
      <c r="AV157" s="14" t="s">
        <v>79</v>
      </c>
      <c r="AW157" s="14" t="s">
        <v>33</v>
      </c>
      <c r="AX157" s="14" t="s">
        <v>71</v>
      </c>
      <c r="AY157" s="245" t="s">
        <v>140</v>
      </c>
    </row>
    <row r="158" s="13" customFormat="1">
      <c r="A158" s="13"/>
      <c r="B158" s="225"/>
      <c r="C158" s="226"/>
      <c r="D158" s="218" t="s">
        <v>154</v>
      </c>
      <c r="E158" s="227" t="s">
        <v>19</v>
      </c>
      <c r="F158" s="228" t="s">
        <v>245</v>
      </c>
      <c r="G158" s="226"/>
      <c r="H158" s="229">
        <v>56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154</v>
      </c>
      <c r="AU158" s="235" t="s">
        <v>148</v>
      </c>
      <c r="AV158" s="13" t="s">
        <v>148</v>
      </c>
      <c r="AW158" s="13" t="s">
        <v>33</v>
      </c>
      <c r="AX158" s="13" t="s">
        <v>71</v>
      </c>
      <c r="AY158" s="235" t="s">
        <v>140</v>
      </c>
    </row>
    <row r="159" s="15" customFormat="1">
      <c r="A159" s="15"/>
      <c r="B159" s="246"/>
      <c r="C159" s="247"/>
      <c r="D159" s="218" t="s">
        <v>154</v>
      </c>
      <c r="E159" s="248" t="s">
        <v>19</v>
      </c>
      <c r="F159" s="249" t="s">
        <v>180</v>
      </c>
      <c r="G159" s="247"/>
      <c r="H159" s="250">
        <v>59.045000000000002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6" t="s">
        <v>154</v>
      </c>
      <c r="AU159" s="256" t="s">
        <v>148</v>
      </c>
      <c r="AV159" s="15" t="s">
        <v>147</v>
      </c>
      <c r="AW159" s="15" t="s">
        <v>33</v>
      </c>
      <c r="AX159" s="15" t="s">
        <v>79</v>
      </c>
      <c r="AY159" s="256" t="s">
        <v>140</v>
      </c>
    </row>
    <row r="160" s="2" customFormat="1" ht="24.15" customHeight="1">
      <c r="A160" s="39"/>
      <c r="B160" s="40"/>
      <c r="C160" s="205" t="s">
        <v>246</v>
      </c>
      <c r="D160" s="205" t="s">
        <v>142</v>
      </c>
      <c r="E160" s="206" t="s">
        <v>247</v>
      </c>
      <c r="F160" s="207" t="s">
        <v>248</v>
      </c>
      <c r="G160" s="208" t="s">
        <v>166</v>
      </c>
      <c r="H160" s="209">
        <v>1.6200000000000001</v>
      </c>
      <c r="I160" s="210"/>
      <c r="J160" s="211">
        <f>ROUND(I160*H160,2)</f>
        <v>0</v>
      </c>
      <c r="K160" s="207" t="s">
        <v>146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1.8</v>
      </c>
      <c r="T160" s="215">
        <f>S160*H160</f>
        <v>2.9160000000000004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147</v>
      </c>
      <c r="AT160" s="216" t="s">
        <v>142</v>
      </c>
      <c r="AU160" s="216" t="s">
        <v>148</v>
      </c>
      <c r="AY160" s="18" t="s">
        <v>140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148</v>
      </c>
      <c r="BK160" s="217">
        <f>ROUND(I160*H160,2)</f>
        <v>0</v>
      </c>
      <c r="BL160" s="18" t="s">
        <v>147</v>
      </c>
      <c r="BM160" s="216" t="s">
        <v>249</v>
      </c>
    </row>
    <row r="161" s="2" customFormat="1">
      <c r="A161" s="39"/>
      <c r="B161" s="40"/>
      <c r="C161" s="41"/>
      <c r="D161" s="218" t="s">
        <v>150</v>
      </c>
      <c r="E161" s="41"/>
      <c r="F161" s="219" t="s">
        <v>250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150</v>
      </c>
      <c r="AU161" s="18" t="s">
        <v>148</v>
      </c>
    </row>
    <row r="162" s="2" customFormat="1">
      <c r="A162" s="39"/>
      <c r="B162" s="40"/>
      <c r="C162" s="41"/>
      <c r="D162" s="223" t="s">
        <v>152</v>
      </c>
      <c r="E162" s="41"/>
      <c r="F162" s="224" t="s">
        <v>251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152</v>
      </c>
      <c r="AU162" s="18" t="s">
        <v>148</v>
      </c>
    </row>
    <row r="163" s="14" customFormat="1">
      <c r="A163" s="14"/>
      <c r="B163" s="236"/>
      <c r="C163" s="237"/>
      <c r="D163" s="218" t="s">
        <v>154</v>
      </c>
      <c r="E163" s="238" t="s">
        <v>19</v>
      </c>
      <c r="F163" s="239" t="s">
        <v>252</v>
      </c>
      <c r="G163" s="237"/>
      <c r="H163" s="238" t="s">
        <v>19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154</v>
      </c>
      <c r="AU163" s="245" t="s">
        <v>148</v>
      </c>
      <c r="AV163" s="14" t="s">
        <v>79</v>
      </c>
      <c r="AW163" s="14" t="s">
        <v>33</v>
      </c>
      <c r="AX163" s="14" t="s">
        <v>71</v>
      </c>
      <c r="AY163" s="245" t="s">
        <v>140</v>
      </c>
    </row>
    <row r="164" s="13" customFormat="1">
      <c r="A164" s="13"/>
      <c r="B164" s="225"/>
      <c r="C164" s="226"/>
      <c r="D164" s="218" t="s">
        <v>154</v>
      </c>
      <c r="E164" s="227" t="s">
        <v>19</v>
      </c>
      <c r="F164" s="228" t="s">
        <v>253</v>
      </c>
      <c r="G164" s="226"/>
      <c r="H164" s="229">
        <v>1.6200000000000001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154</v>
      </c>
      <c r="AU164" s="235" t="s">
        <v>148</v>
      </c>
      <c r="AV164" s="13" t="s">
        <v>148</v>
      </c>
      <c r="AW164" s="13" t="s">
        <v>33</v>
      </c>
      <c r="AX164" s="13" t="s">
        <v>79</v>
      </c>
      <c r="AY164" s="235" t="s">
        <v>140</v>
      </c>
    </row>
    <row r="165" s="2" customFormat="1" ht="24.15" customHeight="1">
      <c r="A165" s="39"/>
      <c r="B165" s="40"/>
      <c r="C165" s="205" t="s">
        <v>254</v>
      </c>
      <c r="D165" s="205" t="s">
        <v>142</v>
      </c>
      <c r="E165" s="206" t="s">
        <v>255</v>
      </c>
      <c r="F165" s="207" t="s">
        <v>256</v>
      </c>
      <c r="G165" s="208" t="s">
        <v>166</v>
      </c>
      <c r="H165" s="209">
        <v>2.4359999999999999</v>
      </c>
      <c r="I165" s="210"/>
      <c r="J165" s="211">
        <f>ROUND(I165*H165,2)</f>
        <v>0</v>
      </c>
      <c r="K165" s="207" t="s">
        <v>146</v>
      </c>
      <c r="L165" s="45"/>
      <c r="M165" s="212" t="s">
        <v>19</v>
      </c>
      <c r="N165" s="213" t="s">
        <v>43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1.8</v>
      </c>
      <c r="T165" s="215">
        <f>S165*H165</f>
        <v>4.3848000000000003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147</v>
      </c>
      <c r="AT165" s="216" t="s">
        <v>142</v>
      </c>
      <c r="AU165" s="216" t="s">
        <v>148</v>
      </c>
      <c r="AY165" s="18" t="s">
        <v>140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148</v>
      </c>
      <c r="BK165" s="217">
        <f>ROUND(I165*H165,2)</f>
        <v>0</v>
      </c>
      <c r="BL165" s="18" t="s">
        <v>147</v>
      </c>
      <c r="BM165" s="216" t="s">
        <v>257</v>
      </c>
    </row>
    <row r="166" s="2" customFormat="1">
      <c r="A166" s="39"/>
      <c r="B166" s="40"/>
      <c r="C166" s="41"/>
      <c r="D166" s="218" t="s">
        <v>150</v>
      </c>
      <c r="E166" s="41"/>
      <c r="F166" s="219" t="s">
        <v>258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150</v>
      </c>
      <c r="AU166" s="18" t="s">
        <v>148</v>
      </c>
    </row>
    <row r="167" s="2" customFormat="1">
      <c r="A167" s="39"/>
      <c r="B167" s="40"/>
      <c r="C167" s="41"/>
      <c r="D167" s="223" t="s">
        <v>152</v>
      </c>
      <c r="E167" s="41"/>
      <c r="F167" s="224" t="s">
        <v>259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152</v>
      </c>
      <c r="AU167" s="18" t="s">
        <v>148</v>
      </c>
    </row>
    <row r="168" s="14" customFormat="1">
      <c r="A168" s="14"/>
      <c r="B168" s="236"/>
      <c r="C168" s="237"/>
      <c r="D168" s="218" t="s">
        <v>154</v>
      </c>
      <c r="E168" s="238" t="s">
        <v>19</v>
      </c>
      <c r="F168" s="239" t="s">
        <v>252</v>
      </c>
      <c r="G168" s="237"/>
      <c r="H168" s="238" t="s">
        <v>19</v>
      </c>
      <c r="I168" s="240"/>
      <c r="J168" s="237"/>
      <c r="K168" s="237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154</v>
      </c>
      <c r="AU168" s="245" t="s">
        <v>148</v>
      </c>
      <c r="AV168" s="14" t="s">
        <v>79</v>
      </c>
      <c r="AW168" s="14" t="s">
        <v>33</v>
      </c>
      <c r="AX168" s="14" t="s">
        <v>71</v>
      </c>
      <c r="AY168" s="245" t="s">
        <v>140</v>
      </c>
    </row>
    <row r="169" s="13" customFormat="1">
      <c r="A169" s="13"/>
      <c r="B169" s="225"/>
      <c r="C169" s="226"/>
      <c r="D169" s="218" t="s">
        <v>154</v>
      </c>
      <c r="E169" s="227" t="s">
        <v>19</v>
      </c>
      <c r="F169" s="228" t="s">
        <v>260</v>
      </c>
      <c r="G169" s="226"/>
      <c r="H169" s="229">
        <v>2.4359999999999999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154</v>
      </c>
      <c r="AU169" s="235" t="s">
        <v>148</v>
      </c>
      <c r="AV169" s="13" t="s">
        <v>148</v>
      </c>
      <c r="AW169" s="13" t="s">
        <v>33</v>
      </c>
      <c r="AX169" s="13" t="s">
        <v>79</v>
      </c>
      <c r="AY169" s="235" t="s">
        <v>140</v>
      </c>
    </row>
    <row r="170" s="2" customFormat="1" ht="37.8" customHeight="1">
      <c r="A170" s="39"/>
      <c r="B170" s="40"/>
      <c r="C170" s="205" t="s">
        <v>261</v>
      </c>
      <c r="D170" s="205" t="s">
        <v>142</v>
      </c>
      <c r="E170" s="206" t="s">
        <v>262</v>
      </c>
      <c r="F170" s="207" t="s">
        <v>263</v>
      </c>
      <c r="G170" s="208" t="s">
        <v>145</v>
      </c>
      <c r="H170" s="209">
        <v>138</v>
      </c>
      <c r="I170" s="210"/>
      <c r="J170" s="211">
        <f>ROUND(I170*H170,2)</f>
        <v>0</v>
      </c>
      <c r="K170" s="207" t="s">
        <v>146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0.050000000000000003</v>
      </c>
      <c r="T170" s="215">
        <f>S170*H170</f>
        <v>6.9000000000000004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147</v>
      </c>
      <c r="AT170" s="216" t="s">
        <v>142</v>
      </c>
      <c r="AU170" s="216" t="s">
        <v>148</v>
      </c>
      <c r="AY170" s="18" t="s">
        <v>140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148</v>
      </c>
      <c r="BK170" s="217">
        <f>ROUND(I170*H170,2)</f>
        <v>0</v>
      </c>
      <c r="BL170" s="18" t="s">
        <v>147</v>
      </c>
      <c r="BM170" s="216" t="s">
        <v>264</v>
      </c>
    </row>
    <row r="171" s="2" customFormat="1">
      <c r="A171" s="39"/>
      <c r="B171" s="40"/>
      <c r="C171" s="41"/>
      <c r="D171" s="218" t="s">
        <v>150</v>
      </c>
      <c r="E171" s="41"/>
      <c r="F171" s="219" t="s">
        <v>265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150</v>
      </c>
      <c r="AU171" s="18" t="s">
        <v>148</v>
      </c>
    </row>
    <row r="172" s="2" customFormat="1">
      <c r="A172" s="39"/>
      <c r="B172" s="40"/>
      <c r="C172" s="41"/>
      <c r="D172" s="223" t="s">
        <v>152</v>
      </c>
      <c r="E172" s="41"/>
      <c r="F172" s="224" t="s">
        <v>266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152</v>
      </c>
      <c r="AU172" s="18" t="s">
        <v>148</v>
      </c>
    </row>
    <row r="173" s="14" customFormat="1">
      <c r="A173" s="14"/>
      <c r="B173" s="236"/>
      <c r="C173" s="237"/>
      <c r="D173" s="218" t="s">
        <v>154</v>
      </c>
      <c r="E173" s="238" t="s">
        <v>19</v>
      </c>
      <c r="F173" s="239" t="s">
        <v>267</v>
      </c>
      <c r="G173" s="237"/>
      <c r="H173" s="238" t="s">
        <v>19</v>
      </c>
      <c r="I173" s="240"/>
      <c r="J173" s="237"/>
      <c r="K173" s="237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154</v>
      </c>
      <c r="AU173" s="245" t="s">
        <v>148</v>
      </c>
      <c r="AV173" s="14" t="s">
        <v>79</v>
      </c>
      <c r="AW173" s="14" t="s">
        <v>33</v>
      </c>
      <c r="AX173" s="14" t="s">
        <v>71</v>
      </c>
      <c r="AY173" s="245" t="s">
        <v>140</v>
      </c>
    </row>
    <row r="174" s="13" customFormat="1">
      <c r="A174" s="13"/>
      <c r="B174" s="225"/>
      <c r="C174" s="226"/>
      <c r="D174" s="218" t="s">
        <v>154</v>
      </c>
      <c r="E174" s="227" t="s">
        <v>19</v>
      </c>
      <c r="F174" s="228" t="s">
        <v>268</v>
      </c>
      <c r="G174" s="226"/>
      <c r="H174" s="229">
        <v>138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154</v>
      </c>
      <c r="AU174" s="235" t="s">
        <v>148</v>
      </c>
      <c r="AV174" s="13" t="s">
        <v>148</v>
      </c>
      <c r="AW174" s="13" t="s">
        <v>33</v>
      </c>
      <c r="AX174" s="13" t="s">
        <v>79</v>
      </c>
      <c r="AY174" s="235" t="s">
        <v>140</v>
      </c>
    </row>
    <row r="175" s="2" customFormat="1" ht="37.8" customHeight="1">
      <c r="A175" s="39"/>
      <c r="B175" s="40"/>
      <c r="C175" s="205" t="s">
        <v>8</v>
      </c>
      <c r="D175" s="205" t="s">
        <v>142</v>
      </c>
      <c r="E175" s="206" t="s">
        <v>269</v>
      </c>
      <c r="F175" s="207" t="s">
        <v>270</v>
      </c>
      <c r="G175" s="208" t="s">
        <v>145</v>
      </c>
      <c r="H175" s="209">
        <v>1693</v>
      </c>
      <c r="I175" s="210"/>
      <c r="J175" s="211">
        <f>ROUND(I175*H175,2)</f>
        <v>0</v>
      </c>
      <c r="K175" s="207" t="s">
        <v>146</v>
      </c>
      <c r="L175" s="45"/>
      <c r="M175" s="212" t="s">
        <v>19</v>
      </c>
      <c r="N175" s="213" t="s">
        <v>43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0.045999999999999999</v>
      </c>
      <c r="T175" s="215">
        <f>S175*H175</f>
        <v>77.878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147</v>
      </c>
      <c r="AT175" s="216" t="s">
        <v>142</v>
      </c>
      <c r="AU175" s="216" t="s">
        <v>148</v>
      </c>
      <c r="AY175" s="18" t="s">
        <v>140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148</v>
      </c>
      <c r="BK175" s="217">
        <f>ROUND(I175*H175,2)</f>
        <v>0</v>
      </c>
      <c r="BL175" s="18" t="s">
        <v>147</v>
      </c>
      <c r="BM175" s="216" t="s">
        <v>271</v>
      </c>
    </row>
    <row r="176" s="2" customFormat="1">
      <c r="A176" s="39"/>
      <c r="B176" s="40"/>
      <c r="C176" s="41"/>
      <c r="D176" s="218" t="s">
        <v>150</v>
      </c>
      <c r="E176" s="41"/>
      <c r="F176" s="219" t="s">
        <v>272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150</v>
      </c>
      <c r="AU176" s="18" t="s">
        <v>148</v>
      </c>
    </row>
    <row r="177" s="2" customFormat="1">
      <c r="A177" s="39"/>
      <c r="B177" s="40"/>
      <c r="C177" s="41"/>
      <c r="D177" s="223" t="s">
        <v>152</v>
      </c>
      <c r="E177" s="41"/>
      <c r="F177" s="224" t="s">
        <v>273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152</v>
      </c>
      <c r="AU177" s="18" t="s">
        <v>148</v>
      </c>
    </row>
    <row r="178" s="14" customFormat="1">
      <c r="A178" s="14"/>
      <c r="B178" s="236"/>
      <c r="C178" s="237"/>
      <c r="D178" s="218" t="s">
        <v>154</v>
      </c>
      <c r="E178" s="238" t="s">
        <v>19</v>
      </c>
      <c r="F178" s="239" t="s">
        <v>274</v>
      </c>
      <c r="G178" s="237"/>
      <c r="H178" s="238" t="s">
        <v>19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154</v>
      </c>
      <c r="AU178" s="245" t="s">
        <v>148</v>
      </c>
      <c r="AV178" s="14" t="s">
        <v>79</v>
      </c>
      <c r="AW178" s="14" t="s">
        <v>33</v>
      </c>
      <c r="AX178" s="14" t="s">
        <v>71</v>
      </c>
      <c r="AY178" s="245" t="s">
        <v>140</v>
      </c>
    </row>
    <row r="179" s="13" customFormat="1">
      <c r="A179" s="13"/>
      <c r="B179" s="225"/>
      <c r="C179" s="226"/>
      <c r="D179" s="218" t="s">
        <v>154</v>
      </c>
      <c r="E179" s="227" t="s">
        <v>19</v>
      </c>
      <c r="F179" s="228" t="s">
        <v>275</v>
      </c>
      <c r="G179" s="226"/>
      <c r="H179" s="229">
        <v>1693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154</v>
      </c>
      <c r="AU179" s="235" t="s">
        <v>148</v>
      </c>
      <c r="AV179" s="13" t="s">
        <v>148</v>
      </c>
      <c r="AW179" s="13" t="s">
        <v>33</v>
      </c>
      <c r="AX179" s="13" t="s">
        <v>79</v>
      </c>
      <c r="AY179" s="235" t="s">
        <v>140</v>
      </c>
    </row>
    <row r="180" s="2" customFormat="1" ht="37.8" customHeight="1">
      <c r="A180" s="39"/>
      <c r="B180" s="40"/>
      <c r="C180" s="205" t="s">
        <v>276</v>
      </c>
      <c r="D180" s="205" t="s">
        <v>142</v>
      </c>
      <c r="E180" s="206" t="s">
        <v>277</v>
      </c>
      <c r="F180" s="207" t="s">
        <v>278</v>
      </c>
      <c r="G180" s="208" t="s">
        <v>145</v>
      </c>
      <c r="H180" s="209">
        <v>527</v>
      </c>
      <c r="I180" s="210"/>
      <c r="J180" s="211">
        <f>ROUND(I180*H180,2)</f>
        <v>0</v>
      </c>
      <c r="K180" s="207" t="s">
        <v>146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0.058999999999999997</v>
      </c>
      <c r="T180" s="215">
        <f>S180*H180</f>
        <v>31.093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147</v>
      </c>
      <c r="AT180" s="216" t="s">
        <v>142</v>
      </c>
      <c r="AU180" s="216" t="s">
        <v>148</v>
      </c>
      <c r="AY180" s="18" t="s">
        <v>140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148</v>
      </c>
      <c r="BK180" s="217">
        <f>ROUND(I180*H180,2)</f>
        <v>0</v>
      </c>
      <c r="BL180" s="18" t="s">
        <v>147</v>
      </c>
      <c r="BM180" s="216" t="s">
        <v>279</v>
      </c>
    </row>
    <row r="181" s="2" customFormat="1">
      <c r="A181" s="39"/>
      <c r="B181" s="40"/>
      <c r="C181" s="41"/>
      <c r="D181" s="218" t="s">
        <v>150</v>
      </c>
      <c r="E181" s="41"/>
      <c r="F181" s="219" t="s">
        <v>280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150</v>
      </c>
      <c r="AU181" s="18" t="s">
        <v>148</v>
      </c>
    </row>
    <row r="182" s="2" customFormat="1">
      <c r="A182" s="39"/>
      <c r="B182" s="40"/>
      <c r="C182" s="41"/>
      <c r="D182" s="223" t="s">
        <v>152</v>
      </c>
      <c r="E182" s="41"/>
      <c r="F182" s="224" t="s">
        <v>281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152</v>
      </c>
      <c r="AU182" s="18" t="s">
        <v>148</v>
      </c>
    </row>
    <row r="183" s="13" customFormat="1">
      <c r="A183" s="13"/>
      <c r="B183" s="225"/>
      <c r="C183" s="226"/>
      <c r="D183" s="218" t="s">
        <v>154</v>
      </c>
      <c r="E183" s="227" t="s">
        <v>19</v>
      </c>
      <c r="F183" s="228" t="s">
        <v>282</v>
      </c>
      <c r="G183" s="226"/>
      <c r="H183" s="229">
        <v>527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154</v>
      </c>
      <c r="AU183" s="235" t="s">
        <v>148</v>
      </c>
      <c r="AV183" s="13" t="s">
        <v>148</v>
      </c>
      <c r="AW183" s="13" t="s">
        <v>33</v>
      </c>
      <c r="AX183" s="13" t="s">
        <v>79</v>
      </c>
      <c r="AY183" s="235" t="s">
        <v>140</v>
      </c>
    </row>
    <row r="184" s="2" customFormat="1" ht="24.15" customHeight="1">
      <c r="A184" s="39"/>
      <c r="B184" s="40"/>
      <c r="C184" s="205" t="s">
        <v>283</v>
      </c>
      <c r="D184" s="205" t="s">
        <v>142</v>
      </c>
      <c r="E184" s="206" t="s">
        <v>284</v>
      </c>
      <c r="F184" s="207" t="s">
        <v>285</v>
      </c>
      <c r="G184" s="208" t="s">
        <v>145</v>
      </c>
      <c r="H184" s="209">
        <v>118.40000000000001</v>
      </c>
      <c r="I184" s="210"/>
      <c r="J184" s="211">
        <f>ROUND(I184*H184,2)</f>
        <v>0</v>
      </c>
      <c r="K184" s="207" t="s">
        <v>146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0.068000000000000005</v>
      </c>
      <c r="T184" s="215">
        <f>S184*H184</f>
        <v>8.0512000000000015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147</v>
      </c>
      <c r="AT184" s="216" t="s">
        <v>142</v>
      </c>
      <c r="AU184" s="216" t="s">
        <v>148</v>
      </c>
      <c r="AY184" s="18" t="s">
        <v>140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148</v>
      </c>
      <c r="BK184" s="217">
        <f>ROUND(I184*H184,2)</f>
        <v>0</v>
      </c>
      <c r="BL184" s="18" t="s">
        <v>147</v>
      </c>
      <c r="BM184" s="216" t="s">
        <v>286</v>
      </c>
    </row>
    <row r="185" s="2" customFormat="1">
      <c r="A185" s="39"/>
      <c r="B185" s="40"/>
      <c r="C185" s="41"/>
      <c r="D185" s="218" t="s">
        <v>150</v>
      </c>
      <c r="E185" s="41"/>
      <c r="F185" s="219" t="s">
        <v>287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150</v>
      </c>
      <c r="AU185" s="18" t="s">
        <v>148</v>
      </c>
    </row>
    <row r="186" s="2" customFormat="1">
      <c r="A186" s="39"/>
      <c r="B186" s="40"/>
      <c r="C186" s="41"/>
      <c r="D186" s="223" t="s">
        <v>152</v>
      </c>
      <c r="E186" s="41"/>
      <c r="F186" s="224" t="s">
        <v>288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152</v>
      </c>
      <c r="AU186" s="18" t="s">
        <v>148</v>
      </c>
    </row>
    <row r="187" s="14" customFormat="1">
      <c r="A187" s="14"/>
      <c r="B187" s="236"/>
      <c r="C187" s="237"/>
      <c r="D187" s="218" t="s">
        <v>154</v>
      </c>
      <c r="E187" s="238" t="s">
        <v>19</v>
      </c>
      <c r="F187" s="239" t="s">
        <v>195</v>
      </c>
      <c r="G187" s="237"/>
      <c r="H187" s="238" t="s">
        <v>19</v>
      </c>
      <c r="I187" s="240"/>
      <c r="J187" s="237"/>
      <c r="K187" s="237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154</v>
      </c>
      <c r="AU187" s="245" t="s">
        <v>148</v>
      </c>
      <c r="AV187" s="14" t="s">
        <v>79</v>
      </c>
      <c r="AW187" s="14" t="s">
        <v>33</v>
      </c>
      <c r="AX187" s="14" t="s">
        <v>71</v>
      </c>
      <c r="AY187" s="245" t="s">
        <v>140</v>
      </c>
    </row>
    <row r="188" s="13" customFormat="1">
      <c r="A188" s="13"/>
      <c r="B188" s="225"/>
      <c r="C188" s="226"/>
      <c r="D188" s="218" t="s">
        <v>154</v>
      </c>
      <c r="E188" s="227" t="s">
        <v>19</v>
      </c>
      <c r="F188" s="228" t="s">
        <v>289</v>
      </c>
      <c r="G188" s="226"/>
      <c r="H188" s="229">
        <v>118.40000000000001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154</v>
      </c>
      <c r="AU188" s="235" t="s">
        <v>148</v>
      </c>
      <c r="AV188" s="13" t="s">
        <v>148</v>
      </c>
      <c r="AW188" s="13" t="s">
        <v>33</v>
      </c>
      <c r="AX188" s="13" t="s">
        <v>79</v>
      </c>
      <c r="AY188" s="235" t="s">
        <v>140</v>
      </c>
    </row>
    <row r="189" s="12" customFormat="1" ht="22.8" customHeight="1">
      <c r="A189" s="12"/>
      <c r="B189" s="189"/>
      <c r="C189" s="190"/>
      <c r="D189" s="191" t="s">
        <v>70</v>
      </c>
      <c r="E189" s="203" t="s">
        <v>290</v>
      </c>
      <c r="F189" s="203" t="s">
        <v>291</v>
      </c>
      <c r="G189" s="190"/>
      <c r="H189" s="190"/>
      <c r="I189" s="193"/>
      <c r="J189" s="204">
        <f>BK189</f>
        <v>0</v>
      </c>
      <c r="K189" s="190"/>
      <c r="L189" s="195"/>
      <c r="M189" s="196"/>
      <c r="N189" s="197"/>
      <c r="O189" s="197"/>
      <c r="P189" s="198">
        <f>SUM(P190:P205)</f>
        <v>0</v>
      </c>
      <c r="Q189" s="197"/>
      <c r="R189" s="198">
        <f>SUM(R190:R205)</f>
        <v>0</v>
      </c>
      <c r="S189" s="197"/>
      <c r="T189" s="199">
        <f>SUM(T190:T205)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0" t="s">
        <v>79</v>
      </c>
      <c r="AT189" s="201" t="s">
        <v>70</v>
      </c>
      <c r="AU189" s="201" t="s">
        <v>79</v>
      </c>
      <c r="AY189" s="200" t="s">
        <v>140</v>
      </c>
      <c r="BK189" s="202">
        <f>SUM(BK190:BK205)</f>
        <v>0</v>
      </c>
    </row>
    <row r="190" s="2" customFormat="1" ht="24.15" customHeight="1">
      <c r="A190" s="39"/>
      <c r="B190" s="40"/>
      <c r="C190" s="205" t="s">
        <v>292</v>
      </c>
      <c r="D190" s="205" t="s">
        <v>142</v>
      </c>
      <c r="E190" s="206" t="s">
        <v>293</v>
      </c>
      <c r="F190" s="207" t="s">
        <v>294</v>
      </c>
      <c r="G190" s="208" t="s">
        <v>295</v>
      </c>
      <c r="H190" s="209">
        <v>343.63900000000001</v>
      </c>
      <c r="I190" s="210"/>
      <c r="J190" s="211">
        <f>ROUND(I190*H190,2)</f>
        <v>0</v>
      </c>
      <c r="K190" s="207" t="s">
        <v>146</v>
      </c>
      <c r="L190" s="45"/>
      <c r="M190" s="212" t="s">
        <v>19</v>
      </c>
      <c r="N190" s="213" t="s">
        <v>43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147</v>
      </c>
      <c r="AT190" s="216" t="s">
        <v>142</v>
      </c>
      <c r="AU190" s="216" t="s">
        <v>148</v>
      </c>
      <c r="AY190" s="18" t="s">
        <v>140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148</v>
      </c>
      <c r="BK190" s="217">
        <f>ROUND(I190*H190,2)</f>
        <v>0</v>
      </c>
      <c r="BL190" s="18" t="s">
        <v>147</v>
      </c>
      <c r="BM190" s="216" t="s">
        <v>296</v>
      </c>
    </row>
    <row r="191" s="2" customFormat="1">
      <c r="A191" s="39"/>
      <c r="B191" s="40"/>
      <c r="C191" s="41"/>
      <c r="D191" s="218" t="s">
        <v>150</v>
      </c>
      <c r="E191" s="41"/>
      <c r="F191" s="219" t="s">
        <v>297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150</v>
      </c>
      <c r="AU191" s="18" t="s">
        <v>148</v>
      </c>
    </row>
    <row r="192" s="2" customFormat="1">
      <c r="A192" s="39"/>
      <c r="B192" s="40"/>
      <c r="C192" s="41"/>
      <c r="D192" s="223" t="s">
        <v>152</v>
      </c>
      <c r="E192" s="41"/>
      <c r="F192" s="224" t="s">
        <v>298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152</v>
      </c>
      <c r="AU192" s="18" t="s">
        <v>148</v>
      </c>
    </row>
    <row r="193" s="2" customFormat="1" ht="24.15" customHeight="1">
      <c r="A193" s="39"/>
      <c r="B193" s="40"/>
      <c r="C193" s="205" t="s">
        <v>299</v>
      </c>
      <c r="D193" s="205" t="s">
        <v>142</v>
      </c>
      <c r="E193" s="206" t="s">
        <v>300</v>
      </c>
      <c r="F193" s="207" t="s">
        <v>301</v>
      </c>
      <c r="G193" s="208" t="s">
        <v>295</v>
      </c>
      <c r="H193" s="209">
        <v>343.63900000000001</v>
      </c>
      <c r="I193" s="210"/>
      <c r="J193" s="211">
        <f>ROUND(I193*H193,2)</f>
        <v>0</v>
      </c>
      <c r="K193" s="207" t="s">
        <v>146</v>
      </c>
      <c r="L193" s="45"/>
      <c r="M193" s="212" t="s">
        <v>19</v>
      </c>
      <c r="N193" s="213" t="s">
        <v>43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147</v>
      </c>
      <c r="AT193" s="216" t="s">
        <v>142</v>
      </c>
      <c r="AU193" s="216" t="s">
        <v>148</v>
      </c>
      <c r="AY193" s="18" t="s">
        <v>140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148</v>
      </c>
      <c r="BK193" s="217">
        <f>ROUND(I193*H193,2)</f>
        <v>0</v>
      </c>
      <c r="BL193" s="18" t="s">
        <v>147</v>
      </c>
      <c r="BM193" s="216" t="s">
        <v>302</v>
      </c>
    </row>
    <row r="194" s="2" customFormat="1">
      <c r="A194" s="39"/>
      <c r="B194" s="40"/>
      <c r="C194" s="41"/>
      <c r="D194" s="218" t="s">
        <v>150</v>
      </c>
      <c r="E194" s="41"/>
      <c r="F194" s="219" t="s">
        <v>303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150</v>
      </c>
      <c r="AU194" s="18" t="s">
        <v>148</v>
      </c>
    </row>
    <row r="195" s="2" customFormat="1">
      <c r="A195" s="39"/>
      <c r="B195" s="40"/>
      <c r="C195" s="41"/>
      <c r="D195" s="223" t="s">
        <v>152</v>
      </c>
      <c r="E195" s="41"/>
      <c r="F195" s="224" t="s">
        <v>304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152</v>
      </c>
      <c r="AU195" s="18" t="s">
        <v>148</v>
      </c>
    </row>
    <row r="196" s="2" customFormat="1" ht="24.15" customHeight="1">
      <c r="A196" s="39"/>
      <c r="B196" s="40"/>
      <c r="C196" s="205" t="s">
        <v>305</v>
      </c>
      <c r="D196" s="205" t="s">
        <v>142</v>
      </c>
      <c r="E196" s="206" t="s">
        <v>306</v>
      </c>
      <c r="F196" s="207" t="s">
        <v>307</v>
      </c>
      <c r="G196" s="208" t="s">
        <v>295</v>
      </c>
      <c r="H196" s="209">
        <v>4810.9459999999999</v>
      </c>
      <c r="I196" s="210"/>
      <c r="J196" s="211">
        <f>ROUND(I196*H196,2)</f>
        <v>0</v>
      </c>
      <c r="K196" s="207" t="s">
        <v>146</v>
      </c>
      <c r="L196" s="45"/>
      <c r="M196" s="212" t="s">
        <v>19</v>
      </c>
      <c r="N196" s="213" t="s">
        <v>43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147</v>
      </c>
      <c r="AT196" s="216" t="s">
        <v>142</v>
      </c>
      <c r="AU196" s="216" t="s">
        <v>148</v>
      </c>
      <c r="AY196" s="18" t="s">
        <v>140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148</v>
      </c>
      <c r="BK196" s="217">
        <f>ROUND(I196*H196,2)</f>
        <v>0</v>
      </c>
      <c r="BL196" s="18" t="s">
        <v>147</v>
      </c>
      <c r="BM196" s="216" t="s">
        <v>308</v>
      </c>
    </row>
    <row r="197" s="2" customFormat="1">
      <c r="A197" s="39"/>
      <c r="B197" s="40"/>
      <c r="C197" s="41"/>
      <c r="D197" s="218" t="s">
        <v>150</v>
      </c>
      <c r="E197" s="41"/>
      <c r="F197" s="219" t="s">
        <v>309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150</v>
      </c>
      <c r="AU197" s="18" t="s">
        <v>148</v>
      </c>
    </row>
    <row r="198" s="2" customFormat="1">
      <c r="A198" s="39"/>
      <c r="B198" s="40"/>
      <c r="C198" s="41"/>
      <c r="D198" s="223" t="s">
        <v>152</v>
      </c>
      <c r="E198" s="41"/>
      <c r="F198" s="224" t="s">
        <v>310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152</v>
      </c>
      <c r="AU198" s="18" t="s">
        <v>148</v>
      </c>
    </row>
    <row r="199" s="13" customFormat="1">
      <c r="A199" s="13"/>
      <c r="B199" s="225"/>
      <c r="C199" s="226"/>
      <c r="D199" s="218" t="s">
        <v>154</v>
      </c>
      <c r="E199" s="226"/>
      <c r="F199" s="228" t="s">
        <v>311</v>
      </c>
      <c r="G199" s="226"/>
      <c r="H199" s="229">
        <v>4810.9459999999999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154</v>
      </c>
      <c r="AU199" s="235" t="s">
        <v>148</v>
      </c>
      <c r="AV199" s="13" t="s">
        <v>148</v>
      </c>
      <c r="AW199" s="13" t="s">
        <v>4</v>
      </c>
      <c r="AX199" s="13" t="s">
        <v>79</v>
      </c>
      <c r="AY199" s="235" t="s">
        <v>140</v>
      </c>
    </row>
    <row r="200" s="2" customFormat="1" ht="33" customHeight="1">
      <c r="A200" s="39"/>
      <c r="B200" s="40"/>
      <c r="C200" s="205" t="s">
        <v>7</v>
      </c>
      <c r="D200" s="205" t="s">
        <v>142</v>
      </c>
      <c r="E200" s="206" t="s">
        <v>312</v>
      </c>
      <c r="F200" s="207" t="s">
        <v>313</v>
      </c>
      <c r="G200" s="208" t="s">
        <v>295</v>
      </c>
      <c r="H200" s="209">
        <v>343.63900000000001</v>
      </c>
      <c r="I200" s="210"/>
      <c r="J200" s="211">
        <f>ROUND(I200*H200,2)</f>
        <v>0</v>
      </c>
      <c r="K200" s="207" t="s">
        <v>146</v>
      </c>
      <c r="L200" s="45"/>
      <c r="M200" s="212" t="s">
        <v>19</v>
      </c>
      <c r="N200" s="213" t="s">
        <v>43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147</v>
      </c>
      <c r="AT200" s="216" t="s">
        <v>142</v>
      </c>
      <c r="AU200" s="216" t="s">
        <v>148</v>
      </c>
      <c r="AY200" s="18" t="s">
        <v>140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148</v>
      </c>
      <c r="BK200" s="217">
        <f>ROUND(I200*H200,2)</f>
        <v>0</v>
      </c>
      <c r="BL200" s="18" t="s">
        <v>147</v>
      </c>
      <c r="BM200" s="216" t="s">
        <v>314</v>
      </c>
    </row>
    <row r="201" s="2" customFormat="1">
      <c r="A201" s="39"/>
      <c r="B201" s="40"/>
      <c r="C201" s="41"/>
      <c r="D201" s="218" t="s">
        <v>150</v>
      </c>
      <c r="E201" s="41"/>
      <c r="F201" s="219" t="s">
        <v>315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150</v>
      </c>
      <c r="AU201" s="18" t="s">
        <v>148</v>
      </c>
    </row>
    <row r="202" s="2" customFormat="1">
      <c r="A202" s="39"/>
      <c r="B202" s="40"/>
      <c r="C202" s="41"/>
      <c r="D202" s="223" t="s">
        <v>152</v>
      </c>
      <c r="E202" s="41"/>
      <c r="F202" s="224" t="s">
        <v>316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152</v>
      </c>
      <c r="AU202" s="18" t="s">
        <v>148</v>
      </c>
    </row>
    <row r="203" s="2" customFormat="1" ht="24.15" customHeight="1">
      <c r="A203" s="39"/>
      <c r="B203" s="40"/>
      <c r="C203" s="205" t="s">
        <v>317</v>
      </c>
      <c r="D203" s="205" t="s">
        <v>142</v>
      </c>
      <c r="E203" s="206" t="s">
        <v>318</v>
      </c>
      <c r="F203" s="207" t="s">
        <v>319</v>
      </c>
      <c r="G203" s="208" t="s">
        <v>295</v>
      </c>
      <c r="H203" s="209">
        <v>343.63900000000001</v>
      </c>
      <c r="I203" s="210"/>
      <c r="J203" s="211">
        <f>ROUND(I203*H203,2)</f>
        <v>0</v>
      </c>
      <c r="K203" s="207" t="s">
        <v>146</v>
      </c>
      <c r="L203" s="45"/>
      <c r="M203" s="212" t="s">
        <v>19</v>
      </c>
      <c r="N203" s="213" t="s">
        <v>43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147</v>
      </c>
      <c r="AT203" s="216" t="s">
        <v>142</v>
      </c>
      <c r="AU203" s="216" t="s">
        <v>148</v>
      </c>
      <c r="AY203" s="18" t="s">
        <v>140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148</v>
      </c>
      <c r="BK203" s="217">
        <f>ROUND(I203*H203,2)</f>
        <v>0</v>
      </c>
      <c r="BL203" s="18" t="s">
        <v>147</v>
      </c>
      <c r="BM203" s="216" t="s">
        <v>320</v>
      </c>
    </row>
    <row r="204" s="2" customFormat="1">
      <c r="A204" s="39"/>
      <c r="B204" s="40"/>
      <c r="C204" s="41"/>
      <c r="D204" s="218" t="s">
        <v>150</v>
      </c>
      <c r="E204" s="41"/>
      <c r="F204" s="219" t="s">
        <v>321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150</v>
      </c>
      <c r="AU204" s="18" t="s">
        <v>148</v>
      </c>
    </row>
    <row r="205" s="2" customFormat="1">
      <c r="A205" s="39"/>
      <c r="B205" s="40"/>
      <c r="C205" s="41"/>
      <c r="D205" s="223" t="s">
        <v>152</v>
      </c>
      <c r="E205" s="41"/>
      <c r="F205" s="224" t="s">
        <v>322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152</v>
      </c>
      <c r="AU205" s="18" t="s">
        <v>148</v>
      </c>
    </row>
    <row r="206" s="12" customFormat="1" ht="25.92" customHeight="1">
      <c r="A206" s="12"/>
      <c r="B206" s="189"/>
      <c r="C206" s="190"/>
      <c r="D206" s="191" t="s">
        <v>70</v>
      </c>
      <c r="E206" s="192" t="s">
        <v>323</v>
      </c>
      <c r="F206" s="192" t="s">
        <v>324</v>
      </c>
      <c r="G206" s="190"/>
      <c r="H206" s="190"/>
      <c r="I206" s="193"/>
      <c r="J206" s="194">
        <f>BK206</f>
        <v>0</v>
      </c>
      <c r="K206" s="190"/>
      <c r="L206" s="195"/>
      <c r="M206" s="196"/>
      <c r="N206" s="197"/>
      <c r="O206" s="197"/>
      <c r="P206" s="198">
        <f>P207+P224+P264+P274+P280</f>
        <v>0</v>
      </c>
      <c r="Q206" s="197"/>
      <c r="R206" s="198">
        <f>R207+R224+R264+R274+R280</f>
        <v>0</v>
      </c>
      <c r="S206" s="197"/>
      <c r="T206" s="199">
        <f>T207+T224+T264+T274+T280</f>
        <v>35.518863000000003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0" t="s">
        <v>148</v>
      </c>
      <c r="AT206" s="201" t="s">
        <v>70</v>
      </c>
      <c r="AU206" s="201" t="s">
        <v>71</v>
      </c>
      <c r="AY206" s="200" t="s">
        <v>140</v>
      </c>
      <c r="BK206" s="202">
        <f>BK207+BK224+BK264+BK274+BK280</f>
        <v>0</v>
      </c>
    </row>
    <row r="207" s="12" customFormat="1" ht="22.8" customHeight="1">
      <c r="A207" s="12"/>
      <c r="B207" s="189"/>
      <c r="C207" s="190"/>
      <c r="D207" s="191" t="s">
        <v>70</v>
      </c>
      <c r="E207" s="203" t="s">
        <v>325</v>
      </c>
      <c r="F207" s="203" t="s">
        <v>326</v>
      </c>
      <c r="G207" s="190"/>
      <c r="H207" s="190"/>
      <c r="I207" s="193"/>
      <c r="J207" s="204">
        <f>BK207</f>
        <v>0</v>
      </c>
      <c r="K207" s="190"/>
      <c r="L207" s="195"/>
      <c r="M207" s="196"/>
      <c r="N207" s="197"/>
      <c r="O207" s="197"/>
      <c r="P207" s="198">
        <f>SUM(P208:P223)</f>
        <v>0</v>
      </c>
      <c r="Q207" s="197"/>
      <c r="R207" s="198">
        <f>SUM(R208:R223)</f>
        <v>0</v>
      </c>
      <c r="S207" s="197"/>
      <c r="T207" s="199">
        <f>SUM(T208:T223)</f>
        <v>18.276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0" t="s">
        <v>148</v>
      </c>
      <c r="AT207" s="201" t="s">
        <v>70</v>
      </c>
      <c r="AU207" s="201" t="s">
        <v>79</v>
      </c>
      <c r="AY207" s="200" t="s">
        <v>140</v>
      </c>
      <c r="BK207" s="202">
        <f>SUM(BK208:BK223)</f>
        <v>0</v>
      </c>
    </row>
    <row r="208" s="2" customFormat="1" ht="24.15" customHeight="1">
      <c r="A208" s="39"/>
      <c r="B208" s="40"/>
      <c r="C208" s="205" t="s">
        <v>327</v>
      </c>
      <c r="D208" s="205" t="s">
        <v>142</v>
      </c>
      <c r="E208" s="206" t="s">
        <v>328</v>
      </c>
      <c r="F208" s="207" t="s">
        <v>329</v>
      </c>
      <c r="G208" s="208" t="s">
        <v>200</v>
      </c>
      <c r="H208" s="209">
        <v>402</v>
      </c>
      <c r="I208" s="210"/>
      <c r="J208" s="211">
        <f>ROUND(I208*H208,2)</f>
        <v>0</v>
      </c>
      <c r="K208" s="207" t="s">
        <v>146</v>
      </c>
      <c r="L208" s="45"/>
      <c r="M208" s="212" t="s">
        <v>19</v>
      </c>
      <c r="N208" s="213" t="s">
        <v>43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0.024</v>
      </c>
      <c r="T208" s="215">
        <f>S208*H208</f>
        <v>9.6479999999999997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276</v>
      </c>
      <c r="AT208" s="216" t="s">
        <v>142</v>
      </c>
      <c r="AU208" s="216" t="s">
        <v>148</v>
      </c>
      <c r="AY208" s="18" t="s">
        <v>140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148</v>
      </c>
      <c r="BK208" s="217">
        <f>ROUND(I208*H208,2)</f>
        <v>0</v>
      </c>
      <c r="BL208" s="18" t="s">
        <v>276</v>
      </c>
      <c r="BM208" s="216" t="s">
        <v>330</v>
      </c>
    </row>
    <row r="209" s="2" customFormat="1">
      <c r="A209" s="39"/>
      <c r="B209" s="40"/>
      <c r="C209" s="41"/>
      <c r="D209" s="218" t="s">
        <v>150</v>
      </c>
      <c r="E209" s="41"/>
      <c r="F209" s="219" t="s">
        <v>331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150</v>
      </c>
      <c r="AU209" s="18" t="s">
        <v>148</v>
      </c>
    </row>
    <row r="210" s="2" customFormat="1">
      <c r="A210" s="39"/>
      <c r="B210" s="40"/>
      <c r="C210" s="41"/>
      <c r="D210" s="223" t="s">
        <v>152</v>
      </c>
      <c r="E210" s="41"/>
      <c r="F210" s="224" t="s">
        <v>332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152</v>
      </c>
      <c r="AU210" s="18" t="s">
        <v>148</v>
      </c>
    </row>
    <row r="211" s="14" customFormat="1">
      <c r="A211" s="14"/>
      <c r="B211" s="236"/>
      <c r="C211" s="237"/>
      <c r="D211" s="218" t="s">
        <v>154</v>
      </c>
      <c r="E211" s="238" t="s">
        <v>19</v>
      </c>
      <c r="F211" s="239" t="s">
        <v>333</v>
      </c>
      <c r="G211" s="237"/>
      <c r="H211" s="238" t="s">
        <v>19</v>
      </c>
      <c r="I211" s="240"/>
      <c r="J211" s="237"/>
      <c r="K211" s="237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154</v>
      </c>
      <c r="AU211" s="245" t="s">
        <v>148</v>
      </c>
      <c r="AV211" s="14" t="s">
        <v>79</v>
      </c>
      <c r="AW211" s="14" t="s">
        <v>33</v>
      </c>
      <c r="AX211" s="14" t="s">
        <v>71</v>
      </c>
      <c r="AY211" s="245" t="s">
        <v>140</v>
      </c>
    </row>
    <row r="212" s="13" customFormat="1">
      <c r="A212" s="13"/>
      <c r="B212" s="225"/>
      <c r="C212" s="226"/>
      <c r="D212" s="218" t="s">
        <v>154</v>
      </c>
      <c r="E212" s="227" t="s">
        <v>19</v>
      </c>
      <c r="F212" s="228" t="s">
        <v>334</v>
      </c>
      <c r="G212" s="226"/>
      <c r="H212" s="229">
        <v>244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154</v>
      </c>
      <c r="AU212" s="235" t="s">
        <v>148</v>
      </c>
      <c r="AV212" s="13" t="s">
        <v>148</v>
      </c>
      <c r="AW212" s="13" t="s">
        <v>33</v>
      </c>
      <c r="AX212" s="13" t="s">
        <v>71</v>
      </c>
      <c r="AY212" s="235" t="s">
        <v>140</v>
      </c>
    </row>
    <row r="213" s="14" customFormat="1">
      <c r="A213" s="14"/>
      <c r="B213" s="236"/>
      <c r="C213" s="237"/>
      <c r="D213" s="218" t="s">
        <v>154</v>
      </c>
      <c r="E213" s="238" t="s">
        <v>19</v>
      </c>
      <c r="F213" s="239" t="s">
        <v>335</v>
      </c>
      <c r="G213" s="237"/>
      <c r="H213" s="238" t="s">
        <v>19</v>
      </c>
      <c r="I213" s="240"/>
      <c r="J213" s="237"/>
      <c r="K213" s="237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154</v>
      </c>
      <c r="AU213" s="245" t="s">
        <v>148</v>
      </c>
      <c r="AV213" s="14" t="s">
        <v>79</v>
      </c>
      <c r="AW213" s="14" t="s">
        <v>33</v>
      </c>
      <c r="AX213" s="14" t="s">
        <v>71</v>
      </c>
      <c r="AY213" s="245" t="s">
        <v>140</v>
      </c>
    </row>
    <row r="214" s="13" customFormat="1">
      <c r="A214" s="13"/>
      <c r="B214" s="225"/>
      <c r="C214" s="226"/>
      <c r="D214" s="218" t="s">
        <v>154</v>
      </c>
      <c r="E214" s="227" t="s">
        <v>19</v>
      </c>
      <c r="F214" s="228" t="s">
        <v>336</v>
      </c>
      <c r="G214" s="226"/>
      <c r="H214" s="229">
        <v>158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154</v>
      </c>
      <c r="AU214" s="235" t="s">
        <v>148</v>
      </c>
      <c r="AV214" s="13" t="s">
        <v>148</v>
      </c>
      <c r="AW214" s="13" t="s">
        <v>33</v>
      </c>
      <c r="AX214" s="13" t="s">
        <v>71</v>
      </c>
      <c r="AY214" s="235" t="s">
        <v>140</v>
      </c>
    </row>
    <row r="215" s="15" customFormat="1">
      <c r="A215" s="15"/>
      <c r="B215" s="246"/>
      <c r="C215" s="247"/>
      <c r="D215" s="218" t="s">
        <v>154</v>
      </c>
      <c r="E215" s="248" t="s">
        <v>19</v>
      </c>
      <c r="F215" s="249" t="s">
        <v>180</v>
      </c>
      <c r="G215" s="247"/>
      <c r="H215" s="250">
        <v>402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6" t="s">
        <v>154</v>
      </c>
      <c r="AU215" s="256" t="s">
        <v>148</v>
      </c>
      <c r="AV215" s="15" t="s">
        <v>147</v>
      </c>
      <c r="AW215" s="15" t="s">
        <v>33</v>
      </c>
      <c r="AX215" s="15" t="s">
        <v>79</v>
      </c>
      <c r="AY215" s="256" t="s">
        <v>140</v>
      </c>
    </row>
    <row r="216" s="2" customFormat="1" ht="16.5" customHeight="1">
      <c r="A216" s="39"/>
      <c r="B216" s="40"/>
      <c r="C216" s="205" t="s">
        <v>337</v>
      </c>
      <c r="D216" s="205" t="s">
        <v>142</v>
      </c>
      <c r="E216" s="206" t="s">
        <v>338</v>
      </c>
      <c r="F216" s="207" t="s">
        <v>339</v>
      </c>
      <c r="G216" s="208" t="s">
        <v>145</v>
      </c>
      <c r="H216" s="209">
        <v>244</v>
      </c>
      <c r="I216" s="210"/>
      <c r="J216" s="211">
        <f>ROUND(I216*H216,2)</f>
        <v>0</v>
      </c>
      <c r="K216" s="207" t="s">
        <v>146</v>
      </c>
      <c r="L216" s="45"/>
      <c r="M216" s="212" t="s">
        <v>19</v>
      </c>
      <c r="N216" s="213" t="s">
        <v>43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0.014999999999999999</v>
      </c>
      <c r="T216" s="215">
        <f>S216*H216</f>
        <v>3.6599999999999997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276</v>
      </c>
      <c r="AT216" s="216" t="s">
        <v>142</v>
      </c>
      <c r="AU216" s="216" t="s">
        <v>148</v>
      </c>
      <c r="AY216" s="18" t="s">
        <v>140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148</v>
      </c>
      <c r="BK216" s="217">
        <f>ROUND(I216*H216,2)</f>
        <v>0</v>
      </c>
      <c r="BL216" s="18" t="s">
        <v>276</v>
      </c>
      <c r="BM216" s="216" t="s">
        <v>340</v>
      </c>
    </row>
    <row r="217" s="2" customFormat="1">
      <c r="A217" s="39"/>
      <c r="B217" s="40"/>
      <c r="C217" s="41"/>
      <c r="D217" s="218" t="s">
        <v>150</v>
      </c>
      <c r="E217" s="41"/>
      <c r="F217" s="219" t="s">
        <v>341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150</v>
      </c>
      <c r="AU217" s="18" t="s">
        <v>148</v>
      </c>
    </row>
    <row r="218" s="2" customFormat="1">
      <c r="A218" s="39"/>
      <c r="B218" s="40"/>
      <c r="C218" s="41"/>
      <c r="D218" s="223" t="s">
        <v>152</v>
      </c>
      <c r="E218" s="41"/>
      <c r="F218" s="224" t="s">
        <v>342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152</v>
      </c>
      <c r="AU218" s="18" t="s">
        <v>148</v>
      </c>
    </row>
    <row r="219" s="2" customFormat="1" ht="21.75" customHeight="1">
      <c r="A219" s="39"/>
      <c r="B219" s="40"/>
      <c r="C219" s="205" t="s">
        <v>343</v>
      </c>
      <c r="D219" s="205" t="s">
        <v>142</v>
      </c>
      <c r="E219" s="206" t="s">
        <v>344</v>
      </c>
      <c r="F219" s="207" t="s">
        <v>345</v>
      </c>
      <c r="G219" s="208" t="s">
        <v>145</v>
      </c>
      <c r="H219" s="209">
        <v>276</v>
      </c>
      <c r="I219" s="210"/>
      <c r="J219" s="211">
        <f>ROUND(I219*H219,2)</f>
        <v>0</v>
      </c>
      <c r="K219" s="207" t="s">
        <v>146</v>
      </c>
      <c r="L219" s="45"/>
      <c r="M219" s="212" t="s">
        <v>19</v>
      </c>
      <c r="N219" s="213" t="s">
        <v>43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0.017999999999999999</v>
      </c>
      <c r="T219" s="215">
        <f>S219*H219</f>
        <v>4.968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276</v>
      </c>
      <c r="AT219" s="216" t="s">
        <v>142</v>
      </c>
      <c r="AU219" s="216" t="s">
        <v>148</v>
      </c>
      <c r="AY219" s="18" t="s">
        <v>140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148</v>
      </c>
      <c r="BK219" s="217">
        <f>ROUND(I219*H219,2)</f>
        <v>0</v>
      </c>
      <c r="BL219" s="18" t="s">
        <v>276</v>
      </c>
      <c r="BM219" s="216" t="s">
        <v>346</v>
      </c>
    </row>
    <row r="220" s="2" customFormat="1">
      <c r="A220" s="39"/>
      <c r="B220" s="40"/>
      <c r="C220" s="41"/>
      <c r="D220" s="218" t="s">
        <v>150</v>
      </c>
      <c r="E220" s="41"/>
      <c r="F220" s="219" t="s">
        <v>347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150</v>
      </c>
      <c r="AU220" s="18" t="s">
        <v>148</v>
      </c>
    </row>
    <row r="221" s="2" customFormat="1">
      <c r="A221" s="39"/>
      <c r="B221" s="40"/>
      <c r="C221" s="41"/>
      <c r="D221" s="223" t="s">
        <v>152</v>
      </c>
      <c r="E221" s="41"/>
      <c r="F221" s="224" t="s">
        <v>348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152</v>
      </c>
      <c r="AU221" s="18" t="s">
        <v>148</v>
      </c>
    </row>
    <row r="222" s="14" customFormat="1">
      <c r="A222" s="14"/>
      <c r="B222" s="236"/>
      <c r="C222" s="237"/>
      <c r="D222" s="218" t="s">
        <v>154</v>
      </c>
      <c r="E222" s="238" t="s">
        <v>19</v>
      </c>
      <c r="F222" s="239" t="s">
        <v>349</v>
      </c>
      <c r="G222" s="237"/>
      <c r="H222" s="238" t="s">
        <v>19</v>
      </c>
      <c r="I222" s="240"/>
      <c r="J222" s="237"/>
      <c r="K222" s="237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154</v>
      </c>
      <c r="AU222" s="245" t="s">
        <v>148</v>
      </c>
      <c r="AV222" s="14" t="s">
        <v>79</v>
      </c>
      <c r="AW222" s="14" t="s">
        <v>33</v>
      </c>
      <c r="AX222" s="14" t="s">
        <v>71</v>
      </c>
      <c r="AY222" s="245" t="s">
        <v>140</v>
      </c>
    </row>
    <row r="223" s="13" customFormat="1">
      <c r="A223" s="13"/>
      <c r="B223" s="225"/>
      <c r="C223" s="226"/>
      <c r="D223" s="218" t="s">
        <v>154</v>
      </c>
      <c r="E223" s="227" t="s">
        <v>19</v>
      </c>
      <c r="F223" s="228" t="s">
        <v>350</v>
      </c>
      <c r="G223" s="226"/>
      <c r="H223" s="229">
        <v>276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154</v>
      </c>
      <c r="AU223" s="235" t="s">
        <v>148</v>
      </c>
      <c r="AV223" s="13" t="s">
        <v>148</v>
      </c>
      <c r="AW223" s="13" t="s">
        <v>33</v>
      </c>
      <c r="AX223" s="13" t="s">
        <v>79</v>
      </c>
      <c r="AY223" s="235" t="s">
        <v>140</v>
      </c>
    </row>
    <row r="224" s="12" customFormat="1" ht="22.8" customHeight="1">
      <c r="A224" s="12"/>
      <c r="B224" s="189"/>
      <c r="C224" s="190"/>
      <c r="D224" s="191" t="s">
        <v>70</v>
      </c>
      <c r="E224" s="203" t="s">
        <v>351</v>
      </c>
      <c r="F224" s="203" t="s">
        <v>352</v>
      </c>
      <c r="G224" s="190"/>
      <c r="H224" s="190"/>
      <c r="I224" s="193"/>
      <c r="J224" s="204">
        <f>BK224</f>
        <v>0</v>
      </c>
      <c r="K224" s="190"/>
      <c r="L224" s="195"/>
      <c r="M224" s="196"/>
      <c r="N224" s="197"/>
      <c r="O224" s="197"/>
      <c r="P224" s="198">
        <f>SUM(P225:P263)</f>
        <v>0</v>
      </c>
      <c r="Q224" s="197"/>
      <c r="R224" s="198">
        <f>SUM(R225:R263)</f>
        <v>0</v>
      </c>
      <c r="S224" s="197"/>
      <c r="T224" s="199">
        <f>SUM(T225:T263)</f>
        <v>2.2528630000000001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0" t="s">
        <v>148</v>
      </c>
      <c r="AT224" s="201" t="s">
        <v>70</v>
      </c>
      <c r="AU224" s="201" t="s">
        <v>79</v>
      </c>
      <c r="AY224" s="200" t="s">
        <v>140</v>
      </c>
      <c r="BK224" s="202">
        <f>SUM(BK225:BK263)</f>
        <v>0</v>
      </c>
    </row>
    <row r="225" s="2" customFormat="1" ht="16.5" customHeight="1">
      <c r="A225" s="39"/>
      <c r="B225" s="40"/>
      <c r="C225" s="205" t="s">
        <v>353</v>
      </c>
      <c r="D225" s="205" t="s">
        <v>142</v>
      </c>
      <c r="E225" s="206" t="s">
        <v>354</v>
      </c>
      <c r="F225" s="207" t="s">
        <v>355</v>
      </c>
      <c r="G225" s="208" t="s">
        <v>145</v>
      </c>
      <c r="H225" s="209">
        <v>244</v>
      </c>
      <c r="I225" s="210"/>
      <c r="J225" s="211">
        <f>ROUND(I225*H225,2)</f>
        <v>0</v>
      </c>
      <c r="K225" s="207" t="s">
        <v>146</v>
      </c>
      <c r="L225" s="45"/>
      <c r="M225" s="212" t="s">
        <v>19</v>
      </c>
      <c r="N225" s="213" t="s">
        <v>43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0.00594</v>
      </c>
      <c r="T225" s="215">
        <f>S225*H225</f>
        <v>1.44936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276</v>
      </c>
      <c r="AT225" s="216" t="s">
        <v>142</v>
      </c>
      <c r="AU225" s="216" t="s">
        <v>148</v>
      </c>
      <c r="AY225" s="18" t="s">
        <v>140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148</v>
      </c>
      <c r="BK225" s="217">
        <f>ROUND(I225*H225,2)</f>
        <v>0</v>
      </c>
      <c r="BL225" s="18" t="s">
        <v>276</v>
      </c>
      <c r="BM225" s="216" t="s">
        <v>356</v>
      </c>
    </row>
    <row r="226" s="2" customFormat="1">
      <c r="A226" s="39"/>
      <c r="B226" s="40"/>
      <c r="C226" s="41"/>
      <c r="D226" s="218" t="s">
        <v>150</v>
      </c>
      <c r="E226" s="41"/>
      <c r="F226" s="219" t="s">
        <v>357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150</v>
      </c>
      <c r="AU226" s="18" t="s">
        <v>148</v>
      </c>
    </row>
    <row r="227" s="2" customFormat="1">
      <c r="A227" s="39"/>
      <c r="B227" s="40"/>
      <c r="C227" s="41"/>
      <c r="D227" s="223" t="s">
        <v>152</v>
      </c>
      <c r="E227" s="41"/>
      <c r="F227" s="224" t="s">
        <v>358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152</v>
      </c>
      <c r="AU227" s="18" t="s">
        <v>148</v>
      </c>
    </row>
    <row r="228" s="2" customFormat="1" ht="24.15" customHeight="1">
      <c r="A228" s="39"/>
      <c r="B228" s="40"/>
      <c r="C228" s="205" t="s">
        <v>359</v>
      </c>
      <c r="D228" s="205" t="s">
        <v>142</v>
      </c>
      <c r="E228" s="206" t="s">
        <v>360</v>
      </c>
      <c r="F228" s="207" t="s">
        <v>361</v>
      </c>
      <c r="G228" s="208" t="s">
        <v>200</v>
      </c>
      <c r="H228" s="209">
        <v>13.1</v>
      </c>
      <c r="I228" s="210"/>
      <c r="J228" s="211">
        <f>ROUND(I228*H228,2)</f>
        <v>0</v>
      </c>
      <c r="K228" s="207" t="s">
        <v>146</v>
      </c>
      <c r="L228" s="45"/>
      <c r="M228" s="212" t="s">
        <v>19</v>
      </c>
      <c r="N228" s="213" t="s">
        <v>43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0.0033800000000000002</v>
      </c>
      <c r="T228" s="215">
        <f>S228*H228</f>
        <v>0.044277999999999998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276</v>
      </c>
      <c r="AT228" s="216" t="s">
        <v>142</v>
      </c>
      <c r="AU228" s="216" t="s">
        <v>148</v>
      </c>
      <c r="AY228" s="18" t="s">
        <v>140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148</v>
      </c>
      <c r="BK228" s="217">
        <f>ROUND(I228*H228,2)</f>
        <v>0</v>
      </c>
      <c r="BL228" s="18" t="s">
        <v>276</v>
      </c>
      <c r="BM228" s="216" t="s">
        <v>362</v>
      </c>
    </row>
    <row r="229" s="2" customFormat="1">
      <c r="A229" s="39"/>
      <c r="B229" s="40"/>
      <c r="C229" s="41"/>
      <c r="D229" s="218" t="s">
        <v>150</v>
      </c>
      <c r="E229" s="41"/>
      <c r="F229" s="219" t="s">
        <v>363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150</v>
      </c>
      <c r="AU229" s="18" t="s">
        <v>148</v>
      </c>
    </row>
    <row r="230" s="2" customFormat="1">
      <c r="A230" s="39"/>
      <c r="B230" s="40"/>
      <c r="C230" s="41"/>
      <c r="D230" s="223" t="s">
        <v>152</v>
      </c>
      <c r="E230" s="41"/>
      <c r="F230" s="224" t="s">
        <v>364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152</v>
      </c>
      <c r="AU230" s="18" t="s">
        <v>148</v>
      </c>
    </row>
    <row r="231" s="13" customFormat="1">
      <c r="A231" s="13"/>
      <c r="B231" s="225"/>
      <c r="C231" s="226"/>
      <c r="D231" s="218" t="s">
        <v>154</v>
      </c>
      <c r="E231" s="227" t="s">
        <v>19</v>
      </c>
      <c r="F231" s="228" t="s">
        <v>365</v>
      </c>
      <c r="G231" s="226"/>
      <c r="H231" s="229">
        <v>13.1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154</v>
      </c>
      <c r="AU231" s="235" t="s">
        <v>148</v>
      </c>
      <c r="AV231" s="13" t="s">
        <v>148</v>
      </c>
      <c r="AW231" s="13" t="s">
        <v>33</v>
      </c>
      <c r="AX231" s="13" t="s">
        <v>79</v>
      </c>
      <c r="AY231" s="235" t="s">
        <v>140</v>
      </c>
    </row>
    <row r="232" s="2" customFormat="1" ht="24.15" customHeight="1">
      <c r="A232" s="39"/>
      <c r="B232" s="40"/>
      <c r="C232" s="205" t="s">
        <v>366</v>
      </c>
      <c r="D232" s="205" t="s">
        <v>142</v>
      </c>
      <c r="E232" s="206" t="s">
        <v>367</v>
      </c>
      <c r="F232" s="207" t="s">
        <v>368</v>
      </c>
      <c r="G232" s="208" t="s">
        <v>200</v>
      </c>
      <c r="H232" s="209">
        <v>37.600000000000001</v>
      </c>
      <c r="I232" s="210"/>
      <c r="J232" s="211">
        <f>ROUND(I232*H232,2)</f>
        <v>0</v>
      </c>
      <c r="K232" s="207" t="s">
        <v>146</v>
      </c>
      <c r="L232" s="45"/>
      <c r="M232" s="212" t="s">
        <v>19</v>
      </c>
      <c r="N232" s="213" t="s">
        <v>43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0.0033800000000000002</v>
      </c>
      <c r="T232" s="215">
        <f>S232*H232</f>
        <v>0.12708800000000001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276</v>
      </c>
      <c r="AT232" s="216" t="s">
        <v>142</v>
      </c>
      <c r="AU232" s="216" t="s">
        <v>148</v>
      </c>
      <c r="AY232" s="18" t="s">
        <v>140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148</v>
      </c>
      <c r="BK232" s="217">
        <f>ROUND(I232*H232,2)</f>
        <v>0</v>
      </c>
      <c r="BL232" s="18" t="s">
        <v>276</v>
      </c>
      <c r="BM232" s="216" t="s">
        <v>369</v>
      </c>
    </row>
    <row r="233" s="2" customFormat="1">
      <c r="A233" s="39"/>
      <c r="B233" s="40"/>
      <c r="C233" s="41"/>
      <c r="D233" s="218" t="s">
        <v>150</v>
      </c>
      <c r="E233" s="41"/>
      <c r="F233" s="219" t="s">
        <v>370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150</v>
      </c>
      <c r="AU233" s="18" t="s">
        <v>148</v>
      </c>
    </row>
    <row r="234" s="2" customFormat="1">
      <c r="A234" s="39"/>
      <c r="B234" s="40"/>
      <c r="C234" s="41"/>
      <c r="D234" s="223" t="s">
        <v>152</v>
      </c>
      <c r="E234" s="41"/>
      <c r="F234" s="224" t="s">
        <v>371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152</v>
      </c>
      <c r="AU234" s="18" t="s">
        <v>148</v>
      </c>
    </row>
    <row r="235" s="13" customFormat="1">
      <c r="A235" s="13"/>
      <c r="B235" s="225"/>
      <c r="C235" s="226"/>
      <c r="D235" s="218" t="s">
        <v>154</v>
      </c>
      <c r="E235" s="227" t="s">
        <v>19</v>
      </c>
      <c r="F235" s="228" t="s">
        <v>372</v>
      </c>
      <c r="G235" s="226"/>
      <c r="H235" s="229">
        <v>16.399999999999999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154</v>
      </c>
      <c r="AU235" s="235" t="s">
        <v>148</v>
      </c>
      <c r="AV235" s="13" t="s">
        <v>148</v>
      </c>
      <c r="AW235" s="13" t="s">
        <v>33</v>
      </c>
      <c r="AX235" s="13" t="s">
        <v>71</v>
      </c>
      <c r="AY235" s="235" t="s">
        <v>140</v>
      </c>
    </row>
    <row r="236" s="13" customFormat="1">
      <c r="A236" s="13"/>
      <c r="B236" s="225"/>
      <c r="C236" s="226"/>
      <c r="D236" s="218" t="s">
        <v>154</v>
      </c>
      <c r="E236" s="227" t="s">
        <v>19</v>
      </c>
      <c r="F236" s="228" t="s">
        <v>373</v>
      </c>
      <c r="G236" s="226"/>
      <c r="H236" s="229">
        <v>21.199999999999999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154</v>
      </c>
      <c r="AU236" s="235" t="s">
        <v>148</v>
      </c>
      <c r="AV236" s="13" t="s">
        <v>148</v>
      </c>
      <c r="AW236" s="13" t="s">
        <v>33</v>
      </c>
      <c r="AX236" s="13" t="s">
        <v>71</v>
      </c>
      <c r="AY236" s="235" t="s">
        <v>140</v>
      </c>
    </row>
    <row r="237" s="15" customFormat="1">
      <c r="A237" s="15"/>
      <c r="B237" s="246"/>
      <c r="C237" s="247"/>
      <c r="D237" s="218" t="s">
        <v>154</v>
      </c>
      <c r="E237" s="248" t="s">
        <v>19</v>
      </c>
      <c r="F237" s="249" t="s">
        <v>180</v>
      </c>
      <c r="G237" s="247"/>
      <c r="H237" s="250">
        <v>37.600000000000001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6" t="s">
        <v>154</v>
      </c>
      <c r="AU237" s="256" t="s">
        <v>148</v>
      </c>
      <c r="AV237" s="15" t="s">
        <v>147</v>
      </c>
      <c r="AW237" s="15" t="s">
        <v>33</v>
      </c>
      <c r="AX237" s="15" t="s">
        <v>79</v>
      </c>
      <c r="AY237" s="256" t="s">
        <v>140</v>
      </c>
    </row>
    <row r="238" s="2" customFormat="1" ht="16.5" customHeight="1">
      <c r="A238" s="39"/>
      <c r="B238" s="40"/>
      <c r="C238" s="205" t="s">
        <v>374</v>
      </c>
      <c r="D238" s="205" t="s">
        <v>142</v>
      </c>
      <c r="E238" s="206" t="s">
        <v>375</v>
      </c>
      <c r="F238" s="207" t="s">
        <v>376</v>
      </c>
      <c r="G238" s="208" t="s">
        <v>200</v>
      </c>
      <c r="H238" s="209">
        <v>8.4000000000000004</v>
      </c>
      <c r="I238" s="210"/>
      <c r="J238" s="211">
        <f>ROUND(I238*H238,2)</f>
        <v>0</v>
      </c>
      <c r="K238" s="207" t="s">
        <v>146</v>
      </c>
      <c r="L238" s="45"/>
      <c r="M238" s="212" t="s">
        <v>19</v>
      </c>
      <c r="N238" s="213" t="s">
        <v>43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0.00348</v>
      </c>
      <c r="T238" s="215">
        <f>S238*H238</f>
        <v>0.029232000000000001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276</v>
      </c>
      <c r="AT238" s="216" t="s">
        <v>142</v>
      </c>
      <c r="AU238" s="216" t="s">
        <v>148</v>
      </c>
      <c r="AY238" s="18" t="s">
        <v>140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148</v>
      </c>
      <c r="BK238" s="217">
        <f>ROUND(I238*H238,2)</f>
        <v>0</v>
      </c>
      <c r="BL238" s="18" t="s">
        <v>276</v>
      </c>
      <c r="BM238" s="216" t="s">
        <v>377</v>
      </c>
    </row>
    <row r="239" s="2" customFormat="1">
      <c r="A239" s="39"/>
      <c r="B239" s="40"/>
      <c r="C239" s="41"/>
      <c r="D239" s="218" t="s">
        <v>150</v>
      </c>
      <c r="E239" s="41"/>
      <c r="F239" s="219" t="s">
        <v>378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150</v>
      </c>
      <c r="AU239" s="18" t="s">
        <v>148</v>
      </c>
    </row>
    <row r="240" s="2" customFormat="1">
      <c r="A240" s="39"/>
      <c r="B240" s="40"/>
      <c r="C240" s="41"/>
      <c r="D240" s="223" t="s">
        <v>152</v>
      </c>
      <c r="E240" s="41"/>
      <c r="F240" s="224" t="s">
        <v>379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152</v>
      </c>
      <c r="AU240" s="18" t="s">
        <v>148</v>
      </c>
    </row>
    <row r="241" s="13" customFormat="1">
      <c r="A241" s="13"/>
      <c r="B241" s="225"/>
      <c r="C241" s="226"/>
      <c r="D241" s="218" t="s">
        <v>154</v>
      </c>
      <c r="E241" s="227" t="s">
        <v>19</v>
      </c>
      <c r="F241" s="228" t="s">
        <v>380</v>
      </c>
      <c r="G241" s="226"/>
      <c r="H241" s="229">
        <v>8.4000000000000004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154</v>
      </c>
      <c r="AU241" s="235" t="s">
        <v>148</v>
      </c>
      <c r="AV241" s="13" t="s">
        <v>148</v>
      </c>
      <c r="AW241" s="13" t="s">
        <v>33</v>
      </c>
      <c r="AX241" s="13" t="s">
        <v>79</v>
      </c>
      <c r="AY241" s="235" t="s">
        <v>140</v>
      </c>
    </row>
    <row r="242" s="2" customFormat="1" ht="21.75" customHeight="1">
      <c r="A242" s="39"/>
      <c r="B242" s="40"/>
      <c r="C242" s="205" t="s">
        <v>381</v>
      </c>
      <c r="D242" s="205" t="s">
        <v>142</v>
      </c>
      <c r="E242" s="206" t="s">
        <v>382</v>
      </c>
      <c r="F242" s="207" t="s">
        <v>383</v>
      </c>
      <c r="G242" s="208" t="s">
        <v>200</v>
      </c>
      <c r="H242" s="209">
        <v>67.5</v>
      </c>
      <c r="I242" s="210"/>
      <c r="J242" s="211">
        <f>ROUND(I242*H242,2)</f>
        <v>0</v>
      </c>
      <c r="K242" s="207" t="s">
        <v>146</v>
      </c>
      <c r="L242" s="45"/>
      <c r="M242" s="212" t="s">
        <v>19</v>
      </c>
      <c r="N242" s="213" t="s">
        <v>43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0.0017700000000000001</v>
      </c>
      <c r="T242" s="215">
        <f>S242*H242</f>
        <v>0.11947500000000001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276</v>
      </c>
      <c r="AT242" s="216" t="s">
        <v>142</v>
      </c>
      <c r="AU242" s="216" t="s">
        <v>148</v>
      </c>
      <c r="AY242" s="18" t="s">
        <v>140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148</v>
      </c>
      <c r="BK242" s="217">
        <f>ROUND(I242*H242,2)</f>
        <v>0</v>
      </c>
      <c r="BL242" s="18" t="s">
        <v>276</v>
      </c>
      <c r="BM242" s="216" t="s">
        <v>384</v>
      </c>
    </row>
    <row r="243" s="2" customFormat="1">
      <c r="A243" s="39"/>
      <c r="B243" s="40"/>
      <c r="C243" s="41"/>
      <c r="D243" s="218" t="s">
        <v>150</v>
      </c>
      <c r="E243" s="41"/>
      <c r="F243" s="219" t="s">
        <v>385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150</v>
      </c>
      <c r="AU243" s="18" t="s">
        <v>148</v>
      </c>
    </row>
    <row r="244" s="2" customFormat="1">
      <c r="A244" s="39"/>
      <c r="B244" s="40"/>
      <c r="C244" s="41"/>
      <c r="D244" s="223" t="s">
        <v>152</v>
      </c>
      <c r="E244" s="41"/>
      <c r="F244" s="224" t="s">
        <v>386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152</v>
      </c>
      <c r="AU244" s="18" t="s">
        <v>148</v>
      </c>
    </row>
    <row r="245" s="2" customFormat="1" ht="16.5" customHeight="1">
      <c r="A245" s="39"/>
      <c r="B245" s="40"/>
      <c r="C245" s="205" t="s">
        <v>387</v>
      </c>
      <c r="D245" s="205" t="s">
        <v>142</v>
      </c>
      <c r="E245" s="206" t="s">
        <v>388</v>
      </c>
      <c r="F245" s="207" t="s">
        <v>389</v>
      </c>
      <c r="G245" s="208" t="s">
        <v>390</v>
      </c>
      <c r="H245" s="209">
        <v>2</v>
      </c>
      <c r="I245" s="210"/>
      <c r="J245" s="211">
        <f>ROUND(I245*H245,2)</f>
        <v>0</v>
      </c>
      <c r="K245" s="207" t="s">
        <v>146</v>
      </c>
      <c r="L245" s="45"/>
      <c r="M245" s="212" t="s">
        <v>19</v>
      </c>
      <c r="N245" s="213" t="s">
        <v>43</v>
      </c>
      <c r="O245" s="85"/>
      <c r="P245" s="214">
        <f>O245*H245</f>
        <v>0</v>
      </c>
      <c r="Q245" s="214">
        <v>0</v>
      </c>
      <c r="R245" s="214">
        <f>Q245*H245</f>
        <v>0</v>
      </c>
      <c r="S245" s="214">
        <v>0.0090600000000000003</v>
      </c>
      <c r="T245" s="215">
        <f>S245*H245</f>
        <v>0.018120000000000001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276</v>
      </c>
      <c r="AT245" s="216" t="s">
        <v>142</v>
      </c>
      <c r="AU245" s="216" t="s">
        <v>148</v>
      </c>
      <c r="AY245" s="18" t="s">
        <v>140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148</v>
      </c>
      <c r="BK245" s="217">
        <f>ROUND(I245*H245,2)</f>
        <v>0</v>
      </c>
      <c r="BL245" s="18" t="s">
        <v>276</v>
      </c>
      <c r="BM245" s="216" t="s">
        <v>391</v>
      </c>
    </row>
    <row r="246" s="2" customFormat="1">
      <c r="A246" s="39"/>
      <c r="B246" s="40"/>
      <c r="C246" s="41"/>
      <c r="D246" s="218" t="s">
        <v>150</v>
      </c>
      <c r="E246" s="41"/>
      <c r="F246" s="219" t="s">
        <v>392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150</v>
      </c>
      <c r="AU246" s="18" t="s">
        <v>148</v>
      </c>
    </row>
    <row r="247" s="2" customFormat="1">
      <c r="A247" s="39"/>
      <c r="B247" s="40"/>
      <c r="C247" s="41"/>
      <c r="D247" s="223" t="s">
        <v>152</v>
      </c>
      <c r="E247" s="41"/>
      <c r="F247" s="224" t="s">
        <v>393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152</v>
      </c>
      <c r="AU247" s="18" t="s">
        <v>148</v>
      </c>
    </row>
    <row r="248" s="2" customFormat="1" ht="16.5" customHeight="1">
      <c r="A248" s="39"/>
      <c r="B248" s="40"/>
      <c r="C248" s="205" t="s">
        <v>394</v>
      </c>
      <c r="D248" s="205" t="s">
        <v>142</v>
      </c>
      <c r="E248" s="206" t="s">
        <v>395</v>
      </c>
      <c r="F248" s="207" t="s">
        <v>396</v>
      </c>
      <c r="G248" s="208" t="s">
        <v>200</v>
      </c>
      <c r="H248" s="209">
        <v>67.5</v>
      </c>
      <c r="I248" s="210"/>
      <c r="J248" s="211">
        <f>ROUND(I248*H248,2)</f>
        <v>0</v>
      </c>
      <c r="K248" s="207" t="s">
        <v>146</v>
      </c>
      <c r="L248" s="45"/>
      <c r="M248" s="212" t="s">
        <v>19</v>
      </c>
      <c r="N248" s="213" t="s">
        <v>43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0.002</v>
      </c>
      <c r="T248" s="215">
        <f>S248*H248</f>
        <v>0.13500000000000001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276</v>
      </c>
      <c r="AT248" s="216" t="s">
        <v>142</v>
      </c>
      <c r="AU248" s="216" t="s">
        <v>148</v>
      </c>
      <c r="AY248" s="18" t="s">
        <v>140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148</v>
      </c>
      <c r="BK248" s="217">
        <f>ROUND(I248*H248,2)</f>
        <v>0</v>
      </c>
      <c r="BL248" s="18" t="s">
        <v>276</v>
      </c>
      <c r="BM248" s="216" t="s">
        <v>397</v>
      </c>
    </row>
    <row r="249" s="2" customFormat="1">
      <c r="A249" s="39"/>
      <c r="B249" s="40"/>
      <c r="C249" s="41"/>
      <c r="D249" s="218" t="s">
        <v>150</v>
      </c>
      <c r="E249" s="41"/>
      <c r="F249" s="219" t="s">
        <v>398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150</v>
      </c>
      <c r="AU249" s="18" t="s">
        <v>148</v>
      </c>
    </row>
    <row r="250" s="2" customFormat="1">
      <c r="A250" s="39"/>
      <c r="B250" s="40"/>
      <c r="C250" s="41"/>
      <c r="D250" s="223" t="s">
        <v>152</v>
      </c>
      <c r="E250" s="41"/>
      <c r="F250" s="224" t="s">
        <v>399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152</v>
      </c>
      <c r="AU250" s="18" t="s">
        <v>148</v>
      </c>
    </row>
    <row r="251" s="2" customFormat="1" ht="16.5" customHeight="1">
      <c r="A251" s="39"/>
      <c r="B251" s="40"/>
      <c r="C251" s="205" t="s">
        <v>400</v>
      </c>
      <c r="D251" s="205" t="s">
        <v>142</v>
      </c>
      <c r="E251" s="206" t="s">
        <v>401</v>
      </c>
      <c r="F251" s="207" t="s">
        <v>402</v>
      </c>
      <c r="G251" s="208" t="s">
        <v>200</v>
      </c>
      <c r="H251" s="209">
        <v>29</v>
      </c>
      <c r="I251" s="210"/>
      <c r="J251" s="211">
        <f>ROUND(I251*H251,2)</f>
        <v>0</v>
      </c>
      <c r="K251" s="207" t="s">
        <v>146</v>
      </c>
      <c r="L251" s="45"/>
      <c r="M251" s="212" t="s">
        <v>19</v>
      </c>
      <c r="N251" s="213" t="s">
        <v>43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0.00167</v>
      </c>
      <c r="T251" s="215">
        <f>S251*H251</f>
        <v>0.048430000000000001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276</v>
      </c>
      <c r="AT251" s="216" t="s">
        <v>142</v>
      </c>
      <c r="AU251" s="216" t="s">
        <v>148</v>
      </c>
      <c r="AY251" s="18" t="s">
        <v>140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148</v>
      </c>
      <c r="BK251" s="217">
        <f>ROUND(I251*H251,2)</f>
        <v>0</v>
      </c>
      <c r="BL251" s="18" t="s">
        <v>276</v>
      </c>
      <c r="BM251" s="216" t="s">
        <v>403</v>
      </c>
    </row>
    <row r="252" s="2" customFormat="1">
      <c r="A252" s="39"/>
      <c r="B252" s="40"/>
      <c r="C252" s="41"/>
      <c r="D252" s="218" t="s">
        <v>150</v>
      </c>
      <c r="E252" s="41"/>
      <c r="F252" s="219" t="s">
        <v>404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150</v>
      </c>
      <c r="AU252" s="18" t="s">
        <v>148</v>
      </c>
    </row>
    <row r="253" s="2" customFormat="1">
      <c r="A253" s="39"/>
      <c r="B253" s="40"/>
      <c r="C253" s="41"/>
      <c r="D253" s="223" t="s">
        <v>152</v>
      </c>
      <c r="E253" s="41"/>
      <c r="F253" s="224" t="s">
        <v>405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152</v>
      </c>
      <c r="AU253" s="18" t="s">
        <v>148</v>
      </c>
    </row>
    <row r="254" s="13" customFormat="1">
      <c r="A254" s="13"/>
      <c r="B254" s="225"/>
      <c r="C254" s="226"/>
      <c r="D254" s="218" t="s">
        <v>154</v>
      </c>
      <c r="E254" s="227" t="s">
        <v>19</v>
      </c>
      <c r="F254" s="228" t="s">
        <v>406</v>
      </c>
      <c r="G254" s="226"/>
      <c r="H254" s="229">
        <v>22.399999999999999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154</v>
      </c>
      <c r="AU254" s="235" t="s">
        <v>148</v>
      </c>
      <c r="AV254" s="13" t="s">
        <v>148</v>
      </c>
      <c r="AW254" s="13" t="s">
        <v>33</v>
      </c>
      <c r="AX254" s="13" t="s">
        <v>71</v>
      </c>
      <c r="AY254" s="235" t="s">
        <v>140</v>
      </c>
    </row>
    <row r="255" s="13" customFormat="1">
      <c r="A255" s="13"/>
      <c r="B255" s="225"/>
      <c r="C255" s="226"/>
      <c r="D255" s="218" t="s">
        <v>154</v>
      </c>
      <c r="E255" s="227" t="s">
        <v>19</v>
      </c>
      <c r="F255" s="228" t="s">
        <v>407</v>
      </c>
      <c r="G255" s="226"/>
      <c r="H255" s="229">
        <v>4.7999999999999998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154</v>
      </c>
      <c r="AU255" s="235" t="s">
        <v>148</v>
      </c>
      <c r="AV255" s="13" t="s">
        <v>148</v>
      </c>
      <c r="AW255" s="13" t="s">
        <v>33</v>
      </c>
      <c r="AX255" s="13" t="s">
        <v>71</v>
      </c>
      <c r="AY255" s="235" t="s">
        <v>140</v>
      </c>
    </row>
    <row r="256" s="13" customFormat="1">
      <c r="A256" s="13"/>
      <c r="B256" s="225"/>
      <c r="C256" s="226"/>
      <c r="D256" s="218" t="s">
        <v>154</v>
      </c>
      <c r="E256" s="227" t="s">
        <v>19</v>
      </c>
      <c r="F256" s="228" t="s">
        <v>408</v>
      </c>
      <c r="G256" s="226"/>
      <c r="H256" s="229">
        <v>1.8</v>
      </c>
      <c r="I256" s="230"/>
      <c r="J256" s="226"/>
      <c r="K256" s="226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154</v>
      </c>
      <c r="AU256" s="235" t="s">
        <v>148</v>
      </c>
      <c r="AV256" s="13" t="s">
        <v>148</v>
      </c>
      <c r="AW256" s="13" t="s">
        <v>33</v>
      </c>
      <c r="AX256" s="13" t="s">
        <v>71</v>
      </c>
      <c r="AY256" s="235" t="s">
        <v>140</v>
      </c>
    </row>
    <row r="257" s="15" customFormat="1">
      <c r="A257" s="15"/>
      <c r="B257" s="246"/>
      <c r="C257" s="247"/>
      <c r="D257" s="218" t="s">
        <v>154</v>
      </c>
      <c r="E257" s="248" t="s">
        <v>19</v>
      </c>
      <c r="F257" s="249" t="s">
        <v>180</v>
      </c>
      <c r="G257" s="247"/>
      <c r="H257" s="250">
        <v>29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6" t="s">
        <v>154</v>
      </c>
      <c r="AU257" s="256" t="s">
        <v>148</v>
      </c>
      <c r="AV257" s="15" t="s">
        <v>147</v>
      </c>
      <c r="AW257" s="15" t="s">
        <v>33</v>
      </c>
      <c r="AX257" s="15" t="s">
        <v>79</v>
      </c>
      <c r="AY257" s="256" t="s">
        <v>140</v>
      </c>
    </row>
    <row r="258" s="2" customFormat="1" ht="16.5" customHeight="1">
      <c r="A258" s="39"/>
      <c r="B258" s="40"/>
      <c r="C258" s="205" t="s">
        <v>409</v>
      </c>
      <c r="D258" s="205" t="s">
        <v>142</v>
      </c>
      <c r="E258" s="206" t="s">
        <v>410</v>
      </c>
      <c r="F258" s="207" t="s">
        <v>411</v>
      </c>
      <c r="G258" s="208" t="s">
        <v>200</v>
      </c>
      <c r="H258" s="209">
        <v>67.5</v>
      </c>
      <c r="I258" s="210"/>
      <c r="J258" s="211">
        <f>ROUND(I258*H258,2)</f>
        <v>0</v>
      </c>
      <c r="K258" s="207" t="s">
        <v>146</v>
      </c>
      <c r="L258" s="45"/>
      <c r="M258" s="212" t="s">
        <v>19</v>
      </c>
      <c r="N258" s="213" t="s">
        <v>43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0.0025999999999999999</v>
      </c>
      <c r="T258" s="215">
        <f>S258*H258</f>
        <v>0.17549999999999999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276</v>
      </c>
      <c r="AT258" s="216" t="s">
        <v>142</v>
      </c>
      <c r="AU258" s="216" t="s">
        <v>148</v>
      </c>
      <c r="AY258" s="18" t="s">
        <v>140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148</v>
      </c>
      <c r="BK258" s="217">
        <f>ROUND(I258*H258,2)</f>
        <v>0</v>
      </c>
      <c r="BL258" s="18" t="s">
        <v>276</v>
      </c>
      <c r="BM258" s="216" t="s">
        <v>412</v>
      </c>
    </row>
    <row r="259" s="2" customFormat="1">
      <c r="A259" s="39"/>
      <c r="B259" s="40"/>
      <c r="C259" s="41"/>
      <c r="D259" s="218" t="s">
        <v>150</v>
      </c>
      <c r="E259" s="41"/>
      <c r="F259" s="219" t="s">
        <v>413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150</v>
      </c>
      <c r="AU259" s="18" t="s">
        <v>148</v>
      </c>
    </row>
    <row r="260" s="2" customFormat="1">
      <c r="A260" s="39"/>
      <c r="B260" s="40"/>
      <c r="C260" s="41"/>
      <c r="D260" s="223" t="s">
        <v>152</v>
      </c>
      <c r="E260" s="41"/>
      <c r="F260" s="224" t="s">
        <v>414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152</v>
      </c>
      <c r="AU260" s="18" t="s">
        <v>148</v>
      </c>
    </row>
    <row r="261" s="2" customFormat="1" ht="16.5" customHeight="1">
      <c r="A261" s="39"/>
      <c r="B261" s="40"/>
      <c r="C261" s="205" t="s">
        <v>415</v>
      </c>
      <c r="D261" s="205" t="s">
        <v>142</v>
      </c>
      <c r="E261" s="206" t="s">
        <v>416</v>
      </c>
      <c r="F261" s="207" t="s">
        <v>417</v>
      </c>
      <c r="G261" s="208" t="s">
        <v>200</v>
      </c>
      <c r="H261" s="209">
        <v>27</v>
      </c>
      <c r="I261" s="210"/>
      <c r="J261" s="211">
        <f>ROUND(I261*H261,2)</f>
        <v>0</v>
      </c>
      <c r="K261" s="207" t="s">
        <v>146</v>
      </c>
      <c r="L261" s="45"/>
      <c r="M261" s="212" t="s">
        <v>19</v>
      </c>
      <c r="N261" s="213" t="s">
        <v>43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0.0039399999999999999</v>
      </c>
      <c r="T261" s="215">
        <f>S261*H261</f>
        <v>0.10638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276</v>
      </c>
      <c r="AT261" s="216" t="s">
        <v>142</v>
      </c>
      <c r="AU261" s="216" t="s">
        <v>148</v>
      </c>
      <c r="AY261" s="18" t="s">
        <v>140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148</v>
      </c>
      <c r="BK261" s="217">
        <f>ROUND(I261*H261,2)</f>
        <v>0</v>
      </c>
      <c r="BL261" s="18" t="s">
        <v>276</v>
      </c>
      <c r="BM261" s="216" t="s">
        <v>418</v>
      </c>
    </row>
    <row r="262" s="2" customFormat="1">
      <c r="A262" s="39"/>
      <c r="B262" s="40"/>
      <c r="C262" s="41"/>
      <c r="D262" s="218" t="s">
        <v>150</v>
      </c>
      <c r="E262" s="41"/>
      <c r="F262" s="219" t="s">
        <v>419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150</v>
      </c>
      <c r="AU262" s="18" t="s">
        <v>148</v>
      </c>
    </row>
    <row r="263" s="2" customFormat="1">
      <c r="A263" s="39"/>
      <c r="B263" s="40"/>
      <c r="C263" s="41"/>
      <c r="D263" s="223" t="s">
        <v>152</v>
      </c>
      <c r="E263" s="41"/>
      <c r="F263" s="224" t="s">
        <v>420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152</v>
      </c>
      <c r="AU263" s="18" t="s">
        <v>148</v>
      </c>
    </row>
    <row r="264" s="12" customFormat="1" ht="22.8" customHeight="1">
      <c r="A264" s="12"/>
      <c r="B264" s="189"/>
      <c r="C264" s="190"/>
      <c r="D264" s="191" t="s">
        <v>70</v>
      </c>
      <c r="E264" s="203" t="s">
        <v>421</v>
      </c>
      <c r="F264" s="203" t="s">
        <v>422</v>
      </c>
      <c r="G264" s="190"/>
      <c r="H264" s="190"/>
      <c r="I264" s="193"/>
      <c r="J264" s="204">
        <f>BK264</f>
        <v>0</v>
      </c>
      <c r="K264" s="190"/>
      <c r="L264" s="195"/>
      <c r="M264" s="196"/>
      <c r="N264" s="197"/>
      <c r="O264" s="197"/>
      <c r="P264" s="198">
        <f>SUM(P265:P273)</f>
        <v>0</v>
      </c>
      <c r="Q264" s="197"/>
      <c r="R264" s="198">
        <f>SUM(R265:R273)</f>
        <v>0</v>
      </c>
      <c r="S264" s="197"/>
      <c r="T264" s="199">
        <f>SUM(T265:T273)</f>
        <v>2.3012000000000001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0" t="s">
        <v>148</v>
      </c>
      <c r="AT264" s="201" t="s">
        <v>70</v>
      </c>
      <c r="AU264" s="201" t="s">
        <v>79</v>
      </c>
      <c r="AY264" s="200" t="s">
        <v>140</v>
      </c>
      <c r="BK264" s="202">
        <f>SUM(BK265:BK273)</f>
        <v>0</v>
      </c>
    </row>
    <row r="265" s="2" customFormat="1" ht="24.15" customHeight="1">
      <c r="A265" s="39"/>
      <c r="B265" s="40"/>
      <c r="C265" s="205" t="s">
        <v>423</v>
      </c>
      <c r="D265" s="205" t="s">
        <v>142</v>
      </c>
      <c r="E265" s="206" t="s">
        <v>424</v>
      </c>
      <c r="F265" s="207" t="s">
        <v>425</v>
      </c>
      <c r="G265" s="208" t="s">
        <v>390</v>
      </c>
      <c r="H265" s="209">
        <v>18</v>
      </c>
      <c r="I265" s="210"/>
      <c r="J265" s="211">
        <f>ROUND(I265*H265,2)</f>
        <v>0</v>
      </c>
      <c r="K265" s="207" t="s">
        <v>146</v>
      </c>
      <c r="L265" s="45"/>
      <c r="M265" s="212" t="s">
        <v>19</v>
      </c>
      <c r="N265" s="213" t="s">
        <v>43</v>
      </c>
      <c r="O265" s="85"/>
      <c r="P265" s="214">
        <f>O265*H265</f>
        <v>0</v>
      </c>
      <c r="Q265" s="214">
        <v>0</v>
      </c>
      <c r="R265" s="214">
        <f>Q265*H265</f>
        <v>0</v>
      </c>
      <c r="S265" s="214">
        <v>0.0050000000000000001</v>
      </c>
      <c r="T265" s="215">
        <f>S265*H265</f>
        <v>0.089999999999999997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276</v>
      </c>
      <c r="AT265" s="216" t="s">
        <v>142</v>
      </c>
      <c r="AU265" s="216" t="s">
        <v>148</v>
      </c>
      <c r="AY265" s="18" t="s">
        <v>140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148</v>
      </c>
      <c r="BK265" s="217">
        <f>ROUND(I265*H265,2)</f>
        <v>0</v>
      </c>
      <c r="BL265" s="18" t="s">
        <v>276</v>
      </c>
      <c r="BM265" s="216" t="s">
        <v>426</v>
      </c>
    </row>
    <row r="266" s="2" customFormat="1">
      <c r="A266" s="39"/>
      <c r="B266" s="40"/>
      <c r="C266" s="41"/>
      <c r="D266" s="218" t="s">
        <v>150</v>
      </c>
      <c r="E266" s="41"/>
      <c r="F266" s="219" t="s">
        <v>427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150</v>
      </c>
      <c r="AU266" s="18" t="s">
        <v>148</v>
      </c>
    </row>
    <row r="267" s="2" customFormat="1">
      <c r="A267" s="39"/>
      <c r="B267" s="40"/>
      <c r="C267" s="41"/>
      <c r="D267" s="223" t="s">
        <v>152</v>
      </c>
      <c r="E267" s="41"/>
      <c r="F267" s="224" t="s">
        <v>428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152</v>
      </c>
      <c r="AU267" s="18" t="s">
        <v>148</v>
      </c>
    </row>
    <row r="268" s="2" customFormat="1" ht="24.15" customHeight="1">
      <c r="A268" s="39"/>
      <c r="B268" s="40"/>
      <c r="C268" s="205" t="s">
        <v>429</v>
      </c>
      <c r="D268" s="205" t="s">
        <v>142</v>
      </c>
      <c r="E268" s="206" t="s">
        <v>430</v>
      </c>
      <c r="F268" s="207" t="s">
        <v>431</v>
      </c>
      <c r="G268" s="208" t="s">
        <v>390</v>
      </c>
      <c r="H268" s="209">
        <v>8</v>
      </c>
      <c r="I268" s="210"/>
      <c r="J268" s="211">
        <f>ROUND(I268*H268,2)</f>
        <v>0</v>
      </c>
      <c r="K268" s="207" t="s">
        <v>146</v>
      </c>
      <c r="L268" s="45"/>
      <c r="M268" s="212" t="s">
        <v>19</v>
      </c>
      <c r="N268" s="213" t="s">
        <v>43</v>
      </c>
      <c r="O268" s="85"/>
      <c r="P268" s="214">
        <f>O268*H268</f>
        <v>0</v>
      </c>
      <c r="Q268" s="214">
        <v>0</v>
      </c>
      <c r="R268" s="214">
        <f>Q268*H268</f>
        <v>0</v>
      </c>
      <c r="S268" s="214">
        <v>0.16600000000000001</v>
      </c>
      <c r="T268" s="215">
        <f>S268*H268</f>
        <v>1.3280000000000001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276</v>
      </c>
      <c r="AT268" s="216" t="s">
        <v>142</v>
      </c>
      <c r="AU268" s="216" t="s">
        <v>148</v>
      </c>
      <c r="AY268" s="18" t="s">
        <v>140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148</v>
      </c>
      <c r="BK268" s="217">
        <f>ROUND(I268*H268,2)</f>
        <v>0</v>
      </c>
      <c r="BL268" s="18" t="s">
        <v>276</v>
      </c>
      <c r="BM268" s="216" t="s">
        <v>432</v>
      </c>
    </row>
    <row r="269" s="2" customFormat="1">
      <c r="A269" s="39"/>
      <c r="B269" s="40"/>
      <c r="C269" s="41"/>
      <c r="D269" s="218" t="s">
        <v>150</v>
      </c>
      <c r="E269" s="41"/>
      <c r="F269" s="219" t="s">
        <v>433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150</v>
      </c>
      <c r="AU269" s="18" t="s">
        <v>148</v>
      </c>
    </row>
    <row r="270" s="2" customFormat="1">
      <c r="A270" s="39"/>
      <c r="B270" s="40"/>
      <c r="C270" s="41"/>
      <c r="D270" s="223" t="s">
        <v>152</v>
      </c>
      <c r="E270" s="41"/>
      <c r="F270" s="224" t="s">
        <v>434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152</v>
      </c>
      <c r="AU270" s="18" t="s">
        <v>148</v>
      </c>
    </row>
    <row r="271" s="2" customFormat="1" ht="24.15" customHeight="1">
      <c r="A271" s="39"/>
      <c r="B271" s="40"/>
      <c r="C271" s="205" t="s">
        <v>435</v>
      </c>
      <c r="D271" s="205" t="s">
        <v>142</v>
      </c>
      <c r="E271" s="206" t="s">
        <v>436</v>
      </c>
      <c r="F271" s="207" t="s">
        <v>437</v>
      </c>
      <c r="G271" s="208" t="s">
        <v>390</v>
      </c>
      <c r="H271" s="209">
        <v>8</v>
      </c>
      <c r="I271" s="210"/>
      <c r="J271" s="211">
        <f>ROUND(I271*H271,2)</f>
        <v>0</v>
      </c>
      <c r="K271" s="207" t="s">
        <v>146</v>
      </c>
      <c r="L271" s="45"/>
      <c r="M271" s="212" t="s">
        <v>19</v>
      </c>
      <c r="N271" s="213" t="s">
        <v>43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0.1104</v>
      </c>
      <c r="T271" s="215">
        <f>S271*H271</f>
        <v>0.88319999999999999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276</v>
      </c>
      <c r="AT271" s="216" t="s">
        <v>142</v>
      </c>
      <c r="AU271" s="216" t="s">
        <v>148</v>
      </c>
      <c r="AY271" s="18" t="s">
        <v>140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148</v>
      </c>
      <c r="BK271" s="217">
        <f>ROUND(I271*H271,2)</f>
        <v>0</v>
      </c>
      <c r="BL271" s="18" t="s">
        <v>276</v>
      </c>
      <c r="BM271" s="216" t="s">
        <v>438</v>
      </c>
    </row>
    <row r="272" s="2" customFormat="1">
      <c r="A272" s="39"/>
      <c r="B272" s="40"/>
      <c r="C272" s="41"/>
      <c r="D272" s="218" t="s">
        <v>150</v>
      </c>
      <c r="E272" s="41"/>
      <c r="F272" s="219" t="s">
        <v>439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150</v>
      </c>
      <c r="AU272" s="18" t="s">
        <v>148</v>
      </c>
    </row>
    <row r="273" s="2" customFormat="1">
      <c r="A273" s="39"/>
      <c r="B273" s="40"/>
      <c r="C273" s="41"/>
      <c r="D273" s="223" t="s">
        <v>152</v>
      </c>
      <c r="E273" s="41"/>
      <c r="F273" s="224" t="s">
        <v>440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152</v>
      </c>
      <c r="AU273" s="18" t="s">
        <v>148</v>
      </c>
    </row>
    <row r="274" s="12" customFormat="1" ht="22.8" customHeight="1">
      <c r="A274" s="12"/>
      <c r="B274" s="189"/>
      <c r="C274" s="190"/>
      <c r="D274" s="191" t="s">
        <v>70</v>
      </c>
      <c r="E274" s="203" t="s">
        <v>441</v>
      </c>
      <c r="F274" s="203" t="s">
        <v>442</v>
      </c>
      <c r="G274" s="190"/>
      <c r="H274" s="190"/>
      <c r="I274" s="193"/>
      <c r="J274" s="204">
        <f>BK274</f>
        <v>0</v>
      </c>
      <c r="K274" s="190"/>
      <c r="L274" s="195"/>
      <c r="M274" s="196"/>
      <c r="N274" s="197"/>
      <c r="O274" s="197"/>
      <c r="P274" s="198">
        <f>SUM(P275:P279)</f>
        <v>0</v>
      </c>
      <c r="Q274" s="197"/>
      <c r="R274" s="198">
        <f>SUM(R275:R279)</f>
        <v>0</v>
      </c>
      <c r="S274" s="197"/>
      <c r="T274" s="199">
        <f>SUM(T275:T279)</f>
        <v>11.856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0" t="s">
        <v>148</v>
      </c>
      <c r="AT274" s="201" t="s">
        <v>70</v>
      </c>
      <c r="AU274" s="201" t="s">
        <v>79</v>
      </c>
      <c r="AY274" s="200" t="s">
        <v>140</v>
      </c>
      <c r="BK274" s="202">
        <f>SUM(BK275:BK279)</f>
        <v>0</v>
      </c>
    </row>
    <row r="275" s="2" customFormat="1" ht="24.15" customHeight="1">
      <c r="A275" s="39"/>
      <c r="B275" s="40"/>
      <c r="C275" s="205" t="s">
        <v>443</v>
      </c>
      <c r="D275" s="205" t="s">
        <v>142</v>
      </c>
      <c r="E275" s="206" t="s">
        <v>444</v>
      </c>
      <c r="F275" s="207" t="s">
        <v>445</v>
      </c>
      <c r="G275" s="208" t="s">
        <v>145</v>
      </c>
      <c r="H275" s="209">
        <v>156</v>
      </c>
      <c r="I275" s="210"/>
      <c r="J275" s="211">
        <f>ROUND(I275*H275,2)</f>
        <v>0</v>
      </c>
      <c r="K275" s="207" t="s">
        <v>146</v>
      </c>
      <c r="L275" s="45"/>
      <c r="M275" s="212" t="s">
        <v>19</v>
      </c>
      <c r="N275" s="213" t="s">
        <v>43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0.075999999999999998</v>
      </c>
      <c r="T275" s="215">
        <f>S275*H275</f>
        <v>11.856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276</v>
      </c>
      <c r="AT275" s="216" t="s">
        <v>142</v>
      </c>
      <c r="AU275" s="216" t="s">
        <v>148</v>
      </c>
      <c r="AY275" s="18" t="s">
        <v>140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148</v>
      </c>
      <c r="BK275" s="217">
        <f>ROUND(I275*H275,2)</f>
        <v>0</v>
      </c>
      <c r="BL275" s="18" t="s">
        <v>276</v>
      </c>
      <c r="BM275" s="216" t="s">
        <v>446</v>
      </c>
    </row>
    <row r="276" s="2" customFormat="1">
      <c r="A276" s="39"/>
      <c r="B276" s="40"/>
      <c r="C276" s="41"/>
      <c r="D276" s="218" t="s">
        <v>150</v>
      </c>
      <c r="E276" s="41"/>
      <c r="F276" s="219" t="s">
        <v>447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150</v>
      </c>
      <c r="AU276" s="18" t="s">
        <v>148</v>
      </c>
    </row>
    <row r="277" s="2" customFormat="1">
      <c r="A277" s="39"/>
      <c r="B277" s="40"/>
      <c r="C277" s="41"/>
      <c r="D277" s="223" t="s">
        <v>152</v>
      </c>
      <c r="E277" s="41"/>
      <c r="F277" s="224" t="s">
        <v>448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152</v>
      </c>
      <c r="AU277" s="18" t="s">
        <v>148</v>
      </c>
    </row>
    <row r="278" s="14" customFormat="1">
      <c r="A278" s="14"/>
      <c r="B278" s="236"/>
      <c r="C278" s="237"/>
      <c r="D278" s="218" t="s">
        <v>154</v>
      </c>
      <c r="E278" s="238" t="s">
        <v>19</v>
      </c>
      <c r="F278" s="239" t="s">
        <v>449</v>
      </c>
      <c r="G278" s="237"/>
      <c r="H278" s="238" t="s">
        <v>19</v>
      </c>
      <c r="I278" s="240"/>
      <c r="J278" s="237"/>
      <c r="K278" s="237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154</v>
      </c>
      <c r="AU278" s="245" t="s">
        <v>148</v>
      </c>
      <c r="AV278" s="14" t="s">
        <v>79</v>
      </c>
      <c r="AW278" s="14" t="s">
        <v>33</v>
      </c>
      <c r="AX278" s="14" t="s">
        <v>71</v>
      </c>
      <c r="AY278" s="245" t="s">
        <v>140</v>
      </c>
    </row>
    <row r="279" s="13" customFormat="1">
      <c r="A279" s="13"/>
      <c r="B279" s="225"/>
      <c r="C279" s="226"/>
      <c r="D279" s="218" t="s">
        <v>154</v>
      </c>
      <c r="E279" s="227" t="s">
        <v>19</v>
      </c>
      <c r="F279" s="228" t="s">
        <v>450</v>
      </c>
      <c r="G279" s="226"/>
      <c r="H279" s="229">
        <v>156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154</v>
      </c>
      <c r="AU279" s="235" t="s">
        <v>148</v>
      </c>
      <c r="AV279" s="13" t="s">
        <v>148</v>
      </c>
      <c r="AW279" s="13" t="s">
        <v>33</v>
      </c>
      <c r="AX279" s="13" t="s">
        <v>79</v>
      </c>
      <c r="AY279" s="235" t="s">
        <v>140</v>
      </c>
    </row>
    <row r="280" s="12" customFormat="1" ht="22.8" customHeight="1">
      <c r="A280" s="12"/>
      <c r="B280" s="189"/>
      <c r="C280" s="190"/>
      <c r="D280" s="191" t="s">
        <v>70</v>
      </c>
      <c r="E280" s="203" t="s">
        <v>451</v>
      </c>
      <c r="F280" s="203" t="s">
        <v>452</v>
      </c>
      <c r="G280" s="190"/>
      <c r="H280" s="190"/>
      <c r="I280" s="193"/>
      <c r="J280" s="204">
        <f>BK280</f>
        <v>0</v>
      </c>
      <c r="K280" s="190"/>
      <c r="L280" s="195"/>
      <c r="M280" s="196"/>
      <c r="N280" s="197"/>
      <c r="O280" s="197"/>
      <c r="P280" s="198">
        <f>SUM(P281:P290)</f>
        <v>0</v>
      </c>
      <c r="Q280" s="197"/>
      <c r="R280" s="198">
        <f>SUM(R281:R290)</f>
        <v>0</v>
      </c>
      <c r="S280" s="197"/>
      <c r="T280" s="199">
        <f>SUM(T281:T290)</f>
        <v>0.83279999999999998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0" t="s">
        <v>148</v>
      </c>
      <c r="AT280" s="201" t="s">
        <v>70</v>
      </c>
      <c r="AU280" s="201" t="s">
        <v>79</v>
      </c>
      <c r="AY280" s="200" t="s">
        <v>140</v>
      </c>
      <c r="BK280" s="202">
        <f>SUM(BK281:BK290)</f>
        <v>0</v>
      </c>
    </row>
    <row r="281" s="2" customFormat="1" ht="24.15" customHeight="1">
      <c r="A281" s="39"/>
      <c r="B281" s="40"/>
      <c r="C281" s="205" t="s">
        <v>453</v>
      </c>
      <c r="D281" s="205" t="s">
        <v>142</v>
      </c>
      <c r="E281" s="206" t="s">
        <v>454</v>
      </c>
      <c r="F281" s="207" t="s">
        <v>455</v>
      </c>
      <c r="G281" s="208" t="s">
        <v>145</v>
      </c>
      <c r="H281" s="209">
        <v>244</v>
      </c>
      <c r="I281" s="210"/>
      <c r="J281" s="211">
        <f>ROUND(I281*H281,2)</f>
        <v>0</v>
      </c>
      <c r="K281" s="207" t="s">
        <v>146</v>
      </c>
      <c r="L281" s="45"/>
      <c r="M281" s="212" t="s">
        <v>19</v>
      </c>
      <c r="N281" s="213" t="s">
        <v>43</v>
      </c>
      <c r="O281" s="85"/>
      <c r="P281" s="214">
        <f>O281*H281</f>
        <v>0</v>
      </c>
      <c r="Q281" s="214">
        <v>0</v>
      </c>
      <c r="R281" s="214">
        <f>Q281*H281</f>
        <v>0</v>
      </c>
      <c r="S281" s="214">
        <v>0.0030000000000000001</v>
      </c>
      <c r="T281" s="215">
        <f>S281*H281</f>
        <v>0.73199999999999998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276</v>
      </c>
      <c r="AT281" s="216" t="s">
        <v>142</v>
      </c>
      <c r="AU281" s="216" t="s">
        <v>148</v>
      </c>
      <c r="AY281" s="18" t="s">
        <v>140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148</v>
      </c>
      <c r="BK281" s="217">
        <f>ROUND(I281*H281,2)</f>
        <v>0</v>
      </c>
      <c r="BL281" s="18" t="s">
        <v>276</v>
      </c>
      <c r="BM281" s="216" t="s">
        <v>456</v>
      </c>
    </row>
    <row r="282" s="2" customFormat="1">
      <c r="A282" s="39"/>
      <c r="B282" s="40"/>
      <c r="C282" s="41"/>
      <c r="D282" s="218" t="s">
        <v>150</v>
      </c>
      <c r="E282" s="41"/>
      <c r="F282" s="219" t="s">
        <v>457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150</v>
      </c>
      <c r="AU282" s="18" t="s">
        <v>148</v>
      </c>
    </row>
    <row r="283" s="2" customFormat="1">
      <c r="A283" s="39"/>
      <c r="B283" s="40"/>
      <c r="C283" s="41"/>
      <c r="D283" s="223" t="s">
        <v>152</v>
      </c>
      <c r="E283" s="41"/>
      <c r="F283" s="224" t="s">
        <v>458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152</v>
      </c>
      <c r="AU283" s="18" t="s">
        <v>148</v>
      </c>
    </row>
    <row r="284" s="14" customFormat="1">
      <c r="A284" s="14"/>
      <c r="B284" s="236"/>
      <c r="C284" s="237"/>
      <c r="D284" s="218" t="s">
        <v>154</v>
      </c>
      <c r="E284" s="238" t="s">
        <v>19</v>
      </c>
      <c r="F284" s="239" t="s">
        <v>349</v>
      </c>
      <c r="G284" s="237"/>
      <c r="H284" s="238" t="s">
        <v>19</v>
      </c>
      <c r="I284" s="240"/>
      <c r="J284" s="237"/>
      <c r="K284" s="237"/>
      <c r="L284" s="241"/>
      <c r="M284" s="242"/>
      <c r="N284" s="243"/>
      <c r="O284" s="243"/>
      <c r="P284" s="243"/>
      <c r="Q284" s="243"/>
      <c r="R284" s="243"/>
      <c r="S284" s="243"/>
      <c r="T284" s="24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5" t="s">
        <v>154</v>
      </c>
      <c r="AU284" s="245" t="s">
        <v>148</v>
      </c>
      <c r="AV284" s="14" t="s">
        <v>79</v>
      </c>
      <c r="AW284" s="14" t="s">
        <v>33</v>
      </c>
      <c r="AX284" s="14" t="s">
        <v>71</v>
      </c>
      <c r="AY284" s="245" t="s">
        <v>140</v>
      </c>
    </row>
    <row r="285" s="13" customFormat="1">
      <c r="A285" s="13"/>
      <c r="B285" s="225"/>
      <c r="C285" s="226"/>
      <c r="D285" s="218" t="s">
        <v>154</v>
      </c>
      <c r="E285" s="227" t="s">
        <v>19</v>
      </c>
      <c r="F285" s="228" t="s">
        <v>459</v>
      </c>
      <c r="G285" s="226"/>
      <c r="H285" s="229">
        <v>244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154</v>
      </c>
      <c r="AU285" s="235" t="s">
        <v>148</v>
      </c>
      <c r="AV285" s="13" t="s">
        <v>148</v>
      </c>
      <c r="AW285" s="13" t="s">
        <v>33</v>
      </c>
      <c r="AX285" s="13" t="s">
        <v>79</v>
      </c>
      <c r="AY285" s="235" t="s">
        <v>140</v>
      </c>
    </row>
    <row r="286" s="2" customFormat="1" ht="21.75" customHeight="1">
      <c r="A286" s="39"/>
      <c r="B286" s="40"/>
      <c r="C286" s="205" t="s">
        <v>460</v>
      </c>
      <c r="D286" s="205" t="s">
        <v>142</v>
      </c>
      <c r="E286" s="206" t="s">
        <v>461</v>
      </c>
      <c r="F286" s="207" t="s">
        <v>462</v>
      </c>
      <c r="G286" s="208" t="s">
        <v>200</v>
      </c>
      <c r="H286" s="209">
        <v>336</v>
      </c>
      <c r="I286" s="210"/>
      <c r="J286" s="211">
        <f>ROUND(I286*H286,2)</f>
        <v>0</v>
      </c>
      <c r="K286" s="207" t="s">
        <v>146</v>
      </c>
      <c r="L286" s="45"/>
      <c r="M286" s="212" t="s">
        <v>19</v>
      </c>
      <c r="N286" s="213" t="s">
        <v>43</v>
      </c>
      <c r="O286" s="85"/>
      <c r="P286" s="214">
        <f>O286*H286</f>
        <v>0</v>
      </c>
      <c r="Q286" s="214">
        <v>0</v>
      </c>
      <c r="R286" s="214">
        <f>Q286*H286</f>
        <v>0</v>
      </c>
      <c r="S286" s="214">
        <v>0.00029999999999999997</v>
      </c>
      <c r="T286" s="215">
        <f>S286*H286</f>
        <v>0.10079999999999999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276</v>
      </c>
      <c r="AT286" s="216" t="s">
        <v>142</v>
      </c>
      <c r="AU286" s="216" t="s">
        <v>148</v>
      </c>
      <c r="AY286" s="18" t="s">
        <v>140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148</v>
      </c>
      <c r="BK286" s="217">
        <f>ROUND(I286*H286,2)</f>
        <v>0</v>
      </c>
      <c r="BL286" s="18" t="s">
        <v>276</v>
      </c>
      <c r="BM286" s="216" t="s">
        <v>463</v>
      </c>
    </row>
    <row r="287" s="2" customFormat="1">
      <c r="A287" s="39"/>
      <c r="B287" s="40"/>
      <c r="C287" s="41"/>
      <c r="D287" s="218" t="s">
        <v>150</v>
      </c>
      <c r="E287" s="41"/>
      <c r="F287" s="219" t="s">
        <v>464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150</v>
      </c>
      <c r="AU287" s="18" t="s">
        <v>148</v>
      </c>
    </row>
    <row r="288" s="2" customFormat="1">
      <c r="A288" s="39"/>
      <c r="B288" s="40"/>
      <c r="C288" s="41"/>
      <c r="D288" s="223" t="s">
        <v>152</v>
      </c>
      <c r="E288" s="41"/>
      <c r="F288" s="224" t="s">
        <v>465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152</v>
      </c>
      <c r="AU288" s="18" t="s">
        <v>148</v>
      </c>
    </row>
    <row r="289" s="14" customFormat="1">
      <c r="A289" s="14"/>
      <c r="B289" s="236"/>
      <c r="C289" s="237"/>
      <c r="D289" s="218" t="s">
        <v>154</v>
      </c>
      <c r="E289" s="238" t="s">
        <v>19</v>
      </c>
      <c r="F289" s="239" t="s">
        <v>349</v>
      </c>
      <c r="G289" s="237"/>
      <c r="H289" s="238" t="s">
        <v>19</v>
      </c>
      <c r="I289" s="240"/>
      <c r="J289" s="237"/>
      <c r="K289" s="237"/>
      <c r="L289" s="241"/>
      <c r="M289" s="242"/>
      <c r="N289" s="243"/>
      <c r="O289" s="243"/>
      <c r="P289" s="243"/>
      <c r="Q289" s="243"/>
      <c r="R289" s="243"/>
      <c r="S289" s="243"/>
      <c r="T289" s="24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5" t="s">
        <v>154</v>
      </c>
      <c r="AU289" s="245" t="s">
        <v>148</v>
      </c>
      <c r="AV289" s="14" t="s">
        <v>79</v>
      </c>
      <c r="AW289" s="14" t="s">
        <v>33</v>
      </c>
      <c r="AX289" s="14" t="s">
        <v>71</v>
      </c>
      <c r="AY289" s="245" t="s">
        <v>140</v>
      </c>
    </row>
    <row r="290" s="13" customFormat="1">
      <c r="A290" s="13"/>
      <c r="B290" s="225"/>
      <c r="C290" s="226"/>
      <c r="D290" s="218" t="s">
        <v>154</v>
      </c>
      <c r="E290" s="227" t="s">
        <v>19</v>
      </c>
      <c r="F290" s="228" t="s">
        <v>466</v>
      </c>
      <c r="G290" s="226"/>
      <c r="H290" s="229">
        <v>336</v>
      </c>
      <c r="I290" s="230"/>
      <c r="J290" s="226"/>
      <c r="K290" s="226"/>
      <c r="L290" s="231"/>
      <c r="M290" s="257"/>
      <c r="N290" s="258"/>
      <c r="O290" s="258"/>
      <c r="P290" s="258"/>
      <c r="Q290" s="258"/>
      <c r="R290" s="258"/>
      <c r="S290" s="258"/>
      <c r="T290" s="25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154</v>
      </c>
      <c r="AU290" s="235" t="s">
        <v>148</v>
      </c>
      <c r="AV290" s="13" t="s">
        <v>148</v>
      </c>
      <c r="AW290" s="13" t="s">
        <v>33</v>
      </c>
      <c r="AX290" s="13" t="s">
        <v>79</v>
      </c>
      <c r="AY290" s="235" t="s">
        <v>140</v>
      </c>
    </row>
    <row r="291" s="2" customFormat="1" ht="6.96" customHeight="1">
      <c r="A291" s="39"/>
      <c r="B291" s="60"/>
      <c r="C291" s="61"/>
      <c r="D291" s="61"/>
      <c r="E291" s="61"/>
      <c r="F291" s="61"/>
      <c r="G291" s="61"/>
      <c r="H291" s="61"/>
      <c r="I291" s="61"/>
      <c r="J291" s="61"/>
      <c r="K291" s="61"/>
      <c r="L291" s="45"/>
      <c r="M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</row>
  </sheetData>
  <sheetProtection sheet="1" autoFilter="0" formatColumns="0" formatRows="0" objects="1" scenarios="1" spinCount="100000" saltValue="qUL4QprcO9SPiT4+iBOsfXUKiGfGs399DNgnYgnnb7DJb1dcOsrFYwRSfljqEsHyLzFNIEYLe5iSDEVlIoBmyA==" hashValue="f3l5mjRRqa5seL2MEKSHFNOtGPwaLDvqCo2gKhd6JiqpLrFYdJ5zi3mlVh+6FKHDl/Q5NiDL+T3q9rccm3/Ylw==" algorithmName="SHA-512" password="CC35"/>
  <autoFilter ref="C88:K290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1_02/113106121"/>
    <hyperlink ref="F98" r:id="rId2" display="https://podminky.urs.cz/item/CS_URS_2021_02/113107111"/>
    <hyperlink ref="F102" r:id="rId3" display="https://podminky.urs.cz/item/CS_URS_2021_02/962032230"/>
    <hyperlink ref="F107" r:id="rId4" display="https://podminky.urs.cz/item/CS_URS_2021_02/962032231"/>
    <hyperlink ref="F114" r:id="rId5" display="https://podminky.urs.cz/item/CS_URS_2021_02/962032641"/>
    <hyperlink ref="F119" r:id="rId6" display="https://podminky.urs.cz/item/CS_URS_2021_02/965081223"/>
    <hyperlink ref="F124" r:id="rId7" display="https://podminky.urs.cz/item/CS_URS_2021_02/965081601"/>
    <hyperlink ref="F129" r:id="rId8" display="https://podminky.urs.cz/item/CS_URS_2021_02/965083122"/>
    <hyperlink ref="F137" r:id="rId9" display="https://podminky.urs.cz/item/CS_URS_2021_02/966031313"/>
    <hyperlink ref="F142" r:id="rId10" display="https://podminky.urs.cz/item/CS_URS_2021_02/968062375"/>
    <hyperlink ref="F154" r:id="rId11" display="https://podminky.urs.cz/item/CS_URS_2021_02/968062456"/>
    <hyperlink ref="F162" r:id="rId12" display="https://podminky.urs.cz/item/CS_URS_2021_02/971033541"/>
    <hyperlink ref="F167" r:id="rId13" display="https://podminky.urs.cz/item/CS_URS_2021_02/971033651"/>
    <hyperlink ref="F172" r:id="rId14" display="https://podminky.urs.cz/item/CS_URS_2021_02/978012191"/>
    <hyperlink ref="F177" r:id="rId15" display="https://podminky.urs.cz/item/CS_URS_2021_02/978013191"/>
    <hyperlink ref="F182" r:id="rId16" display="https://podminky.urs.cz/item/CS_URS_2021_02/978015391"/>
    <hyperlink ref="F186" r:id="rId17" display="https://podminky.urs.cz/item/CS_URS_2021_02/978059541"/>
    <hyperlink ref="F192" r:id="rId18" display="https://podminky.urs.cz/item/CS_URS_2021_02/997013212"/>
    <hyperlink ref="F195" r:id="rId19" display="https://podminky.urs.cz/item/CS_URS_2021_02/997013501"/>
    <hyperlink ref="F198" r:id="rId20" display="https://podminky.urs.cz/item/CS_URS_2021_02/997013509"/>
    <hyperlink ref="F202" r:id="rId21" display="https://podminky.urs.cz/item/CS_URS_2021_02/997013631"/>
    <hyperlink ref="F205" r:id="rId22" display="https://podminky.urs.cz/item/CS_URS_2021_02/997221131"/>
    <hyperlink ref="F210" r:id="rId23" display="https://podminky.urs.cz/item/CS_URS_2021_02/762331813"/>
    <hyperlink ref="F218" r:id="rId24" display="https://podminky.urs.cz/item/CS_URS_2021_02/762341811"/>
    <hyperlink ref="F221" r:id="rId25" display="https://podminky.urs.cz/item/CS_URS_2021_02/762522811"/>
    <hyperlink ref="F227" r:id="rId26" display="https://podminky.urs.cz/item/CS_URS_2021_02/764001821"/>
    <hyperlink ref="F230" r:id="rId27" display="https://podminky.urs.cz/item/CS_URS_2021_02/764001851"/>
    <hyperlink ref="F234" r:id="rId28" display="https://podminky.urs.cz/item/CS_URS_2021_02/764001871"/>
    <hyperlink ref="F240" r:id="rId29" display="https://podminky.urs.cz/item/CS_URS_2021_02/764001891"/>
    <hyperlink ref="F244" r:id="rId30" display="https://podminky.urs.cz/item/CS_URS_2021_02/764002812"/>
    <hyperlink ref="F247" r:id="rId31" display="https://podminky.urs.cz/item/CS_URS_2021_02/764002821"/>
    <hyperlink ref="F250" r:id="rId32" display="https://podminky.urs.cz/item/CS_URS_2021_02/764002831"/>
    <hyperlink ref="F253" r:id="rId33" display="https://podminky.urs.cz/item/CS_URS_2021_02/764002851"/>
    <hyperlink ref="F260" r:id="rId34" display="https://podminky.urs.cz/item/CS_URS_2021_02/764004801"/>
    <hyperlink ref="F263" r:id="rId35" display="https://podminky.urs.cz/item/CS_URS_2021_02/764004861"/>
    <hyperlink ref="F267" r:id="rId36" display="https://podminky.urs.cz/item/CS_URS_2021_02/766441821"/>
    <hyperlink ref="F270" r:id="rId37" display="https://podminky.urs.cz/item/CS_URS_2021_02/766812830"/>
    <hyperlink ref="F273" r:id="rId38" display="https://podminky.urs.cz/item/CS_URS_2021_02/766825821"/>
    <hyperlink ref="F277" r:id="rId39" display="https://podminky.urs.cz/item/CS_URS_2021_02/771531801"/>
    <hyperlink ref="F283" r:id="rId40" display="https://podminky.urs.cz/item/CS_URS_2021_02/776201812"/>
    <hyperlink ref="F288" r:id="rId41" display="https://podminky.urs.cz/item/CS_URS_2021_02/7764108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1442/26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467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110</v>
      </c>
      <c r="G12" s="39"/>
      <c r="H12" s="39"/>
      <c r="I12" s="133" t="s">
        <v>23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ROUND(J91,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ROUND((SUM(BE91:BE300)),  2)</f>
        <v>0</v>
      </c>
      <c r="G33" s="39"/>
      <c r="H33" s="39"/>
      <c r="I33" s="149">
        <v>0.20999999999999999</v>
      </c>
      <c r="J33" s="148">
        <f>ROUND(((SUM(BE91:BE300))*I33),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ROUND((SUM(BF91:BF300)),  2)</f>
        <v>0</v>
      </c>
      <c r="G34" s="39"/>
      <c r="H34" s="39"/>
      <c r="I34" s="149">
        <v>0.14999999999999999</v>
      </c>
      <c r="J34" s="148">
        <f>ROUND(((SUM(BF91:BF300))*I34),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ROUND((SUM(BG91:BG300)),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ROUND((SUM(BH91:BH300)),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ROUND((SUM(BI91:BI300)),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1442/26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Sanace suterénu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23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Městský obvod Slezská Ostrava</v>
      </c>
      <c r="G54" s="41"/>
      <c r="H54" s="41"/>
      <c r="I54" s="33" t="s">
        <v>31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115</v>
      </c>
      <c r="E60" s="169"/>
      <c r="F60" s="169"/>
      <c r="G60" s="169"/>
      <c r="H60" s="169"/>
      <c r="I60" s="169"/>
      <c r="J60" s="170">
        <f>J92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116</v>
      </c>
      <c r="E61" s="175"/>
      <c r="F61" s="175"/>
      <c r="G61" s="175"/>
      <c r="H61" s="175"/>
      <c r="I61" s="175"/>
      <c r="J61" s="176">
        <f>J93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468</v>
      </c>
      <c r="E62" s="175"/>
      <c r="F62" s="175"/>
      <c r="G62" s="175"/>
      <c r="H62" s="175"/>
      <c r="I62" s="175"/>
      <c r="J62" s="176">
        <f>J140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469</v>
      </c>
      <c r="E63" s="175"/>
      <c r="F63" s="175"/>
      <c r="G63" s="175"/>
      <c r="H63" s="175"/>
      <c r="I63" s="175"/>
      <c r="J63" s="176">
        <f>J146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470</v>
      </c>
      <c r="E64" s="175"/>
      <c r="F64" s="175"/>
      <c r="G64" s="175"/>
      <c r="H64" s="175"/>
      <c r="I64" s="175"/>
      <c r="J64" s="176">
        <f>J155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471</v>
      </c>
      <c r="E65" s="175"/>
      <c r="F65" s="175"/>
      <c r="G65" s="175"/>
      <c r="H65" s="175"/>
      <c r="I65" s="175"/>
      <c r="J65" s="176">
        <f>J190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117</v>
      </c>
      <c r="E66" s="175"/>
      <c r="F66" s="175"/>
      <c r="G66" s="175"/>
      <c r="H66" s="175"/>
      <c r="I66" s="175"/>
      <c r="J66" s="176">
        <f>J215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118</v>
      </c>
      <c r="E67" s="175"/>
      <c r="F67" s="175"/>
      <c r="G67" s="175"/>
      <c r="H67" s="175"/>
      <c r="I67" s="175"/>
      <c r="J67" s="176">
        <f>J221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472</v>
      </c>
      <c r="E68" s="175"/>
      <c r="F68" s="175"/>
      <c r="G68" s="175"/>
      <c r="H68" s="175"/>
      <c r="I68" s="175"/>
      <c r="J68" s="176">
        <f>J238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119</v>
      </c>
      <c r="E69" s="169"/>
      <c r="F69" s="169"/>
      <c r="G69" s="169"/>
      <c r="H69" s="169"/>
      <c r="I69" s="169"/>
      <c r="J69" s="170">
        <f>J242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473</v>
      </c>
      <c r="E70" s="175"/>
      <c r="F70" s="175"/>
      <c r="G70" s="175"/>
      <c r="H70" s="175"/>
      <c r="I70" s="175"/>
      <c r="J70" s="176">
        <f>J243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474</v>
      </c>
      <c r="E71" s="175"/>
      <c r="F71" s="175"/>
      <c r="G71" s="175"/>
      <c r="H71" s="175"/>
      <c r="I71" s="175"/>
      <c r="J71" s="176">
        <f>J279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125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61" t="str">
        <f>E7</f>
        <v>Heřmanická 1442/26</v>
      </c>
      <c r="F81" s="33"/>
      <c r="G81" s="33"/>
      <c r="H81" s="33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108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>02 - Sanace suterénu</v>
      </c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F12</f>
        <v>Heřmanická 1444/30</v>
      </c>
      <c r="G85" s="41"/>
      <c r="H85" s="41"/>
      <c r="I85" s="33" t="s">
        <v>23</v>
      </c>
      <c r="J85" s="73" t="str">
        <f>IF(J12="","",J12)</f>
        <v>30. 9. 2021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E15</f>
        <v>Městský obvod Slezská Ostrava</v>
      </c>
      <c r="G87" s="41"/>
      <c r="H87" s="41"/>
      <c r="I87" s="33" t="s">
        <v>31</v>
      </c>
      <c r="J87" s="37" t="str">
        <f>E21</f>
        <v>Made 4 BIM s.r.o.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IF(E18="","",E18)</f>
        <v>Vyplň údaj</v>
      </c>
      <c r="G88" s="41"/>
      <c r="H88" s="41"/>
      <c r="I88" s="33" t="s">
        <v>34</v>
      </c>
      <c r="J88" s="37" t="str">
        <f>E24</f>
        <v>Made 4 BIM s.r.o.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78"/>
      <c r="B90" s="179"/>
      <c r="C90" s="180" t="s">
        <v>126</v>
      </c>
      <c r="D90" s="181" t="s">
        <v>56</v>
      </c>
      <c r="E90" s="181" t="s">
        <v>52</v>
      </c>
      <c r="F90" s="181" t="s">
        <v>53</v>
      </c>
      <c r="G90" s="181" t="s">
        <v>127</v>
      </c>
      <c r="H90" s="181" t="s">
        <v>128</v>
      </c>
      <c r="I90" s="181" t="s">
        <v>129</v>
      </c>
      <c r="J90" s="181" t="s">
        <v>113</v>
      </c>
      <c r="K90" s="182" t="s">
        <v>130</v>
      </c>
      <c r="L90" s="183"/>
      <c r="M90" s="93" t="s">
        <v>19</v>
      </c>
      <c r="N90" s="94" t="s">
        <v>41</v>
      </c>
      <c r="O90" s="94" t="s">
        <v>131</v>
      </c>
      <c r="P90" s="94" t="s">
        <v>132</v>
      </c>
      <c r="Q90" s="94" t="s">
        <v>133</v>
      </c>
      <c r="R90" s="94" t="s">
        <v>134</v>
      </c>
      <c r="S90" s="94" t="s">
        <v>135</v>
      </c>
      <c r="T90" s="95" t="s">
        <v>136</v>
      </c>
      <c r="U90" s="178"/>
      <c r="V90" s="178"/>
      <c r="W90" s="178"/>
      <c r="X90" s="178"/>
      <c r="Y90" s="178"/>
      <c r="Z90" s="178"/>
      <c r="AA90" s="178"/>
      <c r="AB90" s="178"/>
      <c r="AC90" s="178"/>
      <c r="AD90" s="178"/>
      <c r="AE90" s="178"/>
    </row>
    <row r="91" s="2" customFormat="1" ht="22.8" customHeight="1">
      <c r="A91" s="39"/>
      <c r="B91" s="40"/>
      <c r="C91" s="100" t="s">
        <v>137</v>
      </c>
      <c r="D91" s="41"/>
      <c r="E91" s="41"/>
      <c r="F91" s="41"/>
      <c r="G91" s="41"/>
      <c r="H91" s="41"/>
      <c r="I91" s="41"/>
      <c r="J91" s="184">
        <f>BK91</f>
        <v>0</v>
      </c>
      <c r="K91" s="41"/>
      <c r="L91" s="45"/>
      <c r="M91" s="96"/>
      <c r="N91" s="185"/>
      <c r="O91" s="97"/>
      <c r="P91" s="186">
        <f>P92+P242</f>
        <v>0</v>
      </c>
      <c r="Q91" s="97"/>
      <c r="R91" s="186">
        <f>R92+R242</f>
        <v>62.775146000000007</v>
      </c>
      <c r="S91" s="97"/>
      <c r="T91" s="187">
        <f>T92+T242</f>
        <v>0.0054400000000000004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70</v>
      </c>
      <c r="AU91" s="18" t="s">
        <v>114</v>
      </c>
      <c r="BK91" s="188">
        <f>BK92+BK242</f>
        <v>0</v>
      </c>
    </row>
    <row r="92" s="12" customFormat="1" ht="25.92" customHeight="1">
      <c r="A92" s="12"/>
      <c r="B92" s="189"/>
      <c r="C92" s="190"/>
      <c r="D92" s="191" t="s">
        <v>70</v>
      </c>
      <c r="E92" s="192" t="s">
        <v>138</v>
      </c>
      <c r="F92" s="192" t="s">
        <v>139</v>
      </c>
      <c r="G92" s="190"/>
      <c r="H92" s="190"/>
      <c r="I92" s="193"/>
      <c r="J92" s="194">
        <f>BK92</f>
        <v>0</v>
      </c>
      <c r="K92" s="190"/>
      <c r="L92" s="195"/>
      <c r="M92" s="196"/>
      <c r="N92" s="197"/>
      <c r="O92" s="197"/>
      <c r="P92" s="198">
        <f>P93+P140+P146+P155+P190+P215+P221+P238</f>
        <v>0</v>
      </c>
      <c r="Q92" s="197"/>
      <c r="R92" s="198">
        <f>R93+R140+R146+R155+R190+R215+R221+R238</f>
        <v>60.860043000000005</v>
      </c>
      <c r="S92" s="197"/>
      <c r="T92" s="199">
        <f>T93+T140+T146+T155+T190+T215+T221+T238</f>
        <v>0.0054400000000000004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79</v>
      </c>
      <c r="AT92" s="201" t="s">
        <v>70</v>
      </c>
      <c r="AU92" s="201" t="s">
        <v>71</v>
      </c>
      <c r="AY92" s="200" t="s">
        <v>140</v>
      </c>
      <c r="BK92" s="202">
        <f>BK93+BK140+BK146+BK155+BK190+BK215+BK221+BK238</f>
        <v>0</v>
      </c>
    </row>
    <row r="93" s="12" customFormat="1" ht="22.8" customHeight="1">
      <c r="A93" s="12"/>
      <c r="B93" s="189"/>
      <c r="C93" s="190"/>
      <c r="D93" s="191" t="s">
        <v>70</v>
      </c>
      <c r="E93" s="203" t="s">
        <v>79</v>
      </c>
      <c r="F93" s="203" t="s">
        <v>141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SUM(P94:P139)</f>
        <v>0</v>
      </c>
      <c r="Q93" s="197"/>
      <c r="R93" s="198">
        <f>SUM(R94:R139)</f>
        <v>0.093140000000000001</v>
      </c>
      <c r="S93" s="197"/>
      <c r="T93" s="199">
        <f>SUM(T94:T139)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79</v>
      </c>
      <c r="AT93" s="201" t="s">
        <v>70</v>
      </c>
      <c r="AU93" s="201" t="s">
        <v>79</v>
      </c>
      <c r="AY93" s="200" t="s">
        <v>140</v>
      </c>
      <c r="BK93" s="202">
        <f>SUM(BK94:BK139)</f>
        <v>0</v>
      </c>
    </row>
    <row r="94" s="2" customFormat="1" ht="24.15" customHeight="1">
      <c r="A94" s="39"/>
      <c r="B94" s="40"/>
      <c r="C94" s="205" t="s">
        <v>79</v>
      </c>
      <c r="D94" s="205" t="s">
        <v>142</v>
      </c>
      <c r="E94" s="206" t="s">
        <v>475</v>
      </c>
      <c r="F94" s="207" t="s">
        <v>476</v>
      </c>
      <c r="G94" s="208" t="s">
        <v>166</v>
      </c>
      <c r="H94" s="209">
        <v>70.400000000000006</v>
      </c>
      <c r="I94" s="210"/>
      <c r="J94" s="211">
        <f>ROUND(I94*H94,2)</f>
        <v>0</v>
      </c>
      <c r="K94" s="207" t="s">
        <v>146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147</v>
      </c>
      <c r="AT94" s="216" t="s">
        <v>142</v>
      </c>
      <c r="AU94" s="216" t="s">
        <v>148</v>
      </c>
      <c r="AY94" s="18" t="s">
        <v>140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148</v>
      </c>
      <c r="BK94" s="217">
        <f>ROUND(I94*H94,2)</f>
        <v>0</v>
      </c>
      <c r="BL94" s="18" t="s">
        <v>147</v>
      </c>
      <c r="BM94" s="216" t="s">
        <v>477</v>
      </c>
    </row>
    <row r="95" s="2" customFormat="1">
      <c r="A95" s="39"/>
      <c r="B95" s="40"/>
      <c r="C95" s="41"/>
      <c r="D95" s="218" t="s">
        <v>150</v>
      </c>
      <c r="E95" s="41"/>
      <c r="F95" s="219" t="s">
        <v>478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150</v>
      </c>
      <c r="AU95" s="18" t="s">
        <v>148</v>
      </c>
    </row>
    <row r="96" s="2" customFormat="1">
      <c r="A96" s="39"/>
      <c r="B96" s="40"/>
      <c r="C96" s="41"/>
      <c r="D96" s="223" t="s">
        <v>152</v>
      </c>
      <c r="E96" s="41"/>
      <c r="F96" s="224" t="s">
        <v>479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152</v>
      </c>
      <c r="AU96" s="18" t="s">
        <v>148</v>
      </c>
    </row>
    <row r="97" s="13" customFormat="1">
      <c r="A97" s="13"/>
      <c r="B97" s="225"/>
      <c r="C97" s="226"/>
      <c r="D97" s="218" t="s">
        <v>154</v>
      </c>
      <c r="E97" s="227" t="s">
        <v>19</v>
      </c>
      <c r="F97" s="228" t="s">
        <v>480</v>
      </c>
      <c r="G97" s="226"/>
      <c r="H97" s="229">
        <v>70.400000000000006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154</v>
      </c>
      <c r="AU97" s="235" t="s">
        <v>148</v>
      </c>
      <c r="AV97" s="13" t="s">
        <v>148</v>
      </c>
      <c r="AW97" s="13" t="s">
        <v>33</v>
      </c>
      <c r="AX97" s="13" t="s">
        <v>79</v>
      </c>
      <c r="AY97" s="235" t="s">
        <v>140</v>
      </c>
    </row>
    <row r="98" s="2" customFormat="1" ht="21.75" customHeight="1">
      <c r="A98" s="39"/>
      <c r="B98" s="40"/>
      <c r="C98" s="205" t="s">
        <v>148</v>
      </c>
      <c r="D98" s="205" t="s">
        <v>142</v>
      </c>
      <c r="E98" s="206" t="s">
        <v>481</v>
      </c>
      <c r="F98" s="207" t="s">
        <v>482</v>
      </c>
      <c r="G98" s="208" t="s">
        <v>145</v>
      </c>
      <c r="H98" s="209">
        <v>96</v>
      </c>
      <c r="I98" s="210"/>
      <c r="J98" s="211">
        <f>ROUND(I98*H98,2)</f>
        <v>0</v>
      </c>
      <c r="K98" s="207" t="s">
        <v>146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0.00084000000000000003</v>
      </c>
      <c r="R98" s="214">
        <f>Q98*H98</f>
        <v>0.080640000000000003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147</v>
      </c>
      <c r="AT98" s="216" t="s">
        <v>142</v>
      </c>
      <c r="AU98" s="216" t="s">
        <v>148</v>
      </c>
      <c r="AY98" s="18" t="s">
        <v>140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148</v>
      </c>
      <c r="BK98" s="217">
        <f>ROUND(I98*H98,2)</f>
        <v>0</v>
      </c>
      <c r="BL98" s="18" t="s">
        <v>147</v>
      </c>
      <c r="BM98" s="216" t="s">
        <v>483</v>
      </c>
    </row>
    <row r="99" s="2" customFormat="1">
      <c r="A99" s="39"/>
      <c r="B99" s="40"/>
      <c r="C99" s="41"/>
      <c r="D99" s="218" t="s">
        <v>150</v>
      </c>
      <c r="E99" s="41"/>
      <c r="F99" s="219" t="s">
        <v>484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150</v>
      </c>
      <c r="AU99" s="18" t="s">
        <v>148</v>
      </c>
    </row>
    <row r="100" s="2" customFormat="1">
      <c r="A100" s="39"/>
      <c r="B100" s="40"/>
      <c r="C100" s="41"/>
      <c r="D100" s="223" t="s">
        <v>152</v>
      </c>
      <c r="E100" s="41"/>
      <c r="F100" s="224" t="s">
        <v>485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152</v>
      </c>
      <c r="AU100" s="18" t="s">
        <v>148</v>
      </c>
    </row>
    <row r="101" s="13" customFormat="1">
      <c r="A101" s="13"/>
      <c r="B101" s="225"/>
      <c r="C101" s="226"/>
      <c r="D101" s="218" t="s">
        <v>154</v>
      </c>
      <c r="E101" s="227" t="s">
        <v>19</v>
      </c>
      <c r="F101" s="228" t="s">
        <v>486</v>
      </c>
      <c r="G101" s="226"/>
      <c r="H101" s="229">
        <v>96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154</v>
      </c>
      <c r="AU101" s="235" t="s">
        <v>148</v>
      </c>
      <c r="AV101" s="13" t="s">
        <v>148</v>
      </c>
      <c r="AW101" s="13" t="s">
        <v>33</v>
      </c>
      <c r="AX101" s="13" t="s">
        <v>79</v>
      </c>
      <c r="AY101" s="235" t="s">
        <v>140</v>
      </c>
    </row>
    <row r="102" s="2" customFormat="1" ht="24.15" customHeight="1">
      <c r="A102" s="39"/>
      <c r="B102" s="40"/>
      <c r="C102" s="205" t="s">
        <v>163</v>
      </c>
      <c r="D102" s="205" t="s">
        <v>142</v>
      </c>
      <c r="E102" s="206" t="s">
        <v>487</v>
      </c>
      <c r="F102" s="207" t="s">
        <v>488</v>
      </c>
      <c r="G102" s="208" t="s">
        <v>145</v>
      </c>
      <c r="H102" s="209">
        <v>96</v>
      </c>
      <c r="I102" s="210"/>
      <c r="J102" s="211">
        <f>ROUND(I102*H102,2)</f>
        <v>0</v>
      </c>
      <c r="K102" s="207" t="s">
        <v>146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147</v>
      </c>
      <c r="AT102" s="216" t="s">
        <v>142</v>
      </c>
      <c r="AU102" s="216" t="s">
        <v>148</v>
      </c>
      <c r="AY102" s="18" t="s">
        <v>140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148</v>
      </c>
      <c r="BK102" s="217">
        <f>ROUND(I102*H102,2)</f>
        <v>0</v>
      </c>
      <c r="BL102" s="18" t="s">
        <v>147</v>
      </c>
      <c r="BM102" s="216" t="s">
        <v>489</v>
      </c>
    </row>
    <row r="103" s="2" customFormat="1">
      <c r="A103" s="39"/>
      <c r="B103" s="40"/>
      <c r="C103" s="41"/>
      <c r="D103" s="218" t="s">
        <v>150</v>
      </c>
      <c r="E103" s="41"/>
      <c r="F103" s="219" t="s">
        <v>490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150</v>
      </c>
      <c r="AU103" s="18" t="s">
        <v>148</v>
      </c>
    </row>
    <row r="104" s="2" customFormat="1">
      <c r="A104" s="39"/>
      <c r="B104" s="40"/>
      <c r="C104" s="41"/>
      <c r="D104" s="223" t="s">
        <v>152</v>
      </c>
      <c r="E104" s="41"/>
      <c r="F104" s="224" t="s">
        <v>491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152</v>
      </c>
      <c r="AU104" s="18" t="s">
        <v>148</v>
      </c>
    </row>
    <row r="105" s="13" customFormat="1">
      <c r="A105" s="13"/>
      <c r="B105" s="225"/>
      <c r="C105" s="226"/>
      <c r="D105" s="218" t="s">
        <v>154</v>
      </c>
      <c r="E105" s="227" t="s">
        <v>19</v>
      </c>
      <c r="F105" s="228" t="s">
        <v>486</v>
      </c>
      <c r="G105" s="226"/>
      <c r="H105" s="229">
        <v>96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154</v>
      </c>
      <c r="AU105" s="235" t="s">
        <v>148</v>
      </c>
      <c r="AV105" s="13" t="s">
        <v>148</v>
      </c>
      <c r="AW105" s="13" t="s">
        <v>33</v>
      </c>
      <c r="AX105" s="13" t="s">
        <v>79</v>
      </c>
      <c r="AY105" s="235" t="s">
        <v>140</v>
      </c>
    </row>
    <row r="106" s="2" customFormat="1" ht="37.8" customHeight="1">
      <c r="A106" s="39"/>
      <c r="B106" s="40"/>
      <c r="C106" s="205" t="s">
        <v>147</v>
      </c>
      <c r="D106" s="205" t="s">
        <v>142</v>
      </c>
      <c r="E106" s="206" t="s">
        <v>492</v>
      </c>
      <c r="F106" s="207" t="s">
        <v>493</v>
      </c>
      <c r="G106" s="208" t="s">
        <v>166</v>
      </c>
      <c r="H106" s="209">
        <v>32</v>
      </c>
      <c r="I106" s="210"/>
      <c r="J106" s="211">
        <f>ROUND(I106*H106,2)</f>
        <v>0</v>
      </c>
      <c r="K106" s="207" t="s">
        <v>146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147</v>
      </c>
      <c r="AT106" s="216" t="s">
        <v>142</v>
      </c>
      <c r="AU106" s="216" t="s">
        <v>148</v>
      </c>
      <c r="AY106" s="18" t="s">
        <v>140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148</v>
      </c>
      <c r="BK106" s="217">
        <f>ROUND(I106*H106,2)</f>
        <v>0</v>
      </c>
      <c r="BL106" s="18" t="s">
        <v>147</v>
      </c>
      <c r="BM106" s="216" t="s">
        <v>494</v>
      </c>
    </row>
    <row r="107" s="2" customFormat="1">
      <c r="A107" s="39"/>
      <c r="B107" s="40"/>
      <c r="C107" s="41"/>
      <c r="D107" s="218" t="s">
        <v>150</v>
      </c>
      <c r="E107" s="41"/>
      <c r="F107" s="219" t="s">
        <v>495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150</v>
      </c>
      <c r="AU107" s="18" t="s">
        <v>148</v>
      </c>
    </row>
    <row r="108" s="2" customFormat="1">
      <c r="A108" s="39"/>
      <c r="B108" s="40"/>
      <c r="C108" s="41"/>
      <c r="D108" s="223" t="s">
        <v>152</v>
      </c>
      <c r="E108" s="41"/>
      <c r="F108" s="224" t="s">
        <v>496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152</v>
      </c>
      <c r="AU108" s="18" t="s">
        <v>148</v>
      </c>
    </row>
    <row r="109" s="13" customFormat="1">
      <c r="A109" s="13"/>
      <c r="B109" s="225"/>
      <c r="C109" s="226"/>
      <c r="D109" s="218" t="s">
        <v>154</v>
      </c>
      <c r="E109" s="227" t="s">
        <v>19</v>
      </c>
      <c r="F109" s="228" t="s">
        <v>497</v>
      </c>
      <c r="G109" s="226"/>
      <c r="H109" s="229">
        <v>32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154</v>
      </c>
      <c r="AU109" s="235" t="s">
        <v>148</v>
      </c>
      <c r="AV109" s="13" t="s">
        <v>148</v>
      </c>
      <c r="AW109" s="13" t="s">
        <v>33</v>
      </c>
      <c r="AX109" s="13" t="s">
        <v>79</v>
      </c>
      <c r="AY109" s="235" t="s">
        <v>140</v>
      </c>
    </row>
    <row r="110" s="2" customFormat="1" ht="37.8" customHeight="1">
      <c r="A110" s="39"/>
      <c r="B110" s="40"/>
      <c r="C110" s="205" t="s">
        <v>181</v>
      </c>
      <c r="D110" s="205" t="s">
        <v>142</v>
      </c>
      <c r="E110" s="206" t="s">
        <v>498</v>
      </c>
      <c r="F110" s="207" t="s">
        <v>499</v>
      </c>
      <c r="G110" s="208" t="s">
        <v>166</v>
      </c>
      <c r="H110" s="209">
        <v>160</v>
      </c>
      <c r="I110" s="210"/>
      <c r="J110" s="211">
        <f>ROUND(I110*H110,2)</f>
        <v>0</v>
      </c>
      <c r="K110" s="207" t="s">
        <v>146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147</v>
      </c>
      <c r="AT110" s="216" t="s">
        <v>142</v>
      </c>
      <c r="AU110" s="216" t="s">
        <v>148</v>
      </c>
      <c r="AY110" s="18" t="s">
        <v>140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148</v>
      </c>
      <c r="BK110" s="217">
        <f>ROUND(I110*H110,2)</f>
        <v>0</v>
      </c>
      <c r="BL110" s="18" t="s">
        <v>147</v>
      </c>
      <c r="BM110" s="216" t="s">
        <v>500</v>
      </c>
    </row>
    <row r="111" s="2" customFormat="1">
      <c r="A111" s="39"/>
      <c r="B111" s="40"/>
      <c r="C111" s="41"/>
      <c r="D111" s="218" t="s">
        <v>150</v>
      </c>
      <c r="E111" s="41"/>
      <c r="F111" s="219" t="s">
        <v>501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150</v>
      </c>
      <c r="AU111" s="18" t="s">
        <v>148</v>
      </c>
    </row>
    <row r="112" s="2" customFormat="1">
      <c r="A112" s="39"/>
      <c r="B112" s="40"/>
      <c r="C112" s="41"/>
      <c r="D112" s="223" t="s">
        <v>152</v>
      </c>
      <c r="E112" s="41"/>
      <c r="F112" s="224" t="s">
        <v>502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152</v>
      </c>
      <c r="AU112" s="18" t="s">
        <v>148</v>
      </c>
    </row>
    <row r="113" s="13" customFormat="1">
      <c r="A113" s="13"/>
      <c r="B113" s="225"/>
      <c r="C113" s="226"/>
      <c r="D113" s="218" t="s">
        <v>154</v>
      </c>
      <c r="E113" s="227" t="s">
        <v>19</v>
      </c>
      <c r="F113" s="228" t="s">
        <v>497</v>
      </c>
      <c r="G113" s="226"/>
      <c r="H113" s="229">
        <v>32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154</v>
      </c>
      <c r="AU113" s="235" t="s">
        <v>148</v>
      </c>
      <c r="AV113" s="13" t="s">
        <v>148</v>
      </c>
      <c r="AW113" s="13" t="s">
        <v>33</v>
      </c>
      <c r="AX113" s="13" t="s">
        <v>79</v>
      </c>
      <c r="AY113" s="235" t="s">
        <v>140</v>
      </c>
    </row>
    <row r="114" s="13" customFormat="1">
      <c r="A114" s="13"/>
      <c r="B114" s="225"/>
      <c r="C114" s="226"/>
      <c r="D114" s="218" t="s">
        <v>154</v>
      </c>
      <c r="E114" s="226"/>
      <c r="F114" s="228" t="s">
        <v>503</v>
      </c>
      <c r="G114" s="226"/>
      <c r="H114" s="229">
        <v>160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154</v>
      </c>
      <c r="AU114" s="235" t="s">
        <v>148</v>
      </c>
      <c r="AV114" s="13" t="s">
        <v>148</v>
      </c>
      <c r="AW114" s="13" t="s">
        <v>4</v>
      </c>
      <c r="AX114" s="13" t="s">
        <v>79</v>
      </c>
      <c r="AY114" s="235" t="s">
        <v>140</v>
      </c>
    </row>
    <row r="115" s="2" customFormat="1" ht="33" customHeight="1">
      <c r="A115" s="39"/>
      <c r="B115" s="40"/>
      <c r="C115" s="205" t="s">
        <v>189</v>
      </c>
      <c r="D115" s="205" t="s">
        <v>142</v>
      </c>
      <c r="E115" s="206" t="s">
        <v>504</v>
      </c>
      <c r="F115" s="207" t="s">
        <v>505</v>
      </c>
      <c r="G115" s="208" t="s">
        <v>295</v>
      </c>
      <c r="H115" s="209">
        <v>64</v>
      </c>
      <c r="I115" s="210"/>
      <c r="J115" s="211">
        <f>ROUND(I115*H115,2)</f>
        <v>0</v>
      </c>
      <c r="K115" s="207" t="s">
        <v>146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147</v>
      </c>
      <c r="AT115" s="216" t="s">
        <v>142</v>
      </c>
      <c r="AU115" s="216" t="s">
        <v>148</v>
      </c>
      <c r="AY115" s="18" t="s">
        <v>140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148</v>
      </c>
      <c r="BK115" s="217">
        <f>ROUND(I115*H115,2)</f>
        <v>0</v>
      </c>
      <c r="BL115" s="18" t="s">
        <v>147</v>
      </c>
      <c r="BM115" s="216" t="s">
        <v>506</v>
      </c>
    </row>
    <row r="116" s="2" customFormat="1">
      <c r="A116" s="39"/>
      <c r="B116" s="40"/>
      <c r="C116" s="41"/>
      <c r="D116" s="218" t="s">
        <v>150</v>
      </c>
      <c r="E116" s="41"/>
      <c r="F116" s="219" t="s">
        <v>507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150</v>
      </c>
      <c r="AU116" s="18" t="s">
        <v>148</v>
      </c>
    </row>
    <row r="117" s="2" customFormat="1">
      <c r="A117" s="39"/>
      <c r="B117" s="40"/>
      <c r="C117" s="41"/>
      <c r="D117" s="223" t="s">
        <v>152</v>
      </c>
      <c r="E117" s="41"/>
      <c r="F117" s="224" t="s">
        <v>508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152</v>
      </c>
      <c r="AU117" s="18" t="s">
        <v>148</v>
      </c>
    </row>
    <row r="118" s="13" customFormat="1">
      <c r="A118" s="13"/>
      <c r="B118" s="225"/>
      <c r="C118" s="226"/>
      <c r="D118" s="218" t="s">
        <v>154</v>
      </c>
      <c r="E118" s="227" t="s">
        <v>19</v>
      </c>
      <c r="F118" s="228" t="s">
        <v>497</v>
      </c>
      <c r="G118" s="226"/>
      <c r="H118" s="229">
        <v>32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154</v>
      </c>
      <c r="AU118" s="235" t="s">
        <v>148</v>
      </c>
      <c r="AV118" s="13" t="s">
        <v>148</v>
      </c>
      <c r="AW118" s="13" t="s">
        <v>33</v>
      </c>
      <c r="AX118" s="13" t="s">
        <v>79</v>
      </c>
      <c r="AY118" s="235" t="s">
        <v>140</v>
      </c>
    </row>
    <row r="119" s="13" customFormat="1">
      <c r="A119" s="13"/>
      <c r="B119" s="225"/>
      <c r="C119" s="226"/>
      <c r="D119" s="218" t="s">
        <v>154</v>
      </c>
      <c r="E119" s="226"/>
      <c r="F119" s="228" t="s">
        <v>509</v>
      </c>
      <c r="G119" s="226"/>
      <c r="H119" s="229">
        <v>64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154</v>
      </c>
      <c r="AU119" s="235" t="s">
        <v>148</v>
      </c>
      <c r="AV119" s="13" t="s">
        <v>148</v>
      </c>
      <c r="AW119" s="13" t="s">
        <v>4</v>
      </c>
      <c r="AX119" s="13" t="s">
        <v>79</v>
      </c>
      <c r="AY119" s="235" t="s">
        <v>140</v>
      </c>
    </row>
    <row r="120" s="2" customFormat="1" ht="24.15" customHeight="1">
      <c r="A120" s="39"/>
      <c r="B120" s="40"/>
      <c r="C120" s="205" t="s">
        <v>197</v>
      </c>
      <c r="D120" s="205" t="s">
        <v>142</v>
      </c>
      <c r="E120" s="206" t="s">
        <v>510</v>
      </c>
      <c r="F120" s="207" t="s">
        <v>511</v>
      </c>
      <c r="G120" s="208" t="s">
        <v>166</v>
      </c>
      <c r="H120" s="209">
        <v>38.399999999999999</v>
      </c>
      <c r="I120" s="210"/>
      <c r="J120" s="211">
        <f>ROUND(I120*H120,2)</f>
        <v>0</v>
      </c>
      <c r="K120" s="207" t="s">
        <v>146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147</v>
      </c>
      <c r="AT120" s="216" t="s">
        <v>142</v>
      </c>
      <c r="AU120" s="216" t="s">
        <v>148</v>
      </c>
      <c r="AY120" s="18" t="s">
        <v>140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148</v>
      </c>
      <c r="BK120" s="217">
        <f>ROUND(I120*H120,2)</f>
        <v>0</v>
      </c>
      <c r="BL120" s="18" t="s">
        <v>147</v>
      </c>
      <c r="BM120" s="216" t="s">
        <v>512</v>
      </c>
    </row>
    <row r="121" s="2" customFormat="1">
      <c r="A121" s="39"/>
      <c r="B121" s="40"/>
      <c r="C121" s="41"/>
      <c r="D121" s="218" t="s">
        <v>150</v>
      </c>
      <c r="E121" s="41"/>
      <c r="F121" s="219" t="s">
        <v>513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150</v>
      </c>
      <c r="AU121" s="18" t="s">
        <v>148</v>
      </c>
    </row>
    <row r="122" s="2" customFormat="1">
      <c r="A122" s="39"/>
      <c r="B122" s="40"/>
      <c r="C122" s="41"/>
      <c r="D122" s="223" t="s">
        <v>152</v>
      </c>
      <c r="E122" s="41"/>
      <c r="F122" s="224" t="s">
        <v>514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152</v>
      </c>
      <c r="AU122" s="18" t="s">
        <v>148</v>
      </c>
    </row>
    <row r="123" s="13" customFormat="1">
      <c r="A123" s="13"/>
      <c r="B123" s="225"/>
      <c r="C123" s="226"/>
      <c r="D123" s="218" t="s">
        <v>154</v>
      </c>
      <c r="E123" s="227" t="s">
        <v>19</v>
      </c>
      <c r="F123" s="228" t="s">
        <v>515</v>
      </c>
      <c r="G123" s="226"/>
      <c r="H123" s="229">
        <v>38.399999999999999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154</v>
      </c>
      <c r="AU123" s="235" t="s">
        <v>148</v>
      </c>
      <c r="AV123" s="13" t="s">
        <v>148</v>
      </c>
      <c r="AW123" s="13" t="s">
        <v>33</v>
      </c>
      <c r="AX123" s="13" t="s">
        <v>79</v>
      </c>
      <c r="AY123" s="235" t="s">
        <v>140</v>
      </c>
    </row>
    <row r="124" s="2" customFormat="1" ht="24.15" customHeight="1">
      <c r="A124" s="39"/>
      <c r="B124" s="40"/>
      <c r="C124" s="205" t="s">
        <v>206</v>
      </c>
      <c r="D124" s="205" t="s">
        <v>142</v>
      </c>
      <c r="E124" s="206" t="s">
        <v>516</v>
      </c>
      <c r="F124" s="207" t="s">
        <v>517</v>
      </c>
      <c r="G124" s="208" t="s">
        <v>145</v>
      </c>
      <c r="H124" s="209">
        <v>250</v>
      </c>
      <c r="I124" s="210"/>
      <c r="J124" s="211">
        <f>ROUND(I124*H124,2)</f>
        <v>0</v>
      </c>
      <c r="K124" s="207" t="s">
        <v>146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147</v>
      </c>
      <c r="AT124" s="216" t="s">
        <v>142</v>
      </c>
      <c r="AU124" s="216" t="s">
        <v>148</v>
      </c>
      <c r="AY124" s="18" t="s">
        <v>140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148</v>
      </c>
      <c r="BK124" s="217">
        <f>ROUND(I124*H124,2)</f>
        <v>0</v>
      </c>
      <c r="BL124" s="18" t="s">
        <v>147</v>
      </c>
      <c r="BM124" s="216" t="s">
        <v>518</v>
      </c>
    </row>
    <row r="125" s="2" customFormat="1">
      <c r="A125" s="39"/>
      <c r="B125" s="40"/>
      <c r="C125" s="41"/>
      <c r="D125" s="218" t="s">
        <v>150</v>
      </c>
      <c r="E125" s="41"/>
      <c r="F125" s="219" t="s">
        <v>519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150</v>
      </c>
      <c r="AU125" s="18" t="s">
        <v>148</v>
      </c>
    </row>
    <row r="126" s="2" customFormat="1">
      <c r="A126" s="39"/>
      <c r="B126" s="40"/>
      <c r="C126" s="41"/>
      <c r="D126" s="223" t="s">
        <v>152</v>
      </c>
      <c r="E126" s="41"/>
      <c r="F126" s="224" t="s">
        <v>520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152</v>
      </c>
      <c r="AU126" s="18" t="s">
        <v>148</v>
      </c>
    </row>
    <row r="127" s="2" customFormat="1" ht="24.15" customHeight="1">
      <c r="A127" s="39"/>
      <c r="B127" s="40"/>
      <c r="C127" s="205" t="s">
        <v>161</v>
      </c>
      <c r="D127" s="205" t="s">
        <v>142</v>
      </c>
      <c r="E127" s="206" t="s">
        <v>521</v>
      </c>
      <c r="F127" s="207" t="s">
        <v>522</v>
      </c>
      <c r="G127" s="208" t="s">
        <v>145</v>
      </c>
      <c r="H127" s="209">
        <v>250</v>
      </c>
      <c r="I127" s="210"/>
      <c r="J127" s="211">
        <f>ROUND(I127*H127,2)</f>
        <v>0</v>
      </c>
      <c r="K127" s="207" t="s">
        <v>146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147</v>
      </c>
      <c r="AT127" s="216" t="s">
        <v>142</v>
      </c>
      <c r="AU127" s="216" t="s">
        <v>148</v>
      </c>
      <c r="AY127" s="18" t="s">
        <v>140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148</v>
      </c>
      <c r="BK127" s="217">
        <f>ROUND(I127*H127,2)</f>
        <v>0</v>
      </c>
      <c r="BL127" s="18" t="s">
        <v>147</v>
      </c>
      <c r="BM127" s="216" t="s">
        <v>523</v>
      </c>
    </row>
    <row r="128" s="2" customFormat="1">
      <c r="A128" s="39"/>
      <c r="B128" s="40"/>
      <c r="C128" s="41"/>
      <c r="D128" s="218" t="s">
        <v>150</v>
      </c>
      <c r="E128" s="41"/>
      <c r="F128" s="219" t="s">
        <v>524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150</v>
      </c>
      <c r="AU128" s="18" t="s">
        <v>148</v>
      </c>
    </row>
    <row r="129" s="2" customFormat="1">
      <c r="A129" s="39"/>
      <c r="B129" s="40"/>
      <c r="C129" s="41"/>
      <c r="D129" s="223" t="s">
        <v>152</v>
      </c>
      <c r="E129" s="41"/>
      <c r="F129" s="224" t="s">
        <v>525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152</v>
      </c>
      <c r="AU129" s="18" t="s">
        <v>148</v>
      </c>
    </row>
    <row r="130" s="13" customFormat="1">
      <c r="A130" s="13"/>
      <c r="B130" s="225"/>
      <c r="C130" s="226"/>
      <c r="D130" s="218" t="s">
        <v>154</v>
      </c>
      <c r="E130" s="227" t="s">
        <v>19</v>
      </c>
      <c r="F130" s="228" t="s">
        <v>526</v>
      </c>
      <c r="G130" s="226"/>
      <c r="H130" s="229">
        <v>250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154</v>
      </c>
      <c r="AU130" s="235" t="s">
        <v>148</v>
      </c>
      <c r="AV130" s="13" t="s">
        <v>148</v>
      </c>
      <c r="AW130" s="13" t="s">
        <v>33</v>
      </c>
      <c r="AX130" s="13" t="s">
        <v>79</v>
      </c>
      <c r="AY130" s="235" t="s">
        <v>140</v>
      </c>
    </row>
    <row r="131" s="2" customFormat="1" ht="16.5" customHeight="1">
      <c r="A131" s="39"/>
      <c r="B131" s="40"/>
      <c r="C131" s="260" t="s">
        <v>104</v>
      </c>
      <c r="D131" s="260" t="s">
        <v>527</v>
      </c>
      <c r="E131" s="261" t="s">
        <v>528</v>
      </c>
      <c r="F131" s="262" t="s">
        <v>529</v>
      </c>
      <c r="G131" s="263" t="s">
        <v>530</v>
      </c>
      <c r="H131" s="264">
        <v>12.5</v>
      </c>
      <c r="I131" s="265"/>
      <c r="J131" s="266">
        <f>ROUND(I131*H131,2)</f>
        <v>0</v>
      </c>
      <c r="K131" s="262" t="s">
        <v>146</v>
      </c>
      <c r="L131" s="267"/>
      <c r="M131" s="268" t="s">
        <v>19</v>
      </c>
      <c r="N131" s="269" t="s">
        <v>43</v>
      </c>
      <c r="O131" s="85"/>
      <c r="P131" s="214">
        <f>O131*H131</f>
        <v>0</v>
      </c>
      <c r="Q131" s="214">
        <v>0.001</v>
      </c>
      <c r="R131" s="214">
        <f>Q131*H131</f>
        <v>0.012500000000000001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206</v>
      </c>
      <c r="AT131" s="216" t="s">
        <v>527</v>
      </c>
      <c r="AU131" s="216" t="s">
        <v>148</v>
      </c>
      <c r="AY131" s="18" t="s">
        <v>140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148</v>
      </c>
      <c r="BK131" s="217">
        <f>ROUND(I131*H131,2)</f>
        <v>0</v>
      </c>
      <c r="BL131" s="18" t="s">
        <v>147</v>
      </c>
      <c r="BM131" s="216" t="s">
        <v>531</v>
      </c>
    </row>
    <row r="132" s="2" customFormat="1">
      <c r="A132" s="39"/>
      <c r="B132" s="40"/>
      <c r="C132" s="41"/>
      <c r="D132" s="218" t="s">
        <v>150</v>
      </c>
      <c r="E132" s="41"/>
      <c r="F132" s="219" t="s">
        <v>529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150</v>
      </c>
      <c r="AU132" s="18" t="s">
        <v>148</v>
      </c>
    </row>
    <row r="133" s="2" customFormat="1">
      <c r="A133" s="39"/>
      <c r="B133" s="40"/>
      <c r="C133" s="41"/>
      <c r="D133" s="223" t="s">
        <v>152</v>
      </c>
      <c r="E133" s="41"/>
      <c r="F133" s="224" t="s">
        <v>532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152</v>
      </c>
      <c r="AU133" s="18" t="s">
        <v>148</v>
      </c>
    </row>
    <row r="134" s="13" customFormat="1">
      <c r="A134" s="13"/>
      <c r="B134" s="225"/>
      <c r="C134" s="226"/>
      <c r="D134" s="218" t="s">
        <v>154</v>
      </c>
      <c r="E134" s="226"/>
      <c r="F134" s="228" t="s">
        <v>533</v>
      </c>
      <c r="G134" s="226"/>
      <c r="H134" s="229">
        <v>12.5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154</v>
      </c>
      <c r="AU134" s="235" t="s">
        <v>148</v>
      </c>
      <c r="AV134" s="13" t="s">
        <v>148</v>
      </c>
      <c r="AW134" s="13" t="s">
        <v>4</v>
      </c>
      <c r="AX134" s="13" t="s">
        <v>79</v>
      </c>
      <c r="AY134" s="235" t="s">
        <v>140</v>
      </c>
    </row>
    <row r="135" s="2" customFormat="1" ht="24.15" customHeight="1">
      <c r="A135" s="39"/>
      <c r="B135" s="40"/>
      <c r="C135" s="205" t="s">
        <v>236</v>
      </c>
      <c r="D135" s="205" t="s">
        <v>142</v>
      </c>
      <c r="E135" s="206" t="s">
        <v>534</v>
      </c>
      <c r="F135" s="207" t="s">
        <v>535</v>
      </c>
      <c r="G135" s="208" t="s">
        <v>145</v>
      </c>
      <c r="H135" s="209">
        <v>180</v>
      </c>
      <c r="I135" s="210"/>
      <c r="J135" s="211">
        <f>ROUND(I135*H135,2)</f>
        <v>0</v>
      </c>
      <c r="K135" s="207" t="s">
        <v>146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147</v>
      </c>
      <c r="AT135" s="216" t="s">
        <v>142</v>
      </c>
      <c r="AU135" s="216" t="s">
        <v>148</v>
      </c>
      <c r="AY135" s="18" t="s">
        <v>140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148</v>
      </c>
      <c r="BK135" s="217">
        <f>ROUND(I135*H135,2)</f>
        <v>0</v>
      </c>
      <c r="BL135" s="18" t="s">
        <v>147</v>
      </c>
      <c r="BM135" s="216" t="s">
        <v>536</v>
      </c>
    </row>
    <row r="136" s="2" customFormat="1">
      <c r="A136" s="39"/>
      <c r="B136" s="40"/>
      <c r="C136" s="41"/>
      <c r="D136" s="218" t="s">
        <v>150</v>
      </c>
      <c r="E136" s="41"/>
      <c r="F136" s="219" t="s">
        <v>537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150</v>
      </c>
      <c r="AU136" s="18" t="s">
        <v>148</v>
      </c>
    </row>
    <row r="137" s="2" customFormat="1">
      <c r="A137" s="39"/>
      <c r="B137" s="40"/>
      <c r="C137" s="41"/>
      <c r="D137" s="223" t="s">
        <v>152</v>
      </c>
      <c r="E137" s="41"/>
      <c r="F137" s="224" t="s">
        <v>538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152</v>
      </c>
      <c r="AU137" s="18" t="s">
        <v>148</v>
      </c>
    </row>
    <row r="138" s="14" customFormat="1">
      <c r="A138" s="14"/>
      <c r="B138" s="236"/>
      <c r="C138" s="237"/>
      <c r="D138" s="218" t="s">
        <v>154</v>
      </c>
      <c r="E138" s="238" t="s">
        <v>19</v>
      </c>
      <c r="F138" s="239" t="s">
        <v>539</v>
      </c>
      <c r="G138" s="237"/>
      <c r="H138" s="238" t="s">
        <v>19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154</v>
      </c>
      <c r="AU138" s="245" t="s">
        <v>148</v>
      </c>
      <c r="AV138" s="14" t="s">
        <v>79</v>
      </c>
      <c r="AW138" s="14" t="s">
        <v>33</v>
      </c>
      <c r="AX138" s="14" t="s">
        <v>71</v>
      </c>
      <c r="AY138" s="245" t="s">
        <v>140</v>
      </c>
    </row>
    <row r="139" s="13" customFormat="1">
      <c r="A139" s="13"/>
      <c r="B139" s="225"/>
      <c r="C139" s="226"/>
      <c r="D139" s="218" t="s">
        <v>154</v>
      </c>
      <c r="E139" s="227" t="s">
        <v>19</v>
      </c>
      <c r="F139" s="228" t="s">
        <v>540</v>
      </c>
      <c r="G139" s="226"/>
      <c r="H139" s="229">
        <v>180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154</v>
      </c>
      <c r="AU139" s="235" t="s">
        <v>148</v>
      </c>
      <c r="AV139" s="13" t="s">
        <v>148</v>
      </c>
      <c r="AW139" s="13" t="s">
        <v>33</v>
      </c>
      <c r="AX139" s="13" t="s">
        <v>79</v>
      </c>
      <c r="AY139" s="235" t="s">
        <v>140</v>
      </c>
    </row>
    <row r="140" s="12" customFormat="1" ht="22.8" customHeight="1">
      <c r="A140" s="12"/>
      <c r="B140" s="189"/>
      <c r="C140" s="190"/>
      <c r="D140" s="191" t="s">
        <v>70</v>
      </c>
      <c r="E140" s="203" t="s">
        <v>163</v>
      </c>
      <c r="F140" s="203" t="s">
        <v>541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SUM(P141:P145)</f>
        <v>0</v>
      </c>
      <c r="Q140" s="197"/>
      <c r="R140" s="198">
        <f>SUM(R141:R145)</f>
        <v>0.11151999999999999</v>
      </c>
      <c r="S140" s="197"/>
      <c r="T140" s="199">
        <f>SUM(T141:T145)</f>
        <v>0.0054400000000000004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79</v>
      </c>
      <c r="AT140" s="201" t="s">
        <v>70</v>
      </c>
      <c r="AU140" s="201" t="s">
        <v>79</v>
      </c>
      <c r="AY140" s="200" t="s">
        <v>140</v>
      </c>
      <c r="BK140" s="202">
        <f>SUM(BK141:BK145)</f>
        <v>0</v>
      </c>
    </row>
    <row r="141" s="2" customFormat="1" ht="24.15" customHeight="1">
      <c r="A141" s="39"/>
      <c r="B141" s="40"/>
      <c r="C141" s="205" t="s">
        <v>246</v>
      </c>
      <c r="D141" s="205" t="s">
        <v>142</v>
      </c>
      <c r="E141" s="206" t="s">
        <v>542</v>
      </c>
      <c r="F141" s="207" t="s">
        <v>543</v>
      </c>
      <c r="G141" s="208" t="s">
        <v>200</v>
      </c>
      <c r="H141" s="209">
        <v>136</v>
      </c>
      <c r="I141" s="210"/>
      <c r="J141" s="211">
        <f>ROUND(I141*H141,2)</f>
        <v>0</v>
      </c>
      <c r="K141" s="207" t="s">
        <v>146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0.00081999999999999998</v>
      </c>
      <c r="R141" s="214">
        <f>Q141*H141</f>
        <v>0.11151999999999999</v>
      </c>
      <c r="S141" s="214">
        <v>4.0000000000000003E-05</v>
      </c>
      <c r="T141" s="215">
        <f>S141*H141</f>
        <v>0.0054400000000000004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147</v>
      </c>
      <c r="AT141" s="216" t="s">
        <v>142</v>
      </c>
      <c r="AU141" s="216" t="s">
        <v>148</v>
      </c>
      <c r="AY141" s="18" t="s">
        <v>140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148</v>
      </c>
      <c r="BK141" s="217">
        <f>ROUND(I141*H141,2)</f>
        <v>0</v>
      </c>
      <c r="BL141" s="18" t="s">
        <v>147</v>
      </c>
      <c r="BM141" s="216" t="s">
        <v>544</v>
      </c>
    </row>
    <row r="142" s="2" customFormat="1">
      <c r="A142" s="39"/>
      <c r="B142" s="40"/>
      <c r="C142" s="41"/>
      <c r="D142" s="218" t="s">
        <v>150</v>
      </c>
      <c r="E142" s="41"/>
      <c r="F142" s="219" t="s">
        <v>545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150</v>
      </c>
      <c r="AU142" s="18" t="s">
        <v>148</v>
      </c>
    </row>
    <row r="143" s="2" customFormat="1">
      <c r="A143" s="39"/>
      <c r="B143" s="40"/>
      <c r="C143" s="41"/>
      <c r="D143" s="223" t="s">
        <v>152</v>
      </c>
      <c r="E143" s="41"/>
      <c r="F143" s="224" t="s">
        <v>546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152</v>
      </c>
      <c r="AU143" s="18" t="s">
        <v>148</v>
      </c>
    </row>
    <row r="144" s="14" customFormat="1">
      <c r="A144" s="14"/>
      <c r="B144" s="236"/>
      <c r="C144" s="237"/>
      <c r="D144" s="218" t="s">
        <v>154</v>
      </c>
      <c r="E144" s="238" t="s">
        <v>19</v>
      </c>
      <c r="F144" s="239" t="s">
        <v>547</v>
      </c>
      <c r="G144" s="237"/>
      <c r="H144" s="238" t="s">
        <v>19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154</v>
      </c>
      <c r="AU144" s="245" t="s">
        <v>148</v>
      </c>
      <c r="AV144" s="14" t="s">
        <v>79</v>
      </c>
      <c r="AW144" s="14" t="s">
        <v>33</v>
      </c>
      <c r="AX144" s="14" t="s">
        <v>71</v>
      </c>
      <c r="AY144" s="245" t="s">
        <v>140</v>
      </c>
    </row>
    <row r="145" s="13" customFormat="1">
      <c r="A145" s="13"/>
      <c r="B145" s="225"/>
      <c r="C145" s="226"/>
      <c r="D145" s="218" t="s">
        <v>154</v>
      </c>
      <c r="E145" s="227" t="s">
        <v>19</v>
      </c>
      <c r="F145" s="228" t="s">
        <v>548</v>
      </c>
      <c r="G145" s="226"/>
      <c r="H145" s="229">
        <v>136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154</v>
      </c>
      <c r="AU145" s="235" t="s">
        <v>148</v>
      </c>
      <c r="AV145" s="13" t="s">
        <v>148</v>
      </c>
      <c r="AW145" s="13" t="s">
        <v>33</v>
      </c>
      <c r="AX145" s="13" t="s">
        <v>79</v>
      </c>
      <c r="AY145" s="235" t="s">
        <v>140</v>
      </c>
    </row>
    <row r="146" s="12" customFormat="1" ht="22.8" customHeight="1">
      <c r="A146" s="12"/>
      <c r="B146" s="189"/>
      <c r="C146" s="190"/>
      <c r="D146" s="191" t="s">
        <v>70</v>
      </c>
      <c r="E146" s="203" t="s">
        <v>181</v>
      </c>
      <c r="F146" s="203" t="s">
        <v>549</v>
      </c>
      <c r="G146" s="190"/>
      <c r="H146" s="190"/>
      <c r="I146" s="193"/>
      <c r="J146" s="204">
        <f>BK146</f>
        <v>0</v>
      </c>
      <c r="K146" s="190"/>
      <c r="L146" s="195"/>
      <c r="M146" s="196"/>
      <c r="N146" s="197"/>
      <c r="O146" s="197"/>
      <c r="P146" s="198">
        <f>SUM(P147:P154)</f>
        <v>0</v>
      </c>
      <c r="Q146" s="197"/>
      <c r="R146" s="198">
        <f>SUM(R147:R154)</f>
        <v>8.3651199999999992</v>
      </c>
      <c r="S146" s="197"/>
      <c r="T146" s="199">
        <f>SUM(T147:T154)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0" t="s">
        <v>79</v>
      </c>
      <c r="AT146" s="201" t="s">
        <v>70</v>
      </c>
      <c r="AU146" s="201" t="s">
        <v>79</v>
      </c>
      <c r="AY146" s="200" t="s">
        <v>140</v>
      </c>
      <c r="BK146" s="202">
        <f>SUM(BK147:BK154)</f>
        <v>0</v>
      </c>
    </row>
    <row r="147" s="2" customFormat="1" ht="33" customHeight="1">
      <c r="A147" s="39"/>
      <c r="B147" s="40"/>
      <c r="C147" s="205" t="s">
        <v>254</v>
      </c>
      <c r="D147" s="205" t="s">
        <v>142</v>
      </c>
      <c r="E147" s="206" t="s">
        <v>550</v>
      </c>
      <c r="F147" s="207" t="s">
        <v>551</v>
      </c>
      <c r="G147" s="208" t="s">
        <v>145</v>
      </c>
      <c r="H147" s="209">
        <v>32</v>
      </c>
      <c r="I147" s="210"/>
      <c r="J147" s="211">
        <f>ROUND(I147*H147,2)</f>
        <v>0</v>
      </c>
      <c r="K147" s="207" t="s">
        <v>146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147</v>
      </c>
      <c r="AT147" s="216" t="s">
        <v>142</v>
      </c>
      <c r="AU147" s="216" t="s">
        <v>148</v>
      </c>
      <c r="AY147" s="18" t="s">
        <v>140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148</v>
      </c>
      <c r="BK147" s="217">
        <f>ROUND(I147*H147,2)</f>
        <v>0</v>
      </c>
      <c r="BL147" s="18" t="s">
        <v>147</v>
      </c>
      <c r="BM147" s="216" t="s">
        <v>552</v>
      </c>
    </row>
    <row r="148" s="2" customFormat="1">
      <c r="A148" s="39"/>
      <c r="B148" s="40"/>
      <c r="C148" s="41"/>
      <c r="D148" s="218" t="s">
        <v>150</v>
      </c>
      <c r="E148" s="41"/>
      <c r="F148" s="219" t="s">
        <v>553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150</v>
      </c>
      <c r="AU148" s="18" t="s">
        <v>148</v>
      </c>
    </row>
    <row r="149" s="2" customFormat="1">
      <c r="A149" s="39"/>
      <c r="B149" s="40"/>
      <c r="C149" s="41"/>
      <c r="D149" s="223" t="s">
        <v>152</v>
      </c>
      <c r="E149" s="41"/>
      <c r="F149" s="224" t="s">
        <v>554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152</v>
      </c>
      <c r="AU149" s="18" t="s">
        <v>148</v>
      </c>
    </row>
    <row r="150" s="13" customFormat="1">
      <c r="A150" s="13"/>
      <c r="B150" s="225"/>
      <c r="C150" s="226"/>
      <c r="D150" s="218" t="s">
        <v>154</v>
      </c>
      <c r="E150" s="227" t="s">
        <v>19</v>
      </c>
      <c r="F150" s="228" t="s">
        <v>555</v>
      </c>
      <c r="G150" s="226"/>
      <c r="H150" s="229">
        <v>32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154</v>
      </c>
      <c r="AU150" s="235" t="s">
        <v>148</v>
      </c>
      <c r="AV150" s="13" t="s">
        <v>148</v>
      </c>
      <c r="AW150" s="13" t="s">
        <v>33</v>
      </c>
      <c r="AX150" s="13" t="s">
        <v>79</v>
      </c>
      <c r="AY150" s="235" t="s">
        <v>140</v>
      </c>
    </row>
    <row r="151" s="2" customFormat="1" ht="24.15" customHeight="1">
      <c r="A151" s="39"/>
      <c r="B151" s="40"/>
      <c r="C151" s="205" t="s">
        <v>261</v>
      </c>
      <c r="D151" s="205" t="s">
        <v>142</v>
      </c>
      <c r="E151" s="206" t="s">
        <v>556</v>
      </c>
      <c r="F151" s="207" t="s">
        <v>557</v>
      </c>
      <c r="G151" s="208" t="s">
        <v>145</v>
      </c>
      <c r="H151" s="209">
        <v>32</v>
      </c>
      <c r="I151" s="210"/>
      <c r="J151" s="211">
        <f>ROUND(I151*H151,2)</f>
        <v>0</v>
      </c>
      <c r="K151" s="207" t="s">
        <v>146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0.26140999999999998</v>
      </c>
      <c r="R151" s="214">
        <f>Q151*H151</f>
        <v>8.3651199999999992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147</v>
      </c>
      <c r="AT151" s="216" t="s">
        <v>142</v>
      </c>
      <c r="AU151" s="216" t="s">
        <v>148</v>
      </c>
      <c r="AY151" s="18" t="s">
        <v>140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148</v>
      </c>
      <c r="BK151" s="217">
        <f>ROUND(I151*H151,2)</f>
        <v>0</v>
      </c>
      <c r="BL151" s="18" t="s">
        <v>147</v>
      </c>
      <c r="BM151" s="216" t="s">
        <v>558</v>
      </c>
    </row>
    <row r="152" s="2" customFormat="1">
      <c r="A152" s="39"/>
      <c r="B152" s="40"/>
      <c r="C152" s="41"/>
      <c r="D152" s="218" t="s">
        <v>150</v>
      </c>
      <c r="E152" s="41"/>
      <c r="F152" s="219" t="s">
        <v>559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150</v>
      </c>
      <c r="AU152" s="18" t="s">
        <v>148</v>
      </c>
    </row>
    <row r="153" s="2" customFormat="1">
      <c r="A153" s="39"/>
      <c r="B153" s="40"/>
      <c r="C153" s="41"/>
      <c r="D153" s="223" t="s">
        <v>152</v>
      </c>
      <c r="E153" s="41"/>
      <c r="F153" s="224" t="s">
        <v>560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152</v>
      </c>
      <c r="AU153" s="18" t="s">
        <v>148</v>
      </c>
    </row>
    <row r="154" s="13" customFormat="1">
      <c r="A154" s="13"/>
      <c r="B154" s="225"/>
      <c r="C154" s="226"/>
      <c r="D154" s="218" t="s">
        <v>154</v>
      </c>
      <c r="E154" s="227" t="s">
        <v>19</v>
      </c>
      <c r="F154" s="228" t="s">
        <v>555</v>
      </c>
      <c r="G154" s="226"/>
      <c r="H154" s="229">
        <v>32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154</v>
      </c>
      <c r="AU154" s="235" t="s">
        <v>148</v>
      </c>
      <c r="AV154" s="13" t="s">
        <v>148</v>
      </c>
      <c r="AW154" s="13" t="s">
        <v>33</v>
      </c>
      <c r="AX154" s="13" t="s">
        <v>79</v>
      </c>
      <c r="AY154" s="235" t="s">
        <v>140</v>
      </c>
    </row>
    <row r="155" s="12" customFormat="1" ht="22.8" customHeight="1">
      <c r="A155" s="12"/>
      <c r="B155" s="189"/>
      <c r="C155" s="190"/>
      <c r="D155" s="191" t="s">
        <v>70</v>
      </c>
      <c r="E155" s="203" t="s">
        <v>189</v>
      </c>
      <c r="F155" s="203" t="s">
        <v>561</v>
      </c>
      <c r="G155" s="190"/>
      <c r="H155" s="190"/>
      <c r="I155" s="193"/>
      <c r="J155" s="204">
        <f>BK155</f>
        <v>0</v>
      </c>
      <c r="K155" s="190"/>
      <c r="L155" s="195"/>
      <c r="M155" s="196"/>
      <c r="N155" s="197"/>
      <c r="O155" s="197"/>
      <c r="P155" s="198">
        <f>SUM(P156:P189)</f>
        <v>0</v>
      </c>
      <c r="Q155" s="197"/>
      <c r="R155" s="198">
        <f>SUM(R156:R189)</f>
        <v>17.679027000000001</v>
      </c>
      <c r="S155" s="197"/>
      <c r="T155" s="199">
        <f>SUM(T156:T189)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0" t="s">
        <v>79</v>
      </c>
      <c r="AT155" s="201" t="s">
        <v>70</v>
      </c>
      <c r="AU155" s="201" t="s">
        <v>79</v>
      </c>
      <c r="AY155" s="200" t="s">
        <v>140</v>
      </c>
      <c r="BK155" s="202">
        <f>SUM(BK156:BK189)</f>
        <v>0</v>
      </c>
    </row>
    <row r="156" s="2" customFormat="1" ht="24.15" customHeight="1">
      <c r="A156" s="39"/>
      <c r="B156" s="40"/>
      <c r="C156" s="205" t="s">
        <v>8</v>
      </c>
      <c r="D156" s="205" t="s">
        <v>142</v>
      </c>
      <c r="E156" s="206" t="s">
        <v>562</v>
      </c>
      <c r="F156" s="207" t="s">
        <v>563</v>
      </c>
      <c r="G156" s="208" t="s">
        <v>145</v>
      </c>
      <c r="H156" s="209">
        <v>160</v>
      </c>
      <c r="I156" s="210"/>
      <c r="J156" s="211">
        <f>ROUND(I156*H156,2)</f>
        <v>0</v>
      </c>
      <c r="K156" s="207" t="s">
        <v>146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0.0051000000000000004</v>
      </c>
      <c r="R156" s="214">
        <f>Q156*H156</f>
        <v>0.81600000000000006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147</v>
      </c>
      <c r="AT156" s="216" t="s">
        <v>142</v>
      </c>
      <c r="AU156" s="216" t="s">
        <v>148</v>
      </c>
      <c r="AY156" s="18" t="s">
        <v>140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148</v>
      </c>
      <c r="BK156" s="217">
        <f>ROUND(I156*H156,2)</f>
        <v>0</v>
      </c>
      <c r="BL156" s="18" t="s">
        <v>147</v>
      </c>
      <c r="BM156" s="216" t="s">
        <v>564</v>
      </c>
    </row>
    <row r="157" s="2" customFormat="1">
      <c r="A157" s="39"/>
      <c r="B157" s="40"/>
      <c r="C157" s="41"/>
      <c r="D157" s="218" t="s">
        <v>150</v>
      </c>
      <c r="E157" s="41"/>
      <c r="F157" s="219" t="s">
        <v>565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150</v>
      </c>
      <c r="AU157" s="18" t="s">
        <v>148</v>
      </c>
    </row>
    <row r="158" s="2" customFormat="1">
      <c r="A158" s="39"/>
      <c r="B158" s="40"/>
      <c r="C158" s="41"/>
      <c r="D158" s="223" t="s">
        <v>152</v>
      </c>
      <c r="E158" s="41"/>
      <c r="F158" s="224" t="s">
        <v>566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152</v>
      </c>
      <c r="AU158" s="18" t="s">
        <v>148</v>
      </c>
    </row>
    <row r="159" s="2" customFormat="1" ht="24.15" customHeight="1">
      <c r="A159" s="39"/>
      <c r="B159" s="40"/>
      <c r="C159" s="205" t="s">
        <v>276</v>
      </c>
      <c r="D159" s="205" t="s">
        <v>142</v>
      </c>
      <c r="E159" s="206" t="s">
        <v>567</v>
      </c>
      <c r="F159" s="207" t="s">
        <v>568</v>
      </c>
      <c r="G159" s="208" t="s">
        <v>145</v>
      </c>
      <c r="H159" s="209">
        <v>339.14999999999998</v>
      </c>
      <c r="I159" s="210"/>
      <c r="J159" s="211">
        <f>ROUND(I159*H159,2)</f>
        <v>0</v>
      </c>
      <c r="K159" s="207" t="s">
        <v>146</v>
      </c>
      <c r="L159" s="45"/>
      <c r="M159" s="212" t="s">
        <v>19</v>
      </c>
      <c r="N159" s="213" t="s">
        <v>43</v>
      </c>
      <c r="O159" s="85"/>
      <c r="P159" s="214">
        <f>O159*H159</f>
        <v>0</v>
      </c>
      <c r="Q159" s="214">
        <v>0.042500000000000003</v>
      </c>
      <c r="R159" s="214">
        <f>Q159*H159</f>
        <v>14.413875000000001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147</v>
      </c>
      <c r="AT159" s="216" t="s">
        <v>142</v>
      </c>
      <c r="AU159" s="216" t="s">
        <v>148</v>
      </c>
      <c r="AY159" s="18" t="s">
        <v>140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148</v>
      </c>
      <c r="BK159" s="217">
        <f>ROUND(I159*H159,2)</f>
        <v>0</v>
      </c>
      <c r="BL159" s="18" t="s">
        <v>147</v>
      </c>
      <c r="BM159" s="216" t="s">
        <v>569</v>
      </c>
    </row>
    <row r="160" s="2" customFormat="1">
      <c r="A160" s="39"/>
      <c r="B160" s="40"/>
      <c r="C160" s="41"/>
      <c r="D160" s="218" t="s">
        <v>150</v>
      </c>
      <c r="E160" s="41"/>
      <c r="F160" s="219" t="s">
        <v>570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150</v>
      </c>
      <c r="AU160" s="18" t="s">
        <v>148</v>
      </c>
    </row>
    <row r="161" s="2" customFormat="1">
      <c r="A161" s="39"/>
      <c r="B161" s="40"/>
      <c r="C161" s="41"/>
      <c r="D161" s="223" t="s">
        <v>152</v>
      </c>
      <c r="E161" s="41"/>
      <c r="F161" s="224" t="s">
        <v>571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152</v>
      </c>
      <c r="AU161" s="18" t="s">
        <v>148</v>
      </c>
    </row>
    <row r="162" s="14" customFormat="1">
      <c r="A162" s="14"/>
      <c r="B162" s="236"/>
      <c r="C162" s="237"/>
      <c r="D162" s="218" t="s">
        <v>154</v>
      </c>
      <c r="E162" s="238" t="s">
        <v>19</v>
      </c>
      <c r="F162" s="239" t="s">
        <v>572</v>
      </c>
      <c r="G162" s="237"/>
      <c r="H162" s="238" t="s">
        <v>19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154</v>
      </c>
      <c r="AU162" s="245" t="s">
        <v>148</v>
      </c>
      <c r="AV162" s="14" t="s">
        <v>79</v>
      </c>
      <c r="AW162" s="14" t="s">
        <v>33</v>
      </c>
      <c r="AX162" s="14" t="s">
        <v>71</v>
      </c>
      <c r="AY162" s="245" t="s">
        <v>140</v>
      </c>
    </row>
    <row r="163" s="13" customFormat="1">
      <c r="A163" s="13"/>
      <c r="B163" s="225"/>
      <c r="C163" s="226"/>
      <c r="D163" s="218" t="s">
        <v>154</v>
      </c>
      <c r="E163" s="227" t="s">
        <v>19</v>
      </c>
      <c r="F163" s="228" t="s">
        <v>573</v>
      </c>
      <c r="G163" s="226"/>
      <c r="H163" s="229">
        <v>339.14999999999998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154</v>
      </c>
      <c r="AU163" s="235" t="s">
        <v>148</v>
      </c>
      <c r="AV163" s="13" t="s">
        <v>148</v>
      </c>
      <c r="AW163" s="13" t="s">
        <v>33</v>
      </c>
      <c r="AX163" s="13" t="s">
        <v>79</v>
      </c>
      <c r="AY163" s="235" t="s">
        <v>140</v>
      </c>
    </row>
    <row r="164" s="2" customFormat="1" ht="24.15" customHeight="1">
      <c r="A164" s="39"/>
      <c r="B164" s="40"/>
      <c r="C164" s="205" t="s">
        <v>283</v>
      </c>
      <c r="D164" s="205" t="s">
        <v>142</v>
      </c>
      <c r="E164" s="206" t="s">
        <v>574</v>
      </c>
      <c r="F164" s="207" t="s">
        <v>575</v>
      </c>
      <c r="G164" s="208" t="s">
        <v>200</v>
      </c>
      <c r="H164" s="209">
        <v>64</v>
      </c>
      <c r="I164" s="210"/>
      <c r="J164" s="211">
        <f>ROUND(I164*H164,2)</f>
        <v>0</v>
      </c>
      <c r="K164" s="207" t="s">
        <v>146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147</v>
      </c>
      <c r="AT164" s="216" t="s">
        <v>142</v>
      </c>
      <c r="AU164" s="216" t="s">
        <v>148</v>
      </c>
      <c r="AY164" s="18" t="s">
        <v>140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148</v>
      </c>
      <c r="BK164" s="217">
        <f>ROUND(I164*H164,2)</f>
        <v>0</v>
      </c>
      <c r="BL164" s="18" t="s">
        <v>147</v>
      </c>
      <c r="BM164" s="216" t="s">
        <v>576</v>
      </c>
    </row>
    <row r="165" s="2" customFormat="1">
      <c r="A165" s="39"/>
      <c r="B165" s="40"/>
      <c r="C165" s="41"/>
      <c r="D165" s="218" t="s">
        <v>150</v>
      </c>
      <c r="E165" s="41"/>
      <c r="F165" s="219" t="s">
        <v>577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150</v>
      </c>
      <c r="AU165" s="18" t="s">
        <v>148</v>
      </c>
    </row>
    <row r="166" s="2" customFormat="1">
      <c r="A166" s="39"/>
      <c r="B166" s="40"/>
      <c r="C166" s="41"/>
      <c r="D166" s="223" t="s">
        <v>152</v>
      </c>
      <c r="E166" s="41"/>
      <c r="F166" s="224" t="s">
        <v>578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152</v>
      </c>
      <c r="AU166" s="18" t="s">
        <v>148</v>
      </c>
    </row>
    <row r="167" s="14" customFormat="1">
      <c r="A167" s="14"/>
      <c r="B167" s="236"/>
      <c r="C167" s="237"/>
      <c r="D167" s="218" t="s">
        <v>154</v>
      </c>
      <c r="E167" s="238" t="s">
        <v>19</v>
      </c>
      <c r="F167" s="239" t="s">
        <v>579</v>
      </c>
      <c r="G167" s="237"/>
      <c r="H167" s="238" t="s">
        <v>19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154</v>
      </c>
      <c r="AU167" s="245" t="s">
        <v>148</v>
      </c>
      <c r="AV167" s="14" t="s">
        <v>79</v>
      </c>
      <c r="AW167" s="14" t="s">
        <v>33</v>
      </c>
      <c r="AX167" s="14" t="s">
        <v>71</v>
      </c>
      <c r="AY167" s="245" t="s">
        <v>140</v>
      </c>
    </row>
    <row r="168" s="13" customFormat="1">
      <c r="A168" s="13"/>
      <c r="B168" s="225"/>
      <c r="C168" s="226"/>
      <c r="D168" s="218" t="s">
        <v>154</v>
      </c>
      <c r="E168" s="227" t="s">
        <v>19</v>
      </c>
      <c r="F168" s="228" t="s">
        <v>580</v>
      </c>
      <c r="G168" s="226"/>
      <c r="H168" s="229">
        <v>64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154</v>
      </c>
      <c r="AU168" s="235" t="s">
        <v>148</v>
      </c>
      <c r="AV168" s="13" t="s">
        <v>148</v>
      </c>
      <c r="AW168" s="13" t="s">
        <v>33</v>
      </c>
      <c r="AX168" s="13" t="s">
        <v>79</v>
      </c>
      <c r="AY168" s="235" t="s">
        <v>140</v>
      </c>
    </row>
    <row r="169" s="2" customFormat="1" ht="16.5" customHeight="1">
      <c r="A169" s="39"/>
      <c r="B169" s="40"/>
      <c r="C169" s="205" t="s">
        <v>292</v>
      </c>
      <c r="D169" s="205" t="s">
        <v>142</v>
      </c>
      <c r="E169" s="206" t="s">
        <v>581</v>
      </c>
      <c r="F169" s="207" t="s">
        <v>582</v>
      </c>
      <c r="G169" s="208" t="s">
        <v>145</v>
      </c>
      <c r="H169" s="209">
        <v>115.2</v>
      </c>
      <c r="I169" s="210"/>
      <c r="J169" s="211">
        <f>ROUND(I169*H169,2)</f>
        <v>0</v>
      </c>
      <c r="K169" s="207" t="s">
        <v>146</v>
      </c>
      <c r="L169" s="45"/>
      <c r="M169" s="212" t="s">
        <v>19</v>
      </c>
      <c r="N169" s="213" t="s">
        <v>43</v>
      </c>
      <c r="O169" s="85"/>
      <c r="P169" s="214">
        <f>O169*H169</f>
        <v>0</v>
      </c>
      <c r="Q169" s="214">
        <v>0.00025999999999999998</v>
      </c>
      <c r="R169" s="214">
        <f>Q169*H169</f>
        <v>0.029951999999999999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147</v>
      </c>
      <c r="AT169" s="216" t="s">
        <v>142</v>
      </c>
      <c r="AU169" s="216" t="s">
        <v>148</v>
      </c>
      <c r="AY169" s="18" t="s">
        <v>140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148</v>
      </c>
      <c r="BK169" s="217">
        <f>ROUND(I169*H169,2)</f>
        <v>0</v>
      </c>
      <c r="BL169" s="18" t="s">
        <v>147</v>
      </c>
      <c r="BM169" s="216" t="s">
        <v>583</v>
      </c>
    </row>
    <row r="170" s="2" customFormat="1">
      <c r="A170" s="39"/>
      <c r="B170" s="40"/>
      <c r="C170" s="41"/>
      <c r="D170" s="218" t="s">
        <v>150</v>
      </c>
      <c r="E170" s="41"/>
      <c r="F170" s="219" t="s">
        <v>584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150</v>
      </c>
      <c r="AU170" s="18" t="s">
        <v>148</v>
      </c>
    </row>
    <row r="171" s="2" customFormat="1">
      <c r="A171" s="39"/>
      <c r="B171" s="40"/>
      <c r="C171" s="41"/>
      <c r="D171" s="223" t="s">
        <v>152</v>
      </c>
      <c r="E171" s="41"/>
      <c r="F171" s="224" t="s">
        <v>585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152</v>
      </c>
      <c r="AU171" s="18" t="s">
        <v>148</v>
      </c>
    </row>
    <row r="172" s="13" customFormat="1">
      <c r="A172" s="13"/>
      <c r="B172" s="225"/>
      <c r="C172" s="226"/>
      <c r="D172" s="218" t="s">
        <v>154</v>
      </c>
      <c r="E172" s="227" t="s">
        <v>19</v>
      </c>
      <c r="F172" s="228" t="s">
        <v>586</v>
      </c>
      <c r="G172" s="226"/>
      <c r="H172" s="229">
        <v>115.2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154</v>
      </c>
      <c r="AU172" s="235" t="s">
        <v>148</v>
      </c>
      <c r="AV172" s="13" t="s">
        <v>148</v>
      </c>
      <c r="AW172" s="13" t="s">
        <v>33</v>
      </c>
      <c r="AX172" s="13" t="s">
        <v>79</v>
      </c>
      <c r="AY172" s="235" t="s">
        <v>140</v>
      </c>
    </row>
    <row r="173" s="2" customFormat="1" ht="24.15" customHeight="1">
      <c r="A173" s="39"/>
      <c r="B173" s="40"/>
      <c r="C173" s="205" t="s">
        <v>299</v>
      </c>
      <c r="D173" s="205" t="s">
        <v>142</v>
      </c>
      <c r="E173" s="206" t="s">
        <v>587</v>
      </c>
      <c r="F173" s="207" t="s">
        <v>588</v>
      </c>
      <c r="G173" s="208" t="s">
        <v>145</v>
      </c>
      <c r="H173" s="209">
        <v>115.2</v>
      </c>
      <c r="I173" s="210"/>
      <c r="J173" s="211">
        <f>ROUND(I173*H173,2)</f>
        <v>0</v>
      </c>
      <c r="K173" s="207" t="s">
        <v>146</v>
      </c>
      <c r="L173" s="45"/>
      <c r="M173" s="212" t="s">
        <v>19</v>
      </c>
      <c r="N173" s="213" t="s">
        <v>43</v>
      </c>
      <c r="O173" s="85"/>
      <c r="P173" s="214">
        <f>O173*H173</f>
        <v>0</v>
      </c>
      <c r="Q173" s="214">
        <v>0.021000000000000001</v>
      </c>
      <c r="R173" s="214">
        <f>Q173*H173</f>
        <v>2.4192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147</v>
      </c>
      <c r="AT173" s="216" t="s">
        <v>142</v>
      </c>
      <c r="AU173" s="216" t="s">
        <v>148</v>
      </c>
      <c r="AY173" s="18" t="s">
        <v>140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148</v>
      </c>
      <c r="BK173" s="217">
        <f>ROUND(I173*H173,2)</f>
        <v>0</v>
      </c>
      <c r="BL173" s="18" t="s">
        <v>147</v>
      </c>
      <c r="BM173" s="216" t="s">
        <v>589</v>
      </c>
    </row>
    <row r="174" s="2" customFormat="1">
      <c r="A174" s="39"/>
      <c r="B174" s="40"/>
      <c r="C174" s="41"/>
      <c r="D174" s="218" t="s">
        <v>150</v>
      </c>
      <c r="E174" s="41"/>
      <c r="F174" s="219" t="s">
        <v>590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150</v>
      </c>
      <c r="AU174" s="18" t="s">
        <v>148</v>
      </c>
    </row>
    <row r="175" s="2" customFormat="1">
      <c r="A175" s="39"/>
      <c r="B175" s="40"/>
      <c r="C175" s="41"/>
      <c r="D175" s="223" t="s">
        <v>152</v>
      </c>
      <c r="E175" s="41"/>
      <c r="F175" s="224" t="s">
        <v>591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152</v>
      </c>
      <c r="AU175" s="18" t="s">
        <v>148</v>
      </c>
    </row>
    <row r="176" s="14" customFormat="1">
      <c r="A176" s="14"/>
      <c r="B176" s="236"/>
      <c r="C176" s="237"/>
      <c r="D176" s="218" t="s">
        <v>154</v>
      </c>
      <c r="E176" s="238" t="s">
        <v>19</v>
      </c>
      <c r="F176" s="239" t="s">
        <v>592</v>
      </c>
      <c r="G176" s="237"/>
      <c r="H176" s="238" t="s">
        <v>19</v>
      </c>
      <c r="I176" s="240"/>
      <c r="J176" s="237"/>
      <c r="K176" s="237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154</v>
      </c>
      <c r="AU176" s="245" t="s">
        <v>148</v>
      </c>
      <c r="AV176" s="14" t="s">
        <v>79</v>
      </c>
      <c r="AW176" s="14" t="s">
        <v>33</v>
      </c>
      <c r="AX176" s="14" t="s">
        <v>71</v>
      </c>
      <c r="AY176" s="245" t="s">
        <v>140</v>
      </c>
    </row>
    <row r="177" s="13" customFormat="1">
      <c r="A177" s="13"/>
      <c r="B177" s="225"/>
      <c r="C177" s="226"/>
      <c r="D177" s="218" t="s">
        <v>154</v>
      </c>
      <c r="E177" s="227" t="s">
        <v>19</v>
      </c>
      <c r="F177" s="228" t="s">
        <v>586</v>
      </c>
      <c r="G177" s="226"/>
      <c r="H177" s="229">
        <v>115.2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154</v>
      </c>
      <c r="AU177" s="235" t="s">
        <v>148</v>
      </c>
      <c r="AV177" s="13" t="s">
        <v>148</v>
      </c>
      <c r="AW177" s="13" t="s">
        <v>33</v>
      </c>
      <c r="AX177" s="13" t="s">
        <v>79</v>
      </c>
      <c r="AY177" s="235" t="s">
        <v>140</v>
      </c>
    </row>
    <row r="178" s="2" customFormat="1" ht="16.5" customHeight="1">
      <c r="A178" s="39"/>
      <c r="B178" s="40"/>
      <c r="C178" s="205" t="s">
        <v>305</v>
      </c>
      <c r="D178" s="205" t="s">
        <v>142</v>
      </c>
      <c r="E178" s="206" t="s">
        <v>593</v>
      </c>
      <c r="F178" s="207" t="s">
        <v>594</v>
      </c>
      <c r="G178" s="208" t="s">
        <v>145</v>
      </c>
      <c r="H178" s="209">
        <v>115.2</v>
      </c>
      <c r="I178" s="210"/>
      <c r="J178" s="211">
        <f>ROUND(I178*H178,2)</f>
        <v>0</v>
      </c>
      <c r="K178" s="207" t="s">
        <v>146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147</v>
      </c>
      <c r="AT178" s="216" t="s">
        <v>142</v>
      </c>
      <c r="AU178" s="216" t="s">
        <v>148</v>
      </c>
      <c r="AY178" s="18" t="s">
        <v>140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148</v>
      </c>
      <c r="BK178" s="217">
        <f>ROUND(I178*H178,2)</f>
        <v>0</v>
      </c>
      <c r="BL178" s="18" t="s">
        <v>147</v>
      </c>
      <c r="BM178" s="216" t="s">
        <v>595</v>
      </c>
    </row>
    <row r="179" s="2" customFormat="1">
      <c r="A179" s="39"/>
      <c r="B179" s="40"/>
      <c r="C179" s="41"/>
      <c r="D179" s="218" t="s">
        <v>150</v>
      </c>
      <c r="E179" s="41"/>
      <c r="F179" s="219" t="s">
        <v>596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150</v>
      </c>
      <c r="AU179" s="18" t="s">
        <v>148</v>
      </c>
    </row>
    <row r="180" s="2" customFormat="1">
      <c r="A180" s="39"/>
      <c r="B180" s="40"/>
      <c r="C180" s="41"/>
      <c r="D180" s="223" t="s">
        <v>152</v>
      </c>
      <c r="E180" s="41"/>
      <c r="F180" s="224" t="s">
        <v>597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152</v>
      </c>
      <c r="AU180" s="18" t="s">
        <v>148</v>
      </c>
    </row>
    <row r="181" s="13" customFormat="1">
      <c r="A181" s="13"/>
      <c r="B181" s="225"/>
      <c r="C181" s="226"/>
      <c r="D181" s="218" t="s">
        <v>154</v>
      </c>
      <c r="E181" s="227" t="s">
        <v>19</v>
      </c>
      <c r="F181" s="228" t="s">
        <v>586</v>
      </c>
      <c r="G181" s="226"/>
      <c r="H181" s="229">
        <v>115.2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154</v>
      </c>
      <c r="AU181" s="235" t="s">
        <v>148</v>
      </c>
      <c r="AV181" s="13" t="s">
        <v>148</v>
      </c>
      <c r="AW181" s="13" t="s">
        <v>33</v>
      </c>
      <c r="AX181" s="13" t="s">
        <v>79</v>
      </c>
      <c r="AY181" s="235" t="s">
        <v>140</v>
      </c>
    </row>
    <row r="182" s="2" customFormat="1" ht="33" customHeight="1">
      <c r="A182" s="39"/>
      <c r="B182" s="40"/>
      <c r="C182" s="205" t="s">
        <v>7</v>
      </c>
      <c r="D182" s="205" t="s">
        <v>142</v>
      </c>
      <c r="E182" s="206" t="s">
        <v>598</v>
      </c>
      <c r="F182" s="207" t="s">
        <v>599</v>
      </c>
      <c r="G182" s="208" t="s">
        <v>145</v>
      </c>
      <c r="H182" s="209">
        <v>115.2</v>
      </c>
      <c r="I182" s="210"/>
      <c r="J182" s="211">
        <f>ROUND(I182*H182,2)</f>
        <v>0</v>
      </c>
      <c r="K182" s="207" t="s">
        <v>146</v>
      </c>
      <c r="L182" s="45"/>
      <c r="M182" s="212" t="s">
        <v>19</v>
      </c>
      <c r="N182" s="213" t="s">
        <v>43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147</v>
      </c>
      <c r="AT182" s="216" t="s">
        <v>142</v>
      </c>
      <c r="AU182" s="216" t="s">
        <v>148</v>
      </c>
      <c r="AY182" s="18" t="s">
        <v>140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148</v>
      </c>
      <c r="BK182" s="217">
        <f>ROUND(I182*H182,2)</f>
        <v>0</v>
      </c>
      <c r="BL182" s="18" t="s">
        <v>147</v>
      </c>
      <c r="BM182" s="216" t="s">
        <v>600</v>
      </c>
    </row>
    <row r="183" s="2" customFormat="1">
      <c r="A183" s="39"/>
      <c r="B183" s="40"/>
      <c r="C183" s="41"/>
      <c r="D183" s="218" t="s">
        <v>150</v>
      </c>
      <c r="E183" s="41"/>
      <c r="F183" s="219" t="s">
        <v>601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150</v>
      </c>
      <c r="AU183" s="18" t="s">
        <v>148</v>
      </c>
    </row>
    <row r="184" s="2" customFormat="1">
      <c r="A184" s="39"/>
      <c r="B184" s="40"/>
      <c r="C184" s="41"/>
      <c r="D184" s="223" t="s">
        <v>152</v>
      </c>
      <c r="E184" s="41"/>
      <c r="F184" s="224" t="s">
        <v>602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152</v>
      </c>
      <c r="AU184" s="18" t="s">
        <v>148</v>
      </c>
    </row>
    <row r="185" s="13" customFormat="1">
      <c r="A185" s="13"/>
      <c r="B185" s="225"/>
      <c r="C185" s="226"/>
      <c r="D185" s="218" t="s">
        <v>154</v>
      </c>
      <c r="E185" s="227" t="s">
        <v>19</v>
      </c>
      <c r="F185" s="228" t="s">
        <v>586</v>
      </c>
      <c r="G185" s="226"/>
      <c r="H185" s="229">
        <v>115.2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154</v>
      </c>
      <c r="AU185" s="235" t="s">
        <v>148</v>
      </c>
      <c r="AV185" s="13" t="s">
        <v>148</v>
      </c>
      <c r="AW185" s="13" t="s">
        <v>33</v>
      </c>
      <c r="AX185" s="13" t="s">
        <v>79</v>
      </c>
      <c r="AY185" s="235" t="s">
        <v>140</v>
      </c>
    </row>
    <row r="186" s="2" customFormat="1" ht="24.15" customHeight="1">
      <c r="A186" s="39"/>
      <c r="B186" s="40"/>
      <c r="C186" s="205" t="s">
        <v>317</v>
      </c>
      <c r="D186" s="205" t="s">
        <v>142</v>
      </c>
      <c r="E186" s="206" t="s">
        <v>603</v>
      </c>
      <c r="F186" s="207" t="s">
        <v>604</v>
      </c>
      <c r="G186" s="208" t="s">
        <v>145</v>
      </c>
      <c r="H186" s="209">
        <v>115.2</v>
      </c>
      <c r="I186" s="210"/>
      <c r="J186" s="211">
        <f>ROUND(I186*H186,2)</f>
        <v>0</v>
      </c>
      <c r="K186" s="207" t="s">
        <v>146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147</v>
      </c>
      <c r="AT186" s="216" t="s">
        <v>142</v>
      </c>
      <c r="AU186" s="216" t="s">
        <v>148</v>
      </c>
      <c r="AY186" s="18" t="s">
        <v>140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148</v>
      </c>
      <c r="BK186" s="217">
        <f>ROUND(I186*H186,2)</f>
        <v>0</v>
      </c>
      <c r="BL186" s="18" t="s">
        <v>147</v>
      </c>
      <c r="BM186" s="216" t="s">
        <v>605</v>
      </c>
    </row>
    <row r="187" s="2" customFormat="1">
      <c r="A187" s="39"/>
      <c r="B187" s="40"/>
      <c r="C187" s="41"/>
      <c r="D187" s="218" t="s">
        <v>150</v>
      </c>
      <c r="E187" s="41"/>
      <c r="F187" s="219" t="s">
        <v>606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150</v>
      </c>
      <c r="AU187" s="18" t="s">
        <v>148</v>
      </c>
    </row>
    <row r="188" s="2" customFormat="1">
      <c r="A188" s="39"/>
      <c r="B188" s="40"/>
      <c r="C188" s="41"/>
      <c r="D188" s="223" t="s">
        <v>152</v>
      </c>
      <c r="E188" s="41"/>
      <c r="F188" s="224" t="s">
        <v>607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152</v>
      </c>
      <c r="AU188" s="18" t="s">
        <v>148</v>
      </c>
    </row>
    <row r="189" s="13" customFormat="1">
      <c r="A189" s="13"/>
      <c r="B189" s="225"/>
      <c r="C189" s="226"/>
      <c r="D189" s="218" t="s">
        <v>154</v>
      </c>
      <c r="E189" s="227" t="s">
        <v>19</v>
      </c>
      <c r="F189" s="228" t="s">
        <v>586</v>
      </c>
      <c r="G189" s="226"/>
      <c r="H189" s="229">
        <v>115.2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154</v>
      </c>
      <c r="AU189" s="235" t="s">
        <v>148</v>
      </c>
      <c r="AV189" s="13" t="s">
        <v>148</v>
      </c>
      <c r="AW189" s="13" t="s">
        <v>33</v>
      </c>
      <c r="AX189" s="13" t="s">
        <v>79</v>
      </c>
      <c r="AY189" s="235" t="s">
        <v>140</v>
      </c>
    </row>
    <row r="190" s="12" customFormat="1" ht="22.8" customHeight="1">
      <c r="A190" s="12"/>
      <c r="B190" s="189"/>
      <c r="C190" s="190"/>
      <c r="D190" s="191" t="s">
        <v>70</v>
      </c>
      <c r="E190" s="203" t="s">
        <v>206</v>
      </c>
      <c r="F190" s="203" t="s">
        <v>608</v>
      </c>
      <c r="G190" s="190"/>
      <c r="H190" s="190"/>
      <c r="I190" s="193"/>
      <c r="J190" s="204">
        <f>BK190</f>
        <v>0</v>
      </c>
      <c r="K190" s="190"/>
      <c r="L190" s="195"/>
      <c r="M190" s="196"/>
      <c r="N190" s="197"/>
      <c r="O190" s="197"/>
      <c r="P190" s="198">
        <f>SUM(P191:P214)</f>
        <v>0</v>
      </c>
      <c r="Q190" s="197"/>
      <c r="R190" s="198">
        <f>SUM(R191:R214)</f>
        <v>34.604836000000006</v>
      </c>
      <c r="S190" s="197"/>
      <c r="T190" s="199">
        <f>SUM(T191:T214)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0" t="s">
        <v>79</v>
      </c>
      <c r="AT190" s="201" t="s">
        <v>70</v>
      </c>
      <c r="AU190" s="201" t="s">
        <v>79</v>
      </c>
      <c r="AY190" s="200" t="s">
        <v>140</v>
      </c>
      <c r="BK190" s="202">
        <f>SUM(BK191:BK214)</f>
        <v>0</v>
      </c>
    </row>
    <row r="191" s="2" customFormat="1" ht="16.5" customHeight="1">
      <c r="A191" s="39"/>
      <c r="B191" s="40"/>
      <c r="C191" s="205" t="s">
        <v>327</v>
      </c>
      <c r="D191" s="205" t="s">
        <v>142</v>
      </c>
      <c r="E191" s="206" t="s">
        <v>609</v>
      </c>
      <c r="F191" s="207" t="s">
        <v>610</v>
      </c>
      <c r="G191" s="208" t="s">
        <v>166</v>
      </c>
      <c r="H191" s="209">
        <v>6.4000000000000004</v>
      </c>
      <c r="I191" s="210"/>
      <c r="J191" s="211">
        <f>ROUND(I191*H191,2)</f>
        <v>0</v>
      </c>
      <c r="K191" s="207" t="s">
        <v>146</v>
      </c>
      <c r="L191" s="45"/>
      <c r="M191" s="212" t="s">
        <v>19</v>
      </c>
      <c r="N191" s="213" t="s">
        <v>43</v>
      </c>
      <c r="O191" s="85"/>
      <c r="P191" s="214">
        <f>O191*H191</f>
        <v>0</v>
      </c>
      <c r="Q191" s="214">
        <v>2.2563399999999998</v>
      </c>
      <c r="R191" s="214">
        <f>Q191*H191</f>
        <v>14.440576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147</v>
      </c>
      <c r="AT191" s="216" t="s">
        <v>142</v>
      </c>
      <c r="AU191" s="216" t="s">
        <v>148</v>
      </c>
      <c r="AY191" s="18" t="s">
        <v>140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148</v>
      </c>
      <c r="BK191" s="217">
        <f>ROUND(I191*H191,2)</f>
        <v>0</v>
      </c>
      <c r="BL191" s="18" t="s">
        <v>147</v>
      </c>
      <c r="BM191" s="216" t="s">
        <v>611</v>
      </c>
    </row>
    <row r="192" s="2" customFormat="1">
      <c r="A192" s="39"/>
      <c r="B192" s="40"/>
      <c r="C192" s="41"/>
      <c r="D192" s="218" t="s">
        <v>150</v>
      </c>
      <c r="E192" s="41"/>
      <c r="F192" s="219" t="s">
        <v>610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150</v>
      </c>
      <c r="AU192" s="18" t="s">
        <v>148</v>
      </c>
    </row>
    <row r="193" s="2" customFormat="1">
      <c r="A193" s="39"/>
      <c r="B193" s="40"/>
      <c r="C193" s="41"/>
      <c r="D193" s="223" t="s">
        <v>152</v>
      </c>
      <c r="E193" s="41"/>
      <c r="F193" s="224" t="s">
        <v>612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152</v>
      </c>
      <c r="AU193" s="18" t="s">
        <v>148</v>
      </c>
    </row>
    <row r="194" s="13" customFormat="1">
      <c r="A194" s="13"/>
      <c r="B194" s="225"/>
      <c r="C194" s="226"/>
      <c r="D194" s="218" t="s">
        <v>154</v>
      </c>
      <c r="E194" s="227" t="s">
        <v>19</v>
      </c>
      <c r="F194" s="228" t="s">
        <v>613</v>
      </c>
      <c r="G194" s="226"/>
      <c r="H194" s="229">
        <v>6.4000000000000004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154</v>
      </c>
      <c r="AU194" s="235" t="s">
        <v>148</v>
      </c>
      <c r="AV194" s="13" t="s">
        <v>148</v>
      </c>
      <c r="AW194" s="13" t="s">
        <v>33</v>
      </c>
      <c r="AX194" s="13" t="s">
        <v>79</v>
      </c>
      <c r="AY194" s="235" t="s">
        <v>140</v>
      </c>
    </row>
    <row r="195" s="2" customFormat="1" ht="44.25" customHeight="1">
      <c r="A195" s="39"/>
      <c r="B195" s="40"/>
      <c r="C195" s="205" t="s">
        <v>337</v>
      </c>
      <c r="D195" s="205" t="s">
        <v>142</v>
      </c>
      <c r="E195" s="206" t="s">
        <v>614</v>
      </c>
      <c r="F195" s="207" t="s">
        <v>615</v>
      </c>
      <c r="G195" s="208" t="s">
        <v>200</v>
      </c>
      <c r="H195" s="209">
        <v>69</v>
      </c>
      <c r="I195" s="210"/>
      <c r="J195" s="211">
        <f>ROUND(I195*H195,2)</f>
        <v>0</v>
      </c>
      <c r="K195" s="207" t="s">
        <v>146</v>
      </c>
      <c r="L195" s="45"/>
      <c r="M195" s="212" t="s">
        <v>19</v>
      </c>
      <c r="N195" s="213" t="s">
        <v>43</v>
      </c>
      <c r="O195" s="85"/>
      <c r="P195" s="214">
        <f>O195*H195</f>
        <v>0</v>
      </c>
      <c r="Q195" s="214">
        <v>0.28714000000000001</v>
      </c>
      <c r="R195" s="214">
        <f>Q195*H195</f>
        <v>19.812660000000001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147</v>
      </c>
      <c r="AT195" s="216" t="s">
        <v>142</v>
      </c>
      <c r="AU195" s="216" t="s">
        <v>148</v>
      </c>
      <c r="AY195" s="18" t="s">
        <v>140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148</v>
      </c>
      <c r="BK195" s="217">
        <f>ROUND(I195*H195,2)</f>
        <v>0</v>
      </c>
      <c r="BL195" s="18" t="s">
        <v>147</v>
      </c>
      <c r="BM195" s="216" t="s">
        <v>616</v>
      </c>
    </row>
    <row r="196" s="2" customFormat="1">
      <c r="A196" s="39"/>
      <c r="B196" s="40"/>
      <c r="C196" s="41"/>
      <c r="D196" s="218" t="s">
        <v>150</v>
      </c>
      <c r="E196" s="41"/>
      <c r="F196" s="219" t="s">
        <v>617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150</v>
      </c>
      <c r="AU196" s="18" t="s">
        <v>148</v>
      </c>
    </row>
    <row r="197" s="2" customFormat="1">
      <c r="A197" s="39"/>
      <c r="B197" s="40"/>
      <c r="C197" s="41"/>
      <c r="D197" s="223" t="s">
        <v>152</v>
      </c>
      <c r="E197" s="41"/>
      <c r="F197" s="224" t="s">
        <v>618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152</v>
      </c>
      <c r="AU197" s="18" t="s">
        <v>148</v>
      </c>
    </row>
    <row r="198" s="13" customFormat="1">
      <c r="A198" s="13"/>
      <c r="B198" s="225"/>
      <c r="C198" s="226"/>
      <c r="D198" s="218" t="s">
        <v>154</v>
      </c>
      <c r="E198" s="227" t="s">
        <v>19</v>
      </c>
      <c r="F198" s="228" t="s">
        <v>619</v>
      </c>
      <c r="G198" s="226"/>
      <c r="H198" s="229">
        <v>69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154</v>
      </c>
      <c r="AU198" s="235" t="s">
        <v>148</v>
      </c>
      <c r="AV198" s="13" t="s">
        <v>148</v>
      </c>
      <c r="AW198" s="13" t="s">
        <v>33</v>
      </c>
      <c r="AX198" s="13" t="s">
        <v>79</v>
      </c>
      <c r="AY198" s="235" t="s">
        <v>140</v>
      </c>
    </row>
    <row r="199" s="2" customFormat="1" ht="24.15" customHeight="1">
      <c r="A199" s="39"/>
      <c r="B199" s="40"/>
      <c r="C199" s="205" t="s">
        <v>343</v>
      </c>
      <c r="D199" s="205" t="s">
        <v>142</v>
      </c>
      <c r="E199" s="206" t="s">
        <v>620</v>
      </c>
      <c r="F199" s="207" t="s">
        <v>621</v>
      </c>
      <c r="G199" s="208" t="s">
        <v>390</v>
      </c>
      <c r="H199" s="209">
        <v>4</v>
      </c>
      <c r="I199" s="210"/>
      <c r="J199" s="211">
        <f>ROUND(I199*H199,2)</f>
        <v>0</v>
      </c>
      <c r="K199" s="207" t="s">
        <v>146</v>
      </c>
      <c r="L199" s="45"/>
      <c r="M199" s="212" t="s">
        <v>19</v>
      </c>
      <c r="N199" s="213" t="s">
        <v>43</v>
      </c>
      <c r="O199" s="85"/>
      <c r="P199" s="214">
        <f>O199*H199</f>
        <v>0</v>
      </c>
      <c r="Q199" s="214">
        <v>0.058029999999999998</v>
      </c>
      <c r="R199" s="214">
        <f>Q199*H199</f>
        <v>0.23211999999999999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147</v>
      </c>
      <c r="AT199" s="216" t="s">
        <v>142</v>
      </c>
      <c r="AU199" s="216" t="s">
        <v>148</v>
      </c>
      <c r="AY199" s="18" t="s">
        <v>140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148</v>
      </c>
      <c r="BK199" s="217">
        <f>ROUND(I199*H199,2)</f>
        <v>0</v>
      </c>
      <c r="BL199" s="18" t="s">
        <v>147</v>
      </c>
      <c r="BM199" s="216" t="s">
        <v>622</v>
      </c>
    </row>
    <row r="200" s="2" customFormat="1">
      <c r="A200" s="39"/>
      <c r="B200" s="40"/>
      <c r="C200" s="41"/>
      <c r="D200" s="218" t="s">
        <v>150</v>
      </c>
      <c r="E200" s="41"/>
      <c r="F200" s="219" t="s">
        <v>623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150</v>
      </c>
      <c r="AU200" s="18" t="s">
        <v>148</v>
      </c>
    </row>
    <row r="201" s="2" customFormat="1">
      <c r="A201" s="39"/>
      <c r="B201" s="40"/>
      <c r="C201" s="41"/>
      <c r="D201" s="223" t="s">
        <v>152</v>
      </c>
      <c r="E201" s="41"/>
      <c r="F201" s="224" t="s">
        <v>624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152</v>
      </c>
      <c r="AU201" s="18" t="s">
        <v>148</v>
      </c>
    </row>
    <row r="202" s="2" customFormat="1" ht="33" customHeight="1">
      <c r="A202" s="39"/>
      <c r="B202" s="40"/>
      <c r="C202" s="205" t="s">
        <v>353</v>
      </c>
      <c r="D202" s="205" t="s">
        <v>142</v>
      </c>
      <c r="E202" s="206" t="s">
        <v>625</v>
      </c>
      <c r="F202" s="207" t="s">
        <v>626</v>
      </c>
      <c r="G202" s="208" t="s">
        <v>390</v>
      </c>
      <c r="H202" s="209">
        <v>4</v>
      </c>
      <c r="I202" s="210"/>
      <c r="J202" s="211">
        <f>ROUND(I202*H202,2)</f>
        <v>0</v>
      </c>
      <c r="K202" s="207" t="s">
        <v>146</v>
      </c>
      <c r="L202" s="45"/>
      <c r="M202" s="212" t="s">
        <v>19</v>
      </c>
      <c r="N202" s="213" t="s">
        <v>43</v>
      </c>
      <c r="O202" s="85"/>
      <c r="P202" s="214">
        <f>O202*H202</f>
        <v>0</v>
      </c>
      <c r="Q202" s="214">
        <v>0.018180000000000002</v>
      </c>
      <c r="R202" s="214">
        <f>Q202*H202</f>
        <v>0.072720000000000007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147</v>
      </c>
      <c r="AT202" s="216" t="s">
        <v>142</v>
      </c>
      <c r="AU202" s="216" t="s">
        <v>148</v>
      </c>
      <c r="AY202" s="18" t="s">
        <v>140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148</v>
      </c>
      <c r="BK202" s="217">
        <f>ROUND(I202*H202,2)</f>
        <v>0</v>
      </c>
      <c r="BL202" s="18" t="s">
        <v>147</v>
      </c>
      <c r="BM202" s="216" t="s">
        <v>627</v>
      </c>
    </row>
    <row r="203" s="2" customFormat="1">
      <c r="A203" s="39"/>
      <c r="B203" s="40"/>
      <c r="C203" s="41"/>
      <c r="D203" s="218" t="s">
        <v>150</v>
      </c>
      <c r="E203" s="41"/>
      <c r="F203" s="219" t="s">
        <v>628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150</v>
      </c>
      <c r="AU203" s="18" t="s">
        <v>148</v>
      </c>
    </row>
    <row r="204" s="2" customFormat="1">
      <c r="A204" s="39"/>
      <c r="B204" s="40"/>
      <c r="C204" s="41"/>
      <c r="D204" s="223" t="s">
        <v>152</v>
      </c>
      <c r="E204" s="41"/>
      <c r="F204" s="224" t="s">
        <v>629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152</v>
      </c>
      <c r="AU204" s="18" t="s">
        <v>148</v>
      </c>
    </row>
    <row r="205" s="2" customFormat="1" ht="24.15" customHeight="1">
      <c r="A205" s="39"/>
      <c r="B205" s="40"/>
      <c r="C205" s="205" t="s">
        <v>359</v>
      </c>
      <c r="D205" s="205" t="s">
        <v>142</v>
      </c>
      <c r="E205" s="206" t="s">
        <v>630</v>
      </c>
      <c r="F205" s="207" t="s">
        <v>631</v>
      </c>
      <c r="G205" s="208" t="s">
        <v>390</v>
      </c>
      <c r="H205" s="209">
        <v>4</v>
      </c>
      <c r="I205" s="210"/>
      <c r="J205" s="211">
        <f>ROUND(I205*H205,2)</f>
        <v>0</v>
      </c>
      <c r="K205" s="207" t="s">
        <v>146</v>
      </c>
      <c r="L205" s="45"/>
      <c r="M205" s="212" t="s">
        <v>19</v>
      </c>
      <c r="N205" s="213" t="s">
        <v>43</v>
      </c>
      <c r="O205" s="85"/>
      <c r="P205" s="214">
        <f>O205*H205</f>
        <v>0</v>
      </c>
      <c r="Q205" s="214">
        <v>0.0020300000000000001</v>
      </c>
      <c r="R205" s="214">
        <f>Q205*H205</f>
        <v>0.0081200000000000005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147</v>
      </c>
      <c r="AT205" s="216" t="s">
        <v>142</v>
      </c>
      <c r="AU205" s="216" t="s">
        <v>148</v>
      </c>
      <c r="AY205" s="18" t="s">
        <v>140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148</v>
      </c>
      <c r="BK205" s="217">
        <f>ROUND(I205*H205,2)</f>
        <v>0</v>
      </c>
      <c r="BL205" s="18" t="s">
        <v>147</v>
      </c>
      <c r="BM205" s="216" t="s">
        <v>632</v>
      </c>
    </row>
    <row r="206" s="2" customFormat="1">
      <c r="A206" s="39"/>
      <c r="B206" s="40"/>
      <c r="C206" s="41"/>
      <c r="D206" s="218" t="s">
        <v>150</v>
      </c>
      <c r="E206" s="41"/>
      <c r="F206" s="219" t="s">
        <v>633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150</v>
      </c>
      <c r="AU206" s="18" t="s">
        <v>148</v>
      </c>
    </row>
    <row r="207" s="2" customFormat="1">
      <c r="A207" s="39"/>
      <c r="B207" s="40"/>
      <c r="C207" s="41"/>
      <c r="D207" s="223" t="s">
        <v>152</v>
      </c>
      <c r="E207" s="41"/>
      <c r="F207" s="224" t="s">
        <v>634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152</v>
      </c>
      <c r="AU207" s="18" t="s">
        <v>148</v>
      </c>
    </row>
    <row r="208" s="2" customFormat="1" ht="24.15" customHeight="1">
      <c r="A208" s="39"/>
      <c r="B208" s="40"/>
      <c r="C208" s="205" t="s">
        <v>366</v>
      </c>
      <c r="D208" s="205" t="s">
        <v>142</v>
      </c>
      <c r="E208" s="206" t="s">
        <v>635</v>
      </c>
      <c r="F208" s="207" t="s">
        <v>636</v>
      </c>
      <c r="G208" s="208" t="s">
        <v>200</v>
      </c>
      <c r="H208" s="209">
        <v>69</v>
      </c>
      <c r="I208" s="210"/>
      <c r="J208" s="211">
        <f>ROUND(I208*H208,2)</f>
        <v>0</v>
      </c>
      <c r="K208" s="207" t="s">
        <v>146</v>
      </c>
      <c r="L208" s="45"/>
      <c r="M208" s="212" t="s">
        <v>19</v>
      </c>
      <c r="N208" s="213" t="s">
        <v>43</v>
      </c>
      <c r="O208" s="85"/>
      <c r="P208" s="214">
        <f>O208*H208</f>
        <v>0</v>
      </c>
      <c r="Q208" s="214">
        <v>2.0000000000000002E-05</v>
      </c>
      <c r="R208" s="214">
        <f>Q208*H208</f>
        <v>0.0013800000000000002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147</v>
      </c>
      <c r="AT208" s="216" t="s">
        <v>142</v>
      </c>
      <c r="AU208" s="216" t="s">
        <v>148</v>
      </c>
      <c r="AY208" s="18" t="s">
        <v>140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148</v>
      </c>
      <c r="BK208" s="217">
        <f>ROUND(I208*H208,2)</f>
        <v>0</v>
      </c>
      <c r="BL208" s="18" t="s">
        <v>147</v>
      </c>
      <c r="BM208" s="216" t="s">
        <v>637</v>
      </c>
    </row>
    <row r="209" s="2" customFormat="1">
      <c r="A209" s="39"/>
      <c r="B209" s="40"/>
      <c r="C209" s="41"/>
      <c r="D209" s="218" t="s">
        <v>150</v>
      </c>
      <c r="E209" s="41"/>
      <c r="F209" s="219" t="s">
        <v>638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150</v>
      </c>
      <c r="AU209" s="18" t="s">
        <v>148</v>
      </c>
    </row>
    <row r="210" s="2" customFormat="1">
      <c r="A210" s="39"/>
      <c r="B210" s="40"/>
      <c r="C210" s="41"/>
      <c r="D210" s="223" t="s">
        <v>152</v>
      </c>
      <c r="E210" s="41"/>
      <c r="F210" s="224" t="s">
        <v>639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152</v>
      </c>
      <c r="AU210" s="18" t="s">
        <v>148</v>
      </c>
    </row>
    <row r="211" s="2" customFormat="1" ht="24.15" customHeight="1">
      <c r="A211" s="39"/>
      <c r="B211" s="40"/>
      <c r="C211" s="260" t="s">
        <v>374</v>
      </c>
      <c r="D211" s="260" t="s">
        <v>527</v>
      </c>
      <c r="E211" s="261" t="s">
        <v>640</v>
      </c>
      <c r="F211" s="262" t="s">
        <v>641</v>
      </c>
      <c r="G211" s="263" t="s">
        <v>145</v>
      </c>
      <c r="H211" s="264">
        <v>124.2</v>
      </c>
      <c r="I211" s="265"/>
      <c r="J211" s="266">
        <f>ROUND(I211*H211,2)</f>
        <v>0</v>
      </c>
      <c r="K211" s="262" t="s">
        <v>146</v>
      </c>
      <c r="L211" s="267"/>
      <c r="M211" s="268" t="s">
        <v>19</v>
      </c>
      <c r="N211" s="269" t="s">
        <v>43</v>
      </c>
      <c r="O211" s="85"/>
      <c r="P211" s="214">
        <f>O211*H211</f>
        <v>0</v>
      </c>
      <c r="Q211" s="214">
        <v>0.00029999999999999997</v>
      </c>
      <c r="R211" s="214">
        <f>Q211*H211</f>
        <v>0.037259999999999995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206</v>
      </c>
      <c r="AT211" s="216" t="s">
        <v>527</v>
      </c>
      <c r="AU211" s="216" t="s">
        <v>148</v>
      </c>
      <c r="AY211" s="18" t="s">
        <v>140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148</v>
      </c>
      <c r="BK211" s="217">
        <f>ROUND(I211*H211,2)</f>
        <v>0</v>
      </c>
      <c r="BL211" s="18" t="s">
        <v>147</v>
      </c>
      <c r="BM211" s="216" t="s">
        <v>642</v>
      </c>
    </row>
    <row r="212" s="2" customFormat="1">
      <c r="A212" s="39"/>
      <c r="B212" s="40"/>
      <c r="C212" s="41"/>
      <c r="D212" s="218" t="s">
        <v>150</v>
      </c>
      <c r="E212" s="41"/>
      <c r="F212" s="219" t="s">
        <v>641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150</v>
      </c>
      <c r="AU212" s="18" t="s">
        <v>148</v>
      </c>
    </row>
    <row r="213" s="2" customFormat="1">
      <c r="A213" s="39"/>
      <c r="B213" s="40"/>
      <c r="C213" s="41"/>
      <c r="D213" s="223" t="s">
        <v>152</v>
      </c>
      <c r="E213" s="41"/>
      <c r="F213" s="224" t="s">
        <v>643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152</v>
      </c>
      <c r="AU213" s="18" t="s">
        <v>148</v>
      </c>
    </row>
    <row r="214" s="13" customFormat="1">
      <c r="A214" s="13"/>
      <c r="B214" s="225"/>
      <c r="C214" s="226"/>
      <c r="D214" s="218" t="s">
        <v>154</v>
      </c>
      <c r="E214" s="227" t="s">
        <v>19</v>
      </c>
      <c r="F214" s="228" t="s">
        <v>644</v>
      </c>
      <c r="G214" s="226"/>
      <c r="H214" s="229">
        <v>124.2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154</v>
      </c>
      <c r="AU214" s="235" t="s">
        <v>148</v>
      </c>
      <c r="AV214" s="13" t="s">
        <v>148</v>
      </c>
      <c r="AW214" s="13" t="s">
        <v>33</v>
      </c>
      <c r="AX214" s="13" t="s">
        <v>79</v>
      </c>
      <c r="AY214" s="235" t="s">
        <v>140</v>
      </c>
    </row>
    <row r="215" s="12" customFormat="1" ht="22.8" customHeight="1">
      <c r="A215" s="12"/>
      <c r="B215" s="189"/>
      <c r="C215" s="190"/>
      <c r="D215" s="191" t="s">
        <v>70</v>
      </c>
      <c r="E215" s="203" t="s">
        <v>161</v>
      </c>
      <c r="F215" s="203" t="s">
        <v>162</v>
      </c>
      <c r="G215" s="190"/>
      <c r="H215" s="190"/>
      <c r="I215" s="193"/>
      <c r="J215" s="204">
        <f>BK215</f>
        <v>0</v>
      </c>
      <c r="K215" s="190"/>
      <c r="L215" s="195"/>
      <c r="M215" s="196"/>
      <c r="N215" s="197"/>
      <c r="O215" s="197"/>
      <c r="P215" s="198">
        <f>SUM(P216:P220)</f>
        <v>0</v>
      </c>
      <c r="Q215" s="197"/>
      <c r="R215" s="198">
        <f>SUM(R216:R220)</f>
        <v>0.0064000000000000003</v>
      </c>
      <c r="S215" s="197"/>
      <c r="T215" s="199">
        <f>SUM(T216:T220)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0" t="s">
        <v>79</v>
      </c>
      <c r="AT215" s="201" t="s">
        <v>70</v>
      </c>
      <c r="AU215" s="201" t="s">
        <v>79</v>
      </c>
      <c r="AY215" s="200" t="s">
        <v>140</v>
      </c>
      <c r="BK215" s="202">
        <f>SUM(BK216:BK220)</f>
        <v>0</v>
      </c>
    </row>
    <row r="216" s="2" customFormat="1" ht="24.15" customHeight="1">
      <c r="A216" s="39"/>
      <c r="B216" s="40"/>
      <c r="C216" s="205" t="s">
        <v>381</v>
      </c>
      <c r="D216" s="205" t="s">
        <v>142</v>
      </c>
      <c r="E216" s="206" t="s">
        <v>645</v>
      </c>
      <c r="F216" s="207" t="s">
        <v>646</v>
      </c>
      <c r="G216" s="208" t="s">
        <v>145</v>
      </c>
      <c r="H216" s="209">
        <v>160</v>
      </c>
      <c r="I216" s="210"/>
      <c r="J216" s="211">
        <f>ROUND(I216*H216,2)</f>
        <v>0</v>
      </c>
      <c r="K216" s="207" t="s">
        <v>146</v>
      </c>
      <c r="L216" s="45"/>
      <c r="M216" s="212" t="s">
        <v>19</v>
      </c>
      <c r="N216" s="213" t="s">
        <v>43</v>
      </c>
      <c r="O216" s="85"/>
      <c r="P216" s="214">
        <f>O216*H216</f>
        <v>0</v>
      </c>
      <c r="Q216" s="214">
        <v>4.0000000000000003E-05</v>
      </c>
      <c r="R216" s="214">
        <f>Q216*H216</f>
        <v>0.0064000000000000003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147</v>
      </c>
      <c r="AT216" s="216" t="s">
        <v>142</v>
      </c>
      <c r="AU216" s="216" t="s">
        <v>148</v>
      </c>
      <c r="AY216" s="18" t="s">
        <v>140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148</v>
      </c>
      <c r="BK216" s="217">
        <f>ROUND(I216*H216,2)</f>
        <v>0</v>
      </c>
      <c r="BL216" s="18" t="s">
        <v>147</v>
      </c>
      <c r="BM216" s="216" t="s">
        <v>647</v>
      </c>
    </row>
    <row r="217" s="2" customFormat="1">
      <c r="A217" s="39"/>
      <c r="B217" s="40"/>
      <c r="C217" s="41"/>
      <c r="D217" s="218" t="s">
        <v>150</v>
      </c>
      <c r="E217" s="41"/>
      <c r="F217" s="219" t="s">
        <v>648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150</v>
      </c>
      <c r="AU217" s="18" t="s">
        <v>148</v>
      </c>
    </row>
    <row r="218" s="2" customFormat="1">
      <c r="A218" s="39"/>
      <c r="B218" s="40"/>
      <c r="C218" s="41"/>
      <c r="D218" s="223" t="s">
        <v>152</v>
      </c>
      <c r="E218" s="41"/>
      <c r="F218" s="224" t="s">
        <v>649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152</v>
      </c>
      <c r="AU218" s="18" t="s">
        <v>148</v>
      </c>
    </row>
    <row r="219" s="14" customFormat="1">
      <c r="A219" s="14"/>
      <c r="B219" s="236"/>
      <c r="C219" s="237"/>
      <c r="D219" s="218" t="s">
        <v>154</v>
      </c>
      <c r="E219" s="238" t="s">
        <v>19</v>
      </c>
      <c r="F219" s="239" t="s">
        <v>650</v>
      </c>
      <c r="G219" s="237"/>
      <c r="H219" s="238" t="s">
        <v>19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154</v>
      </c>
      <c r="AU219" s="245" t="s">
        <v>148</v>
      </c>
      <c r="AV219" s="14" t="s">
        <v>79</v>
      </c>
      <c r="AW219" s="14" t="s">
        <v>33</v>
      </c>
      <c r="AX219" s="14" t="s">
        <v>71</v>
      </c>
      <c r="AY219" s="245" t="s">
        <v>140</v>
      </c>
    </row>
    <row r="220" s="13" customFormat="1">
      <c r="A220" s="13"/>
      <c r="B220" s="225"/>
      <c r="C220" s="226"/>
      <c r="D220" s="218" t="s">
        <v>154</v>
      </c>
      <c r="E220" s="227" t="s">
        <v>19</v>
      </c>
      <c r="F220" s="228" t="s">
        <v>651</v>
      </c>
      <c r="G220" s="226"/>
      <c r="H220" s="229">
        <v>160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154</v>
      </c>
      <c r="AU220" s="235" t="s">
        <v>148</v>
      </c>
      <c r="AV220" s="13" t="s">
        <v>148</v>
      </c>
      <c r="AW220" s="13" t="s">
        <v>33</v>
      </c>
      <c r="AX220" s="13" t="s">
        <v>79</v>
      </c>
      <c r="AY220" s="235" t="s">
        <v>140</v>
      </c>
    </row>
    <row r="221" s="12" customFormat="1" ht="22.8" customHeight="1">
      <c r="A221" s="12"/>
      <c r="B221" s="189"/>
      <c r="C221" s="190"/>
      <c r="D221" s="191" t="s">
        <v>70</v>
      </c>
      <c r="E221" s="203" t="s">
        <v>290</v>
      </c>
      <c r="F221" s="203" t="s">
        <v>291</v>
      </c>
      <c r="G221" s="190"/>
      <c r="H221" s="190"/>
      <c r="I221" s="193"/>
      <c r="J221" s="204">
        <f>BK221</f>
        <v>0</v>
      </c>
      <c r="K221" s="190"/>
      <c r="L221" s="195"/>
      <c r="M221" s="196"/>
      <c r="N221" s="197"/>
      <c r="O221" s="197"/>
      <c r="P221" s="198">
        <f>SUM(P222:P237)</f>
        <v>0</v>
      </c>
      <c r="Q221" s="197"/>
      <c r="R221" s="198">
        <f>SUM(R222:R237)</f>
        <v>0</v>
      </c>
      <c r="S221" s="197"/>
      <c r="T221" s="199">
        <f>SUM(T222:T237)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0" t="s">
        <v>79</v>
      </c>
      <c r="AT221" s="201" t="s">
        <v>70</v>
      </c>
      <c r="AU221" s="201" t="s">
        <v>79</v>
      </c>
      <c r="AY221" s="200" t="s">
        <v>140</v>
      </c>
      <c r="BK221" s="202">
        <f>SUM(BK222:BK237)</f>
        <v>0</v>
      </c>
    </row>
    <row r="222" s="2" customFormat="1" ht="24.15" customHeight="1">
      <c r="A222" s="39"/>
      <c r="B222" s="40"/>
      <c r="C222" s="205" t="s">
        <v>387</v>
      </c>
      <c r="D222" s="205" t="s">
        <v>142</v>
      </c>
      <c r="E222" s="206" t="s">
        <v>652</v>
      </c>
      <c r="F222" s="207" t="s">
        <v>653</v>
      </c>
      <c r="G222" s="208" t="s">
        <v>295</v>
      </c>
      <c r="H222" s="209">
        <v>0.0050000000000000001</v>
      </c>
      <c r="I222" s="210"/>
      <c r="J222" s="211">
        <f>ROUND(I222*H222,2)</f>
        <v>0</v>
      </c>
      <c r="K222" s="207" t="s">
        <v>146</v>
      </c>
      <c r="L222" s="45"/>
      <c r="M222" s="212" t="s">
        <v>19</v>
      </c>
      <c r="N222" s="213" t="s">
        <v>43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147</v>
      </c>
      <c r="AT222" s="216" t="s">
        <v>142</v>
      </c>
      <c r="AU222" s="216" t="s">
        <v>148</v>
      </c>
      <c r="AY222" s="18" t="s">
        <v>140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148</v>
      </c>
      <c r="BK222" s="217">
        <f>ROUND(I222*H222,2)</f>
        <v>0</v>
      </c>
      <c r="BL222" s="18" t="s">
        <v>147</v>
      </c>
      <c r="BM222" s="216" t="s">
        <v>654</v>
      </c>
    </row>
    <row r="223" s="2" customFormat="1">
      <c r="A223" s="39"/>
      <c r="B223" s="40"/>
      <c r="C223" s="41"/>
      <c r="D223" s="218" t="s">
        <v>150</v>
      </c>
      <c r="E223" s="41"/>
      <c r="F223" s="219" t="s">
        <v>655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150</v>
      </c>
      <c r="AU223" s="18" t="s">
        <v>148</v>
      </c>
    </row>
    <row r="224" s="2" customFormat="1">
      <c r="A224" s="39"/>
      <c r="B224" s="40"/>
      <c r="C224" s="41"/>
      <c r="D224" s="223" t="s">
        <v>152</v>
      </c>
      <c r="E224" s="41"/>
      <c r="F224" s="224" t="s">
        <v>656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152</v>
      </c>
      <c r="AU224" s="18" t="s">
        <v>148</v>
      </c>
    </row>
    <row r="225" s="2" customFormat="1" ht="24.15" customHeight="1">
      <c r="A225" s="39"/>
      <c r="B225" s="40"/>
      <c r="C225" s="205" t="s">
        <v>394</v>
      </c>
      <c r="D225" s="205" t="s">
        <v>142</v>
      </c>
      <c r="E225" s="206" t="s">
        <v>300</v>
      </c>
      <c r="F225" s="207" t="s">
        <v>301</v>
      </c>
      <c r="G225" s="208" t="s">
        <v>295</v>
      </c>
      <c r="H225" s="209">
        <v>0.0050000000000000001</v>
      </c>
      <c r="I225" s="210"/>
      <c r="J225" s="211">
        <f>ROUND(I225*H225,2)</f>
        <v>0</v>
      </c>
      <c r="K225" s="207" t="s">
        <v>146</v>
      </c>
      <c r="L225" s="45"/>
      <c r="M225" s="212" t="s">
        <v>19</v>
      </c>
      <c r="N225" s="213" t="s">
        <v>43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147</v>
      </c>
      <c r="AT225" s="216" t="s">
        <v>142</v>
      </c>
      <c r="AU225" s="216" t="s">
        <v>148</v>
      </c>
      <c r="AY225" s="18" t="s">
        <v>140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148</v>
      </c>
      <c r="BK225" s="217">
        <f>ROUND(I225*H225,2)</f>
        <v>0</v>
      </c>
      <c r="BL225" s="18" t="s">
        <v>147</v>
      </c>
      <c r="BM225" s="216" t="s">
        <v>657</v>
      </c>
    </row>
    <row r="226" s="2" customFormat="1">
      <c r="A226" s="39"/>
      <c r="B226" s="40"/>
      <c r="C226" s="41"/>
      <c r="D226" s="218" t="s">
        <v>150</v>
      </c>
      <c r="E226" s="41"/>
      <c r="F226" s="219" t="s">
        <v>303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150</v>
      </c>
      <c r="AU226" s="18" t="s">
        <v>148</v>
      </c>
    </row>
    <row r="227" s="2" customFormat="1">
      <c r="A227" s="39"/>
      <c r="B227" s="40"/>
      <c r="C227" s="41"/>
      <c r="D227" s="223" t="s">
        <v>152</v>
      </c>
      <c r="E227" s="41"/>
      <c r="F227" s="224" t="s">
        <v>304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152</v>
      </c>
      <c r="AU227" s="18" t="s">
        <v>148</v>
      </c>
    </row>
    <row r="228" s="2" customFormat="1" ht="24.15" customHeight="1">
      <c r="A228" s="39"/>
      <c r="B228" s="40"/>
      <c r="C228" s="205" t="s">
        <v>400</v>
      </c>
      <c r="D228" s="205" t="s">
        <v>142</v>
      </c>
      <c r="E228" s="206" t="s">
        <v>306</v>
      </c>
      <c r="F228" s="207" t="s">
        <v>307</v>
      </c>
      <c r="G228" s="208" t="s">
        <v>295</v>
      </c>
      <c r="H228" s="209">
        <v>0.070000000000000007</v>
      </c>
      <c r="I228" s="210"/>
      <c r="J228" s="211">
        <f>ROUND(I228*H228,2)</f>
        <v>0</v>
      </c>
      <c r="K228" s="207" t="s">
        <v>146</v>
      </c>
      <c r="L228" s="45"/>
      <c r="M228" s="212" t="s">
        <v>19</v>
      </c>
      <c r="N228" s="213" t="s">
        <v>43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147</v>
      </c>
      <c r="AT228" s="216" t="s">
        <v>142</v>
      </c>
      <c r="AU228" s="216" t="s">
        <v>148</v>
      </c>
      <c r="AY228" s="18" t="s">
        <v>140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148</v>
      </c>
      <c r="BK228" s="217">
        <f>ROUND(I228*H228,2)</f>
        <v>0</v>
      </c>
      <c r="BL228" s="18" t="s">
        <v>147</v>
      </c>
      <c r="BM228" s="216" t="s">
        <v>658</v>
      </c>
    </row>
    <row r="229" s="2" customFormat="1">
      <c r="A229" s="39"/>
      <c r="B229" s="40"/>
      <c r="C229" s="41"/>
      <c r="D229" s="218" t="s">
        <v>150</v>
      </c>
      <c r="E229" s="41"/>
      <c r="F229" s="219" t="s">
        <v>309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150</v>
      </c>
      <c r="AU229" s="18" t="s">
        <v>148</v>
      </c>
    </row>
    <row r="230" s="2" customFormat="1">
      <c r="A230" s="39"/>
      <c r="B230" s="40"/>
      <c r="C230" s="41"/>
      <c r="D230" s="223" t="s">
        <v>152</v>
      </c>
      <c r="E230" s="41"/>
      <c r="F230" s="224" t="s">
        <v>310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152</v>
      </c>
      <c r="AU230" s="18" t="s">
        <v>148</v>
      </c>
    </row>
    <row r="231" s="13" customFormat="1">
      <c r="A231" s="13"/>
      <c r="B231" s="225"/>
      <c r="C231" s="226"/>
      <c r="D231" s="218" t="s">
        <v>154</v>
      </c>
      <c r="E231" s="226"/>
      <c r="F231" s="228" t="s">
        <v>659</v>
      </c>
      <c r="G231" s="226"/>
      <c r="H231" s="229">
        <v>0.070000000000000007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154</v>
      </c>
      <c r="AU231" s="235" t="s">
        <v>148</v>
      </c>
      <c r="AV231" s="13" t="s">
        <v>148</v>
      </c>
      <c r="AW231" s="13" t="s">
        <v>4</v>
      </c>
      <c r="AX231" s="13" t="s">
        <v>79</v>
      </c>
      <c r="AY231" s="235" t="s">
        <v>140</v>
      </c>
    </row>
    <row r="232" s="2" customFormat="1" ht="33" customHeight="1">
      <c r="A232" s="39"/>
      <c r="B232" s="40"/>
      <c r="C232" s="205" t="s">
        <v>409</v>
      </c>
      <c r="D232" s="205" t="s">
        <v>142</v>
      </c>
      <c r="E232" s="206" t="s">
        <v>312</v>
      </c>
      <c r="F232" s="207" t="s">
        <v>313</v>
      </c>
      <c r="G232" s="208" t="s">
        <v>295</v>
      </c>
      <c r="H232" s="209">
        <v>0.0050000000000000001</v>
      </c>
      <c r="I232" s="210"/>
      <c r="J232" s="211">
        <f>ROUND(I232*H232,2)</f>
        <v>0</v>
      </c>
      <c r="K232" s="207" t="s">
        <v>146</v>
      </c>
      <c r="L232" s="45"/>
      <c r="M232" s="212" t="s">
        <v>19</v>
      </c>
      <c r="N232" s="213" t="s">
        <v>43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147</v>
      </c>
      <c r="AT232" s="216" t="s">
        <v>142</v>
      </c>
      <c r="AU232" s="216" t="s">
        <v>148</v>
      </c>
      <c r="AY232" s="18" t="s">
        <v>140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148</v>
      </c>
      <c r="BK232" s="217">
        <f>ROUND(I232*H232,2)</f>
        <v>0</v>
      </c>
      <c r="BL232" s="18" t="s">
        <v>147</v>
      </c>
      <c r="BM232" s="216" t="s">
        <v>660</v>
      </c>
    </row>
    <row r="233" s="2" customFormat="1">
      <c r="A233" s="39"/>
      <c r="B233" s="40"/>
      <c r="C233" s="41"/>
      <c r="D233" s="218" t="s">
        <v>150</v>
      </c>
      <c r="E233" s="41"/>
      <c r="F233" s="219" t="s">
        <v>315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150</v>
      </c>
      <c r="AU233" s="18" t="s">
        <v>148</v>
      </c>
    </row>
    <row r="234" s="2" customFormat="1">
      <c r="A234" s="39"/>
      <c r="B234" s="40"/>
      <c r="C234" s="41"/>
      <c r="D234" s="223" t="s">
        <v>152</v>
      </c>
      <c r="E234" s="41"/>
      <c r="F234" s="224" t="s">
        <v>316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152</v>
      </c>
      <c r="AU234" s="18" t="s">
        <v>148</v>
      </c>
    </row>
    <row r="235" s="2" customFormat="1" ht="24.15" customHeight="1">
      <c r="A235" s="39"/>
      <c r="B235" s="40"/>
      <c r="C235" s="205" t="s">
        <v>415</v>
      </c>
      <c r="D235" s="205" t="s">
        <v>142</v>
      </c>
      <c r="E235" s="206" t="s">
        <v>318</v>
      </c>
      <c r="F235" s="207" t="s">
        <v>319</v>
      </c>
      <c r="G235" s="208" t="s">
        <v>295</v>
      </c>
      <c r="H235" s="209">
        <v>0.0050000000000000001</v>
      </c>
      <c r="I235" s="210"/>
      <c r="J235" s="211">
        <f>ROUND(I235*H235,2)</f>
        <v>0</v>
      </c>
      <c r="K235" s="207" t="s">
        <v>146</v>
      </c>
      <c r="L235" s="45"/>
      <c r="M235" s="212" t="s">
        <v>19</v>
      </c>
      <c r="N235" s="213" t="s">
        <v>43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147</v>
      </c>
      <c r="AT235" s="216" t="s">
        <v>142</v>
      </c>
      <c r="AU235" s="216" t="s">
        <v>148</v>
      </c>
      <c r="AY235" s="18" t="s">
        <v>140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148</v>
      </c>
      <c r="BK235" s="217">
        <f>ROUND(I235*H235,2)</f>
        <v>0</v>
      </c>
      <c r="BL235" s="18" t="s">
        <v>147</v>
      </c>
      <c r="BM235" s="216" t="s">
        <v>661</v>
      </c>
    </row>
    <row r="236" s="2" customFormat="1">
      <c r="A236" s="39"/>
      <c r="B236" s="40"/>
      <c r="C236" s="41"/>
      <c r="D236" s="218" t="s">
        <v>150</v>
      </c>
      <c r="E236" s="41"/>
      <c r="F236" s="219" t="s">
        <v>321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150</v>
      </c>
      <c r="AU236" s="18" t="s">
        <v>148</v>
      </c>
    </row>
    <row r="237" s="2" customFormat="1">
      <c r="A237" s="39"/>
      <c r="B237" s="40"/>
      <c r="C237" s="41"/>
      <c r="D237" s="223" t="s">
        <v>152</v>
      </c>
      <c r="E237" s="41"/>
      <c r="F237" s="224" t="s">
        <v>322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152</v>
      </c>
      <c r="AU237" s="18" t="s">
        <v>148</v>
      </c>
    </row>
    <row r="238" s="12" customFormat="1" ht="22.8" customHeight="1">
      <c r="A238" s="12"/>
      <c r="B238" s="189"/>
      <c r="C238" s="190"/>
      <c r="D238" s="191" t="s">
        <v>70</v>
      </c>
      <c r="E238" s="203" t="s">
        <v>662</v>
      </c>
      <c r="F238" s="203" t="s">
        <v>663</v>
      </c>
      <c r="G238" s="190"/>
      <c r="H238" s="190"/>
      <c r="I238" s="193"/>
      <c r="J238" s="204">
        <f>BK238</f>
        <v>0</v>
      </c>
      <c r="K238" s="190"/>
      <c r="L238" s="195"/>
      <c r="M238" s="196"/>
      <c r="N238" s="197"/>
      <c r="O238" s="197"/>
      <c r="P238" s="198">
        <f>SUM(P239:P241)</f>
        <v>0</v>
      </c>
      <c r="Q238" s="197"/>
      <c r="R238" s="198">
        <f>SUM(R239:R241)</f>
        <v>0</v>
      </c>
      <c r="S238" s="197"/>
      <c r="T238" s="199">
        <f>SUM(T239:T241)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0" t="s">
        <v>79</v>
      </c>
      <c r="AT238" s="201" t="s">
        <v>70</v>
      </c>
      <c r="AU238" s="201" t="s">
        <v>79</v>
      </c>
      <c r="AY238" s="200" t="s">
        <v>140</v>
      </c>
      <c r="BK238" s="202">
        <f>SUM(BK239:BK241)</f>
        <v>0</v>
      </c>
    </row>
    <row r="239" s="2" customFormat="1" ht="16.5" customHeight="1">
      <c r="A239" s="39"/>
      <c r="B239" s="40"/>
      <c r="C239" s="205" t="s">
        <v>423</v>
      </c>
      <c r="D239" s="205" t="s">
        <v>142</v>
      </c>
      <c r="E239" s="206" t="s">
        <v>664</v>
      </c>
      <c r="F239" s="207" t="s">
        <v>665</v>
      </c>
      <c r="G239" s="208" t="s">
        <v>295</v>
      </c>
      <c r="H239" s="209">
        <v>60.859999999999999</v>
      </c>
      <c r="I239" s="210"/>
      <c r="J239" s="211">
        <f>ROUND(I239*H239,2)</f>
        <v>0</v>
      </c>
      <c r="K239" s="207" t="s">
        <v>146</v>
      </c>
      <c r="L239" s="45"/>
      <c r="M239" s="212" t="s">
        <v>19</v>
      </c>
      <c r="N239" s="213" t="s">
        <v>43</v>
      </c>
      <c r="O239" s="85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147</v>
      </c>
      <c r="AT239" s="216" t="s">
        <v>142</v>
      </c>
      <c r="AU239" s="216" t="s">
        <v>148</v>
      </c>
      <c r="AY239" s="18" t="s">
        <v>140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148</v>
      </c>
      <c r="BK239" s="217">
        <f>ROUND(I239*H239,2)</f>
        <v>0</v>
      </c>
      <c r="BL239" s="18" t="s">
        <v>147</v>
      </c>
      <c r="BM239" s="216" t="s">
        <v>666</v>
      </c>
    </row>
    <row r="240" s="2" customFormat="1">
      <c r="A240" s="39"/>
      <c r="B240" s="40"/>
      <c r="C240" s="41"/>
      <c r="D240" s="218" t="s">
        <v>150</v>
      </c>
      <c r="E240" s="41"/>
      <c r="F240" s="219" t="s">
        <v>667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150</v>
      </c>
      <c r="AU240" s="18" t="s">
        <v>148</v>
      </c>
    </row>
    <row r="241" s="2" customFormat="1">
      <c r="A241" s="39"/>
      <c r="B241" s="40"/>
      <c r="C241" s="41"/>
      <c r="D241" s="223" t="s">
        <v>152</v>
      </c>
      <c r="E241" s="41"/>
      <c r="F241" s="224" t="s">
        <v>668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152</v>
      </c>
      <c r="AU241" s="18" t="s">
        <v>148</v>
      </c>
    </row>
    <row r="242" s="12" customFormat="1" ht="25.92" customHeight="1">
      <c r="A242" s="12"/>
      <c r="B242" s="189"/>
      <c r="C242" s="190"/>
      <c r="D242" s="191" t="s">
        <v>70</v>
      </c>
      <c r="E242" s="192" t="s">
        <v>323</v>
      </c>
      <c r="F242" s="192" t="s">
        <v>324</v>
      </c>
      <c r="G242" s="190"/>
      <c r="H242" s="190"/>
      <c r="I242" s="193"/>
      <c r="J242" s="194">
        <f>BK242</f>
        <v>0</v>
      </c>
      <c r="K242" s="190"/>
      <c r="L242" s="195"/>
      <c r="M242" s="196"/>
      <c r="N242" s="197"/>
      <c r="O242" s="197"/>
      <c r="P242" s="198">
        <f>P243+P279</f>
        <v>0</v>
      </c>
      <c r="Q242" s="197"/>
      <c r="R242" s="198">
        <f>R243+R279</f>
        <v>1.9151030000000002</v>
      </c>
      <c r="S242" s="197"/>
      <c r="T242" s="199">
        <f>T243+T279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0" t="s">
        <v>148</v>
      </c>
      <c r="AT242" s="201" t="s">
        <v>70</v>
      </c>
      <c r="AU242" s="201" t="s">
        <v>71</v>
      </c>
      <c r="AY242" s="200" t="s">
        <v>140</v>
      </c>
      <c r="BK242" s="202">
        <f>BK243+BK279</f>
        <v>0</v>
      </c>
    </row>
    <row r="243" s="12" customFormat="1" ht="22.8" customHeight="1">
      <c r="A243" s="12"/>
      <c r="B243" s="189"/>
      <c r="C243" s="190"/>
      <c r="D243" s="191" t="s">
        <v>70</v>
      </c>
      <c r="E243" s="203" t="s">
        <v>669</v>
      </c>
      <c r="F243" s="203" t="s">
        <v>670</v>
      </c>
      <c r="G243" s="190"/>
      <c r="H243" s="190"/>
      <c r="I243" s="193"/>
      <c r="J243" s="204">
        <f>BK243</f>
        <v>0</v>
      </c>
      <c r="K243" s="190"/>
      <c r="L243" s="195"/>
      <c r="M243" s="196"/>
      <c r="N243" s="197"/>
      <c r="O243" s="197"/>
      <c r="P243" s="198">
        <f>SUM(P244:P278)</f>
        <v>0</v>
      </c>
      <c r="Q243" s="197"/>
      <c r="R243" s="198">
        <f>SUM(R244:R278)</f>
        <v>1.5955840000000001</v>
      </c>
      <c r="S243" s="197"/>
      <c r="T243" s="199">
        <f>SUM(T244:T278)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0" t="s">
        <v>148</v>
      </c>
      <c r="AT243" s="201" t="s">
        <v>70</v>
      </c>
      <c r="AU243" s="201" t="s">
        <v>79</v>
      </c>
      <c r="AY243" s="200" t="s">
        <v>140</v>
      </c>
      <c r="BK243" s="202">
        <f>SUM(BK244:BK278)</f>
        <v>0</v>
      </c>
    </row>
    <row r="244" s="2" customFormat="1" ht="24.15" customHeight="1">
      <c r="A244" s="39"/>
      <c r="B244" s="40"/>
      <c r="C244" s="205" t="s">
        <v>429</v>
      </c>
      <c r="D244" s="205" t="s">
        <v>142</v>
      </c>
      <c r="E244" s="206" t="s">
        <v>671</v>
      </c>
      <c r="F244" s="207" t="s">
        <v>672</v>
      </c>
      <c r="G244" s="208" t="s">
        <v>145</v>
      </c>
      <c r="H244" s="209">
        <v>115.2</v>
      </c>
      <c r="I244" s="210"/>
      <c r="J244" s="211">
        <f>ROUND(I244*H244,2)</f>
        <v>0</v>
      </c>
      <c r="K244" s="207" t="s">
        <v>146</v>
      </c>
      <c r="L244" s="45"/>
      <c r="M244" s="212" t="s">
        <v>19</v>
      </c>
      <c r="N244" s="213" t="s">
        <v>43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276</v>
      </c>
      <c r="AT244" s="216" t="s">
        <v>142</v>
      </c>
      <c r="AU244" s="216" t="s">
        <v>148</v>
      </c>
      <c r="AY244" s="18" t="s">
        <v>140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148</v>
      </c>
      <c r="BK244" s="217">
        <f>ROUND(I244*H244,2)</f>
        <v>0</v>
      </c>
      <c r="BL244" s="18" t="s">
        <v>276</v>
      </c>
      <c r="BM244" s="216" t="s">
        <v>673</v>
      </c>
    </row>
    <row r="245" s="2" customFormat="1">
      <c r="A245" s="39"/>
      <c r="B245" s="40"/>
      <c r="C245" s="41"/>
      <c r="D245" s="218" t="s">
        <v>150</v>
      </c>
      <c r="E245" s="41"/>
      <c r="F245" s="219" t="s">
        <v>674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150</v>
      </c>
      <c r="AU245" s="18" t="s">
        <v>148</v>
      </c>
    </row>
    <row r="246" s="2" customFormat="1">
      <c r="A246" s="39"/>
      <c r="B246" s="40"/>
      <c r="C246" s="41"/>
      <c r="D246" s="223" t="s">
        <v>152</v>
      </c>
      <c r="E246" s="41"/>
      <c r="F246" s="224" t="s">
        <v>675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152</v>
      </c>
      <c r="AU246" s="18" t="s">
        <v>148</v>
      </c>
    </row>
    <row r="247" s="13" customFormat="1">
      <c r="A247" s="13"/>
      <c r="B247" s="225"/>
      <c r="C247" s="226"/>
      <c r="D247" s="218" t="s">
        <v>154</v>
      </c>
      <c r="E247" s="227" t="s">
        <v>19</v>
      </c>
      <c r="F247" s="228" t="s">
        <v>586</v>
      </c>
      <c r="G247" s="226"/>
      <c r="H247" s="229">
        <v>115.2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154</v>
      </c>
      <c r="AU247" s="235" t="s">
        <v>148</v>
      </c>
      <c r="AV247" s="13" t="s">
        <v>148</v>
      </c>
      <c r="AW247" s="13" t="s">
        <v>33</v>
      </c>
      <c r="AX247" s="13" t="s">
        <v>79</v>
      </c>
      <c r="AY247" s="235" t="s">
        <v>140</v>
      </c>
    </row>
    <row r="248" s="2" customFormat="1" ht="16.5" customHeight="1">
      <c r="A248" s="39"/>
      <c r="B248" s="40"/>
      <c r="C248" s="260" t="s">
        <v>435</v>
      </c>
      <c r="D248" s="260" t="s">
        <v>527</v>
      </c>
      <c r="E248" s="261" t="s">
        <v>676</v>
      </c>
      <c r="F248" s="262" t="s">
        <v>677</v>
      </c>
      <c r="G248" s="263" t="s">
        <v>295</v>
      </c>
      <c r="H248" s="264">
        <v>0.040000000000000001</v>
      </c>
      <c r="I248" s="265"/>
      <c r="J248" s="266">
        <f>ROUND(I248*H248,2)</f>
        <v>0</v>
      </c>
      <c r="K248" s="262" t="s">
        <v>146</v>
      </c>
      <c r="L248" s="267"/>
      <c r="M248" s="268" t="s">
        <v>19</v>
      </c>
      <c r="N248" s="269" t="s">
        <v>43</v>
      </c>
      <c r="O248" s="85"/>
      <c r="P248" s="214">
        <f>O248*H248</f>
        <v>0</v>
      </c>
      <c r="Q248" s="214">
        <v>1</v>
      </c>
      <c r="R248" s="214">
        <f>Q248*H248</f>
        <v>0.040000000000000001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394</v>
      </c>
      <c r="AT248" s="216" t="s">
        <v>527</v>
      </c>
      <c r="AU248" s="216" t="s">
        <v>148</v>
      </c>
      <c r="AY248" s="18" t="s">
        <v>140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148</v>
      </c>
      <c r="BK248" s="217">
        <f>ROUND(I248*H248,2)</f>
        <v>0</v>
      </c>
      <c r="BL248" s="18" t="s">
        <v>276</v>
      </c>
      <c r="BM248" s="216" t="s">
        <v>678</v>
      </c>
    </row>
    <row r="249" s="2" customFormat="1">
      <c r="A249" s="39"/>
      <c r="B249" s="40"/>
      <c r="C249" s="41"/>
      <c r="D249" s="218" t="s">
        <v>150</v>
      </c>
      <c r="E249" s="41"/>
      <c r="F249" s="219" t="s">
        <v>677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150</v>
      </c>
      <c r="AU249" s="18" t="s">
        <v>148</v>
      </c>
    </row>
    <row r="250" s="2" customFormat="1">
      <c r="A250" s="39"/>
      <c r="B250" s="40"/>
      <c r="C250" s="41"/>
      <c r="D250" s="223" t="s">
        <v>152</v>
      </c>
      <c r="E250" s="41"/>
      <c r="F250" s="224" t="s">
        <v>679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152</v>
      </c>
      <c r="AU250" s="18" t="s">
        <v>148</v>
      </c>
    </row>
    <row r="251" s="13" customFormat="1">
      <c r="A251" s="13"/>
      <c r="B251" s="225"/>
      <c r="C251" s="226"/>
      <c r="D251" s="218" t="s">
        <v>154</v>
      </c>
      <c r="E251" s="226"/>
      <c r="F251" s="228" t="s">
        <v>680</v>
      </c>
      <c r="G251" s="226"/>
      <c r="H251" s="229">
        <v>0.040000000000000001</v>
      </c>
      <c r="I251" s="230"/>
      <c r="J251" s="226"/>
      <c r="K251" s="226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154</v>
      </c>
      <c r="AU251" s="235" t="s">
        <v>148</v>
      </c>
      <c r="AV251" s="13" t="s">
        <v>148</v>
      </c>
      <c r="AW251" s="13" t="s">
        <v>4</v>
      </c>
      <c r="AX251" s="13" t="s">
        <v>79</v>
      </c>
      <c r="AY251" s="235" t="s">
        <v>140</v>
      </c>
    </row>
    <row r="252" s="2" customFormat="1" ht="24.15" customHeight="1">
      <c r="A252" s="39"/>
      <c r="B252" s="40"/>
      <c r="C252" s="205" t="s">
        <v>443</v>
      </c>
      <c r="D252" s="205" t="s">
        <v>142</v>
      </c>
      <c r="E252" s="206" t="s">
        <v>681</v>
      </c>
      <c r="F252" s="207" t="s">
        <v>682</v>
      </c>
      <c r="G252" s="208" t="s">
        <v>145</v>
      </c>
      <c r="H252" s="209">
        <v>115.2</v>
      </c>
      <c r="I252" s="210"/>
      <c r="J252" s="211">
        <f>ROUND(I252*H252,2)</f>
        <v>0</v>
      </c>
      <c r="K252" s="207" t="s">
        <v>146</v>
      </c>
      <c r="L252" s="45"/>
      <c r="M252" s="212" t="s">
        <v>19</v>
      </c>
      <c r="N252" s="213" t="s">
        <v>43</v>
      </c>
      <c r="O252" s="85"/>
      <c r="P252" s="214">
        <f>O252*H252</f>
        <v>0</v>
      </c>
      <c r="Q252" s="214">
        <v>0.00040000000000000002</v>
      </c>
      <c r="R252" s="214">
        <f>Q252*H252</f>
        <v>0.046080000000000003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276</v>
      </c>
      <c r="AT252" s="216" t="s">
        <v>142</v>
      </c>
      <c r="AU252" s="216" t="s">
        <v>148</v>
      </c>
      <c r="AY252" s="18" t="s">
        <v>140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148</v>
      </c>
      <c r="BK252" s="217">
        <f>ROUND(I252*H252,2)</f>
        <v>0</v>
      </c>
      <c r="BL252" s="18" t="s">
        <v>276</v>
      </c>
      <c r="BM252" s="216" t="s">
        <v>683</v>
      </c>
    </row>
    <row r="253" s="2" customFormat="1">
      <c r="A253" s="39"/>
      <c r="B253" s="40"/>
      <c r="C253" s="41"/>
      <c r="D253" s="218" t="s">
        <v>150</v>
      </c>
      <c r="E253" s="41"/>
      <c r="F253" s="219" t="s">
        <v>684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150</v>
      </c>
      <c r="AU253" s="18" t="s">
        <v>148</v>
      </c>
    </row>
    <row r="254" s="2" customFormat="1">
      <c r="A254" s="39"/>
      <c r="B254" s="40"/>
      <c r="C254" s="41"/>
      <c r="D254" s="223" t="s">
        <v>152</v>
      </c>
      <c r="E254" s="41"/>
      <c r="F254" s="224" t="s">
        <v>685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152</v>
      </c>
      <c r="AU254" s="18" t="s">
        <v>148</v>
      </c>
    </row>
    <row r="255" s="13" customFormat="1">
      <c r="A255" s="13"/>
      <c r="B255" s="225"/>
      <c r="C255" s="226"/>
      <c r="D255" s="218" t="s">
        <v>154</v>
      </c>
      <c r="E255" s="227" t="s">
        <v>19</v>
      </c>
      <c r="F255" s="228" t="s">
        <v>586</v>
      </c>
      <c r="G255" s="226"/>
      <c r="H255" s="229">
        <v>115.2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154</v>
      </c>
      <c r="AU255" s="235" t="s">
        <v>148</v>
      </c>
      <c r="AV255" s="13" t="s">
        <v>148</v>
      </c>
      <c r="AW255" s="13" t="s">
        <v>33</v>
      </c>
      <c r="AX255" s="13" t="s">
        <v>79</v>
      </c>
      <c r="AY255" s="235" t="s">
        <v>140</v>
      </c>
    </row>
    <row r="256" s="2" customFormat="1" ht="44.25" customHeight="1">
      <c r="A256" s="39"/>
      <c r="B256" s="40"/>
      <c r="C256" s="260" t="s">
        <v>453</v>
      </c>
      <c r="D256" s="260" t="s">
        <v>527</v>
      </c>
      <c r="E256" s="261" t="s">
        <v>686</v>
      </c>
      <c r="F256" s="262" t="s">
        <v>687</v>
      </c>
      <c r="G256" s="263" t="s">
        <v>145</v>
      </c>
      <c r="H256" s="264">
        <v>126.72</v>
      </c>
      <c r="I256" s="265"/>
      <c r="J256" s="266">
        <f>ROUND(I256*H256,2)</f>
        <v>0</v>
      </c>
      <c r="K256" s="262" t="s">
        <v>146</v>
      </c>
      <c r="L256" s="267"/>
      <c r="M256" s="268" t="s">
        <v>19</v>
      </c>
      <c r="N256" s="269" t="s">
        <v>43</v>
      </c>
      <c r="O256" s="85"/>
      <c r="P256" s="214">
        <f>O256*H256</f>
        <v>0</v>
      </c>
      <c r="Q256" s="214">
        <v>0.0054000000000000003</v>
      </c>
      <c r="R256" s="214">
        <f>Q256*H256</f>
        <v>0.68428800000000001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394</v>
      </c>
      <c r="AT256" s="216" t="s">
        <v>527</v>
      </c>
      <c r="AU256" s="216" t="s">
        <v>148</v>
      </c>
      <c r="AY256" s="18" t="s">
        <v>140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148</v>
      </c>
      <c r="BK256" s="217">
        <f>ROUND(I256*H256,2)</f>
        <v>0</v>
      </c>
      <c r="BL256" s="18" t="s">
        <v>276</v>
      </c>
      <c r="BM256" s="216" t="s">
        <v>688</v>
      </c>
    </row>
    <row r="257" s="2" customFormat="1">
      <c r="A257" s="39"/>
      <c r="B257" s="40"/>
      <c r="C257" s="41"/>
      <c r="D257" s="218" t="s">
        <v>150</v>
      </c>
      <c r="E257" s="41"/>
      <c r="F257" s="219" t="s">
        <v>687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150</v>
      </c>
      <c r="AU257" s="18" t="s">
        <v>148</v>
      </c>
    </row>
    <row r="258" s="2" customFormat="1">
      <c r="A258" s="39"/>
      <c r="B258" s="40"/>
      <c r="C258" s="41"/>
      <c r="D258" s="223" t="s">
        <v>152</v>
      </c>
      <c r="E258" s="41"/>
      <c r="F258" s="224" t="s">
        <v>689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152</v>
      </c>
      <c r="AU258" s="18" t="s">
        <v>148</v>
      </c>
    </row>
    <row r="259" s="13" customFormat="1">
      <c r="A259" s="13"/>
      <c r="B259" s="225"/>
      <c r="C259" s="226"/>
      <c r="D259" s="218" t="s">
        <v>154</v>
      </c>
      <c r="E259" s="226"/>
      <c r="F259" s="228" t="s">
        <v>690</v>
      </c>
      <c r="G259" s="226"/>
      <c r="H259" s="229">
        <v>126.72</v>
      </c>
      <c r="I259" s="230"/>
      <c r="J259" s="226"/>
      <c r="K259" s="226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154</v>
      </c>
      <c r="AU259" s="235" t="s">
        <v>148</v>
      </c>
      <c r="AV259" s="13" t="s">
        <v>148</v>
      </c>
      <c r="AW259" s="13" t="s">
        <v>4</v>
      </c>
      <c r="AX259" s="13" t="s">
        <v>79</v>
      </c>
      <c r="AY259" s="235" t="s">
        <v>140</v>
      </c>
    </row>
    <row r="260" s="2" customFormat="1" ht="24.15" customHeight="1">
      <c r="A260" s="39"/>
      <c r="B260" s="40"/>
      <c r="C260" s="205" t="s">
        <v>460</v>
      </c>
      <c r="D260" s="205" t="s">
        <v>142</v>
      </c>
      <c r="E260" s="206" t="s">
        <v>681</v>
      </c>
      <c r="F260" s="207" t="s">
        <v>682</v>
      </c>
      <c r="G260" s="208" t="s">
        <v>145</v>
      </c>
      <c r="H260" s="209">
        <v>115.2</v>
      </c>
      <c r="I260" s="210"/>
      <c r="J260" s="211">
        <f>ROUND(I260*H260,2)</f>
        <v>0</v>
      </c>
      <c r="K260" s="207" t="s">
        <v>146</v>
      </c>
      <c r="L260" s="45"/>
      <c r="M260" s="212" t="s">
        <v>19</v>
      </c>
      <c r="N260" s="213" t="s">
        <v>43</v>
      </c>
      <c r="O260" s="85"/>
      <c r="P260" s="214">
        <f>O260*H260</f>
        <v>0</v>
      </c>
      <c r="Q260" s="214">
        <v>0.00040000000000000002</v>
      </c>
      <c r="R260" s="214">
        <f>Q260*H260</f>
        <v>0.046080000000000003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276</v>
      </c>
      <c r="AT260" s="216" t="s">
        <v>142</v>
      </c>
      <c r="AU260" s="216" t="s">
        <v>148</v>
      </c>
      <c r="AY260" s="18" t="s">
        <v>140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148</v>
      </c>
      <c r="BK260" s="217">
        <f>ROUND(I260*H260,2)</f>
        <v>0</v>
      </c>
      <c r="BL260" s="18" t="s">
        <v>276</v>
      </c>
      <c r="BM260" s="216" t="s">
        <v>691</v>
      </c>
    </row>
    <row r="261" s="2" customFormat="1">
      <c r="A261" s="39"/>
      <c r="B261" s="40"/>
      <c r="C261" s="41"/>
      <c r="D261" s="218" t="s">
        <v>150</v>
      </c>
      <c r="E261" s="41"/>
      <c r="F261" s="219" t="s">
        <v>684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150</v>
      </c>
      <c r="AU261" s="18" t="s">
        <v>148</v>
      </c>
    </row>
    <row r="262" s="2" customFormat="1">
      <c r="A262" s="39"/>
      <c r="B262" s="40"/>
      <c r="C262" s="41"/>
      <c r="D262" s="223" t="s">
        <v>152</v>
      </c>
      <c r="E262" s="41"/>
      <c r="F262" s="224" t="s">
        <v>685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152</v>
      </c>
      <c r="AU262" s="18" t="s">
        <v>148</v>
      </c>
    </row>
    <row r="263" s="13" customFormat="1">
      <c r="A263" s="13"/>
      <c r="B263" s="225"/>
      <c r="C263" s="226"/>
      <c r="D263" s="218" t="s">
        <v>154</v>
      </c>
      <c r="E263" s="227" t="s">
        <v>19</v>
      </c>
      <c r="F263" s="228" t="s">
        <v>586</v>
      </c>
      <c r="G263" s="226"/>
      <c r="H263" s="229">
        <v>115.2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154</v>
      </c>
      <c r="AU263" s="235" t="s">
        <v>148</v>
      </c>
      <c r="AV263" s="13" t="s">
        <v>148</v>
      </c>
      <c r="AW263" s="13" t="s">
        <v>33</v>
      </c>
      <c r="AX263" s="13" t="s">
        <v>79</v>
      </c>
      <c r="AY263" s="235" t="s">
        <v>140</v>
      </c>
    </row>
    <row r="264" s="2" customFormat="1" ht="49.05" customHeight="1">
      <c r="A264" s="39"/>
      <c r="B264" s="40"/>
      <c r="C264" s="260" t="s">
        <v>692</v>
      </c>
      <c r="D264" s="260" t="s">
        <v>527</v>
      </c>
      <c r="E264" s="261" t="s">
        <v>693</v>
      </c>
      <c r="F264" s="262" t="s">
        <v>694</v>
      </c>
      <c r="G264" s="263" t="s">
        <v>145</v>
      </c>
      <c r="H264" s="264">
        <v>126.72</v>
      </c>
      <c r="I264" s="265"/>
      <c r="J264" s="266">
        <f>ROUND(I264*H264,2)</f>
        <v>0</v>
      </c>
      <c r="K264" s="262" t="s">
        <v>146</v>
      </c>
      <c r="L264" s="267"/>
      <c r="M264" s="268" t="s">
        <v>19</v>
      </c>
      <c r="N264" s="269" t="s">
        <v>43</v>
      </c>
      <c r="O264" s="85"/>
      <c r="P264" s="214">
        <f>O264*H264</f>
        <v>0</v>
      </c>
      <c r="Q264" s="214">
        <v>0.0053</v>
      </c>
      <c r="R264" s="214">
        <f>Q264*H264</f>
        <v>0.67161599999999999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394</v>
      </c>
      <c r="AT264" s="216" t="s">
        <v>527</v>
      </c>
      <c r="AU264" s="216" t="s">
        <v>148</v>
      </c>
      <c r="AY264" s="18" t="s">
        <v>140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148</v>
      </c>
      <c r="BK264" s="217">
        <f>ROUND(I264*H264,2)</f>
        <v>0</v>
      </c>
      <c r="BL264" s="18" t="s">
        <v>276</v>
      </c>
      <c r="BM264" s="216" t="s">
        <v>695</v>
      </c>
    </row>
    <row r="265" s="2" customFormat="1">
      <c r="A265" s="39"/>
      <c r="B265" s="40"/>
      <c r="C265" s="41"/>
      <c r="D265" s="218" t="s">
        <v>150</v>
      </c>
      <c r="E265" s="41"/>
      <c r="F265" s="219" t="s">
        <v>694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150</v>
      </c>
      <c r="AU265" s="18" t="s">
        <v>148</v>
      </c>
    </row>
    <row r="266" s="2" customFormat="1">
      <c r="A266" s="39"/>
      <c r="B266" s="40"/>
      <c r="C266" s="41"/>
      <c r="D266" s="223" t="s">
        <v>152</v>
      </c>
      <c r="E266" s="41"/>
      <c r="F266" s="224" t="s">
        <v>696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152</v>
      </c>
      <c r="AU266" s="18" t="s">
        <v>148</v>
      </c>
    </row>
    <row r="267" s="13" customFormat="1">
      <c r="A267" s="13"/>
      <c r="B267" s="225"/>
      <c r="C267" s="226"/>
      <c r="D267" s="218" t="s">
        <v>154</v>
      </c>
      <c r="E267" s="226"/>
      <c r="F267" s="228" t="s">
        <v>690</v>
      </c>
      <c r="G267" s="226"/>
      <c r="H267" s="229">
        <v>126.72</v>
      </c>
      <c r="I267" s="230"/>
      <c r="J267" s="226"/>
      <c r="K267" s="226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154</v>
      </c>
      <c r="AU267" s="235" t="s">
        <v>148</v>
      </c>
      <c r="AV267" s="13" t="s">
        <v>148</v>
      </c>
      <c r="AW267" s="13" t="s">
        <v>4</v>
      </c>
      <c r="AX267" s="13" t="s">
        <v>79</v>
      </c>
      <c r="AY267" s="235" t="s">
        <v>140</v>
      </c>
    </row>
    <row r="268" s="2" customFormat="1" ht="24.15" customHeight="1">
      <c r="A268" s="39"/>
      <c r="B268" s="40"/>
      <c r="C268" s="205" t="s">
        <v>697</v>
      </c>
      <c r="D268" s="205" t="s">
        <v>142</v>
      </c>
      <c r="E268" s="206" t="s">
        <v>698</v>
      </c>
      <c r="F268" s="207" t="s">
        <v>699</v>
      </c>
      <c r="G268" s="208" t="s">
        <v>145</v>
      </c>
      <c r="H268" s="209">
        <v>121.59999999999999</v>
      </c>
      <c r="I268" s="210"/>
      <c r="J268" s="211">
        <f>ROUND(I268*H268,2)</f>
        <v>0</v>
      </c>
      <c r="K268" s="207" t="s">
        <v>146</v>
      </c>
      <c r="L268" s="45"/>
      <c r="M268" s="212" t="s">
        <v>19</v>
      </c>
      <c r="N268" s="213" t="s">
        <v>43</v>
      </c>
      <c r="O268" s="85"/>
      <c r="P268" s="214">
        <f>O268*H268</f>
        <v>0</v>
      </c>
      <c r="Q268" s="214">
        <v>0.00080000000000000004</v>
      </c>
      <c r="R268" s="214">
        <f>Q268*H268</f>
        <v>0.097280000000000005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276</v>
      </c>
      <c r="AT268" s="216" t="s">
        <v>142</v>
      </c>
      <c r="AU268" s="216" t="s">
        <v>148</v>
      </c>
      <c r="AY268" s="18" t="s">
        <v>140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148</v>
      </c>
      <c r="BK268" s="217">
        <f>ROUND(I268*H268,2)</f>
        <v>0</v>
      </c>
      <c r="BL268" s="18" t="s">
        <v>276</v>
      </c>
      <c r="BM268" s="216" t="s">
        <v>700</v>
      </c>
    </row>
    <row r="269" s="2" customFormat="1">
      <c r="A269" s="39"/>
      <c r="B269" s="40"/>
      <c r="C269" s="41"/>
      <c r="D269" s="218" t="s">
        <v>150</v>
      </c>
      <c r="E269" s="41"/>
      <c r="F269" s="219" t="s">
        <v>701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150</v>
      </c>
      <c r="AU269" s="18" t="s">
        <v>148</v>
      </c>
    </row>
    <row r="270" s="2" customFormat="1">
      <c r="A270" s="39"/>
      <c r="B270" s="40"/>
      <c r="C270" s="41"/>
      <c r="D270" s="223" t="s">
        <v>152</v>
      </c>
      <c r="E270" s="41"/>
      <c r="F270" s="224" t="s">
        <v>702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152</v>
      </c>
      <c r="AU270" s="18" t="s">
        <v>148</v>
      </c>
    </row>
    <row r="271" s="13" customFormat="1">
      <c r="A271" s="13"/>
      <c r="B271" s="225"/>
      <c r="C271" s="226"/>
      <c r="D271" s="218" t="s">
        <v>154</v>
      </c>
      <c r="E271" s="227" t="s">
        <v>19</v>
      </c>
      <c r="F271" s="228" t="s">
        <v>703</v>
      </c>
      <c r="G271" s="226"/>
      <c r="H271" s="229">
        <v>121.59999999999999</v>
      </c>
      <c r="I271" s="230"/>
      <c r="J271" s="226"/>
      <c r="K271" s="226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154</v>
      </c>
      <c r="AU271" s="235" t="s">
        <v>148</v>
      </c>
      <c r="AV271" s="13" t="s">
        <v>148</v>
      </c>
      <c r="AW271" s="13" t="s">
        <v>33</v>
      </c>
      <c r="AX271" s="13" t="s">
        <v>79</v>
      </c>
      <c r="AY271" s="235" t="s">
        <v>140</v>
      </c>
    </row>
    <row r="272" s="2" customFormat="1" ht="24.15" customHeight="1">
      <c r="A272" s="39"/>
      <c r="B272" s="40"/>
      <c r="C272" s="205" t="s">
        <v>704</v>
      </c>
      <c r="D272" s="205" t="s">
        <v>142</v>
      </c>
      <c r="E272" s="206" t="s">
        <v>705</v>
      </c>
      <c r="F272" s="207" t="s">
        <v>706</v>
      </c>
      <c r="G272" s="208" t="s">
        <v>200</v>
      </c>
      <c r="H272" s="209">
        <v>64</v>
      </c>
      <c r="I272" s="210"/>
      <c r="J272" s="211">
        <f>ROUND(I272*H272,2)</f>
        <v>0</v>
      </c>
      <c r="K272" s="207" t="s">
        <v>146</v>
      </c>
      <c r="L272" s="45"/>
      <c r="M272" s="212" t="s">
        <v>19</v>
      </c>
      <c r="N272" s="213" t="s">
        <v>43</v>
      </c>
      <c r="O272" s="85"/>
      <c r="P272" s="214">
        <f>O272*H272</f>
        <v>0</v>
      </c>
      <c r="Q272" s="214">
        <v>0.00016000000000000001</v>
      </c>
      <c r="R272" s="214">
        <f>Q272*H272</f>
        <v>0.010240000000000001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276</v>
      </c>
      <c r="AT272" s="216" t="s">
        <v>142</v>
      </c>
      <c r="AU272" s="216" t="s">
        <v>148</v>
      </c>
      <c r="AY272" s="18" t="s">
        <v>140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148</v>
      </c>
      <c r="BK272" s="217">
        <f>ROUND(I272*H272,2)</f>
        <v>0</v>
      </c>
      <c r="BL272" s="18" t="s">
        <v>276</v>
      </c>
      <c r="BM272" s="216" t="s">
        <v>707</v>
      </c>
    </row>
    <row r="273" s="2" customFormat="1">
      <c r="A273" s="39"/>
      <c r="B273" s="40"/>
      <c r="C273" s="41"/>
      <c r="D273" s="218" t="s">
        <v>150</v>
      </c>
      <c r="E273" s="41"/>
      <c r="F273" s="219" t="s">
        <v>708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150</v>
      </c>
      <c r="AU273" s="18" t="s">
        <v>148</v>
      </c>
    </row>
    <row r="274" s="2" customFormat="1">
      <c r="A274" s="39"/>
      <c r="B274" s="40"/>
      <c r="C274" s="41"/>
      <c r="D274" s="223" t="s">
        <v>152</v>
      </c>
      <c r="E274" s="41"/>
      <c r="F274" s="224" t="s">
        <v>709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152</v>
      </c>
      <c r="AU274" s="18" t="s">
        <v>148</v>
      </c>
    </row>
    <row r="275" s="13" customFormat="1">
      <c r="A275" s="13"/>
      <c r="B275" s="225"/>
      <c r="C275" s="226"/>
      <c r="D275" s="218" t="s">
        <v>154</v>
      </c>
      <c r="E275" s="227" t="s">
        <v>19</v>
      </c>
      <c r="F275" s="228" t="s">
        <v>580</v>
      </c>
      <c r="G275" s="226"/>
      <c r="H275" s="229">
        <v>64</v>
      </c>
      <c r="I275" s="230"/>
      <c r="J275" s="226"/>
      <c r="K275" s="226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154</v>
      </c>
      <c r="AU275" s="235" t="s">
        <v>148</v>
      </c>
      <c r="AV275" s="13" t="s">
        <v>148</v>
      </c>
      <c r="AW275" s="13" t="s">
        <v>33</v>
      </c>
      <c r="AX275" s="13" t="s">
        <v>79</v>
      </c>
      <c r="AY275" s="235" t="s">
        <v>140</v>
      </c>
    </row>
    <row r="276" s="2" customFormat="1" ht="24.15" customHeight="1">
      <c r="A276" s="39"/>
      <c r="B276" s="40"/>
      <c r="C276" s="205" t="s">
        <v>710</v>
      </c>
      <c r="D276" s="205" t="s">
        <v>142</v>
      </c>
      <c r="E276" s="206" t="s">
        <v>711</v>
      </c>
      <c r="F276" s="207" t="s">
        <v>712</v>
      </c>
      <c r="G276" s="208" t="s">
        <v>713</v>
      </c>
      <c r="H276" s="270"/>
      <c r="I276" s="210"/>
      <c r="J276" s="211">
        <f>ROUND(I276*H276,2)</f>
        <v>0</v>
      </c>
      <c r="K276" s="207" t="s">
        <v>146</v>
      </c>
      <c r="L276" s="45"/>
      <c r="M276" s="212" t="s">
        <v>19</v>
      </c>
      <c r="N276" s="213" t="s">
        <v>43</v>
      </c>
      <c r="O276" s="85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276</v>
      </c>
      <c r="AT276" s="216" t="s">
        <v>142</v>
      </c>
      <c r="AU276" s="216" t="s">
        <v>148</v>
      </c>
      <c r="AY276" s="18" t="s">
        <v>140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148</v>
      </c>
      <c r="BK276" s="217">
        <f>ROUND(I276*H276,2)</f>
        <v>0</v>
      </c>
      <c r="BL276" s="18" t="s">
        <v>276</v>
      </c>
      <c r="BM276" s="216" t="s">
        <v>714</v>
      </c>
    </row>
    <row r="277" s="2" customFormat="1">
      <c r="A277" s="39"/>
      <c r="B277" s="40"/>
      <c r="C277" s="41"/>
      <c r="D277" s="218" t="s">
        <v>150</v>
      </c>
      <c r="E277" s="41"/>
      <c r="F277" s="219" t="s">
        <v>715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150</v>
      </c>
      <c r="AU277" s="18" t="s">
        <v>148</v>
      </c>
    </row>
    <row r="278" s="2" customFormat="1">
      <c r="A278" s="39"/>
      <c r="B278" s="40"/>
      <c r="C278" s="41"/>
      <c r="D278" s="223" t="s">
        <v>152</v>
      </c>
      <c r="E278" s="41"/>
      <c r="F278" s="224" t="s">
        <v>716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152</v>
      </c>
      <c r="AU278" s="18" t="s">
        <v>148</v>
      </c>
    </row>
    <row r="279" s="12" customFormat="1" ht="22.8" customHeight="1">
      <c r="A279" s="12"/>
      <c r="B279" s="189"/>
      <c r="C279" s="190"/>
      <c r="D279" s="191" t="s">
        <v>70</v>
      </c>
      <c r="E279" s="203" t="s">
        <v>717</v>
      </c>
      <c r="F279" s="203" t="s">
        <v>718</v>
      </c>
      <c r="G279" s="190"/>
      <c r="H279" s="190"/>
      <c r="I279" s="193"/>
      <c r="J279" s="204">
        <f>BK279</f>
        <v>0</v>
      </c>
      <c r="K279" s="190"/>
      <c r="L279" s="195"/>
      <c r="M279" s="196"/>
      <c r="N279" s="197"/>
      <c r="O279" s="197"/>
      <c r="P279" s="198">
        <f>SUM(P280:P300)</f>
        <v>0</v>
      </c>
      <c r="Q279" s="197"/>
      <c r="R279" s="198">
        <f>SUM(R280:R300)</f>
        <v>0.319519</v>
      </c>
      <c r="S279" s="197"/>
      <c r="T279" s="199">
        <f>SUM(T280:T300)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0" t="s">
        <v>148</v>
      </c>
      <c r="AT279" s="201" t="s">
        <v>70</v>
      </c>
      <c r="AU279" s="201" t="s">
        <v>79</v>
      </c>
      <c r="AY279" s="200" t="s">
        <v>140</v>
      </c>
      <c r="BK279" s="202">
        <f>SUM(BK280:BK300)</f>
        <v>0</v>
      </c>
    </row>
    <row r="280" s="2" customFormat="1" ht="24.15" customHeight="1">
      <c r="A280" s="39"/>
      <c r="B280" s="40"/>
      <c r="C280" s="205" t="s">
        <v>719</v>
      </c>
      <c r="D280" s="205" t="s">
        <v>142</v>
      </c>
      <c r="E280" s="206" t="s">
        <v>720</v>
      </c>
      <c r="F280" s="207" t="s">
        <v>721</v>
      </c>
      <c r="G280" s="208" t="s">
        <v>145</v>
      </c>
      <c r="H280" s="209">
        <v>192</v>
      </c>
      <c r="I280" s="210"/>
      <c r="J280" s="211">
        <f>ROUND(I280*H280,2)</f>
        <v>0</v>
      </c>
      <c r="K280" s="207" t="s">
        <v>146</v>
      </c>
      <c r="L280" s="45"/>
      <c r="M280" s="212" t="s">
        <v>19</v>
      </c>
      <c r="N280" s="213" t="s">
        <v>43</v>
      </c>
      <c r="O280" s="85"/>
      <c r="P280" s="214">
        <f>O280*H280</f>
        <v>0</v>
      </c>
      <c r="Q280" s="214">
        <v>0.00020000000000000001</v>
      </c>
      <c r="R280" s="214">
        <f>Q280*H280</f>
        <v>0.038400000000000004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276</v>
      </c>
      <c r="AT280" s="216" t="s">
        <v>142</v>
      </c>
      <c r="AU280" s="216" t="s">
        <v>148</v>
      </c>
      <c r="AY280" s="18" t="s">
        <v>140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148</v>
      </c>
      <c r="BK280" s="217">
        <f>ROUND(I280*H280,2)</f>
        <v>0</v>
      </c>
      <c r="BL280" s="18" t="s">
        <v>276</v>
      </c>
      <c r="BM280" s="216" t="s">
        <v>722</v>
      </c>
    </row>
    <row r="281" s="2" customFormat="1">
      <c r="A281" s="39"/>
      <c r="B281" s="40"/>
      <c r="C281" s="41"/>
      <c r="D281" s="218" t="s">
        <v>150</v>
      </c>
      <c r="E281" s="41"/>
      <c r="F281" s="219" t="s">
        <v>723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150</v>
      </c>
      <c r="AU281" s="18" t="s">
        <v>148</v>
      </c>
    </row>
    <row r="282" s="2" customFormat="1">
      <c r="A282" s="39"/>
      <c r="B282" s="40"/>
      <c r="C282" s="41"/>
      <c r="D282" s="223" t="s">
        <v>152</v>
      </c>
      <c r="E282" s="41"/>
      <c r="F282" s="224" t="s">
        <v>724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152</v>
      </c>
      <c r="AU282" s="18" t="s">
        <v>148</v>
      </c>
    </row>
    <row r="283" s="14" customFormat="1">
      <c r="A283" s="14"/>
      <c r="B283" s="236"/>
      <c r="C283" s="237"/>
      <c r="D283" s="218" t="s">
        <v>154</v>
      </c>
      <c r="E283" s="238" t="s">
        <v>19</v>
      </c>
      <c r="F283" s="239" t="s">
        <v>725</v>
      </c>
      <c r="G283" s="237"/>
      <c r="H283" s="238" t="s">
        <v>19</v>
      </c>
      <c r="I283" s="240"/>
      <c r="J283" s="237"/>
      <c r="K283" s="237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154</v>
      </c>
      <c r="AU283" s="245" t="s">
        <v>148</v>
      </c>
      <c r="AV283" s="14" t="s">
        <v>79</v>
      </c>
      <c r="AW283" s="14" t="s">
        <v>33</v>
      </c>
      <c r="AX283" s="14" t="s">
        <v>71</v>
      </c>
      <c r="AY283" s="245" t="s">
        <v>140</v>
      </c>
    </row>
    <row r="284" s="13" customFormat="1">
      <c r="A284" s="13"/>
      <c r="B284" s="225"/>
      <c r="C284" s="226"/>
      <c r="D284" s="218" t="s">
        <v>154</v>
      </c>
      <c r="E284" s="227" t="s">
        <v>19</v>
      </c>
      <c r="F284" s="228" t="s">
        <v>726</v>
      </c>
      <c r="G284" s="226"/>
      <c r="H284" s="229">
        <v>192</v>
      </c>
      <c r="I284" s="230"/>
      <c r="J284" s="226"/>
      <c r="K284" s="226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154</v>
      </c>
      <c r="AU284" s="235" t="s">
        <v>148</v>
      </c>
      <c r="AV284" s="13" t="s">
        <v>148</v>
      </c>
      <c r="AW284" s="13" t="s">
        <v>33</v>
      </c>
      <c r="AX284" s="13" t="s">
        <v>79</v>
      </c>
      <c r="AY284" s="235" t="s">
        <v>140</v>
      </c>
    </row>
    <row r="285" s="2" customFormat="1" ht="24.15" customHeight="1">
      <c r="A285" s="39"/>
      <c r="B285" s="40"/>
      <c r="C285" s="205" t="s">
        <v>727</v>
      </c>
      <c r="D285" s="205" t="s">
        <v>142</v>
      </c>
      <c r="E285" s="206" t="s">
        <v>728</v>
      </c>
      <c r="F285" s="207" t="s">
        <v>729</v>
      </c>
      <c r="G285" s="208" t="s">
        <v>145</v>
      </c>
      <c r="H285" s="209">
        <v>160</v>
      </c>
      <c r="I285" s="210"/>
      <c r="J285" s="211">
        <f>ROUND(I285*H285,2)</f>
        <v>0</v>
      </c>
      <c r="K285" s="207" t="s">
        <v>146</v>
      </c>
      <c r="L285" s="45"/>
      <c r="M285" s="212" t="s">
        <v>19</v>
      </c>
      <c r="N285" s="213" t="s">
        <v>43</v>
      </c>
      <c r="O285" s="85"/>
      <c r="P285" s="214">
        <f>O285*H285</f>
        <v>0</v>
      </c>
      <c r="Q285" s="214">
        <v>1.0000000000000001E-05</v>
      </c>
      <c r="R285" s="214">
        <f>Q285*H285</f>
        <v>0.0016000000000000001</v>
      </c>
      <c r="S285" s="214">
        <v>0</v>
      </c>
      <c r="T285" s="21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6" t="s">
        <v>276</v>
      </c>
      <c r="AT285" s="216" t="s">
        <v>142</v>
      </c>
      <c r="AU285" s="216" t="s">
        <v>148</v>
      </c>
      <c r="AY285" s="18" t="s">
        <v>140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148</v>
      </c>
      <c r="BK285" s="217">
        <f>ROUND(I285*H285,2)</f>
        <v>0</v>
      </c>
      <c r="BL285" s="18" t="s">
        <v>276</v>
      </c>
      <c r="BM285" s="216" t="s">
        <v>730</v>
      </c>
    </row>
    <row r="286" s="2" customFormat="1">
      <c r="A286" s="39"/>
      <c r="B286" s="40"/>
      <c r="C286" s="41"/>
      <c r="D286" s="218" t="s">
        <v>150</v>
      </c>
      <c r="E286" s="41"/>
      <c r="F286" s="219" t="s">
        <v>731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150</v>
      </c>
      <c r="AU286" s="18" t="s">
        <v>148</v>
      </c>
    </row>
    <row r="287" s="2" customFormat="1">
      <c r="A287" s="39"/>
      <c r="B287" s="40"/>
      <c r="C287" s="41"/>
      <c r="D287" s="223" t="s">
        <v>152</v>
      </c>
      <c r="E287" s="41"/>
      <c r="F287" s="224" t="s">
        <v>732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152</v>
      </c>
      <c r="AU287" s="18" t="s">
        <v>148</v>
      </c>
    </row>
    <row r="288" s="14" customFormat="1">
      <c r="A288" s="14"/>
      <c r="B288" s="236"/>
      <c r="C288" s="237"/>
      <c r="D288" s="218" t="s">
        <v>154</v>
      </c>
      <c r="E288" s="238" t="s">
        <v>19</v>
      </c>
      <c r="F288" s="239" t="s">
        <v>650</v>
      </c>
      <c r="G288" s="237"/>
      <c r="H288" s="238" t="s">
        <v>19</v>
      </c>
      <c r="I288" s="240"/>
      <c r="J288" s="237"/>
      <c r="K288" s="237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154</v>
      </c>
      <c r="AU288" s="245" t="s">
        <v>148</v>
      </c>
      <c r="AV288" s="14" t="s">
        <v>79</v>
      </c>
      <c r="AW288" s="14" t="s">
        <v>33</v>
      </c>
      <c r="AX288" s="14" t="s">
        <v>71</v>
      </c>
      <c r="AY288" s="245" t="s">
        <v>140</v>
      </c>
    </row>
    <row r="289" s="13" customFormat="1">
      <c r="A289" s="13"/>
      <c r="B289" s="225"/>
      <c r="C289" s="226"/>
      <c r="D289" s="218" t="s">
        <v>154</v>
      </c>
      <c r="E289" s="227" t="s">
        <v>19</v>
      </c>
      <c r="F289" s="228" t="s">
        <v>651</v>
      </c>
      <c r="G289" s="226"/>
      <c r="H289" s="229">
        <v>160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154</v>
      </c>
      <c r="AU289" s="235" t="s">
        <v>148</v>
      </c>
      <c r="AV289" s="13" t="s">
        <v>148</v>
      </c>
      <c r="AW289" s="13" t="s">
        <v>33</v>
      </c>
      <c r="AX289" s="13" t="s">
        <v>79</v>
      </c>
      <c r="AY289" s="235" t="s">
        <v>140</v>
      </c>
    </row>
    <row r="290" s="2" customFormat="1" ht="24.15" customHeight="1">
      <c r="A290" s="39"/>
      <c r="B290" s="40"/>
      <c r="C290" s="205" t="s">
        <v>733</v>
      </c>
      <c r="D290" s="205" t="s">
        <v>142</v>
      </c>
      <c r="E290" s="206" t="s">
        <v>734</v>
      </c>
      <c r="F290" s="207" t="s">
        <v>735</v>
      </c>
      <c r="G290" s="208" t="s">
        <v>145</v>
      </c>
      <c r="H290" s="209">
        <v>192</v>
      </c>
      <c r="I290" s="210"/>
      <c r="J290" s="211">
        <f>ROUND(I290*H290,2)</f>
        <v>0</v>
      </c>
      <c r="K290" s="207" t="s">
        <v>146</v>
      </c>
      <c r="L290" s="45"/>
      <c r="M290" s="212" t="s">
        <v>19</v>
      </c>
      <c r="N290" s="213" t="s">
        <v>43</v>
      </c>
      <c r="O290" s="85"/>
      <c r="P290" s="214">
        <f>O290*H290</f>
        <v>0</v>
      </c>
      <c r="Q290" s="214">
        <v>0.00029</v>
      </c>
      <c r="R290" s="214">
        <f>Q290*H290</f>
        <v>0.05568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276</v>
      </c>
      <c r="AT290" s="216" t="s">
        <v>142</v>
      </c>
      <c r="AU290" s="216" t="s">
        <v>148</v>
      </c>
      <c r="AY290" s="18" t="s">
        <v>140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148</v>
      </c>
      <c r="BK290" s="217">
        <f>ROUND(I290*H290,2)</f>
        <v>0</v>
      </c>
      <c r="BL290" s="18" t="s">
        <v>276</v>
      </c>
      <c r="BM290" s="216" t="s">
        <v>736</v>
      </c>
    </row>
    <row r="291" s="2" customFormat="1">
      <c r="A291" s="39"/>
      <c r="B291" s="40"/>
      <c r="C291" s="41"/>
      <c r="D291" s="218" t="s">
        <v>150</v>
      </c>
      <c r="E291" s="41"/>
      <c r="F291" s="219" t="s">
        <v>737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150</v>
      </c>
      <c r="AU291" s="18" t="s">
        <v>148</v>
      </c>
    </row>
    <row r="292" s="2" customFormat="1">
      <c r="A292" s="39"/>
      <c r="B292" s="40"/>
      <c r="C292" s="41"/>
      <c r="D292" s="223" t="s">
        <v>152</v>
      </c>
      <c r="E292" s="41"/>
      <c r="F292" s="224" t="s">
        <v>738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152</v>
      </c>
      <c r="AU292" s="18" t="s">
        <v>148</v>
      </c>
    </row>
    <row r="293" s="2" customFormat="1" ht="24.15" customHeight="1">
      <c r="A293" s="39"/>
      <c r="B293" s="40"/>
      <c r="C293" s="205" t="s">
        <v>739</v>
      </c>
      <c r="D293" s="205" t="s">
        <v>142</v>
      </c>
      <c r="E293" s="206" t="s">
        <v>740</v>
      </c>
      <c r="F293" s="207" t="s">
        <v>741</v>
      </c>
      <c r="G293" s="208" t="s">
        <v>145</v>
      </c>
      <c r="H293" s="209">
        <v>339.14999999999998</v>
      </c>
      <c r="I293" s="210"/>
      <c r="J293" s="211">
        <f>ROUND(I293*H293,2)</f>
        <v>0</v>
      </c>
      <c r="K293" s="207" t="s">
        <v>146</v>
      </c>
      <c r="L293" s="45"/>
      <c r="M293" s="212" t="s">
        <v>19</v>
      </c>
      <c r="N293" s="213" t="s">
        <v>43</v>
      </c>
      <c r="O293" s="85"/>
      <c r="P293" s="214">
        <f>O293*H293</f>
        <v>0</v>
      </c>
      <c r="Q293" s="214">
        <v>0.00016000000000000001</v>
      </c>
      <c r="R293" s="214">
        <f>Q293*H293</f>
        <v>0.054264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276</v>
      </c>
      <c r="AT293" s="216" t="s">
        <v>142</v>
      </c>
      <c r="AU293" s="216" t="s">
        <v>148</v>
      </c>
      <c r="AY293" s="18" t="s">
        <v>140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148</v>
      </c>
      <c r="BK293" s="217">
        <f>ROUND(I293*H293,2)</f>
        <v>0</v>
      </c>
      <c r="BL293" s="18" t="s">
        <v>276</v>
      </c>
      <c r="BM293" s="216" t="s">
        <v>742</v>
      </c>
    </row>
    <row r="294" s="2" customFormat="1">
      <c r="A294" s="39"/>
      <c r="B294" s="40"/>
      <c r="C294" s="41"/>
      <c r="D294" s="218" t="s">
        <v>150</v>
      </c>
      <c r="E294" s="41"/>
      <c r="F294" s="219" t="s">
        <v>743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150</v>
      </c>
      <c r="AU294" s="18" t="s">
        <v>148</v>
      </c>
    </row>
    <row r="295" s="2" customFormat="1">
      <c r="A295" s="39"/>
      <c r="B295" s="40"/>
      <c r="C295" s="41"/>
      <c r="D295" s="223" t="s">
        <v>152</v>
      </c>
      <c r="E295" s="41"/>
      <c r="F295" s="224" t="s">
        <v>744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152</v>
      </c>
      <c r="AU295" s="18" t="s">
        <v>148</v>
      </c>
    </row>
    <row r="296" s="14" customFormat="1">
      <c r="A296" s="14"/>
      <c r="B296" s="236"/>
      <c r="C296" s="237"/>
      <c r="D296" s="218" t="s">
        <v>154</v>
      </c>
      <c r="E296" s="238" t="s">
        <v>19</v>
      </c>
      <c r="F296" s="239" t="s">
        <v>572</v>
      </c>
      <c r="G296" s="237"/>
      <c r="H296" s="238" t="s">
        <v>19</v>
      </c>
      <c r="I296" s="240"/>
      <c r="J296" s="237"/>
      <c r="K296" s="237"/>
      <c r="L296" s="241"/>
      <c r="M296" s="242"/>
      <c r="N296" s="243"/>
      <c r="O296" s="243"/>
      <c r="P296" s="243"/>
      <c r="Q296" s="243"/>
      <c r="R296" s="243"/>
      <c r="S296" s="243"/>
      <c r="T296" s="24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5" t="s">
        <v>154</v>
      </c>
      <c r="AU296" s="245" t="s">
        <v>148</v>
      </c>
      <c r="AV296" s="14" t="s">
        <v>79</v>
      </c>
      <c r="AW296" s="14" t="s">
        <v>33</v>
      </c>
      <c r="AX296" s="14" t="s">
        <v>71</v>
      </c>
      <c r="AY296" s="245" t="s">
        <v>140</v>
      </c>
    </row>
    <row r="297" s="13" customFormat="1">
      <c r="A297" s="13"/>
      <c r="B297" s="225"/>
      <c r="C297" s="226"/>
      <c r="D297" s="218" t="s">
        <v>154</v>
      </c>
      <c r="E297" s="227" t="s">
        <v>19</v>
      </c>
      <c r="F297" s="228" t="s">
        <v>573</v>
      </c>
      <c r="G297" s="226"/>
      <c r="H297" s="229">
        <v>339.14999999999998</v>
      </c>
      <c r="I297" s="230"/>
      <c r="J297" s="226"/>
      <c r="K297" s="226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154</v>
      </c>
      <c r="AU297" s="235" t="s">
        <v>148</v>
      </c>
      <c r="AV297" s="13" t="s">
        <v>148</v>
      </c>
      <c r="AW297" s="13" t="s">
        <v>33</v>
      </c>
      <c r="AX297" s="13" t="s">
        <v>79</v>
      </c>
      <c r="AY297" s="235" t="s">
        <v>140</v>
      </c>
    </row>
    <row r="298" s="2" customFormat="1" ht="16.5" customHeight="1">
      <c r="A298" s="39"/>
      <c r="B298" s="40"/>
      <c r="C298" s="260" t="s">
        <v>745</v>
      </c>
      <c r="D298" s="260" t="s">
        <v>527</v>
      </c>
      <c r="E298" s="261" t="s">
        <v>746</v>
      </c>
      <c r="F298" s="262" t="s">
        <v>747</v>
      </c>
      <c r="G298" s="263" t="s">
        <v>530</v>
      </c>
      <c r="H298" s="264">
        <v>169.57499999999999</v>
      </c>
      <c r="I298" s="265"/>
      <c r="J298" s="266">
        <f>ROUND(I298*H298,2)</f>
        <v>0</v>
      </c>
      <c r="K298" s="262" t="s">
        <v>19</v>
      </c>
      <c r="L298" s="267"/>
      <c r="M298" s="268" t="s">
        <v>19</v>
      </c>
      <c r="N298" s="269" t="s">
        <v>43</v>
      </c>
      <c r="O298" s="85"/>
      <c r="P298" s="214">
        <f>O298*H298</f>
        <v>0</v>
      </c>
      <c r="Q298" s="214">
        <v>0.001</v>
      </c>
      <c r="R298" s="214">
        <f>Q298*H298</f>
        <v>0.169575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394</v>
      </c>
      <c r="AT298" s="216" t="s">
        <v>527</v>
      </c>
      <c r="AU298" s="216" t="s">
        <v>148</v>
      </c>
      <c r="AY298" s="18" t="s">
        <v>140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148</v>
      </c>
      <c r="BK298" s="217">
        <f>ROUND(I298*H298,2)</f>
        <v>0</v>
      </c>
      <c r="BL298" s="18" t="s">
        <v>276</v>
      </c>
      <c r="BM298" s="216" t="s">
        <v>748</v>
      </c>
    </row>
    <row r="299" s="2" customFormat="1">
      <c r="A299" s="39"/>
      <c r="B299" s="40"/>
      <c r="C299" s="41"/>
      <c r="D299" s="218" t="s">
        <v>150</v>
      </c>
      <c r="E299" s="41"/>
      <c r="F299" s="219" t="s">
        <v>747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150</v>
      </c>
      <c r="AU299" s="18" t="s">
        <v>148</v>
      </c>
    </row>
    <row r="300" s="13" customFormat="1">
      <c r="A300" s="13"/>
      <c r="B300" s="225"/>
      <c r="C300" s="226"/>
      <c r="D300" s="218" t="s">
        <v>154</v>
      </c>
      <c r="E300" s="226"/>
      <c r="F300" s="228" t="s">
        <v>749</v>
      </c>
      <c r="G300" s="226"/>
      <c r="H300" s="229">
        <v>169.57499999999999</v>
      </c>
      <c r="I300" s="230"/>
      <c r="J300" s="226"/>
      <c r="K300" s="226"/>
      <c r="L300" s="231"/>
      <c r="M300" s="257"/>
      <c r="N300" s="258"/>
      <c r="O300" s="258"/>
      <c r="P300" s="258"/>
      <c r="Q300" s="258"/>
      <c r="R300" s="258"/>
      <c r="S300" s="258"/>
      <c r="T300" s="25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154</v>
      </c>
      <c r="AU300" s="235" t="s">
        <v>148</v>
      </c>
      <c r="AV300" s="13" t="s">
        <v>148</v>
      </c>
      <c r="AW300" s="13" t="s">
        <v>4</v>
      </c>
      <c r="AX300" s="13" t="s">
        <v>79</v>
      </c>
      <c r="AY300" s="235" t="s">
        <v>140</v>
      </c>
    </row>
    <row r="301" s="2" customFormat="1" ht="6.96" customHeight="1">
      <c r="A301" s="39"/>
      <c r="B301" s="60"/>
      <c r="C301" s="61"/>
      <c r="D301" s="61"/>
      <c r="E301" s="61"/>
      <c r="F301" s="61"/>
      <c r="G301" s="61"/>
      <c r="H301" s="61"/>
      <c r="I301" s="61"/>
      <c r="J301" s="61"/>
      <c r="K301" s="61"/>
      <c r="L301" s="45"/>
      <c r="M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</row>
  </sheetData>
  <sheetProtection sheet="1" autoFilter="0" formatColumns="0" formatRows="0" objects="1" scenarios="1" spinCount="100000" saltValue="qlnNa1gPau+nhWCewT6XGaMW6A4pszZp19BIxbrs1a384Alfcqid7DbTvFKldEMnzBMrQ1teBMtIkjsSI5ujiQ==" hashValue="ZyHKwd2thN1MuJFQ1C5hOGATqbOLn4byh3AqTNJgbwBlzZdjtVk8vZbbkklAjaflxRB2fSdGxuo7BvUNNqjOVw==" algorithmName="SHA-512" password="CC35"/>
  <autoFilter ref="C90:K300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1_02/132312211"/>
    <hyperlink ref="F100" r:id="rId2" display="https://podminky.urs.cz/item/CS_URS_2021_02/151101101"/>
    <hyperlink ref="F104" r:id="rId3" display="https://podminky.urs.cz/item/CS_URS_2021_02/151101111"/>
    <hyperlink ref="F108" r:id="rId4" display="https://podminky.urs.cz/item/CS_URS_2021_02/162751137"/>
    <hyperlink ref="F112" r:id="rId5" display="https://podminky.urs.cz/item/CS_URS_2021_02/162751119"/>
    <hyperlink ref="F117" r:id="rId6" display="https://podminky.urs.cz/item/CS_URS_2021_02/171201231"/>
    <hyperlink ref="F122" r:id="rId7" display="https://podminky.urs.cz/item/CS_URS_2021_02/174151101"/>
    <hyperlink ref="F126" r:id="rId8" display="https://podminky.urs.cz/item/CS_URS_2021_02/181311103"/>
    <hyperlink ref="F129" r:id="rId9" display="https://podminky.urs.cz/item/CS_URS_2021_02/181411132"/>
    <hyperlink ref="F133" r:id="rId10" display="https://podminky.urs.cz/item/CS_URS_2021_02/00572410"/>
    <hyperlink ref="F137" r:id="rId11" display="https://podminky.urs.cz/item/CS_URS_2021_02/181912111"/>
    <hyperlink ref="F143" r:id="rId12" display="https://podminky.urs.cz/item/CS_URS_2021_02/319202213"/>
    <hyperlink ref="F149" r:id="rId13" display="https://podminky.urs.cz/item/CS_URS_2021_02/451577877"/>
    <hyperlink ref="F153" r:id="rId14" display="https://podminky.urs.cz/item/CS_URS_2021_02/637211121"/>
    <hyperlink ref="F158" r:id="rId15" display="https://podminky.urs.cz/item/CS_URS_2021_02/611325411"/>
    <hyperlink ref="F161" r:id="rId16" display="https://podminky.urs.cz/item/CS_URS_2021_02/612821002"/>
    <hyperlink ref="F166" r:id="rId17" display="https://podminky.urs.cz/item/CS_URS_2021_02/619999031"/>
    <hyperlink ref="F171" r:id="rId18" display="https://podminky.urs.cz/item/CS_URS_2021_02/622131121"/>
    <hyperlink ref="F175" r:id="rId19" display="https://podminky.urs.cz/item/CS_URS_2021_02/622311121"/>
    <hyperlink ref="F180" r:id="rId20" display="https://podminky.urs.cz/item/CS_URS_2021_02/629995101"/>
    <hyperlink ref="F184" r:id="rId21" display="https://podminky.urs.cz/item/CS_URS_2021_02/629995223"/>
    <hyperlink ref="F188" r:id="rId22" display="https://podminky.urs.cz/item/CS_URS_2021_02/985131311"/>
    <hyperlink ref="F193" r:id="rId23" display="https://podminky.urs.cz/item/CS_URS_2021_02/212312111"/>
    <hyperlink ref="F197" r:id="rId24" display="https://podminky.urs.cz/item/CS_URS_2021_02/212750103"/>
    <hyperlink ref="F201" r:id="rId25" display="https://podminky.urs.cz/item/CS_URS_2021_02/894812201"/>
    <hyperlink ref="F204" r:id="rId26" display="https://podminky.urs.cz/item/CS_URS_2021_02/894812232"/>
    <hyperlink ref="F207" r:id="rId27" display="https://podminky.urs.cz/item/CS_URS_2021_02/894812255"/>
    <hyperlink ref="F210" r:id="rId28" display="https://podminky.urs.cz/item/CS_URS_2021_02/899661312"/>
    <hyperlink ref="F213" r:id="rId29" display="https://podminky.urs.cz/item/CS_URS_2021_02/69311098"/>
    <hyperlink ref="F218" r:id="rId30" display="https://podminky.urs.cz/item/CS_URS_2021_02/952901111"/>
    <hyperlink ref="F224" r:id="rId31" display="https://podminky.urs.cz/item/CS_URS_2021_02/997013211"/>
    <hyperlink ref="F227" r:id="rId32" display="https://podminky.urs.cz/item/CS_URS_2021_02/997013501"/>
    <hyperlink ref="F230" r:id="rId33" display="https://podminky.urs.cz/item/CS_URS_2021_02/997013509"/>
    <hyperlink ref="F234" r:id="rId34" display="https://podminky.urs.cz/item/CS_URS_2021_02/997013631"/>
    <hyperlink ref="F237" r:id="rId35" display="https://podminky.urs.cz/item/CS_URS_2021_02/997221131"/>
    <hyperlink ref="F241" r:id="rId36" display="https://podminky.urs.cz/item/CS_URS_2021_02/998018001"/>
    <hyperlink ref="F246" r:id="rId37" display="https://podminky.urs.cz/item/CS_URS_2021_02/711112001"/>
    <hyperlink ref="F250" r:id="rId38" display="https://podminky.urs.cz/item/CS_URS_2021_02/11163150"/>
    <hyperlink ref="F254" r:id="rId39" display="https://podminky.urs.cz/item/CS_URS_2021_02/711142559"/>
    <hyperlink ref="F258" r:id="rId40" display="https://podminky.urs.cz/item/CS_URS_2021_02/62853004"/>
    <hyperlink ref="F262" r:id="rId41" display="https://podminky.urs.cz/item/CS_URS_2021_02/711142559"/>
    <hyperlink ref="F266" r:id="rId42" display="https://podminky.urs.cz/item/CS_URS_2021_02/62855001"/>
    <hyperlink ref="F270" r:id="rId43" display="https://podminky.urs.cz/item/CS_URS_2021_02/711161215"/>
    <hyperlink ref="F274" r:id="rId44" display="https://podminky.urs.cz/item/CS_URS_2021_02/711161384"/>
    <hyperlink ref="F278" r:id="rId45" display="https://podminky.urs.cz/item/CS_URS_2021_02/998711201"/>
    <hyperlink ref="F282" r:id="rId46" display="https://podminky.urs.cz/item/CS_URS_2021_02/784181101"/>
    <hyperlink ref="F287" r:id="rId47" display="https://podminky.urs.cz/item/CS_URS_2021_02/784191007"/>
    <hyperlink ref="F292" r:id="rId48" display="https://podminky.urs.cz/item/CS_URS_2021_02/784221101"/>
    <hyperlink ref="F295" r:id="rId49" display="https://podminky.urs.cz/item/CS_URS_2021_02/784321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1442/26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750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110</v>
      </c>
      <c r="G12" s="39"/>
      <c r="H12" s="39"/>
      <c r="I12" s="133" t="s">
        <v>23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ROUND((SUM(BE90:BE414)),  2)</f>
        <v>0</v>
      </c>
      <c r="G33" s="39"/>
      <c r="H33" s="39"/>
      <c r="I33" s="149">
        <v>0.20999999999999999</v>
      </c>
      <c r="J33" s="148">
        <f>ROUND(((SUM(BE90:BE414))*I33),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ROUND((SUM(BF90:BF414)),  2)</f>
        <v>0</v>
      </c>
      <c r="G34" s="39"/>
      <c r="H34" s="39"/>
      <c r="I34" s="149">
        <v>0.14999999999999999</v>
      </c>
      <c r="J34" s="148">
        <f>ROUND(((SUM(BF90:BF414))*I34),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ROUND((SUM(BG90:BG414)),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ROUND((SUM(BH90:BH414)),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ROUND((SUM(BI90:BI414)),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1442/26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Střecha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23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Městský obvod Slezská Ostrava</v>
      </c>
      <c r="G54" s="41"/>
      <c r="H54" s="41"/>
      <c r="I54" s="33" t="s">
        <v>31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115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468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751</v>
      </c>
      <c r="E62" s="175"/>
      <c r="F62" s="175"/>
      <c r="G62" s="175"/>
      <c r="H62" s="175"/>
      <c r="I62" s="175"/>
      <c r="J62" s="176">
        <f>J107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118</v>
      </c>
      <c r="E63" s="175"/>
      <c r="F63" s="175"/>
      <c r="G63" s="175"/>
      <c r="H63" s="175"/>
      <c r="I63" s="175"/>
      <c r="J63" s="176">
        <f>J125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472</v>
      </c>
      <c r="E64" s="175"/>
      <c r="F64" s="175"/>
      <c r="G64" s="175"/>
      <c r="H64" s="175"/>
      <c r="I64" s="175"/>
      <c r="J64" s="176">
        <f>J142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119</v>
      </c>
      <c r="E65" s="169"/>
      <c r="F65" s="169"/>
      <c r="G65" s="169"/>
      <c r="H65" s="169"/>
      <c r="I65" s="169"/>
      <c r="J65" s="170">
        <f>J148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752</v>
      </c>
      <c r="E66" s="175"/>
      <c r="F66" s="175"/>
      <c r="G66" s="175"/>
      <c r="H66" s="175"/>
      <c r="I66" s="175"/>
      <c r="J66" s="176">
        <f>J149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120</v>
      </c>
      <c r="E67" s="175"/>
      <c r="F67" s="175"/>
      <c r="G67" s="175"/>
      <c r="H67" s="175"/>
      <c r="I67" s="175"/>
      <c r="J67" s="176">
        <f>J156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121</v>
      </c>
      <c r="E68" s="175"/>
      <c r="F68" s="175"/>
      <c r="G68" s="175"/>
      <c r="H68" s="175"/>
      <c r="I68" s="175"/>
      <c r="J68" s="176">
        <f>J272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753</v>
      </c>
      <c r="E69" s="175"/>
      <c r="F69" s="175"/>
      <c r="G69" s="175"/>
      <c r="H69" s="175"/>
      <c r="I69" s="175"/>
      <c r="J69" s="176">
        <f>J370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754</v>
      </c>
      <c r="E70" s="175"/>
      <c r="F70" s="175"/>
      <c r="G70" s="175"/>
      <c r="H70" s="175"/>
      <c r="I70" s="175"/>
      <c r="J70" s="176">
        <f>J392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125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Heřmanická 1442/26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108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03 - Střecha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>Heřmanická 1444/30</v>
      </c>
      <c r="G84" s="41"/>
      <c r="H84" s="41"/>
      <c r="I84" s="33" t="s">
        <v>23</v>
      </c>
      <c r="J84" s="73" t="str">
        <f>IF(J12="","",J12)</f>
        <v>30. 9. 2021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>Městský obvod Slezská Ostrava</v>
      </c>
      <c r="G86" s="41"/>
      <c r="H86" s="41"/>
      <c r="I86" s="33" t="s">
        <v>31</v>
      </c>
      <c r="J86" s="37" t="str">
        <f>E21</f>
        <v>Made 4 BIM s.r.o.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IF(E18="","",E18)</f>
        <v>Vyplň údaj</v>
      </c>
      <c r="G87" s="41"/>
      <c r="H87" s="41"/>
      <c r="I87" s="33" t="s">
        <v>34</v>
      </c>
      <c r="J87" s="37" t="str">
        <f>E24</f>
        <v>Made 4 BIM s.r.o.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126</v>
      </c>
      <c r="D89" s="181" t="s">
        <v>56</v>
      </c>
      <c r="E89" s="181" t="s">
        <v>52</v>
      </c>
      <c r="F89" s="181" t="s">
        <v>53</v>
      </c>
      <c r="G89" s="181" t="s">
        <v>127</v>
      </c>
      <c r="H89" s="181" t="s">
        <v>128</v>
      </c>
      <c r="I89" s="181" t="s">
        <v>129</v>
      </c>
      <c r="J89" s="181" t="s">
        <v>113</v>
      </c>
      <c r="K89" s="182" t="s">
        <v>130</v>
      </c>
      <c r="L89" s="183"/>
      <c r="M89" s="93" t="s">
        <v>19</v>
      </c>
      <c r="N89" s="94" t="s">
        <v>41</v>
      </c>
      <c r="O89" s="94" t="s">
        <v>131</v>
      </c>
      <c r="P89" s="94" t="s">
        <v>132</v>
      </c>
      <c r="Q89" s="94" t="s">
        <v>133</v>
      </c>
      <c r="R89" s="94" t="s">
        <v>134</v>
      </c>
      <c r="S89" s="94" t="s">
        <v>135</v>
      </c>
      <c r="T89" s="95" t="s">
        <v>136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137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P91+P148</f>
        <v>0</v>
      </c>
      <c r="Q90" s="97"/>
      <c r="R90" s="186">
        <f>R91+R148</f>
        <v>40.887262934000006</v>
      </c>
      <c r="S90" s="97"/>
      <c r="T90" s="187">
        <f>T91+T148</f>
        <v>6.7490439999999996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70</v>
      </c>
      <c r="AU90" s="18" t="s">
        <v>114</v>
      </c>
      <c r="BK90" s="188">
        <f>BK91+BK148</f>
        <v>0</v>
      </c>
    </row>
    <row r="91" s="12" customFormat="1" ht="25.92" customHeight="1">
      <c r="A91" s="12"/>
      <c r="B91" s="189"/>
      <c r="C91" s="190"/>
      <c r="D91" s="191" t="s">
        <v>70</v>
      </c>
      <c r="E91" s="192" t="s">
        <v>138</v>
      </c>
      <c r="F91" s="192" t="s">
        <v>139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P92+P107+P125+P142</f>
        <v>0</v>
      </c>
      <c r="Q91" s="197"/>
      <c r="R91" s="198">
        <f>R92+R107+R125+R142</f>
        <v>26.160207204000002</v>
      </c>
      <c r="S91" s="197"/>
      <c r="T91" s="199">
        <f>T92+T107+T125+T142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79</v>
      </c>
      <c r="AT91" s="201" t="s">
        <v>70</v>
      </c>
      <c r="AU91" s="201" t="s">
        <v>71</v>
      </c>
      <c r="AY91" s="200" t="s">
        <v>140</v>
      </c>
      <c r="BK91" s="202">
        <f>BK92+BK107+BK125+BK142</f>
        <v>0</v>
      </c>
    </row>
    <row r="92" s="12" customFormat="1" ht="22.8" customHeight="1">
      <c r="A92" s="12"/>
      <c r="B92" s="189"/>
      <c r="C92" s="190"/>
      <c r="D92" s="191" t="s">
        <v>70</v>
      </c>
      <c r="E92" s="203" t="s">
        <v>163</v>
      </c>
      <c r="F92" s="203" t="s">
        <v>541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SUM(P93:P106)</f>
        <v>0</v>
      </c>
      <c r="Q92" s="197"/>
      <c r="R92" s="198">
        <f>SUM(R93:R106)</f>
        <v>12.632402600000003</v>
      </c>
      <c r="S92" s="197"/>
      <c r="T92" s="199">
        <f>SUM(T93:T106)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79</v>
      </c>
      <c r="AT92" s="201" t="s">
        <v>70</v>
      </c>
      <c r="AU92" s="201" t="s">
        <v>79</v>
      </c>
      <c r="AY92" s="200" t="s">
        <v>140</v>
      </c>
      <c r="BK92" s="202">
        <f>SUM(BK93:BK106)</f>
        <v>0</v>
      </c>
    </row>
    <row r="93" s="2" customFormat="1" ht="24.15" customHeight="1">
      <c r="A93" s="39"/>
      <c r="B93" s="40"/>
      <c r="C93" s="205" t="s">
        <v>79</v>
      </c>
      <c r="D93" s="205" t="s">
        <v>142</v>
      </c>
      <c r="E93" s="206" t="s">
        <v>755</v>
      </c>
      <c r="F93" s="207" t="s">
        <v>756</v>
      </c>
      <c r="G93" s="208" t="s">
        <v>166</v>
      </c>
      <c r="H93" s="209">
        <v>5.1980000000000004</v>
      </c>
      <c r="I93" s="210"/>
      <c r="J93" s="211">
        <f>ROUND(I93*H93,2)</f>
        <v>0</v>
      </c>
      <c r="K93" s="207" t="s">
        <v>146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1.6873</v>
      </c>
      <c r="R93" s="214">
        <f>Q93*H93</f>
        <v>8.7705854000000016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147</v>
      </c>
      <c r="AT93" s="216" t="s">
        <v>142</v>
      </c>
      <c r="AU93" s="216" t="s">
        <v>148</v>
      </c>
      <c r="AY93" s="18" t="s">
        <v>140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148</v>
      </c>
      <c r="BK93" s="217">
        <f>ROUND(I93*H93,2)</f>
        <v>0</v>
      </c>
      <c r="BL93" s="18" t="s">
        <v>147</v>
      </c>
      <c r="BM93" s="216" t="s">
        <v>757</v>
      </c>
    </row>
    <row r="94" s="2" customFormat="1">
      <c r="A94" s="39"/>
      <c r="B94" s="40"/>
      <c r="C94" s="41"/>
      <c r="D94" s="218" t="s">
        <v>150</v>
      </c>
      <c r="E94" s="41"/>
      <c r="F94" s="219" t="s">
        <v>758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150</v>
      </c>
      <c r="AU94" s="18" t="s">
        <v>148</v>
      </c>
    </row>
    <row r="95" s="2" customFormat="1">
      <c r="A95" s="39"/>
      <c r="B95" s="40"/>
      <c r="C95" s="41"/>
      <c r="D95" s="223" t="s">
        <v>152</v>
      </c>
      <c r="E95" s="41"/>
      <c r="F95" s="224" t="s">
        <v>759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152</v>
      </c>
      <c r="AU95" s="18" t="s">
        <v>148</v>
      </c>
    </row>
    <row r="96" s="14" customFormat="1">
      <c r="A96" s="14"/>
      <c r="B96" s="236"/>
      <c r="C96" s="237"/>
      <c r="D96" s="218" t="s">
        <v>154</v>
      </c>
      <c r="E96" s="238" t="s">
        <v>19</v>
      </c>
      <c r="F96" s="239" t="s">
        <v>760</v>
      </c>
      <c r="G96" s="237"/>
      <c r="H96" s="238" t="s">
        <v>19</v>
      </c>
      <c r="I96" s="240"/>
      <c r="J96" s="237"/>
      <c r="K96" s="237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154</v>
      </c>
      <c r="AU96" s="245" t="s">
        <v>148</v>
      </c>
      <c r="AV96" s="14" t="s">
        <v>79</v>
      </c>
      <c r="AW96" s="14" t="s">
        <v>33</v>
      </c>
      <c r="AX96" s="14" t="s">
        <v>71</v>
      </c>
      <c r="AY96" s="245" t="s">
        <v>140</v>
      </c>
    </row>
    <row r="97" s="13" customFormat="1">
      <c r="A97" s="13"/>
      <c r="B97" s="225"/>
      <c r="C97" s="226"/>
      <c r="D97" s="218" t="s">
        <v>154</v>
      </c>
      <c r="E97" s="227" t="s">
        <v>19</v>
      </c>
      <c r="F97" s="228" t="s">
        <v>761</v>
      </c>
      <c r="G97" s="226"/>
      <c r="H97" s="229">
        <v>2.0249999999999999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154</v>
      </c>
      <c r="AU97" s="235" t="s">
        <v>148</v>
      </c>
      <c r="AV97" s="13" t="s">
        <v>148</v>
      </c>
      <c r="AW97" s="13" t="s">
        <v>33</v>
      </c>
      <c r="AX97" s="13" t="s">
        <v>71</v>
      </c>
      <c r="AY97" s="235" t="s">
        <v>140</v>
      </c>
    </row>
    <row r="98" s="13" customFormat="1">
      <c r="A98" s="13"/>
      <c r="B98" s="225"/>
      <c r="C98" s="226"/>
      <c r="D98" s="218" t="s">
        <v>154</v>
      </c>
      <c r="E98" s="227" t="s">
        <v>19</v>
      </c>
      <c r="F98" s="228" t="s">
        <v>762</v>
      </c>
      <c r="G98" s="226"/>
      <c r="H98" s="229">
        <v>3.173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154</v>
      </c>
      <c r="AU98" s="235" t="s">
        <v>148</v>
      </c>
      <c r="AV98" s="13" t="s">
        <v>148</v>
      </c>
      <c r="AW98" s="13" t="s">
        <v>33</v>
      </c>
      <c r="AX98" s="13" t="s">
        <v>71</v>
      </c>
      <c r="AY98" s="235" t="s">
        <v>140</v>
      </c>
    </row>
    <row r="99" s="15" customFormat="1">
      <c r="A99" s="15"/>
      <c r="B99" s="246"/>
      <c r="C99" s="247"/>
      <c r="D99" s="218" t="s">
        <v>154</v>
      </c>
      <c r="E99" s="248" t="s">
        <v>19</v>
      </c>
      <c r="F99" s="249" t="s">
        <v>180</v>
      </c>
      <c r="G99" s="247"/>
      <c r="H99" s="250">
        <v>5.1980000000000004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6" t="s">
        <v>154</v>
      </c>
      <c r="AU99" s="256" t="s">
        <v>148</v>
      </c>
      <c r="AV99" s="15" t="s">
        <v>147</v>
      </c>
      <c r="AW99" s="15" t="s">
        <v>33</v>
      </c>
      <c r="AX99" s="15" t="s">
        <v>79</v>
      </c>
      <c r="AY99" s="256" t="s">
        <v>140</v>
      </c>
    </row>
    <row r="100" s="2" customFormat="1" ht="24.15" customHeight="1">
      <c r="A100" s="39"/>
      <c r="B100" s="40"/>
      <c r="C100" s="205" t="s">
        <v>148</v>
      </c>
      <c r="D100" s="205" t="s">
        <v>142</v>
      </c>
      <c r="E100" s="206" t="s">
        <v>763</v>
      </c>
      <c r="F100" s="207" t="s">
        <v>764</v>
      </c>
      <c r="G100" s="208" t="s">
        <v>166</v>
      </c>
      <c r="H100" s="209">
        <v>1.7330000000000001</v>
      </c>
      <c r="I100" s="210"/>
      <c r="J100" s="211">
        <f>ROUND(I100*H100,2)</f>
        <v>0</v>
      </c>
      <c r="K100" s="207" t="s">
        <v>146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2.2284000000000002</v>
      </c>
      <c r="R100" s="214">
        <f>Q100*H100</f>
        <v>3.8618172000000004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147</v>
      </c>
      <c r="AT100" s="216" t="s">
        <v>142</v>
      </c>
      <c r="AU100" s="216" t="s">
        <v>148</v>
      </c>
      <c r="AY100" s="18" t="s">
        <v>140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148</v>
      </c>
      <c r="BK100" s="217">
        <f>ROUND(I100*H100,2)</f>
        <v>0</v>
      </c>
      <c r="BL100" s="18" t="s">
        <v>147</v>
      </c>
      <c r="BM100" s="216" t="s">
        <v>765</v>
      </c>
    </row>
    <row r="101" s="2" customFormat="1">
      <c r="A101" s="39"/>
      <c r="B101" s="40"/>
      <c r="C101" s="41"/>
      <c r="D101" s="218" t="s">
        <v>150</v>
      </c>
      <c r="E101" s="41"/>
      <c r="F101" s="219" t="s">
        <v>766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150</v>
      </c>
      <c r="AU101" s="18" t="s">
        <v>148</v>
      </c>
    </row>
    <row r="102" s="2" customFormat="1">
      <c r="A102" s="39"/>
      <c r="B102" s="40"/>
      <c r="C102" s="41"/>
      <c r="D102" s="223" t="s">
        <v>152</v>
      </c>
      <c r="E102" s="41"/>
      <c r="F102" s="224" t="s">
        <v>767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152</v>
      </c>
      <c r="AU102" s="18" t="s">
        <v>148</v>
      </c>
    </row>
    <row r="103" s="14" customFormat="1">
      <c r="A103" s="14"/>
      <c r="B103" s="236"/>
      <c r="C103" s="237"/>
      <c r="D103" s="218" t="s">
        <v>154</v>
      </c>
      <c r="E103" s="238" t="s">
        <v>19</v>
      </c>
      <c r="F103" s="239" t="s">
        <v>768</v>
      </c>
      <c r="G103" s="237"/>
      <c r="H103" s="238" t="s">
        <v>19</v>
      </c>
      <c r="I103" s="240"/>
      <c r="J103" s="237"/>
      <c r="K103" s="237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154</v>
      </c>
      <c r="AU103" s="245" t="s">
        <v>148</v>
      </c>
      <c r="AV103" s="14" t="s">
        <v>79</v>
      </c>
      <c r="AW103" s="14" t="s">
        <v>33</v>
      </c>
      <c r="AX103" s="14" t="s">
        <v>71</v>
      </c>
      <c r="AY103" s="245" t="s">
        <v>140</v>
      </c>
    </row>
    <row r="104" s="13" customFormat="1">
      <c r="A104" s="13"/>
      <c r="B104" s="225"/>
      <c r="C104" s="226"/>
      <c r="D104" s="218" t="s">
        <v>154</v>
      </c>
      <c r="E104" s="227" t="s">
        <v>19</v>
      </c>
      <c r="F104" s="228" t="s">
        <v>769</v>
      </c>
      <c r="G104" s="226"/>
      <c r="H104" s="229">
        <v>0.67500000000000004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154</v>
      </c>
      <c r="AU104" s="235" t="s">
        <v>148</v>
      </c>
      <c r="AV104" s="13" t="s">
        <v>148</v>
      </c>
      <c r="AW104" s="13" t="s">
        <v>33</v>
      </c>
      <c r="AX104" s="13" t="s">
        <v>71</v>
      </c>
      <c r="AY104" s="235" t="s">
        <v>140</v>
      </c>
    </row>
    <row r="105" s="13" customFormat="1">
      <c r="A105" s="13"/>
      <c r="B105" s="225"/>
      <c r="C105" s="226"/>
      <c r="D105" s="218" t="s">
        <v>154</v>
      </c>
      <c r="E105" s="227" t="s">
        <v>19</v>
      </c>
      <c r="F105" s="228" t="s">
        <v>770</v>
      </c>
      <c r="G105" s="226"/>
      <c r="H105" s="229">
        <v>1.0580000000000001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154</v>
      </c>
      <c r="AU105" s="235" t="s">
        <v>148</v>
      </c>
      <c r="AV105" s="13" t="s">
        <v>148</v>
      </c>
      <c r="AW105" s="13" t="s">
        <v>33</v>
      </c>
      <c r="AX105" s="13" t="s">
        <v>71</v>
      </c>
      <c r="AY105" s="235" t="s">
        <v>140</v>
      </c>
    </row>
    <row r="106" s="15" customFormat="1">
      <c r="A106" s="15"/>
      <c r="B106" s="246"/>
      <c r="C106" s="247"/>
      <c r="D106" s="218" t="s">
        <v>154</v>
      </c>
      <c r="E106" s="248" t="s">
        <v>19</v>
      </c>
      <c r="F106" s="249" t="s">
        <v>180</v>
      </c>
      <c r="G106" s="247"/>
      <c r="H106" s="250">
        <v>1.7330000000000001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6" t="s">
        <v>154</v>
      </c>
      <c r="AU106" s="256" t="s">
        <v>148</v>
      </c>
      <c r="AV106" s="15" t="s">
        <v>147</v>
      </c>
      <c r="AW106" s="15" t="s">
        <v>33</v>
      </c>
      <c r="AX106" s="15" t="s">
        <v>79</v>
      </c>
      <c r="AY106" s="256" t="s">
        <v>140</v>
      </c>
    </row>
    <row r="107" s="12" customFormat="1" ht="22.8" customHeight="1">
      <c r="A107" s="12"/>
      <c r="B107" s="189"/>
      <c r="C107" s="190"/>
      <c r="D107" s="191" t="s">
        <v>70</v>
      </c>
      <c r="E107" s="203" t="s">
        <v>147</v>
      </c>
      <c r="F107" s="203" t="s">
        <v>771</v>
      </c>
      <c r="G107" s="190"/>
      <c r="H107" s="190"/>
      <c r="I107" s="193"/>
      <c r="J107" s="204">
        <f>BK107</f>
        <v>0</v>
      </c>
      <c r="K107" s="190"/>
      <c r="L107" s="195"/>
      <c r="M107" s="196"/>
      <c r="N107" s="197"/>
      <c r="O107" s="197"/>
      <c r="P107" s="198">
        <f>SUM(P108:P124)</f>
        <v>0</v>
      </c>
      <c r="Q107" s="197"/>
      <c r="R107" s="198">
        <f>SUM(R108:R124)</f>
        <v>13.527804603999998</v>
      </c>
      <c r="S107" s="197"/>
      <c r="T107" s="199">
        <f>SUM(T108:T124)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79</v>
      </c>
      <c r="AT107" s="201" t="s">
        <v>70</v>
      </c>
      <c r="AU107" s="201" t="s">
        <v>79</v>
      </c>
      <c r="AY107" s="200" t="s">
        <v>140</v>
      </c>
      <c r="BK107" s="202">
        <f>SUM(BK108:BK124)</f>
        <v>0</v>
      </c>
    </row>
    <row r="108" s="2" customFormat="1" ht="16.5" customHeight="1">
      <c r="A108" s="39"/>
      <c r="B108" s="40"/>
      <c r="C108" s="205" t="s">
        <v>163</v>
      </c>
      <c r="D108" s="205" t="s">
        <v>142</v>
      </c>
      <c r="E108" s="206" t="s">
        <v>772</v>
      </c>
      <c r="F108" s="207" t="s">
        <v>773</v>
      </c>
      <c r="G108" s="208" t="s">
        <v>166</v>
      </c>
      <c r="H108" s="209">
        <v>4.8449999999999998</v>
      </c>
      <c r="I108" s="210"/>
      <c r="J108" s="211">
        <f>ROUND(I108*H108,2)</f>
        <v>0</v>
      </c>
      <c r="K108" s="207" t="s">
        <v>146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2.4533999999999998</v>
      </c>
      <c r="R108" s="214">
        <f>Q108*H108</f>
        <v>11.886722999999998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147</v>
      </c>
      <c r="AT108" s="216" t="s">
        <v>142</v>
      </c>
      <c r="AU108" s="216" t="s">
        <v>148</v>
      </c>
      <c r="AY108" s="18" t="s">
        <v>140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148</v>
      </c>
      <c r="BK108" s="217">
        <f>ROUND(I108*H108,2)</f>
        <v>0</v>
      </c>
      <c r="BL108" s="18" t="s">
        <v>147</v>
      </c>
      <c r="BM108" s="216" t="s">
        <v>774</v>
      </c>
    </row>
    <row r="109" s="2" customFormat="1">
      <c r="A109" s="39"/>
      <c r="B109" s="40"/>
      <c r="C109" s="41"/>
      <c r="D109" s="218" t="s">
        <v>150</v>
      </c>
      <c r="E109" s="41"/>
      <c r="F109" s="219" t="s">
        <v>775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150</v>
      </c>
      <c r="AU109" s="18" t="s">
        <v>148</v>
      </c>
    </row>
    <row r="110" s="2" customFormat="1">
      <c r="A110" s="39"/>
      <c r="B110" s="40"/>
      <c r="C110" s="41"/>
      <c r="D110" s="223" t="s">
        <v>152</v>
      </c>
      <c r="E110" s="41"/>
      <c r="F110" s="224" t="s">
        <v>776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152</v>
      </c>
      <c r="AU110" s="18" t="s">
        <v>148</v>
      </c>
    </row>
    <row r="111" s="13" customFormat="1">
      <c r="A111" s="13"/>
      <c r="B111" s="225"/>
      <c r="C111" s="226"/>
      <c r="D111" s="218" t="s">
        <v>154</v>
      </c>
      <c r="E111" s="227" t="s">
        <v>19</v>
      </c>
      <c r="F111" s="228" t="s">
        <v>777</v>
      </c>
      <c r="G111" s="226"/>
      <c r="H111" s="229">
        <v>4.8449999999999998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154</v>
      </c>
      <c r="AU111" s="235" t="s">
        <v>148</v>
      </c>
      <c r="AV111" s="13" t="s">
        <v>148</v>
      </c>
      <c r="AW111" s="13" t="s">
        <v>33</v>
      </c>
      <c r="AX111" s="13" t="s">
        <v>79</v>
      </c>
      <c r="AY111" s="235" t="s">
        <v>140</v>
      </c>
    </row>
    <row r="112" s="2" customFormat="1" ht="16.5" customHeight="1">
      <c r="A112" s="39"/>
      <c r="B112" s="40"/>
      <c r="C112" s="205" t="s">
        <v>147</v>
      </c>
      <c r="D112" s="205" t="s">
        <v>142</v>
      </c>
      <c r="E112" s="206" t="s">
        <v>778</v>
      </c>
      <c r="F112" s="207" t="s">
        <v>779</v>
      </c>
      <c r="G112" s="208" t="s">
        <v>145</v>
      </c>
      <c r="H112" s="209">
        <v>64.599999999999994</v>
      </c>
      <c r="I112" s="210"/>
      <c r="J112" s="211">
        <f>ROUND(I112*H112,2)</f>
        <v>0</v>
      </c>
      <c r="K112" s="207" t="s">
        <v>146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0.01487464</v>
      </c>
      <c r="R112" s="214">
        <f>Q112*H112</f>
        <v>0.96090174399999995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147</v>
      </c>
      <c r="AT112" s="216" t="s">
        <v>142</v>
      </c>
      <c r="AU112" s="216" t="s">
        <v>148</v>
      </c>
      <c r="AY112" s="18" t="s">
        <v>140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148</v>
      </c>
      <c r="BK112" s="217">
        <f>ROUND(I112*H112,2)</f>
        <v>0</v>
      </c>
      <c r="BL112" s="18" t="s">
        <v>147</v>
      </c>
      <c r="BM112" s="216" t="s">
        <v>780</v>
      </c>
    </row>
    <row r="113" s="2" customFormat="1">
      <c r="A113" s="39"/>
      <c r="B113" s="40"/>
      <c r="C113" s="41"/>
      <c r="D113" s="218" t="s">
        <v>150</v>
      </c>
      <c r="E113" s="41"/>
      <c r="F113" s="219" t="s">
        <v>781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150</v>
      </c>
      <c r="AU113" s="18" t="s">
        <v>148</v>
      </c>
    </row>
    <row r="114" s="2" customFormat="1">
      <c r="A114" s="39"/>
      <c r="B114" s="40"/>
      <c r="C114" s="41"/>
      <c r="D114" s="223" t="s">
        <v>152</v>
      </c>
      <c r="E114" s="41"/>
      <c r="F114" s="224" t="s">
        <v>782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152</v>
      </c>
      <c r="AU114" s="18" t="s">
        <v>148</v>
      </c>
    </row>
    <row r="115" s="2" customFormat="1">
      <c r="A115" s="39"/>
      <c r="B115" s="40"/>
      <c r="C115" s="41"/>
      <c r="D115" s="218" t="s">
        <v>783</v>
      </c>
      <c r="E115" s="41"/>
      <c r="F115" s="271" t="s">
        <v>784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783</v>
      </c>
      <c r="AU115" s="18" t="s">
        <v>148</v>
      </c>
    </row>
    <row r="116" s="13" customFormat="1">
      <c r="A116" s="13"/>
      <c r="B116" s="225"/>
      <c r="C116" s="226"/>
      <c r="D116" s="218" t="s">
        <v>154</v>
      </c>
      <c r="E116" s="227" t="s">
        <v>19</v>
      </c>
      <c r="F116" s="228" t="s">
        <v>785</v>
      </c>
      <c r="G116" s="226"/>
      <c r="H116" s="229">
        <v>64.599999999999994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154</v>
      </c>
      <c r="AU116" s="235" t="s">
        <v>148</v>
      </c>
      <c r="AV116" s="13" t="s">
        <v>148</v>
      </c>
      <c r="AW116" s="13" t="s">
        <v>33</v>
      </c>
      <c r="AX116" s="13" t="s">
        <v>79</v>
      </c>
      <c r="AY116" s="235" t="s">
        <v>140</v>
      </c>
    </row>
    <row r="117" s="2" customFormat="1" ht="16.5" customHeight="1">
      <c r="A117" s="39"/>
      <c r="B117" s="40"/>
      <c r="C117" s="205" t="s">
        <v>181</v>
      </c>
      <c r="D117" s="205" t="s">
        <v>142</v>
      </c>
      <c r="E117" s="206" t="s">
        <v>786</v>
      </c>
      <c r="F117" s="207" t="s">
        <v>787</v>
      </c>
      <c r="G117" s="208" t="s">
        <v>145</v>
      </c>
      <c r="H117" s="209">
        <v>64.599999999999994</v>
      </c>
      <c r="I117" s="210"/>
      <c r="J117" s="211">
        <f>ROUND(I117*H117,2)</f>
        <v>0</v>
      </c>
      <c r="K117" s="207" t="s">
        <v>146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147</v>
      </c>
      <c r="AT117" s="216" t="s">
        <v>142</v>
      </c>
      <c r="AU117" s="216" t="s">
        <v>148</v>
      </c>
      <c r="AY117" s="18" t="s">
        <v>140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148</v>
      </c>
      <c r="BK117" s="217">
        <f>ROUND(I117*H117,2)</f>
        <v>0</v>
      </c>
      <c r="BL117" s="18" t="s">
        <v>147</v>
      </c>
      <c r="BM117" s="216" t="s">
        <v>788</v>
      </c>
    </row>
    <row r="118" s="2" customFormat="1">
      <c r="A118" s="39"/>
      <c r="B118" s="40"/>
      <c r="C118" s="41"/>
      <c r="D118" s="218" t="s">
        <v>150</v>
      </c>
      <c r="E118" s="41"/>
      <c r="F118" s="219" t="s">
        <v>789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150</v>
      </c>
      <c r="AU118" s="18" t="s">
        <v>148</v>
      </c>
    </row>
    <row r="119" s="2" customFormat="1">
      <c r="A119" s="39"/>
      <c r="B119" s="40"/>
      <c r="C119" s="41"/>
      <c r="D119" s="223" t="s">
        <v>152</v>
      </c>
      <c r="E119" s="41"/>
      <c r="F119" s="224" t="s">
        <v>790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152</v>
      </c>
      <c r="AU119" s="18" t="s">
        <v>148</v>
      </c>
    </row>
    <row r="120" s="13" customFormat="1">
      <c r="A120" s="13"/>
      <c r="B120" s="225"/>
      <c r="C120" s="226"/>
      <c r="D120" s="218" t="s">
        <v>154</v>
      </c>
      <c r="E120" s="227" t="s">
        <v>19</v>
      </c>
      <c r="F120" s="228" t="s">
        <v>785</v>
      </c>
      <c r="G120" s="226"/>
      <c r="H120" s="229">
        <v>64.599999999999994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154</v>
      </c>
      <c r="AU120" s="235" t="s">
        <v>148</v>
      </c>
      <c r="AV120" s="13" t="s">
        <v>148</v>
      </c>
      <c r="AW120" s="13" t="s">
        <v>33</v>
      </c>
      <c r="AX120" s="13" t="s">
        <v>79</v>
      </c>
      <c r="AY120" s="235" t="s">
        <v>140</v>
      </c>
    </row>
    <row r="121" s="2" customFormat="1" ht="24.15" customHeight="1">
      <c r="A121" s="39"/>
      <c r="B121" s="40"/>
      <c r="C121" s="205" t="s">
        <v>189</v>
      </c>
      <c r="D121" s="205" t="s">
        <v>142</v>
      </c>
      <c r="E121" s="206" t="s">
        <v>791</v>
      </c>
      <c r="F121" s="207" t="s">
        <v>792</v>
      </c>
      <c r="G121" s="208" t="s">
        <v>295</v>
      </c>
      <c r="H121" s="209">
        <v>0.64600000000000002</v>
      </c>
      <c r="I121" s="210"/>
      <c r="J121" s="211">
        <f>ROUND(I121*H121,2)</f>
        <v>0</v>
      </c>
      <c r="K121" s="207" t="s">
        <v>146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1.05291</v>
      </c>
      <c r="R121" s="214">
        <f>Q121*H121</f>
        <v>0.68017986000000008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147</v>
      </c>
      <c r="AT121" s="216" t="s">
        <v>142</v>
      </c>
      <c r="AU121" s="216" t="s">
        <v>148</v>
      </c>
      <c r="AY121" s="18" t="s">
        <v>140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148</v>
      </c>
      <c r="BK121" s="217">
        <f>ROUND(I121*H121,2)</f>
        <v>0</v>
      </c>
      <c r="BL121" s="18" t="s">
        <v>147</v>
      </c>
      <c r="BM121" s="216" t="s">
        <v>793</v>
      </c>
    </row>
    <row r="122" s="2" customFormat="1">
      <c r="A122" s="39"/>
      <c r="B122" s="40"/>
      <c r="C122" s="41"/>
      <c r="D122" s="218" t="s">
        <v>150</v>
      </c>
      <c r="E122" s="41"/>
      <c r="F122" s="219" t="s">
        <v>794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150</v>
      </c>
      <c r="AU122" s="18" t="s">
        <v>148</v>
      </c>
    </row>
    <row r="123" s="2" customFormat="1">
      <c r="A123" s="39"/>
      <c r="B123" s="40"/>
      <c r="C123" s="41"/>
      <c r="D123" s="223" t="s">
        <v>152</v>
      </c>
      <c r="E123" s="41"/>
      <c r="F123" s="224" t="s">
        <v>795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152</v>
      </c>
      <c r="AU123" s="18" t="s">
        <v>148</v>
      </c>
    </row>
    <row r="124" s="13" customFormat="1">
      <c r="A124" s="13"/>
      <c r="B124" s="225"/>
      <c r="C124" s="226"/>
      <c r="D124" s="218" t="s">
        <v>154</v>
      </c>
      <c r="E124" s="227" t="s">
        <v>19</v>
      </c>
      <c r="F124" s="228" t="s">
        <v>796</v>
      </c>
      <c r="G124" s="226"/>
      <c r="H124" s="229">
        <v>0.64600000000000002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154</v>
      </c>
      <c r="AU124" s="235" t="s">
        <v>148</v>
      </c>
      <c r="AV124" s="13" t="s">
        <v>148</v>
      </c>
      <c r="AW124" s="13" t="s">
        <v>33</v>
      </c>
      <c r="AX124" s="13" t="s">
        <v>79</v>
      </c>
      <c r="AY124" s="235" t="s">
        <v>140</v>
      </c>
    </row>
    <row r="125" s="12" customFormat="1" ht="22.8" customHeight="1">
      <c r="A125" s="12"/>
      <c r="B125" s="189"/>
      <c r="C125" s="190"/>
      <c r="D125" s="191" t="s">
        <v>70</v>
      </c>
      <c r="E125" s="203" t="s">
        <v>290</v>
      </c>
      <c r="F125" s="203" t="s">
        <v>291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SUM(P126:P141)</f>
        <v>0</v>
      </c>
      <c r="Q125" s="197"/>
      <c r="R125" s="198">
        <f>SUM(R126:R141)</f>
        <v>0</v>
      </c>
      <c r="S125" s="197"/>
      <c r="T125" s="199">
        <f>SUM(T126:T141)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0" t="s">
        <v>79</v>
      </c>
      <c r="AT125" s="201" t="s">
        <v>70</v>
      </c>
      <c r="AU125" s="201" t="s">
        <v>79</v>
      </c>
      <c r="AY125" s="200" t="s">
        <v>140</v>
      </c>
      <c r="BK125" s="202">
        <f>SUM(BK126:BK141)</f>
        <v>0</v>
      </c>
    </row>
    <row r="126" s="2" customFormat="1" ht="24.15" customHeight="1">
      <c r="A126" s="39"/>
      <c r="B126" s="40"/>
      <c r="C126" s="205" t="s">
        <v>197</v>
      </c>
      <c r="D126" s="205" t="s">
        <v>142</v>
      </c>
      <c r="E126" s="206" t="s">
        <v>797</v>
      </c>
      <c r="F126" s="207" t="s">
        <v>798</v>
      </c>
      <c r="G126" s="208" t="s">
        <v>295</v>
      </c>
      <c r="H126" s="209">
        <v>6.7489999999999997</v>
      </c>
      <c r="I126" s="210"/>
      <c r="J126" s="211">
        <f>ROUND(I126*H126,2)</f>
        <v>0</v>
      </c>
      <c r="K126" s="207" t="s">
        <v>146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147</v>
      </c>
      <c r="AT126" s="216" t="s">
        <v>142</v>
      </c>
      <c r="AU126" s="216" t="s">
        <v>148</v>
      </c>
      <c r="AY126" s="18" t="s">
        <v>140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148</v>
      </c>
      <c r="BK126" s="217">
        <f>ROUND(I126*H126,2)</f>
        <v>0</v>
      </c>
      <c r="BL126" s="18" t="s">
        <v>147</v>
      </c>
      <c r="BM126" s="216" t="s">
        <v>799</v>
      </c>
    </row>
    <row r="127" s="2" customFormat="1">
      <c r="A127" s="39"/>
      <c r="B127" s="40"/>
      <c r="C127" s="41"/>
      <c r="D127" s="218" t="s">
        <v>150</v>
      </c>
      <c r="E127" s="41"/>
      <c r="F127" s="219" t="s">
        <v>800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150</v>
      </c>
      <c r="AU127" s="18" t="s">
        <v>148</v>
      </c>
    </row>
    <row r="128" s="2" customFormat="1">
      <c r="A128" s="39"/>
      <c r="B128" s="40"/>
      <c r="C128" s="41"/>
      <c r="D128" s="223" t="s">
        <v>152</v>
      </c>
      <c r="E128" s="41"/>
      <c r="F128" s="224" t="s">
        <v>801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152</v>
      </c>
      <c r="AU128" s="18" t="s">
        <v>148</v>
      </c>
    </row>
    <row r="129" s="2" customFormat="1" ht="33" customHeight="1">
      <c r="A129" s="39"/>
      <c r="B129" s="40"/>
      <c r="C129" s="205" t="s">
        <v>206</v>
      </c>
      <c r="D129" s="205" t="s">
        <v>142</v>
      </c>
      <c r="E129" s="206" t="s">
        <v>802</v>
      </c>
      <c r="F129" s="207" t="s">
        <v>803</v>
      </c>
      <c r="G129" s="208" t="s">
        <v>295</v>
      </c>
      <c r="H129" s="209">
        <v>6.7489999999999997</v>
      </c>
      <c r="I129" s="210"/>
      <c r="J129" s="211">
        <f>ROUND(I129*H129,2)</f>
        <v>0</v>
      </c>
      <c r="K129" s="207" t="s">
        <v>146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147</v>
      </c>
      <c r="AT129" s="216" t="s">
        <v>142</v>
      </c>
      <c r="AU129" s="216" t="s">
        <v>148</v>
      </c>
      <c r="AY129" s="18" t="s">
        <v>140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148</v>
      </c>
      <c r="BK129" s="217">
        <f>ROUND(I129*H129,2)</f>
        <v>0</v>
      </c>
      <c r="BL129" s="18" t="s">
        <v>147</v>
      </c>
      <c r="BM129" s="216" t="s">
        <v>804</v>
      </c>
    </row>
    <row r="130" s="2" customFormat="1">
      <c r="A130" s="39"/>
      <c r="B130" s="40"/>
      <c r="C130" s="41"/>
      <c r="D130" s="218" t="s">
        <v>150</v>
      </c>
      <c r="E130" s="41"/>
      <c r="F130" s="219" t="s">
        <v>805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150</v>
      </c>
      <c r="AU130" s="18" t="s">
        <v>148</v>
      </c>
    </row>
    <row r="131" s="2" customFormat="1">
      <c r="A131" s="39"/>
      <c r="B131" s="40"/>
      <c r="C131" s="41"/>
      <c r="D131" s="223" t="s">
        <v>152</v>
      </c>
      <c r="E131" s="41"/>
      <c r="F131" s="224" t="s">
        <v>806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152</v>
      </c>
      <c r="AU131" s="18" t="s">
        <v>148</v>
      </c>
    </row>
    <row r="132" s="2" customFormat="1" ht="24.15" customHeight="1">
      <c r="A132" s="39"/>
      <c r="B132" s="40"/>
      <c r="C132" s="205" t="s">
        <v>161</v>
      </c>
      <c r="D132" s="205" t="s">
        <v>142</v>
      </c>
      <c r="E132" s="206" t="s">
        <v>300</v>
      </c>
      <c r="F132" s="207" t="s">
        <v>301</v>
      </c>
      <c r="G132" s="208" t="s">
        <v>295</v>
      </c>
      <c r="H132" s="209">
        <v>6.7489999999999997</v>
      </c>
      <c r="I132" s="210"/>
      <c r="J132" s="211">
        <f>ROUND(I132*H132,2)</f>
        <v>0</v>
      </c>
      <c r="K132" s="207" t="s">
        <v>146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147</v>
      </c>
      <c r="AT132" s="216" t="s">
        <v>142</v>
      </c>
      <c r="AU132" s="216" t="s">
        <v>148</v>
      </c>
      <c r="AY132" s="18" t="s">
        <v>140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148</v>
      </c>
      <c r="BK132" s="217">
        <f>ROUND(I132*H132,2)</f>
        <v>0</v>
      </c>
      <c r="BL132" s="18" t="s">
        <v>147</v>
      </c>
      <c r="BM132" s="216" t="s">
        <v>807</v>
      </c>
    </row>
    <row r="133" s="2" customFormat="1">
      <c r="A133" s="39"/>
      <c r="B133" s="40"/>
      <c r="C133" s="41"/>
      <c r="D133" s="218" t="s">
        <v>150</v>
      </c>
      <c r="E133" s="41"/>
      <c r="F133" s="219" t="s">
        <v>303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150</v>
      </c>
      <c r="AU133" s="18" t="s">
        <v>148</v>
      </c>
    </row>
    <row r="134" s="2" customFormat="1">
      <c r="A134" s="39"/>
      <c r="B134" s="40"/>
      <c r="C134" s="41"/>
      <c r="D134" s="223" t="s">
        <v>152</v>
      </c>
      <c r="E134" s="41"/>
      <c r="F134" s="224" t="s">
        <v>304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152</v>
      </c>
      <c r="AU134" s="18" t="s">
        <v>148</v>
      </c>
    </row>
    <row r="135" s="2" customFormat="1" ht="24.15" customHeight="1">
      <c r="A135" s="39"/>
      <c r="B135" s="40"/>
      <c r="C135" s="205" t="s">
        <v>104</v>
      </c>
      <c r="D135" s="205" t="s">
        <v>142</v>
      </c>
      <c r="E135" s="206" t="s">
        <v>306</v>
      </c>
      <c r="F135" s="207" t="s">
        <v>307</v>
      </c>
      <c r="G135" s="208" t="s">
        <v>295</v>
      </c>
      <c r="H135" s="209">
        <v>94.486000000000004</v>
      </c>
      <c r="I135" s="210"/>
      <c r="J135" s="211">
        <f>ROUND(I135*H135,2)</f>
        <v>0</v>
      </c>
      <c r="K135" s="207" t="s">
        <v>146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147</v>
      </c>
      <c r="AT135" s="216" t="s">
        <v>142</v>
      </c>
      <c r="AU135" s="216" t="s">
        <v>148</v>
      </c>
      <c r="AY135" s="18" t="s">
        <v>140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148</v>
      </c>
      <c r="BK135" s="217">
        <f>ROUND(I135*H135,2)</f>
        <v>0</v>
      </c>
      <c r="BL135" s="18" t="s">
        <v>147</v>
      </c>
      <c r="BM135" s="216" t="s">
        <v>808</v>
      </c>
    </row>
    <row r="136" s="2" customFormat="1">
      <c r="A136" s="39"/>
      <c r="B136" s="40"/>
      <c r="C136" s="41"/>
      <c r="D136" s="218" t="s">
        <v>150</v>
      </c>
      <c r="E136" s="41"/>
      <c r="F136" s="219" t="s">
        <v>309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150</v>
      </c>
      <c r="AU136" s="18" t="s">
        <v>148</v>
      </c>
    </row>
    <row r="137" s="2" customFormat="1">
      <c r="A137" s="39"/>
      <c r="B137" s="40"/>
      <c r="C137" s="41"/>
      <c r="D137" s="223" t="s">
        <v>152</v>
      </c>
      <c r="E137" s="41"/>
      <c r="F137" s="224" t="s">
        <v>310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152</v>
      </c>
      <c r="AU137" s="18" t="s">
        <v>148</v>
      </c>
    </row>
    <row r="138" s="13" customFormat="1">
      <c r="A138" s="13"/>
      <c r="B138" s="225"/>
      <c r="C138" s="226"/>
      <c r="D138" s="218" t="s">
        <v>154</v>
      </c>
      <c r="E138" s="226"/>
      <c r="F138" s="228" t="s">
        <v>809</v>
      </c>
      <c r="G138" s="226"/>
      <c r="H138" s="229">
        <v>94.486000000000004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154</v>
      </c>
      <c r="AU138" s="235" t="s">
        <v>148</v>
      </c>
      <c r="AV138" s="13" t="s">
        <v>148</v>
      </c>
      <c r="AW138" s="13" t="s">
        <v>4</v>
      </c>
      <c r="AX138" s="13" t="s">
        <v>79</v>
      </c>
      <c r="AY138" s="235" t="s">
        <v>140</v>
      </c>
    </row>
    <row r="139" s="2" customFormat="1" ht="33" customHeight="1">
      <c r="A139" s="39"/>
      <c r="B139" s="40"/>
      <c r="C139" s="205" t="s">
        <v>236</v>
      </c>
      <c r="D139" s="205" t="s">
        <v>142</v>
      </c>
      <c r="E139" s="206" t="s">
        <v>312</v>
      </c>
      <c r="F139" s="207" t="s">
        <v>313</v>
      </c>
      <c r="G139" s="208" t="s">
        <v>295</v>
      </c>
      <c r="H139" s="209">
        <v>6.7489999999999997</v>
      </c>
      <c r="I139" s="210"/>
      <c r="J139" s="211">
        <f>ROUND(I139*H139,2)</f>
        <v>0</v>
      </c>
      <c r="K139" s="207" t="s">
        <v>146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147</v>
      </c>
      <c r="AT139" s="216" t="s">
        <v>142</v>
      </c>
      <c r="AU139" s="216" t="s">
        <v>148</v>
      </c>
      <c r="AY139" s="18" t="s">
        <v>140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148</v>
      </c>
      <c r="BK139" s="217">
        <f>ROUND(I139*H139,2)</f>
        <v>0</v>
      </c>
      <c r="BL139" s="18" t="s">
        <v>147</v>
      </c>
      <c r="BM139" s="216" t="s">
        <v>810</v>
      </c>
    </row>
    <row r="140" s="2" customFormat="1">
      <c r="A140" s="39"/>
      <c r="B140" s="40"/>
      <c r="C140" s="41"/>
      <c r="D140" s="218" t="s">
        <v>150</v>
      </c>
      <c r="E140" s="41"/>
      <c r="F140" s="219" t="s">
        <v>315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150</v>
      </c>
      <c r="AU140" s="18" t="s">
        <v>148</v>
      </c>
    </row>
    <row r="141" s="2" customFormat="1">
      <c r="A141" s="39"/>
      <c r="B141" s="40"/>
      <c r="C141" s="41"/>
      <c r="D141" s="223" t="s">
        <v>152</v>
      </c>
      <c r="E141" s="41"/>
      <c r="F141" s="224" t="s">
        <v>316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152</v>
      </c>
      <c r="AU141" s="18" t="s">
        <v>148</v>
      </c>
    </row>
    <row r="142" s="12" customFormat="1" ht="22.8" customHeight="1">
      <c r="A142" s="12"/>
      <c r="B142" s="189"/>
      <c r="C142" s="190"/>
      <c r="D142" s="191" t="s">
        <v>70</v>
      </c>
      <c r="E142" s="203" t="s">
        <v>662</v>
      </c>
      <c r="F142" s="203" t="s">
        <v>663</v>
      </c>
      <c r="G142" s="190"/>
      <c r="H142" s="190"/>
      <c r="I142" s="193"/>
      <c r="J142" s="204">
        <f>BK142</f>
        <v>0</v>
      </c>
      <c r="K142" s="190"/>
      <c r="L142" s="195"/>
      <c r="M142" s="196"/>
      <c r="N142" s="197"/>
      <c r="O142" s="197"/>
      <c r="P142" s="198">
        <f>SUM(P143:P147)</f>
        <v>0</v>
      </c>
      <c r="Q142" s="197"/>
      <c r="R142" s="198">
        <f>SUM(R143:R147)</f>
        <v>0</v>
      </c>
      <c r="S142" s="197"/>
      <c r="T142" s="199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0" t="s">
        <v>79</v>
      </c>
      <c r="AT142" s="201" t="s">
        <v>70</v>
      </c>
      <c r="AU142" s="201" t="s">
        <v>79</v>
      </c>
      <c r="AY142" s="200" t="s">
        <v>140</v>
      </c>
      <c r="BK142" s="202">
        <f>SUM(BK143:BK147)</f>
        <v>0</v>
      </c>
    </row>
    <row r="143" s="2" customFormat="1" ht="16.5" customHeight="1">
      <c r="A143" s="39"/>
      <c r="B143" s="40"/>
      <c r="C143" s="205" t="s">
        <v>246</v>
      </c>
      <c r="D143" s="205" t="s">
        <v>142</v>
      </c>
      <c r="E143" s="206" t="s">
        <v>664</v>
      </c>
      <c r="F143" s="207" t="s">
        <v>665</v>
      </c>
      <c r="G143" s="208" t="s">
        <v>295</v>
      </c>
      <c r="H143" s="209">
        <v>26.196999999999999</v>
      </c>
      <c r="I143" s="210"/>
      <c r="J143" s="211">
        <f>ROUND(I143*H143,2)</f>
        <v>0</v>
      </c>
      <c r="K143" s="207" t="s">
        <v>811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147</v>
      </c>
      <c r="AT143" s="216" t="s">
        <v>142</v>
      </c>
      <c r="AU143" s="216" t="s">
        <v>148</v>
      </c>
      <c r="AY143" s="18" t="s">
        <v>140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148</v>
      </c>
      <c r="BK143" s="217">
        <f>ROUND(I143*H143,2)</f>
        <v>0</v>
      </c>
      <c r="BL143" s="18" t="s">
        <v>147</v>
      </c>
      <c r="BM143" s="216" t="s">
        <v>812</v>
      </c>
    </row>
    <row r="144" s="2" customFormat="1">
      <c r="A144" s="39"/>
      <c r="B144" s="40"/>
      <c r="C144" s="41"/>
      <c r="D144" s="218" t="s">
        <v>150</v>
      </c>
      <c r="E144" s="41"/>
      <c r="F144" s="219" t="s">
        <v>667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150</v>
      </c>
      <c r="AU144" s="18" t="s">
        <v>148</v>
      </c>
    </row>
    <row r="145" s="2" customFormat="1" ht="21.75" customHeight="1">
      <c r="A145" s="39"/>
      <c r="B145" s="40"/>
      <c r="C145" s="205" t="s">
        <v>254</v>
      </c>
      <c r="D145" s="205" t="s">
        <v>142</v>
      </c>
      <c r="E145" s="206" t="s">
        <v>813</v>
      </c>
      <c r="F145" s="207" t="s">
        <v>814</v>
      </c>
      <c r="G145" s="208" t="s">
        <v>295</v>
      </c>
      <c r="H145" s="209">
        <v>26.196999999999999</v>
      </c>
      <c r="I145" s="210"/>
      <c r="J145" s="211">
        <f>ROUND(I145*H145,2)</f>
        <v>0</v>
      </c>
      <c r="K145" s="207" t="s">
        <v>146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147</v>
      </c>
      <c r="AT145" s="216" t="s">
        <v>142</v>
      </c>
      <c r="AU145" s="216" t="s">
        <v>148</v>
      </c>
      <c r="AY145" s="18" t="s">
        <v>140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148</v>
      </c>
      <c r="BK145" s="217">
        <f>ROUND(I145*H145,2)</f>
        <v>0</v>
      </c>
      <c r="BL145" s="18" t="s">
        <v>147</v>
      </c>
      <c r="BM145" s="216" t="s">
        <v>815</v>
      </c>
    </row>
    <row r="146" s="2" customFormat="1">
      <c r="A146" s="39"/>
      <c r="B146" s="40"/>
      <c r="C146" s="41"/>
      <c r="D146" s="218" t="s">
        <v>150</v>
      </c>
      <c r="E146" s="41"/>
      <c r="F146" s="219" t="s">
        <v>816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150</v>
      </c>
      <c r="AU146" s="18" t="s">
        <v>148</v>
      </c>
    </row>
    <row r="147" s="2" customFormat="1">
      <c r="A147" s="39"/>
      <c r="B147" s="40"/>
      <c r="C147" s="41"/>
      <c r="D147" s="223" t="s">
        <v>152</v>
      </c>
      <c r="E147" s="41"/>
      <c r="F147" s="224" t="s">
        <v>817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152</v>
      </c>
      <c r="AU147" s="18" t="s">
        <v>148</v>
      </c>
    </row>
    <row r="148" s="12" customFormat="1" ht="25.92" customHeight="1">
      <c r="A148" s="12"/>
      <c r="B148" s="189"/>
      <c r="C148" s="190"/>
      <c r="D148" s="191" t="s">
        <v>70</v>
      </c>
      <c r="E148" s="192" t="s">
        <v>323</v>
      </c>
      <c r="F148" s="192" t="s">
        <v>324</v>
      </c>
      <c r="G148" s="190"/>
      <c r="H148" s="190"/>
      <c r="I148" s="193"/>
      <c r="J148" s="194">
        <f>BK148</f>
        <v>0</v>
      </c>
      <c r="K148" s="190"/>
      <c r="L148" s="195"/>
      <c r="M148" s="196"/>
      <c r="N148" s="197"/>
      <c r="O148" s="197"/>
      <c r="P148" s="198">
        <f>P149+P156+P272+P370+P392</f>
        <v>0</v>
      </c>
      <c r="Q148" s="197"/>
      <c r="R148" s="198">
        <f>R149+R156+R272+R370+R392</f>
        <v>14.727055730000002</v>
      </c>
      <c r="S148" s="197"/>
      <c r="T148" s="199">
        <f>T149+T156+T272+T370+T392</f>
        <v>6.7490439999999996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0" t="s">
        <v>148</v>
      </c>
      <c r="AT148" s="201" t="s">
        <v>70</v>
      </c>
      <c r="AU148" s="201" t="s">
        <v>71</v>
      </c>
      <c r="AY148" s="200" t="s">
        <v>140</v>
      </c>
      <c r="BK148" s="202">
        <f>BK149+BK156+BK272+BK370+BK392</f>
        <v>0</v>
      </c>
    </row>
    <row r="149" s="12" customFormat="1" ht="22.8" customHeight="1">
      <c r="A149" s="12"/>
      <c r="B149" s="189"/>
      <c r="C149" s="190"/>
      <c r="D149" s="191" t="s">
        <v>70</v>
      </c>
      <c r="E149" s="203" t="s">
        <v>818</v>
      </c>
      <c r="F149" s="203" t="s">
        <v>819</v>
      </c>
      <c r="G149" s="190"/>
      <c r="H149" s="190"/>
      <c r="I149" s="193"/>
      <c r="J149" s="204">
        <f>BK149</f>
        <v>0</v>
      </c>
      <c r="K149" s="190"/>
      <c r="L149" s="195"/>
      <c r="M149" s="196"/>
      <c r="N149" s="197"/>
      <c r="O149" s="197"/>
      <c r="P149" s="198">
        <f>SUM(P150:P155)</f>
        <v>0</v>
      </c>
      <c r="Q149" s="197"/>
      <c r="R149" s="198">
        <f>SUM(R150:R155)</f>
        <v>0</v>
      </c>
      <c r="S149" s="197"/>
      <c r="T149" s="199">
        <f>SUM(T150:T155)</f>
        <v>2.6739000000000002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0" t="s">
        <v>148</v>
      </c>
      <c r="AT149" s="201" t="s">
        <v>70</v>
      </c>
      <c r="AU149" s="201" t="s">
        <v>79</v>
      </c>
      <c r="AY149" s="200" t="s">
        <v>140</v>
      </c>
      <c r="BK149" s="202">
        <f>SUM(BK150:BK155)</f>
        <v>0</v>
      </c>
    </row>
    <row r="150" s="2" customFormat="1" ht="33" customHeight="1">
      <c r="A150" s="39"/>
      <c r="B150" s="40"/>
      <c r="C150" s="205" t="s">
        <v>261</v>
      </c>
      <c r="D150" s="205" t="s">
        <v>142</v>
      </c>
      <c r="E150" s="206" t="s">
        <v>820</v>
      </c>
      <c r="F150" s="207" t="s">
        <v>821</v>
      </c>
      <c r="G150" s="208" t="s">
        <v>145</v>
      </c>
      <c r="H150" s="209">
        <v>243</v>
      </c>
      <c r="I150" s="210"/>
      <c r="J150" s="211">
        <f>ROUND(I150*H150,2)</f>
        <v>0</v>
      </c>
      <c r="K150" s="207" t="s">
        <v>146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0.010999999999999999</v>
      </c>
      <c r="T150" s="215">
        <f>S150*H150</f>
        <v>2.673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276</v>
      </c>
      <c r="AT150" s="216" t="s">
        <v>142</v>
      </c>
      <c r="AU150" s="216" t="s">
        <v>148</v>
      </c>
      <c r="AY150" s="18" t="s">
        <v>140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148</v>
      </c>
      <c r="BK150" s="217">
        <f>ROUND(I150*H150,2)</f>
        <v>0</v>
      </c>
      <c r="BL150" s="18" t="s">
        <v>276</v>
      </c>
      <c r="BM150" s="216" t="s">
        <v>822</v>
      </c>
    </row>
    <row r="151" s="2" customFormat="1">
      <c r="A151" s="39"/>
      <c r="B151" s="40"/>
      <c r="C151" s="41"/>
      <c r="D151" s="218" t="s">
        <v>150</v>
      </c>
      <c r="E151" s="41"/>
      <c r="F151" s="219" t="s">
        <v>823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150</v>
      </c>
      <c r="AU151" s="18" t="s">
        <v>148</v>
      </c>
    </row>
    <row r="152" s="2" customFormat="1">
      <c r="A152" s="39"/>
      <c r="B152" s="40"/>
      <c r="C152" s="41"/>
      <c r="D152" s="223" t="s">
        <v>152</v>
      </c>
      <c r="E152" s="41"/>
      <c r="F152" s="224" t="s">
        <v>824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152</v>
      </c>
      <c r="AU152" s="18" t="s">
        <v>148</v>
      </c>
    </row>
    <row r="153" s="2" customFormat="1" ht="21.75" customHeight="1">
      <c r="A153" s="39"/>
      <c r="B153" s="40"/>
      <c r="C153" s="205" t="s">
        <v>8</v>
      </c>
      <c r="D153" s="205" t="s">
        <v>142</v>
      </c>
      <c r="E153" s="206" t="s">
        <v>825</v>
      </c>
      <c r="F153" s="207" t="s">
        <v>826</v>
      </c>
      <c r="G153" s="208" t="s">
        <v>390</v>
      </c>
      <c r="H153" s="209">
        <v>3</v>
      </c>
      <c r="I153" s="210"/>
      <c r="J153" s="211">
        <f>ROUND(I153*H153,2)</f>
        <v>0</v>
      </c>
      <c r="K153" s="207" t="s">
        <v>146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0.00029999999999999997</v>
      </c>
      <c r="T153" s="215">
        <f>S153*H153</f>
        <v>0.00089999999999999998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276</v>
      </c>
      <c r="AT153" s="216" t="s">
        <v>142</v>
      </c>
      <c r="AU153" s="216" t="s">
        <v>148</v>
      </c>
      <c r="AY153" s="18" t="s">
        <v>140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148</v>
      </c>
      <c r="BK153" s="217">
        <f>ROUND(I153*H153,2)</f>
        <v>0</v>
      </c>
      <c r="BL153" s="18" t="s">
        <v>276</v>
      </c>
      <c r="BM153" s="216" t="s">
        <v>827</v>
      </c>
    </row>
    <row r="154" s="2" customFormat="1">
      <c r="A154" s="39"/>
      <c r="B154" s="40"/>
      <c r="C154" s="41"/>
      <c r="D154" s="218" t="s">
        <v>150</v>
      </c>
      <c r="E154" s="41"/>
      <c r="F154" s="219" t="s">
        <v>828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150</v>
      </c>
      <c r="AU154" s="18" t="s">
        <v>148</v>
      </c>
    </row>
    <row r="155" s="2" customFormat="1">
      <c r="A155" s="39"/>
      <c r="B155" s="40"/>
      <c r="C155" s="41"/>
      <c r="D155" s="223" t="s">
        <v>152</v>
      </c>
      <c r="E155" s="41"/>
      <c r="F155" s="224" t="s">
        <v>829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152</v>
      </c>
      <c r="AU155" s="18" t="s">
        <v>148</v>
      </c>
    </row>
    <row r="156" s="12" customFormat="1" ht="22.8" customHeight="1">
      <c r="A156" s="12"/>
      <c r="B156" s="189"/>
      <c r="C156" s="190"/>
      <c r="D156" s="191" t="s">
        <v>70</v>
      </c>
      <c r="E156" s="203" t="s">
        <v>325</v>
      </c>
      <c r="F156" s="203" t="s">
        <v>326</v>
      </c>
      <c r="G156" s="190"/>
      <c r="H156" s="190"/>
      <c r="I156" s="193"/>
      <c r="J156" s="204">
        <f>BK156</f>
        <v>0</v>
      </c>
      <c r="K156" s="190"/>
      <c r="L156" s="195"/>
      <c r="M156" s="196"/>
      <c r="N156" s="197"/>
      <c r="O156" s="197"/>
      <c r="P156" s="198">
        <f>SUM(P157:P271)</f>
        <v>0</v>
      </c>
      <c r="Q156" s="197"/>
      <c r="R156" s="198">
        <f>SUM(R157:R271)</f>
        <v>12.230692230000003</v>
      </c>
      <c r="S156" s="197"/>
      <c r="T156" s="199">
        <f>SUM(T157:T271)</f>
        <v>1.7010000000000001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0" t="s">
        <v>148</v>
      </c>
      <c r="AT156" s="201" t="s">
        <v>70</v>
      </c>
      <c r="AU156" s="201" t="s">
        <v>79</v>
      </c>
      <c r="AY156" s="200" t="s">
        <v>140</v>
      </c>
      <c r="BK156" s="202">
        <f>SUM(BK157:BK271)</f>
        <v>0</v>
      </c>
    </row>
    <row r="157" s="2" customFormat="1" ht="24.15" customHeight="1">
      <c r="A157" s="39"/>
      <c r="B157" s="40"/>
      <c r="C157" s="205" t="s">
        <v>276</v>
      </c>
      <c r="D157" s="205" t="s">
        <v>142</v>
      </c>
      <c r="E157" s="206" t="s">
        <v>830</v>
      </c>
      <c r="F157" s="207" t="s">
        <v>831</v>
      </c>
      <c r="G157" s="208" t="s">
        <v>166</v>
      </c>
      <c r="H157" s="209">
        <v>18.538</v>
      </c>
      <c r="I157" s="210"/>
      <c r="J157" s="211">
        <f>ROUND(I157*H157,2)</f>
        <v>0</v>
      </c>
      <c r="K157" s="207" t="s">
        <v>146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0.00122</v>
      </c>
      <c r="R157" s="214">
        <f>Q157*H157</f>
        <v>0.022616359999999999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276</v>
      </c>
      <c r="AT157" s="216" t="s">
        <v>142</v>
      </c>
      <c r="AU157" s="216" t="s">
        <v>148</v>
      </c>
      <c r="AY157" s="18" t="s">
        <v>140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148</v>
      </c>
      <c r="BK157" s="217">
        <f>ROUND(I157*H157,2)</f>
        <v>0</v>
      </c>
      <c r="BL157" s="18" t="s">
        <v>276</v>
      </c>
      <c r="BM157" s="216" t="s">
        <v>832</v>
      </c>
    </row>
    <row r="158" s="2" customFormat="1">
      <c r="A158" s="39"/>
      <c r="B158" s="40"/>
      <c r="C158" s="41"/>
      <c r="D158" s="218" t="s">
        <v>150</v>
      </c>
      <c r="E158" s="41"/>
      <c r="F158" s="219" t="s">
        <v>833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150</v>
      </c>
      <c r="AU158" s="18" t="s">
        <v>148</v>
      </c>
    </row>
    <row r="159" s="2" customFormat="1">
      <c r="A159" s="39"/>
      <c r="B159" s="40"/>
      <c r="C159" s="41"/>
      <c r="D159" s="223" t="s">
        <v>152</v>
      </c>
      <c r="E159" s="41"/>
      <c r="F159" s="224" t="s">
        <v>834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152</v>
      </c>
      <c r="AU159" s="18" t="s">
        <v>148</v>
      </c>
    </row>
    <row r="160" s="13" customFormat="1">
      <c r="A160" s="13"/>
      <c r="B160" s="225"/>
      <c r="C160" s="226"/>
      <c r="D160" s="218" t="s">
        <v>154</v>
      </c>
      <c r="E160" s="227" t="s">
        <v>19</v>
      </c>
      <c r="F160" s="228" t="s">
        <v>835</v>
      </c>
      <c r="G160" s="226"/>
      <c r="H160" s="229">
        <v>18.538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154</v>
      </c>
      <c r="AU160" s="235" t="s">
        <v>148</v>
      </c>
      <c r="AV160" s="13" t="s">
        <v>148</v>
      </c>
      <c r="AW160" s="13" t="s">
        <v>33</v>
      </c>
      <c r="AX160" s="13" t="s">
        <v>79</v>
      </c>
      <c r="AY160" s="235" t="s">
        <v>140</v>
      </c>
    </row>
    <row r="161" s="2" customFormat="1" ht="33" customHeight="1">
      <c r="A161" s="39"/>
      <c r="B161" s="40"/>
      <c r="C161" s="205" t="s">
        <v>283</v>
      </c>
      <c r="D161" s="205" t="s">
        <v>142</v>
      </c>
      <c r="E161" s="206" t="s">
        <v>836</v>
      </c>
      <c r="F161" s="207" t="s">
        <v>837</v>
      </c>
      <c r="G161" s="208" t="s">
        <v>200</v>
      </c>
      <c r="H161" s="209">
        <v>519.04999999999995</v>
      </c>
      <c r="I161" s="210"/>
      <c r="J161" s="211">
        <f>ROUND(I161*H161,2)</f>
        <v>0</v>
      </c>
      <c r="K161" s="207" t="s">
        <v>146</v>
      </c>
      <c r="L161" s="45"/>
      <c r="M161" s="212" t="s">
        <v>19</v>
      </c>
      <c r="N161" s="213" t="s">
        <v>43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276</v>
      </c>
      <c r="AT161" s="216" t="s">
        <v>142</v>
      </c>
      <c r="AU161" s="216" t="s">
        <v>148</v>
      </c>
      <c r="AY161" s="18" t="s">
        <v>140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148</v>
      </c>
      <c r="BK161" s="217">
        <f>ROUND(I161*H161,2)</f>
        <v>0</v>
      </c>
      <c r="BL161" s="18" t="s">
        <v>276</v>
      </c>
      <c r="BM161" s="216" t="s">
        <v>838</v>
      </c>
    </row>
    <row r="162" s="2" customFormat="1">
      <c r="A162" s="39"/>
      <c r="B162" s="40"/>
      <c r="C162" s="41"/>
      <c r="D162" s="218" t="s">
        <v>150</v>
      </c>
      <c r="E162" s="41"/>
      <c r="F162" s="219" t="s">
        <v>839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150</v>
      </c>
      <c r="AU162" s="18" t="s">
        <v>148</v>
      </c>
    </row>
    <row r="163" s="2" customFormat="1">
      <c r="A163" s="39"/>
      <c r="B163" s="40"/>
      <c r="C163" s="41"/>
      <c r="D163" s="223" t="s">
        <v>152</v>
      </c>
      <c r="E163" s="41"/>
      <c r="F163" s="224" t="s">
        <v>840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152</v>
      </c>
      <c r="AU163" s="18" t="s">
        <v>148</v>
      </c>
    </row>
    <row r="164" s="13" customFormat="1">
      <c r="A164" s="13"/>
      <c r="B164" s="225"/>
      <c r="C164" s="226"/>
      <c r="D164" s="218" t="s">
        <v>154</v>
      </c>
      <c r="E164" s="227" t="s">
        <v>19</v>
      </c>
      <c r="F164" s="228" t="s">
        <v>841</v>
      </c>
      <c r="G164" s="226"/>
      <c r="H164" s="229">
        <v>27.600000000000001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154</v>
      </c>
      <c r="AU164" s="235" t="s">
        <v>148</v>
      </c>
      <c r="AV164" s="13" t="s">
        <v>148</v>
      </c>
      <c r="AW164" s="13" t="s">
        <v>33</v>
      </c>
      <c r="AX164" s="13" t="s">
        <v>71</v>
      </c>
      <c r="AY164" s="235" t="s">
        <v>140</v>
      </c>
    </row>
    <row r="165" s="13" customFormat="1">
      <c r="A165" s="13"/>
      <c r="B165" s="225"/>
      <c r="C165" s="226"/>
      <c r="D165" s="218" t="s">
        <v>154</v>
      </c>
      <c r="E165" s="227" t="s">
        <v>19</v>
      </c>
      <c r="F165" s="228" t="s">
        <v>842</v>
      </c>
      <c r="G165" s="226"/>
      <c r="H165" s="229">
        <v>29.600000000000001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154</v>
      </c>
      <c r="AU165" s="235" t="s">
        <v>148</v>
      </c>
      <c r="AV165" s="13" t="s">
        <v>148</v>
      </c>
      <c r="AW165" s="13" t="s">
        <v>33</v>
      </c>
      <c r="AX165" s="13" t="s">
        <v>71</v>
      </c>
      <c r="AY165" s="235" t="s">
        <v>140</v>
      </c>
    </row>
    <row r="166" s="13" customFormat="1">
      <c r="A166" s="13"/>
      <c r="B166" s="225"/>
      <c r="C166" s="226"/>
      <c r="D166" s="218" t="s">
        <v>154</v>
      </c>
      <c r="E166" s="227" t="s">
        <v>19</v>
      </c>
      <c r="F166" s="228" t="s">
        <v>843</v>
      </c>
      <c r="G166" s="226"/>
      <c r="H166" s="229">
        <v>34.5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154</v>
      </c>
      <c r="AU166" s="235" t="s">
        <v>148</v>
      </c>
      <c r="AV166" s="13" t="s">
        <v>148</v>
      </c>
      <c r="AW166" s="13" t="s">
        <v>33</v>
      </c>
      <c r="AX166" s="13" t="s">
        <v>71</v>
      </c>
      <c r="AY166" s="235" t="s">
        <v>140</v>
      </c>
    </row>
    <row r="167" s="13" customFormat="1">
      <c r="A167" s="13"/>
      <c r="B167" s="225"/>
      <c r="C167" s="226"/>
      <c r="D167" s="218" t="s">
        <v>154</v>
      </c>
      <c r="E167" s="227" t="s">
        <v>19</v>
      </c>
      <c r="F167" s="228" t="s">
        <v>844</v>
      </c>
      <c r="G167" s="226"/>
      <c r="H167" s="229">
        <v>0.5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154</v>
      </c>
      <c r="AU167" s="235" t="s">
        <v>148</v>
      </c>
      <c r="AV167" s="13" t="s">
        <v>148</v>
      </c>
      <c r="AW167" s="13" t="s">
        <v>33</v>
      </c>
      <c r="AX167" s="13" t="s">
        <v>71</v>
      </c>
      <c r="AY167" s="235" t="s">
        <v>140</v>
      </c>
    </row>
    <row r="168" s="13" customFormat="1">
      <c r="A168" s="13"/>
      <c r="B168" s="225"/>
      <c r="C168" s="226"/>
      <c r="D168" s="218" t="s">
        <v>154</v>
      </c>
      <c r="E168" s="227" t="s">
        <v>19</v>
      </c>
      <c r="F168" s="228" t="s">
        <v>845</v>
      </c>
      <c r="G168" s="226"/>
      <c r="H168" s="229">
        <v>1.3999999999999999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154</v>
      </c>
      <c r="AU168" s="235" t="s">
        <v>148</v>
      </c>
      <c r="AV168" s="13" t="s">
        <v>148</v>
      </c>
      <c r="AW168" s="13" t="s">
        <v>33</v>
      </c>
      <c r="AX168" s="13" t="s">
        <v>71</v>
      </c>
      <c r="AY168" s="235" t="s">
        <v>140</v>
      </c>
    </row>
    <row r="169" s="13" customFormat="1">
      <c r="A169" s="13"/>
      <c r="B169" s="225"/>
      <c r="C169" s="226"/>
      <c r="D169" s="218" t="s">
        <v>154</v>
      </c>
      <c r="E169" s="227" t="s">
        <v>19</v>
      </c>
      <c r="F169" s="228" t="s">
        <v>846</v>
      </c>
      <c r="G169" s="226"/>
      <c r="H169" s="229">
        <v>1.7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154</v>
      </c>
      <c r="AU169" s="235" t="s">
        <v>148</v>
      </c>
      <c r="AV169" s="13" t="s">
        <v>148</v>
      </c>
      <c r="AW169" s="13" t="s">
        <v>33</v>
      </c>
      <c r="AX169" s="13" t="s">
        <v>71</v>
      </c>
      <c r="AY169" s="235" t="s">
        <v>140</v>
      </c>
    </row>
    <row r="170" s="13" customFormat="1">
      <c r="A170" s="13"/>
      <c r="B170" s="225"/>
      <c r="C170" s="226"/>
      <c r="D170" s="218" t="s">
        <v>154</v>
      </c>
      <c r="E170" s="227" t="s">
        <v>19</v>
      </c>
      <c r="F170" s="228" t="s">
        <v>847</v>
      </c>
      <c r="G170" s="226"/>
      <c r="H170" s="229">
        <v>2.1000000000000001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154</v>
      </c>
      <c r="AU170" s="235" t="s">
        <v>148</v>
      </c>
      <c r="AV170" s="13" t="s">
        <v>148</v>
      </c>
      <c r="AW170" s="13" t="s">
        <v>33</v>
      </c>
      <c r="AX170" s="13" t="s">
        <v>71</v>
      </c>
      <c r="AY170" s="235" t="s">
        <v>140</v>
      </c>
    </row>
    <row r="171" s="13" customFormat="1">
      <c r="A171" s="13"/>
      <c r="B171" s="225"/>
      <c r="C171" s="226"/>
      <c r="D171" s="218" t="s">
        <v>154</v>
      </c>
      <c r="E171" s="227" t="s">
        <v>19</v>
      </c>
      <c r="F171" s="228" t="s">
        <v>848</v>
      </c>
      <c r="G171" s="226"/>
      <c r="H171" s="229">
        <v>2.2999999999999998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154</v>
      </c>
      <c r="AU171" s="235" t="s">
        <v>148</v>
      </c>
      <c r="AV171" s="13" t="s">
        <v>148</v>
      </c>
      <c r="AW171" s="13" t="s">
        <v>33</v>
      </c>
      <c r="AX171" s="13" t="s">
        <v>71</v>
      </c>
      <c r="AY171" s="235" t="s">
        <v>140</v>
      </c>
    </row>
    <row r="172" s="13" customFormat="1">
      <c r="A172" s="13"/>
      <c r="B172" s="225"/>
      <c r="C172" s="226"/>
      <c r="D172" s="218" t="s">
        <v>154</v>
      </c>
      <c r="E172" s="227" t="s">
        <v>19</v>
      </c>
      <c r="F172" s="228" t="s">
        <v>849</v>
      </c>
      <c r="G172" s="226"/>
      <c r="H172" s="229">
        <v>3.2000000000000002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154</v>
      </c>
      <c r="AU172" s="235" t="s">
        <v>148</v>
      </c>
      <c r="AV172" s="13" t="s">
        <v>148</v>
      </c>
      <c r="AW172" s="13" t="s">
        <v>33</v>
      </c>
      <c r="AX172" s="13" t="s">
        <v>71</v>
      </c>
      <c r="AY172" s="235" t="s">
        <v>140</v>
      </c>
    </row>
    <row r="173" s="13" customFormat="1">
      <c r="A173" s="13"/>
      <c r="B173" s="225"/>
      <c r="C173" s="226"/>
      <c r="D173" s="218" t="s">
        <v>154</v>
      </c>
      <c r="E173" s="227" t="s">
        <v>19</v>
      </c>
      <c r="F173" s="228" t="s">
        <v>850</v>
      </c>
      <c r="G173" s="226"/>
      <c r="H173" s="229">
        <v>4.2999999999999998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154</v>
      </c>
      <c r="AU173" s="235" t="s">
        <v>148</v>
      </c>
      <c r="AV173" s="13" t="s">
        <v>148</v>
      </c>
      <c r="AW173" s="13" t="s">
        <v>33</v>
      </c>
      <c r="AX173" s="13" t="s">
        <v>71</v>
      </c>
      <c r="AY173" s="235" t="s">
        <v>140</v>
      </c>
    </row>
    <row r="174" s="13" customFormat="1">
      <c r="A174" s="13"/>
      <c r="B174" s="225"/>
      <c r="C174" s="226"/>
      <c r="D174" s="218" t="s">
        <v>154</v>
      </c>
      <c r="E174" s="227" t="s">
        <v>19</v>
      </c>
      <c r="F174" s="228" t="s">
        <v>851</v>
      </c>
      <c r="G174" s="226"/>
      <c r="H174" s="229">
        <v>5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154</v>
      </c>
      <c r="AU174" s="235" t="s">
        <v>148</v>
      </c>
      <c r="AV174" s="13" t="s">
        <v>148</v>
      </c>
      <c r="AW174" s="13" t="s">
        <v>33</v>
      </c>
      <c r="AX174" s="13" t="s">
        <v>71</v>
      </c>
      <c r="AY174" s="235" t="s">
        <v>140</v>
      </c>
    </row>
    <row r="175" s="13" customFormat="1">
      <c r="A175" s="13"/>
      <c r="B175" s="225"/>
      <c r="C175" s="226"/>
      <c r="D175" s="218" t="s">
        <v>154</v>
      </c>
      <c r="E175" s="227" t="s">
        <v>19</v>
      </c>
      <c r="F175" s="228" t="s">
        <v>852</v>
      </c>
      <c r="G175" s="226"/>
      <c r="H175" s="229">
        <v>5.0999999999999996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154</v>
      </c>
      <c r="AU175" s="235" t="s">
        <v>148</v>
      </c>
      <c r="AV175" s="13" t="s">
        <v>148</v>
      </c>
      <c r="AW175" s="13" t="s">
        <v>33</v>
      </c>
      <c r="AX175" s="13" t="s">
        <v>71</v>
      </c>
      <c r="AY175" s="235" t="s">
        <v>140</v>
      </c>
    </row>
    <row r="176" s="13" customFormat="1">
      <c r="A176" s="13"/>
      <c r="B176" s="225"/>
      <c r="C176" s="226"/>
      <c r="D176" s="218" t="s">
        <v>154</v>
      </c>
      <c r="E176" s="227" t="s">
        <v>19</v>
      </c>
      <c r="F176" s="228" t="s">
        <v>853</v>
      </c>
      <c r="G176" s="226"/>
      <c r="H176" s="229">
        <v>5.4000000000000004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154</v>
      </c>
      <c r="AU176" s="235" t="s">
        <v>148</v>
      </c>
      <c r="AV176" s="13" t="s">
        <v>148</v>
      </c>
      <c r="AW176" s="13" t="s">
        <v>33</v>
      </c>
      <c r="AX176" s="13" t="s">
        <v>71</v>
      </c>
      <c r="AY176" s="235" t="s">
        <v>140</v>
      </c>
    </row>
    <row r="177" s="13" customFormat="1">
      <c r="A177" s="13"/>
      <c r="B177" s="225"/>
      <c r="C177" s="226"/>
      <c r="D177" s="218" t="s">
        <v>154</v>
      </c>
      <c r="E177" s="227" t="s">
        <v>19</v>
      </c>
      <c r="F177" s="228" t="s">
        <v>854</v>
      </c>
      <c r="G177" s="226"/>
      <c r="H177" s="229">
        <v>7.2999999999999998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154</v>
      </c>
      <c r="AU177" s="235" t="s">
        <v>148</v>
      </c>
      <c r="AV177" s="13" t="s">
        <v>148</v>
      </c>
      <c r="AW177" s="13" t="s">
        <v>33</v>
      </c>
      <c r="AX177" s="13" t="s">
        <v>71</v>
      </c>
      <c r="AY177" s="235" t="s">
        <v>140</v>
      </c>
    </row>
    <row r="178" s="13" customFormat="1">
      <c r="A178" s="13"/>
      <c r="B178" s="225"/>
      <c r="C178" s="226"/>
      <c r="D178" s="218" t="s">
        <v>154</v>
      </c>
      <c r="E178" s="227" t="s">
        <v>19</v>
      </c>
      <c r="F178" s="228" t="s">
        <v>855</v>
      </c>
      <c r="G178" s="226"/>
      <c r="H178" s="229">
        <v>8.6999999999999993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154</v>
      </c>
      <c r="AU178" s="235" t="s">
        <v>148</v>
      </c>
      <c r="AV178" s="13" t="s">
        <v>148</v>
      </c>
      <c r="AW178" s="13" t="s">
        <v>33</v>
      </c>
      <c r="AX178" s="13" t="s">
        <v>71</v>
      </c>
      <c r="AY178" s="235" t="s">
        <v>140</v>
      </c>
    </row>
    <row r="179" s="13" customFormat="1">
      <c r="A179" s="13"/>
      <c r="B179" s="225"/>
      <c r="C179" s="226"/>
      <c r="D179" s="218" t="s">
        <v>154</v>
      </c>
      <c r="E179" s="227" t="s">
        <v>19</v>
      </c>
      <c r="F179" s="228" t="s">
        <v>856</v>
      </c>
      <c r="G179" s="226"/>
      <c r="H179" s="229">
        <v>8.9000000000000004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154</v>
      </c>
      <c r="AU179" s="235" t="s">
        <v>148</v>
      </c>
      <c r="AV179" s="13" t="s">
        <v>148</v>
      </c>
      <c r="AW179" s="13" t="s">
        <v>33</v>
      </c>
      <c r="AX179" s="13" t="s">
        <v>71</v>
      </c>
      <c r="AY179" s="235" t="s">
        <v>140</v>
      </c>
    </row>
    <row r="180" s="13" customFormat="1">
      <c r="A180" s="13"/>
      <c r="B180" s="225"/>
      <c r="C180" s="226"/>
      <c r="D180" s="218" t="s">
        <v>154</v>
      </c>
      <c r="E180" s="227" t="s">
        <v>19</v>
      </c>
      <c r="F180" s="228" t="s">
        <v>857</v>
      </c>
      <c r="G180" s="226"/>
      <c r="H180" s="229">
        <v>9.4000000000000004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154</v>
      </c>
      <c r="AU180" s="235" t="s">
        <v>148</v>
      </c>
      <c r="AV180" s="13" t="s">
        <v>148</v>
      </c>
      <c r="AW180" s="13" t="s">
        <v>33</v>
      </c>
      <c r="AX180" s="13" t="s">
        <v>71</v>
      </c>
      <c r="AY180" s="235" t="s">
        <v>140</v>
      </c>
    </row>
    <row r="181" s="13" customFormat="1">
      <c r="A181" s="13"/>
      <c r="B181" s="225"/>
      <c r="C181" s="226"/>
      <c r="D181" s="218" t="s">
        <v>154</v>
      </c>
      <c r="E181" s="227" t="s">
        <v>19</v>
      </c>
      <c r="F181" s="228" t="s">
        <v>858</v>
      </c>
      <c r="G181" s="226"/>
      <c r="H181" s="229">
        <v>10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154</v>
      </c>
      <c r="AU181" s="235" t="s">
        <v>148</v>
      </c>
      <c r="AV181" s="13" t="s">
        <v>148</v>
      </c>
      <c r="AW181" s="13" t="s">
        <v>33</v>
      </c>
      <c r="AX181" s="13" t="s">
        <v>71</v>
      </c>
      <c r="AY181" s="235" t="s">
        <v>140</v>
      </c>
    </row>
    <row r="182" s="13" customFormat="1">
      <c r="A182" s="13"/>
      <c r="B182" s="225"/>
      <c r="C182" s="226"/>
      <c r="D182" s="218" t="s">
        <v>154</v>
      </c>
      <c r="E182" s="227" t="s">
        <v>19</v>
      </c>
      <c r="F182" s="228" t="s">
        <v>859</v>
      </c>
      <c r="G182" s="226"/>
      <c r="H182" s="229">
        <v>10.5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154</v>
      </c>
      <c r="AU182" s="235" t="s">
        <v>148</v>
      </c>
      <c r="AV182" s="13" t="s">
        <v>148</v>
      </c>
      <c r="AW182" s="13" t="s">
        <v>33</v>
      </c>
      <c r="AX182" s="13" t="s">
        <v>71</v>
      </c>
      <c r="AY182" s="235" t="s">
        <v>140</v>
      </c>
    </row>
    <row r="183" s="13" customFormat="1">
      <c r="A183" s="13"/>
      <c r="B183" s="225"/>
      <c r="C183" s="226"/>
      <c r="D183" s="218" t="s">
        <v>154</v>
      </c>
      <c r="E183" s="227" t="s">
        <v>19</v>
      </c>
      <c r="F183" s="228" t="s">
        <v>860</v>
      </c>
      <c r="G183" s="226"/>
      <c r="H183" s="229">
        <v>3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154</v>
      </c>
      <c r="AU183" s="235" t="s">
        <v>148</v>
      </c>
      <c r="AV183" s="13" t="s">
        <v>148</v>
      </c>
      <c r="AW183" s="13" t="s">
        <v>33</v>
      </c>
      <c r="AX183" s="13" t="s">
        <v>71</v>
      </c>
      <c r="AY183" s="235" t="s">
        <v>140</v>
      </c>
    </row>
    <row r="184" s="13" customFormat="1">
      <c r="A184" s="13"/>
      <c r="B184" s="225"/>
      <c r="C184" s="226"/>
      <c r="D184" s="218" t="s">
        <v>154</v>
      </c>
      <c r="E184" s="227" t="s">
        <v>19</v>
      </c>
      <c r="F184" s="228" t="s">
        <v>861</v>
      </c>
      <c r="G184" s="226"/>
      <c r="H184" s="229">
        <v>4.5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154</v>
      </c>
      <c r="AU184" s="235" t="s">
        <v>148</v>
      </c>
      <c r="AV184" s="13" t="s">
        <v>148</v>
      </c>
      <c r="AW184" s="13" t="s">
        <v>33</v>
      </c>
      <c r="AX184" s="13" t="s">
        <v>71</v>
      </c>
      <c r="AY184" s="235" t="s">
        <v>140</v>
      </c>
    </row>
    <row r="185" s="13" customFormat="1">
      <c r="A185" s="13"/>
      <c r="B185" s="225"/>
      <c r="C185" s="226"/>
      <c r="D185" s="218" t="s">
        <v>154</v>
      </c>
      <c r="E185" s="227" t="s">
        <v>19</v>
      </c>
      <c r="F185" s="228" t="s">
        <v>862</v>
      </c>
      <c r="G185" s="226"/>
      <c r="H185" s="229">
        <v>15.15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154</v>
      </c>
      <c r="AU185" s="235" t="s">
        <v>148</v>
      </c>
      <c r="AV185" s="13" t="s">
        <v>148</v>
      </c>
      <c r="AW185" s="13" t="s">
        <v>33</v>
      </c>
      <c r="AX185" s="13" t="s">
        <v>71</v>
      </c>
      <c r="AY185" s="235" t="s">
        <v>140</v>
      </c>
    </row>
    <row r="186" s="13" customFormat="1">
      <c r="A186" s="13"/>
      <c r="B186" s="225"/>
      <c r="C186" s="226"/>
      <c r="D186" s="218" t="s">
        <v>154</v>
      </c>
      <c r="E186" s="227" t="s">
        <v>19</v>
      </c>
      <c r="F186" s="228" t="s">
        <v>863</v>
      </c>
      <c r="G186" s="226"/>
      <c r="H186" s="229">
        <v>15.9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154</v>
      </c>
      <c r="AU186" s="235" t="s">
        <v>148</v>
      </c>
      <c r="AV186" s="13" t="s">
        <v>148</v>
      </c>
      <c r="AW186" s="13" t="s">
        <v>33</v>
      </c>
      <c r="AX186" s="13" t="s">
        <v>71</v>
      </c>
      <c r="AY186" s="235" t="s">
        <v>140</v>
      </c>
    </row>
    <row r="187" s="13" customFormat="1">
      <c r="A187" s="13"/>
      <c r="B187" s="225"/>
      <c r="C187" s="226"/>
      <c r="D187" s="218" t="s">
        <v>154</v>
      </c>
      <c r="E187" s="227" t="s">
        <v>19</v>
      </c>
      <c r="F187" s="228" t="s">
        <v>864</v>
      </c>
      <c r="G187" s="226"/>
      <c r="H187" s="229">
        <v>8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154</v>
      </c>
      <c r="AU187" s="235" t="s">
        <v>148</v>
      </c>
      <c r="AV187" s="13" t="s">
        <v>148</v>
      </c>
      <c r="AW187" s="13" t="s">
        <v>33</v>
      </c>
      <c r="AX187" s="13" t="s">
        <v>71</v>
      </c>
      <c r="AY187" s="235" t="s">
        <v>140</v>
      </c>
    </row>
    <row r="188" s="13" customFormat="1">
      <c r="A188" s="13"/>
      <c r="B188" s="225"/>
      <c r="C188" s="226"/>
      <c r="D188" s="218" t="s">
        <v>154</v>
      </c>
      <c r="E188" s="227" t="s">
        <v>19</v>
      </c>
      <c r="F188" s="228" t="s">
        <v>865</v>
      </c>
      <c r="G188" s="226"/>
      <c r="H188" s="229">
        <v>13.800000000000001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154</v>
      </c>
      <c r="AU188" s="235" t="s">
        <v>148</v>
      </c>
      <c r="AV188" s="13" t="s">
        <v>148</v>
      </c>
      <c r="AW188" s="13" t="s">
        <v>33</v>
      </c>
      <c r="AX188" s="13" t="s">
        <v>71</v>
      </c>
      <c r="AY188" s="235" t="s">
        <v>140</v>
      </c>
    </row>
    <row r="189" s="13" customFormat="1">
      <c r="A189" s="13"/>
      <c r="B189" s="225"/>
      <c r="C189" s="226"/>
      <c r="D189" s="218" t="s">
        <v>154</v>
      </c>
      <c r="E189" s="227" t="s">
        <v>19</v>
      </c>
      <c r="F189" s="228" t="s">
        <v>866</v>
      </c>
      <c r="G189" s="226"/>
      <c r="H189" s="229">
        <v>27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154</v>
      </c>
      <c r="AU189" s="235" t="s">
        <v>148</v>
      </c>
      <c r="AV189" s="13" t="s">
        <v>148</v>
      </c>
      <c r="AW189" s="13" t="s">
        <v>33</v>
      </c>
      <c r="AX189" s="13" t="s">
        <v>71</v>
      </c>
      <c r="AY189" s="235" t="s">
        <v>140</v>
      </c>
    </row>
    <row r="190" s="13" customFormat="1">
      <c r="A190" s="13"/>
      <c r="B190" s="225"/>
      <c r="C190" s="226"/>
      <c r="D190" s="218" t="s">
        <v>154</v>
      </c>
      <c r="E190" s="227" t="s">
        <v>19</v>
      </c>
      <c r="F190" s="228" t="s">
        <v>867</v>
      </c>
      <c r="G190" s="226"/>
      <c r="H190" s="229">
        <v>30.75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154</v>
      </c>
      <c r="AU190" s="235" t="s">
        <v>148</v>
      </c>
      <c r="AV190" s="13" t="s">
        <v>148</v>
      </c>
      <c r="AW190" s="13" t="s">
        <v>33</v>
      </c>
      <c r="AX190" s="13" t="s">
        <v>71</v>
      </c>
      <c r="AY190" s="235" t="s">
        <v>140</v>
      </c>
    </row>
    <row r="191" s="13" customFormat="1">
      <c r="A191" s="13"/>
      <c r="B191" s="225"/>
      <c r="C191" s="226"/>
      <c r="D191" s="218" t="s">
        <v>154</v>
      </c>
      <c r="E191" s="227" t="s">
        <v>19</v>
      </c>
      <c r="F191" s="228" t="s">
        <v>868</v>
      </c>
      <c r="G191" s="226"/>
      <c r="H191" s="229">
        <v>18.600000000000001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154</v>
      </c>
      <c r="AU191" s="235" t="s">
        <v>148</v>
      </c>
      <c r="AV191" s="13" t="s">
        <v>148</v>
      </c>
      <c r="AW191" s="13" t="s">
        <v>33</v>
      </c>
      <c r="AX191" s="13" t="s">
        <v>71</v>
      </c>
      <c r="AY191" s="235" t="s">
        <v>140</v>
      </c>
    </row>
    <row r="192" s="13" customFormat="1">
      <c r="A192" s="13"/>
      <c r="B192" s="225"/>
      <c r="C192" s="226"/>
      <c r="D192" s="218" t="s">
        <v>154</v>
      </c>
      <c r="E192" s="227" t="s">
        <v>19</v>
      </c>
      <c r="F192" s="228" t="s">
        <v>869</v>
      </c>
      <c r="G192" s="226"/>
      <c r="H192" s="229">
        <v>57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154</v>
      </c>
      <c r="AU192" s="235" t="s">
        <v>148</v>
      </c>
      <c r="AV192" s="13" t="s">
        <v>148</v>
      </c>
      <c r="AW192" s="13" t="s">
        <v>33</v>
      </c>
      <c r="AX192" s="13" t="s">
        <v>71</v>
      </c>
      <c r="AY192" s="235" t="s">
        <v>140</v>
      </c>
    </row>
    <row r="193" s="13" customFormat="1">
      <c r="A193" s="13"/>
      <c r="B193" s="225"/>
      <c r="C193" s="226"/>
      <c r="D193" s="218" t="s">
        <v>154</v>
      </c>
      <c r="E193" s="227" t="s">
        <v>19</v>
      </c>
      <c r="F193" s="228" t="s">
        <v>870</v>
      </c>
      <c r="G193" s="226"/>
      <c r="H193" s="229">
        <v>5.7999999999999998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154</v>
      </c>
      <c r="AU193" s="235" t="s">
        <v>148</v>
      </c>
      <c r="AV193" s="13" t="s">
        <v>148</v>
      </c>
      <c r="AW193" s="13" t="s">
        <v>33</v>
      </c>
      <c r="AX193" s="13" t="s">
        <v>71</v>
      </c>
      <c r="AY193" s="235" t="s">
        <v>140</v>
      </c>
    </row>
    <row r="194" s="13" customFormat="1">
      <c r="A194" s="13"/>
      <c r="B194" s="225"/>
      <c r="C194" s="226"/>
      <c r="D194" s="218" t="s">
        <v>154</v>
      </c>
      <c r="E194" s="227" t="s">
        <v>19</v>
      </c>
      <c r="F194" s="228" t="s">
        <v>871</v>
      </c>
      <c r="G194" s="226"/>
      <c r="H194" s="229">
        <v>16.199999999999999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154</v>
      </c>
      <c r="AU194" s="235" t="s">
        <v>148</v>
      </c>
      <c r="AV194" s="13" t="s">
        <v>148</v>
      </c>
      <c r="AW194" s="13" t="s">
        <v>33</v>
      </c>
      <c r="AX194" s="13" t="s">
        <v>71</v>
      </c>
      <c r="AY194" s="235" t="s">
        <v>140</v>
      </c>
    </row>
    <row r="195" s="13" customFormat="1">
      <c r="A195" s="13"/>
      <c r="B195" s="225"/>
      <c r="C195" s="226"/>
      <c r="D195" s="218" t="s">
        <v>154</v>
      </c>
      <c r="E195" s="227" t="s">
        <v>19</v>
      </c>
      <c r="F195" s="228" t="s">
        <v>872</v>
      </c>
      <c r="G195" s="226"/>
      <c r="H195" s="229">
        <v>4.5499999999999998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154</v>
      </c>
      <c r="AU195" s="235" t="s">
        <v>148</v>
      </c>
      <c r="AV195" s="13" t="s">
        <v>148</v>
      </c>
      <c r="AW195" s="13" t="s">
        <v>33</v>
      </c>
      <c r="AX195" s="13" t="s">
        <v>71</v>
      </c>
      <c r="AY195" s="235" t="s">
        <v>140</v>
      </c>
    </row>
    <row r="196" s="13" customFormat="1">
      <c r="A196" s="13"/>
      <c r="B196" s="225"/>
      <c r="C196" s="226"/>
      <c r="D196" s="218" t="s">
        <v>154</v>
      </c>
      <c r="E196" s="227" t="s">
        <v>19</v>
      </c>
      <c r="F196" s="228" t="s">
        <v>873</v>
      </c>
      <c r="G196" s="226"/>
      <c r="H196" s="229">
        <v>4.6500000000000004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154</v>
      </c>
      <c r="AU196" s="235" t="s">
        <v>148</v>
      </c>
      <c r="AV196" s="13" t="s">
        <v>148</v>
      </c>
      <c r="AW196" s="13" t="s">
        <v>33</v>
      </c>
      <c r="AX196" s="13" t="s">
        <v>71</v>
      </c>
      <c r="AY196" s="235" t="s">
        <v>140</v>
      </c>
    </row>
    <row r="197" s="13" customFormat="1">
      <c r="A197" s="13"/>
      <c r="B197" s="225"/>
      <c r="C197" s="226"/>
      <c r="D197" s="218" t="s">
        <v>154</v>
      </c>
      <c r="E197" s="227" t="s">
        <v>19</v>
      </c>
      <c r="F197" s="228" t="s">
        <v>874</v>
      </c>
      <c r="G197" s="226"/>
      <c r="H197" s="229">
        <v>3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154</v>
      </c>
      <c r="AU197" s="235" t="s">
        <v>148</v>
      </c>
      <c r="AV197" s="13" t="s">
        <v>148</v>
      </c>
      <c r="AW197" s="13" t="s">
        <v>33</v>
      </c>
      <c r="AX197" s="13" t="s">
        <v>71</v>
      </c>
      <c r="AY197" s="235" t="s">
        <v>140</v>
      </c>
    </row>
    <row r="198" s="13" customFormat="1">
      <c r="A198" s="13"/>
      <c r="B198" s="225"/>
      <c r="C198" s="226"/>
      <c r="D198" s="218" t="s">
        <v>154</v>
      </c>
      <c r="E198" s="227" t="s">
        <v>19</v>
      </c>
      <c r="F198" s="228" t="s">
        <v>853</v>
      </c>
      <c r="G198" s="226"/>
      <c r="H198" s="229">
        <v>5.4000000000000004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154</v>
      </c>
      <c r="AU198" s="235" t="s">
        <v>148</v>
      </c>
      <c r="AV198" s="13" t="s">
        <v>148</v>
      </c>
      <c r="AW198" s="13" t="s">
        <v>33</v>
      </c>
      <c r="AX198" s="13" t="s">
        <v>71</v>
      </c>
      <c r="AY198" s="235" t="s">
        <v>140</v>
      </c>
    </row>
    <row r="199" s="13" customFormat="1">
      <c r="A199" s="13"/>
      <c r="B199" s="225"/>
      <c r="C199" s="226"/>
      <c r="D199" s="218" t="s">
        <v>154</v>
      </c>
      <c r="E199" s="227" t="s">
        <v>19</v>
      </c>
      <c r="F199" s="228" t="s">
        <v>875</v>
      </c>
      <c r="G199" s="226"/>
      <c r="H199" s="229">
        <v>4.6500000000000004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154</v>
      </c>
      <c r="AU199" s="235" t="s">
        <v>148</v>
      </c>
      <c r="AV199" s="13" t="s">
        <v>148</v>
      </c>
      <c r="AW199" s="13" t="s">
        <v>33</v>
      </c>
      <c r="AX199" s="13" t="s">
        <v>71</v>
      </c>
      <c r="AY199" s="235" t="s">
        <v>140</v>
      </c>
    </row>
    <row r="200" s="13" customFormat="1">
      <c r="A200" s="13"/>
      <c r="B200" s="225"/>
      <c r="C200" s="226"/>
      <c r="D200" s="218" t="s">
        <v>154</v>
      </c>
      <c r="E200" s="227" t="s">
        <v>19</v>
      </c>
      <c r="F200" s="228" t="s">
        <v>876</v>
      </c>
      <c r="G200" s="226"/>
      <c r="H200" s="229">
        <v>3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154</v>
      </c>
      <c r="AU200" s="235" t="s">
        <v>148</v>
      </c>
      <c r="AV200" s="13" t="s">
        <v>148</v>
      </c>
      <c r="AW200" s="13" t="s">
        <v>33</v>
      </c>
      <c r="AX200" s="13" t="s">
        <v>71</v>
      </c>
      <c r="AY200" s="235" t="s">
        <v>140</v>
      </c>
    </row>
    <row r="201" s="13" customFormat="1">
      <c r="A201" s="13"/>
      <c r="B201" s="225"/>
      <c r="C201" s="226"/>
      <c r="D201" s="218" t="s">
        <v>154</v>
      </c>
      <c r="E201" s="227" t="s">
        <v>19</v>
      </c>
      <c r="F201" s="228" t="s">
        <v>874</v>
      </c>
      <c r="G201" s="226"/>
      <c r="H201" s="229">
        <v>3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154</v>
      </c>
      <c r="AU201" s="235" t="s">
        <v>148</v>
      </c>
      <c r="AV201" s="13" t="s">
        <v>148</v>
      </c>
      <c r="AW201" s="13" t="s">
        <v>33</v>
      </c>
      <c r="AX201" s="13" t="s">
        <v>71</v>
      </c>
      <c r="AY201" s="235" t="s">
        <v>140</v>
      </c>
    </row>
    <row r="202" s="13" customFormat="1">
      <c r="A202" s="13"/>
      <c r="B202" s="225"/>
      <c r="C202" s="226"/>
      <c r="D202" s="218" t="s">
        <v>154</v>
      </c>
      <c r="E202" s="227" t="s">
        <v>19</v>
      </c>
      <c r="F202" s="228" t="s">
        <v>877</v>
      </c>
      <c r="G202" s="226"/>
      <c r="H202" s="229">
        <v>3.5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154</v>
      </c>
      <c r="AU202" s="235" t="s">
        <v>148</v>
      </c>
      <c r="AV202" s="13" t="s">
        <v>148</v>
      </c>
      <c r="AW202" s="13" t="s">
        <v>33</v>
      </c>
      <c r="AX202" s="13" t="s">
        <v>71</v>
      </c>
      <c r="AY202" s="235" t="s">
        <v>140</v>
      </c>
    </row>
    <row r="203" s="13" customFormat="1">
      <c r="A203" s="13"/>
      <c r="B203" s="225"/>
      <c r="C203" s="226"/>
      <c r="D203" s="218" t="s">
        <v>154</v>
      </c>
      <c r="E203" s="227" t="s">
        <v>19</v>
      </c>
      <c r="F203" s="228" t="s">
        <v>878</v>
      </c>
      <c r="G203" s="226"/>
      <c r="H203" s="229">
        <v>4.2000000000000002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154</v>
      </c>
      <c r="AU203" s="235" t="s">
        <v>148</v>
      </c>
      <c r="AV203" s="13" t="s">
        <v>148</v>
      </c>
      <c r="AW203" s="13" t="s">
        <v>33</v>
      </c>
      <c r="AX203" s="13" t="s">
        <v>71</v>
      </c>
      <c r="AY203" s="235" t="s">
        <v>140</v>
      </c>
    </row>
    <row r="204" s="13" customFormat="1">
      <c r="A204" s="13"/>
      <c r="B204" s="225"/>
      <c r="C204" s="226"/>
      <c r="D204" s="218" t="s">
        <v>154</v>
      </c>
      <c r="E204" s="227" t="s">
        <v>19</v>
      </c>
      <c r="F204" s="228" t="s">
        <v>879</v>
      </c>
      <c r="G204" s="226"/>
      <c r="H204" s="229">
        <v>16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154</v>
      </c>
      <c r="AU204" s="235" t="s">
        <v>148</v>
      </c>
      <c r="AV204" s="13" t="s">
        <v>148</v>
      </c>
      <c r="AW204" s="13" t="s">
        <v>33</v>
      </c>
      <c r="AX204" s="13" t="s">
        <v>71</v>
      </c>
      <c r="AY204" s="235" t="s">
        <v>140</v>
      </c>
    </row>
    <row r="205" s="13" customFormat="1">
      <c r="A205" s="13"/>
      <c r="B205" s="225"/>
      <c r="C205" s="226"/>
      <c r="D205" s="218" t="s">
        <v>154</v>
      </c>
      <c r="E205" s="227" t="s">
        <v>19</v>
      </c>
      <c r="F205" s="228" t="s">
        <v>880</v>
      </c>
      <c r="G205" s="226"/>
      <c r="H205" s="229">
        <v>1.55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154</v>
      </c>
      <c r="AU205" s="235" t="s">
        <v>148</v>
      </c>
      <c r="AV205" s="13" t="s">
        <v>148</v>
      </c>
      <c r="AW205" s="13" t="s">
        <v>33</v>
      </c>
      <c r="AX205" s="13" t="s">
        <v>71</v>
      </c>
      <c r="AY205" s="235" t="s">
        <v>140</v>
      </c>
    </row>
    <row r="206" s="13" customFormat="1">
      <c r="A206" s="13"/>
      <c r="B206" s="225"/>
      <c r="C206" s="226"/>
      <c r="D206" s="218" t="s">
        <v>154</v>
      </c>
      <c r="E206" s="227" t="s">
        <v>19</v>
      </c>
      <c r="F206" s="228" t="s">
        <v>881</v>
      </c>
      <c r="G206" s="226"/>
      <c r="H206" s="229">
        <v>2.5499999999999998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154</v>
      </c>
      <c r="AU206" s="235" t="s">
        <v>148</v>
      </c>
      <c r="AV206" s="13" t="s">
        <v>148</v>
      </c>
      <c r="AW206" s="13" t="s">
        <v>33</v>
      </c>
      <c r="AX206" s="13" t="s">
        <v>71</v>
      </c>
      <c r="AY206" s="235" t="s">
        <v>140</v>
      </c>
    </row>
    <row r="207" s="13" customFormat="1">
      <c r="A207" s="13"/>
      <c r="B207" s="225"/>
      <c r="C207" s="226"/>
      <c r="D207" s="218" t="s">
        <v>154</v>
      </c>
      <c r="E207" s="227" t="s">
        <v>19</v>
      </c>
      <c r="F207" s="228" t="s">
        <v>882</v>
      </c>
      <c r="G207" s="226"/>
      <c r="H207" s="229">
        <v>18.699999999999999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154</v>
      </c>
      <c r="AU207" s="235" t="s">
        <v>148</v>
      </c>
      <c r="AV207" s="13" t="s">
        <v>148</v>
      </c>
      <c r="AW207" s="13" t="s">
        <v>33</v>
      </c>
      <c r="AX207" s="13" t="s">
        <v>71</v>
      </c>
      <c r="AY207" s="235" t="s">
        <v>140</v>
      </c>
    </row>
    <row r="208" s="13" customFormat="1">
      <c r="A208" s="13"/>
      <c r="B208" s="225"/>
      <c r="C208" s="226"/>
      <c r="D208" s="218" t="s">
        <v>154</v>
      </c>
      <c r="E208" s="227" t="s">
        <v>19</v>
      </c>
      <c r="F208" s="228" t="s">
        <v>883</v>
      </c>
      <c r="G208" s="226"/>
      <c r="H208" s="229">
        <v>1.3500000000000001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154</v>
      </c>
      <c r="AU208" s="235" t="s">
        <v>148</v>
      </c>
      <c r="AV208" s="13" t="s">
        <v>148</v>
      </c>
      <c r="AW208" s="13" t="s">
        <v>33</v>
      </c>
      <c r="AX208" s="13" t="s">
        <v>71</v>
      </c>
      <c r="AY208" s="235" t="s">
        <v>140</v>
      </c>
    </row>
    <row r="209" s="13" customFormat="1">
      <c r="A209" s="13"/>
      <c r="B209" s="225"/>
      <c r="C209" s="226"/>
      <c r="D209" s="218" t="s">
        <v>154</v>
      </c>
      <c r="E209" s="227" t="s">
        <v>19</v>
      </c>
      <c r="F209" s="228" t="s">
        <v>884</v>
      </c>
      <c r="G209" s="226"/>
      <c r="H209" s="229">
        <v>1.3999999999999999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154</v>
      </c>
      <c r="AU209" s="235" t="s">
        <v>148</v>
      </c>
      <c r="AV209" s="13" t="s">
        <v>148</v>
      </c>
      <c r="AW209" s="13" t="s">
        <v>33</v>
      </c>
      <c r="AX209" s="13" t="s">
        <v>71</v>
      </c>
      <c r="AY209" s="235" t="s">
        <v>140</v>
      </c>
    </row>
    <row r="210" s="13" customFormat="1">
      <c r="A210" s="13"/>
      <c r="B210" s="225"/>
      <c r="C210" s="226"/>
      <c r="D210" s="218" t="s">
        <v>154</v>
      </c>
      <c r="E210" s="227" t="s">
        <v>19</v>
      </c>
      <c r="F210" s="228" t="s">
        <v>880</v>
      </c>
      <c r="G210" s="226"/>
      <c r="H210" s="229">
        <v>1.55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154</v>
      </c>
      <c r="AU210" s="235" t="s">
        <v>148</v>
      </c>
      <c r="AV210" s="13" t="s">
        <v>148</v>
      </c>
      <c r="AW210" s="13" t="s">
        <v>33</v>
      </c>
      <c r="AX210" s="13" t="s">
        <v>71</v>
      </c>
      <c r="AY210" s="235" t="s">
        <v>140</v>
      </c>
    </row>
    <row r="211" s="13" customFormat="1">
      <c r="A211" s="13"/>
      <c r="B211" s="225"/>
      <c r="C211" s="226"/>
      <c r="D211" s="218" t="s">
        <v>154</v>
      </c>
      <c r="E211" s="227" t="s">
        <v>19</v>
      </c>
      <c r="F211" s="228" t="s">
        <v>885</v>
      </c>
      <c r="G211" s="226"/>
      <c r="H211" s="229">
        <v>1.8999999999999999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154</v>
      </c>
      <c r="AU211" s="235" t="s">
        <v>148</v>
      </c>
      <c r="AV211" s="13" t="s">
        <v>148</v>
      </c>
      <c r="AW211" s="13" t="s">
        <v>33</v>
      </c>
      <c r="AX211" s="13" t="s">
        <v>71</v>
      </c>
      <c r="AY211" s="235" t="s">
        <v>140</v>
      </c>
    </row>
    <row r="212" s="13" customFormat="1">
      <c r="A212" s="13"/>
      <c r="B212" s="225"/>
      <c r="C212" s="226"/>
      <c r="D212" s="218" t="s">
        <v>154</v>
      </c>
      <c r="E212" s="227" t="s">
        <v>19</v>
      </c>
      <c r="F212" s="228" t="s">
        <v>886</v>
      </c>
      <c r="G212" s="226"/>
      <c r="H212" s="229">
        <v>3.6000000000000001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154</v>
      </c>
      <c r="AU212" s="235" t="s">
        <v>148</v>
      </c>
      <c r="AV212" s="13" t="s">
        <v>148</v>
      </c>
      <c r="AW212" s="13" t="s">
        <v>33</v>
      </c>
      <c r="AX212" s="13" t="s">
        <v>71</v>
      </c>
      <c r="AY212" s="235" t="s">
        <v>140</v>
      </c>
    </row>
    <row r="213" s="13" customFormat="1">
      <c r="A213" s="13"/>
      <c r="B213" s="225"/>
      <c r="C213" s="226"/>
      <c r="D213" s="218" t="s">
        <v>154</v>
      </c>
      <c r="E213" s="227" t="s">
        <v>19</v>
      </c>
      <c r="F213" s="228" t="s">
        <v>853</v>
      </c>
      <c r="G213" s="226"/>
      <c r="H213" s="229">
        <v>5.4000000000000004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154</v>
      </c>
      <c r="AU213" s="235" t="s">
        <v>148</v>
      </c>
      <c r="AV213" s="13" t="s">
        <v>148</v>
      </c>
      <c r="AW213" s="13" t="s">
        <v>33</v>
      </c>
      <c r="AX213" s="13" t="s">
        <v>71</v>
      </c>
      <c r="AY213" s="235" t="s">
        <v>140</v>
      </c>
    </row>
    <row r="214" s="13" customFormat="1">
      <c r="A214" s="13"/>
      <c r="B214" s="225"/>
      <c r="C214" s="226"/>
      <c r="D214" s="218" t="s">
        <v>154</v>
      </c>
      <c r="E214" s="227" t="s">
        <v>19</v>
      </c>
      <c r="F214" s="228" t="s">
        <v>887</v>
      </c>
      <c r="G214" s="226"/>
      <c r="H214" s="229">
        <v>8.4000000000000004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154</v>
      </c>
      <c r="AU214" s="235" t="s">
        <v>148</v>
      </c>
      <c r="AV214" s="13" t="s">
        <v>148</v>
      </c>
      <c r="AW214" s="13" t="s">
        <v>33</v>
      </c>
      <c r="AX214" s="13" t="s">
        <v>71</v>
      </c>
      <c r="AY214" s="235" t="s">
        <v>140</v>
      </c>
    </row>
    <row r="215" s="13" customFormat="1">
      <c r="A215" s="13"/>
      <c r="B215" s="225"/>
      <c r="C215" s="226"/>
      <c r="D215" s="218" t="s">
        <v>154</v>
      </c>
      <c r="E215" s="227" t="s">
        <v>19</v>
      </c>
      <c r="F215" s="228" t="s">
        <v>856</v>
      </c>
      <c r="G215" s="226"/>
      <c r="H215" s="229">
        <v>8.9000000000000004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154</v>
      </c>
      <c r="AU215" s="235" t="s">
        <v>148</v>
      </c>
      <c r="AV215" s="13" t="s">
        <v>148</v>
      </c>
      <c r="AW215" s="13" t="s">
        <v>33</v>
      </c>
      <c r="AX215" s="13" t="s">
        <v>71</v>
      </c>
      <c r="AY215" s="235" t="s">
        <v>140</v>
      </c>
    </row>
    <row r="216" s="13" customFormat="1">
      <c r="A216" s="13"/>
      <c r="B216" s="225"/>
      <c r="C216" s="226"/>
      <c r="D216" s="218" t="s">
        <v>154</v>
      </c>
      <c r="E216" s="227" t="s">
        <v>19</v>
      </c>
      <c r="F216" s="228" t="s">
        <v>888</v>
      </c>
      <c r="G216" s="226"/>
      <c r="H216" s="229">
        <v>18.600000000000001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154</v>
      </c>
      <c r="AU216" s="235" t="s">
        <v>148</v>
      </c>
      <c r="AV216" s="13" t="s">
        <v>148</v>
      </c>
      <c r="AW216" s="13" t="s">
        <v>33</v>
      </c>
      <c r="AX216" s="13" t="s">
        <v>71</v>
      </c>
      <c r="AY216" s="235" t="s">
        <v>140</v>
      </c>
    </row>
    <row r="217" s="15" customFormat="1">
      <c r="A217" s="15"/>
      <c r="B217" s="246"/>
      <c r="C217" s="247"/>
      <c r="D217" s="218" t="s">
        <v>154</v>
      </c>
      <c r="E217" s="248" t="s">
        <v>19</v>
      </c>
      <c r="F217" s="249" t="s">
        <v>180</v>
      </c>
      <c r="G217" s="247"/>
      <c r="H217" s="250">
        <v>519.04999999999995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6" t="s">
        <v>154</v>
      </c>
      <c r="AU217" s="256" t="s">
        <v>148</v>
      </c>
      <c r="AV217" s="15" t="s">
        <v>147</v>
      </c>
      <c r="AW217" s="15" t="s">
        <v>33</v>
      </c>
      <c r="AX217" s="15" t="s">
        <v>79</v>
      </c>
      <c r="AY217" s="256" t="s">
        <v>140</v>
      </c>
    </row>
    <row r="218" s="2" customFormat="1" ht="21.75" customHeight="1">
      <c r="A218" s="39"/>
      <c r="B218" s="40"/>
      <c r="C218" s="260" t="s">
        <v>292</v>
      </c>
      <c r="D218" s="260" t="s">
        <v>527</v>
      </c>
      <c r="E218" s="261" t="s">
        <v>889</v>
      </c>
      <c r="F218" s="262" t="s">
        <v>890</v>
      </c>
      <c r="G218" s="263" t="s">
        <v>166</v>
      </c>
      <c r="H218" s="264">
        <v>12.025</v>
      </c>
      <c r="I218" s="265"/>
      <c r="J218" s="266">
        <f>ROUND(I218*H218,2)</f>
        <v>0</v>
      </c>
      <c r="K218" s="262" t="s">
        <v>146</v>
      </c>
      <c r="L218" s="267"/>
      <c r="M218" s="268" t="s">
        <v>19</v>
      </c>
      <c r="N218" s="269" t="s">
        <v>43</v>
      </c>
      <c r="O218" s="85"/>
      <c r="P218" s="214">
        <f>O218*H218</f>
        <v>0</v>
      </c>
      <c r="Q218" s="214">
        <v>0.55000000000000004</v>
      </c>
      <c r="R218" s="214">
        <f>Q218*H218</f>
        <v>6.6137500000000005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394</v>
      </c>
      <c r="AT218" s="216" t="s">
        <v>527</v>
      </c>
      <c r="AU218" s="216" t="s">
        <v>148</v>
      </c>
      <c r="AY218" s="18" t="s">
        <v>140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148</v>
      </c>
      <c r="BK218" s="217">
        <f>ROUND(I218*H218,2)</f>
        <v>0</v>
      </c>
      <c r="BL218" s="18" t="s">
        <v>276</v>
      </c>
      <c r="BM218" s="216" t="s">
        <v>891</v>
      </c>
    </row>
    <row r="219" s="2" customFormat="1">
      <c r="A219" s="39"/>
      <c r="B219" s="40"/>
      <c r="C219" s="41"/>
      <c r="D219" s="218" t="s">
        <v>150</v>
      </c>
      <c r="E219" s="41"/>
      <c r="F219" s="219" t="s">
        <v>890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150</v>
      </c>
      <c r="AU219" s="18" t="s">
        <v>148</v>
      </c>
    </row>
    <row r="220" s="2" customFormat="1">
      <c r="A220" s="39"/>
      <c r="B220" s="40"/>
      <c r="C220" s="41"/>
      <c r="D220" s="223" t="s">
        <v>152</v>
      </c>
      <c r="E220" s="41"/>
      <c r="F220" s="224" t="s">
        <v>892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152</v>
      </c>
      <c r="AU220" s="18" t="s">
        <v>148</v>
      </c>
    </row>
    <row r="221" s="13" customFormat="1">
      <c r="A221" s="13"/>
      <c r="B221" s="225"/>
      <c r="C221" s="226"/>
      <c r="D221" s="218" t="s">
        <v>154</v>
      </c>
      <c r="E221" s="227" t="s">
        <v>19</v>
      </c>
      <c r="F221" s="228" t="s">
        <v>893</v>
      </c>
      <c r="G221" s="226"/>
      <c r="H221" s="229">
        <v>9.6199999999999992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154</v>
      </c>
      <c r="AU221" s="235" t="s">
        <v>148</v>
      </c>
      <c r="AV221" s="13" t="s">
        <v>148</v>
      </c>
      <c r="AW221" s="13" t="s">
        <v>33</v>
      </c>
      <c r="AX221" s="13" t="s">
        <v>79</v>
      </c>
      <c r="AY221" s="235" t="s">
        <v>140</v>
      </c>
    </row>
    <row r="222" s="13" customFormat="1">
      <c r="A222" s="13"/>
      <c r="B222" s="225"/>
      <c r="C222" s="226"/>
      <c r="D222" s="218" t="s">
        <v>154</v>
      </c>
      <c r="E222" s="226"/>
      <c r="F222" s="228" t="s">
        <v>894</v>
      </c>
      <c r="G222" s="226"/>
      <c r="H222" s="229">
        <v>12.025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154</v>
      </c>
      <c r="AU222" s="235" t="s">
        <v>148</v>
      </c>
      <c r="AV222" s="13" t="s">
        <v>148</v>
      </c>
      <c r="AW222" s="13" t="s">
        <v>4</v>
      </c>
      <c r="AX222" s="13" t="s">
        <v>79</v>
      </c>
      <c r="AY222" s="235" t="s">
        <v>140</v>
      </c>
    </row>
    <row r="223" s="2" customFormat="1" ht="33" customHeight="1">
      <c r="A223" s="39"/>
      <c r="B223" s="40"/>
      <c r="C223" s="205" t="s">
        <v>299</v>
      </c>
      <c r="D223" s="205" t="s">
        <v>142</v>
      </c>
      <c r="E223" s="206" t="s">
        <v>895</v>
      </c>
      <c r="F223" s="207" t="s">
        <v>896</v>
      </c>
      <c r="G223" s="208" t="s">
        <v>200</v>
      </c>
      <c r="H223" s="209">
        <v>130.5</v>
      </c>
      <c r="I223" s="210"/>
      <c r="J223" s="211">
        <f>ROUND(I223*H223,2)</f>
        <v>0</v>
      </c>
      <c r="K223" s="207" t="s">
        <v>146</v>
      </c>
      <c r="L223" s="45"/>
      <c r="M223" s="212" t="s">
        <v>19</v>
      </c>
      <c r="N223" s="213" t="s">
        <v>43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276</v>
      </c>
      <c r="AT223" s="216" t="s">
        <v>142</v>
      </c>
      <c r="AU223" s="216" t="s">
        <v>148</v>
      </c>
      <c r="AY223" s="18" t="s">
        <v>140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148</v>
      </c>
      <c r="BK223" s="217">
        <f>ROUND(I223*H223,2)</f>
        <v>0</v>
      </c>
      <c r="BL223" s="18" t="s">
        <v>276</v>
      </c>
      <c r="BM223" s="216" t="s">
        <v>897</v>
      </c>
    </row>
    <row r="224" s="2" customFormat="1">
      <c r="A224" s="39"/>
      <c r="B224" s="40"/>
      <c r="C224" s="41"/>
      <c r="D224" s="218" t="s">
        <v>150</v>
      </c>
      <c r="E224" s="41"/>
      <c r="F224" s="219" t="s">
        <v>898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150</v>
      </c>
      <c r="AU224" s="18" t="s">
        <v>148</v>
      </c>
    </row>
    <row r="225" s="2" customFormat="1">
      <c r="A225" s="39"/>
      <c r="B225" s="40"/>
      <c r="C225" s="41"/>
      <c r="D225" s="223" t="s">
        <v>152</v>
      </c>
      <c r="E225" s="41"/>
      <c r="F225" s="224" t="s">
        <v>899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152</v>
      </c>
      <c r="AU225" s="18" t="s">
        <v>148</v>
      </c>
    </row>
    <row r="226" s="13" customFormat="1">
      <c r="A226" s="13"/>
      <c r="B226" s="225"/>
      <c r="C226" s="226"/>
      <c r="D226" s="218" t="s">
        <v>154</v>
      </c>
      <c r="E226" s="227" t="s">
        <v>19</v>
      </c>
      <c r="F226" s="228" t="s">
        <v>900</v>
      </c>
      <c r="G226" s="226"/>
      <c r="H226" s="229">
        <v>6.4000000000000004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154</v>
      </c>
      <c r="AU226" s="235" t="s">
        <v>148</v>
      </c>
      <c r="AV226" s="13" t="s">
        <v>148</v>
      </c>
      <c r="AW226" s="13" t="s">
        <v>33</v>
      </c>
      <c r="AX226" s="13" t="s">
        <v>71</v>
      </c>
      <c r="AY226" s="235" t="s">
        <v>140</v>
      </c>
    </row>
    <row r="227" s="13" customFormat="1">
      <c r="A227" s="13"/>
      <c r="B227" s="225"/>
      <c r="C227" s="226"/>
      <c r="D227" s="218" t="s">
        <v>154</v>
      </c>
      <c r="E227" s="227" t="s">
        <v>19</v>
      </c>
      <c r="F227" s="228" t="s">
        <v>901</v>
      </c>
      <c r="G227" s="226"/>
      <c r="H227" s="229">
        <v>8.3000000000000007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154</v>
      </c>
      <c r="AU227" s="235" t="s">
        <v>148</v>
      </c>
      <c r="AV227" s="13" t="s">
        <v>148</v>
      </c>
      <c r="AW227" s="13" t="s">
        <v>33</v>
      </c>
      <c r="AX227" s="13" t="s">
        <v>71</v>
      </c>
      <c r="AY227" s="235" t="s">
        <v>140</v>
      </c>
    </row>
    <row r="228" s="13" customFormat="1">
      <c r="A228" s="13"/>
      <c r="B228" s="225"/>
      <c r="C228" s="226"/>
      <c r="D228" s="218" t="s">
        <v>154</v>
      </c>
      <c r="E228" s="227" t="s">
        <v>19</v>
      </c>
      <c r="F228" s="228" t="s">
        <v>902</v>
      </c>
      <c r="G228" s="226"/>
      <c r="H228" s="229">
        <v>14.9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154</v>
      </c>
      <c r="AU228" s="235" t="s">
        <v>148</v>
      </c>
      <c r="AV228" s="13" t="s">
        <v>148</v>
      </c>
      <c r="AW228" s="13" t="s">
        <v>33</v>
      </c>
      <c r="AX228" s="13" t="s">
        <v>71</v>
      </c>
      <c r="AY228" s="235" t="s">
        <v>140</v>
      </c>
    </row>
    <row r="229" s="13" customFormat="1">
      <c r="A229" s="13"/>
      <c r="B229" s="225"/>
      <c r="C229" s="226"/>
      <c r="D229" s="218" t="s">
        <v>154</v>
      </c>
      <c r="E229" s="227" t="s">
        <v>19</v>
      </c>
      <c r="F229" s="228" t="s">
        <v>903</v>
      </c>
      <c r="G229" s="226"/>
      <c r="H229" s="229">
        <v>16.399999999999999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154</v>
      </c>
      <c r="AU229" s="235" t="s">
        <v>148</v>
      </c>
      <c r="AV229" s="13" t="s">
        <v>148</v>
      </c>
      <c r="AW229" s="13" t="s">
        <v>33</v>
      </c>
      <c r="AX229" s="13" t="s">
        <v>71</v>
      </c>
      <c r="AY229" s="235" t="s">
        <v>140</v>
      </c>
    </row>
    <row r="230" s="13" customFormat="1">
      <c r="A230" s="13"/>
      <c r="B230" s="225"/>
      <c r="C230" s="226"/>
      <c r="D230" s="218" t="s">
        <v>154</v>
      </c>
      <c r="E230" s="227" t="s">
        <v>19</v>
      </c>
      <c r="F230" s="228" t="s">
        <v>904</v>
      </c>
      <c r="G230" s="226"/>
      <c r="H230" s="229">
        <v>5.2999999999999998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154</v>
      </c>
      <c r="AU230" s="235" t="s">
        <v>148</v>
      </c>
      <c r="AV230" s="13" t="s">
        <v>148</v>
      </c>
      <c r="AW230" s="13" t="s">
        <v>33</v>
      </c>
      <c r="AX230" s="13" t="s">
        <v>71</v>
      </c>
      <c r="AY230" s="235" t="s">
        <v>140</v>
      </c>
    </row>
    <row r="231" s="13" customFormat="1">
      <c r="A231" s="13"/>
      <c r="B231" s="225"/>
      <c r="C231" s="226"/>
      <c r="D231" s="218" t="s">
        <v>154</v>
      </c>
      <c r="E231" s="227" t="s">
        <v>19</v>
      </c>
      <c r="F231" s="228" t="s">
        <v>905</v>
      </c>
      <c r="G231" s="226"/>
      <c r="H231" s="229">
        <v>26.600000000000001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154</v>
      </c>
      <c r="AU231" s="235" t="s">
        <v>148</v>
      </c>
      <c r="AV231" s="13" t="s">
        <v>148</v>
      </c>
      <c r="AW231" s="13" t="s">
        <v>33</v>
      </c>
      <c r="AX231" s="13" t="s">
        <v>71</v>
      </c>
      <c r="AY231" s="235" t="s">
        <v>140</v>
      </c>
    </row>
    <row r="232" s="13" customFormat="1">
      <c r="A232" s="13"/>
      <c r="B232" s="225"/>
      <c r="C232" s="226"/>
      <c r="D232" s="218" t="s">
        <v>154</v>
      </c>
      <c r="E232" s="227" t="s">
        <v>19</v>
      </c>
      <c r="F232" s="228" t="s">
        <v>906</v>
      </c>
      <c r="G232" s="226"/>
      <c r="H232" s="229">
        <v>1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154</v>
      </c>
      <c r="AU232" s="235" t="s">
        <v>148</v>
      </c>
      <c r="AV232" s="13" t="s">
        <v>148</v>
      </c>
      <c r="AW232" s="13" t="s">
        <v>33</v>
      </c>
      <c r="AX232" s="13" t="s">
        <v>71</v>
      </c>
      <c r="AY232" s="235" t="s">
        <v>140</v>
      </c>
    </row>
    <row r="233" s="13" customFormat="1">
      <c r="A233" s="13"/>
      <c r="B233" s="225"/>
      <c r="C233" s="226"/>
      <c r="D233" s="218" t="s">
        <v>154</v>
      </c>
      <c r="E233" s="227" t="s">
        <v>19</v>
      </c>
      <c r="F233" s="228" t="s">
        <v>907</v>
      </c>
      <c r="G233" s="226"/>
      <c r="H233" s="229">
        <v>16.800000000000001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154</v>
      </c>
      <c r="AU233" s="235" t="s">
        <v>148</v>
      </c>
      <c r="AV233" s="13" t="s">
        <v>148</v>
      </c>
      <c r="AW233" s="13" t="s">
        <v>33</v>
      </c>
      <c r="AX233" s="13" t="s">
        <v>71</v>
      </c>
      <c r="AY233" s="235" t="s">
        <v>140</v>
      </c>
    </row>
    <row r="234" s="13" customFormat="1">
      <c r="A234" s="13"/>
      <c r="B234" s="225"/>
      <c r="C234" s="226"/>
      <c r="D234" s="218" t="s">
        <v>154</v>
      </c>
      <c r="E234" s="227" t="s">
        <v>19</v>
      </c>
      <c r="F234" s="228" t="s">
        <v>908</v>
      </c>
      <c r="G234" s="226"/>
      <c r="H234" s="229">
        <v>34.799999999999997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154</v>
      </c>
      <c r="AU234" s="235" t="s">
        <v>148</v>
      </c>
      <c r="AV234" s="13" t="s">
        <v>148</v>
      </c>
      <c r="AW234" s="13" t="s">
        <v>33</v>
      </c>
      <c r="AX234" s="13" t="s">
        <v>71</v>
      </c>
      <c r="AY234" s="235" t="s">
        <v>140</v>
      </c>
    </row>
    <row r="235" s="15" customFormat="1">
      <c r="A235" s="15"/>
      <c r="B235" s="246"/>
      <c r="C235" s="247"/>
      <c r="D235" s="218" t="s">
        <v>154</v>
      </c>
      <c r="E235" s="248" t="s">
        <v>19</v>
      </c>
      <c r="F235" s="249" t="s">
        <v>180</v>
      </c>
      <c r="G235" s="247"/>
      <c r="H235" s="250">
        <v>130.5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6" t="s">
        <v>154</v>
      </c>
      <c r="AU235" s="256" t="s">
        <v>148</v>
      </c>
      <c r="AV235" s="15" t="s">
        <v>147</v>
      </c>
      <c r="AW235" s="15" t="s">
        <v>33</v>
      </c>
      <c r="AX235" s="15" t="s">
        <v>79</v>
      </c>
      <c r="AY235" s="256" t="s">
        <v>140</v>
      </c>
    </row>
    <row r="236" s="2" customFormat="1" ht="21.75" customHeight="1">
      <c r="A236" s="39"/>
      <c r="B236" s="40"/>
      <c r="C236" s="260" t="s">
        <v>305</v>
      </c>
      <c r="D236" s="260" t="s">
        <v>527</v>
      </c>
      <c r="E236" s="261" t="s">
        <v>909</v>
      </c>
      <c r="F236" s="262" t="s">
        <v>910</v>
      </c>
      <c r="G236" s="263" t="s">
        <v>166</v>
      </c>
      <c r="H236" s="264">
        <v>5.3129999999999997</v>
      </c>
      <c r="I236" s="265"/>
      <c r="J236" s="266">
        <f>ROUND(I236*H236,2)</f>
        <v>0</v>
      </c>
      <c r="K236" s="262" t="s">
        <v>146</v>
      </c>
      <c r="L236" s="267"/>
      <c r="M236" s="268" t="s">
        <v>19</v>
      </c>
      <c r="N236" s="269" t="s">
        <v>43</v>
      </c>
      <c r="O236" s="85"/>
      <c r="P236" s="214">
        <f>O236*H236</f>
        <v>0</v>
      </c>
      <c r="Q236" s="214">
        <v>0.55000000000000004</v>
      </c>
      <c r="R236" s="214">
        <f>Q236*H236</f>
        <v>2.9221500000000002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394</v>
      </c>
      <c r="AT236" s="216" t="s">
        <v>527</v>
      </c>
      <c r="AU236" s="216" t="s">
        <v>148</v>
      </c>
      <c r="AY236" s="18" t="s">
        <v>140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148</v>
      </c>
      <c r="BK236" s="217">
        <f>ROUND(I236*H236,2)</f>
        <v>0</v>
      </c>
      <c r="BL236" s="18" t="s">
        <v>276</v>
      </c>
      <c r="BM236" s="216" t="s">
        <v>911</v>
      </c>
    </row>
    <row r="237" s="2" customFormat="1">
      <c r="A237" s="39"/>
      <c r="B237" s="40"/>
      <c r="C237" s="41"/>
      <c r="D237" s="218" t="s">
        <v>150</v>
      </c>
      <c r="E237" s="41"/>
      <c r="F237" s="219" t="s">
        <v>910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150</v>
      </c>
      <c r="AU237" s="18" t="s">
        <v>148</v>
      </c>
    </row>
    <row r="238" s="2" customFormat="1">
      <c r="A238" s="39"/>
      <c r="B238" s="40"/>
      <c r="C238" s="41"/>
      <c r="D238" s="223" t="s">
        <v>152</v>
      </c>
      <c r="E238" s="41"/>
      <c r="F238" s="224" t="s">
        <v>912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152</v>
      </c>
      <c r="AU238" s="18" t="s">
        <v>148</v>
      </c>
    </row>
    <row r="239" s="13" customFormat="1">
      <c r="A239" s="13"/>
      <c r="B239" s="225"/>
      <c r="C239" s="226"/>
      <c r="D239" s="218" t="s">
        <v>154</v>
      </c>
      <c r="E239" s="227" t="s">
        <v>19</v>
      </c>
      <c r="F239" s="228" t="s">
        <v>913</v>
      </c>
      <c r="G239" s="226"/>
      <c r="H239" s="229">
        <v>4.25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154</v>
      </c>
      <c r="AU239" s="235" t="s">
        <v>148</v>
      </c>
      <c r="AV239" s="13" t="s">
        <v>148</v>
      </c>
      <c r="AW239" s="13" t="s">
        <v>33</v>
      </c>
      <c r="AX239" s="13" t="s">
        <v>79</v>
      </c>
      <c r="AY239" s="235" t="s">
        <v>140</v>
      </c>
    </row>
    <row r="240" s="13" customFormat="1">
      <c r="A240" s="13"/>
      <c r="B240" s="225"/>
      <c r="C240" s="226"/>
      <c r="D240" s="218" t="s">
        <v>154</v>
      </c>
      <c r="E240" s="226"/>
      <c r="F240" s="228" t="s">
        <v>914</v>
      </c>
      <c r="G240" s="226"/>
      <c r="H240" s="229">
        <v>5.3129999999999997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154</v>
      </c>
      <c r="AU240" s="235" t="s">
        <v>148</v>
      </c>
      <c r="AV240" s="13" t="s">
        <v>148</v>
      </c>
      <c r="AW240" s="13" t="s">
        <v>4</v>
      </c>
      <c r="AX240" s="13" t="s">
        <v>79</v>
      </c>
      <c r="AY240" s="235" t="s">
        <v>140</v>
      </c>
    </row>
    <row r="241" s="2" customFormat="1" ht="24.15" customHeight="1">
      <c r="A241" s="39"/>
      <c r="B241" s="40"/>
      <c r="C241" s="205" t="s">
        <v>7</v>
      </c>
      <c r="D241" s="205" t="s">
        <v>142</v>
      </c>
      <c r="E241" s="206" t="s">
        <v>915</v>
      </c>
      <c r="F241" s="207" t="s">
        <v>916</v>
      </c>
      <c r="G241" s="208" t="s">
        <v>145</v>
      </c>
      <c r="H241" s="209">
        <v>243</v>
      </c>
      <c r="I241" s="210"/>
      <c r="J241" s="211">
        <f>ROUND(I241*H241,2)</f>
        <v>0</v>
      </c>
      <c r="K241" s="207" t="s">
        <v>146</v>
      </c>
      <c r="L241" s="45"/>
      <c r="M241" s="212" t="s">
        <v>19</v>
      </c>
      <c r="N241" s="213" t="s">
        <v>43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276</v>
      </c>
      <c r="AT241" s="216" t="s">
        <v>142</v>
      </c>
      <c r="AU241" s="216" t="s">
        <v>148</v>
      </c>
      <c r="AY241" s="18" t="s">
        <v>140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148</v>
      </c>
      <c r="BK241" s="217">
        <f>ROUND(I241*H241,2)</f>
        <v>0</v>
      </c>
      <c r="BL241" s="18" t="s">
        <v>276</v>
      </c>
      <c r="BM241" s="216" t="s">
        <v>917</v>
      </c>
    </row>
    <row r="242" s="2" customFormat="1">
      <c r="A242" s="39"/>
      <c r="B242" s="40"/>
      <c r="C242" s="41"/>
      <c r="D242" s="218" t="s">
        <v>150</v>
      </c>
      <c r="E242" s="41"/>
      <c r="F242" s="219" t="s">
        <v>918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150</v>
      </c>
      <c r="AU242" s="18" t="s">
        <v>148</v>
      </c>
    </row>
    <row r="243" s="2" customFormat="1">
      <c r="A243" s="39"/>
      <c r="B243" s="40"/>
      <c r="C243" s="41"/>
      <c r="D243" s="223" t="s">
        <v>152</v>
      </c>
      <c r="E243" s="41"/>
      <c r="F243" s="224" t="s">
        <v>919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152</v>
      </c>
      <c r="AU243" s="18" t="s">
        <v>148</v>
      </c>
    </row>
    <row r="244" s="2" customFormat="1" ht="24.15" customHeight="1">
      <c r="A244" s="39"/>
      <c r="B244" s="40"/>
      <c r="C244" s="260" t="s">
        <v>317</v>
      </c>
      <c r="D244" s="260" t="s">
        <v>527</v>
      </c>
      <c r="E244" s="261" t="s">
        <v>920</v>
      </c>
      <c r="F244" s="262" t="s">
        <v>921</v>
      </c>
      <c r="G244" s="263" t="s">
        <v>166</v>
      </c>
      <c r="H244" s="264">
        <v>1.9139999999999999</v>
      </c>
      <c r="I244" s="265"/>
      <c r="J244" s="266">
        <f>ROUND(I244*H244,2)</f>
        <v>0</v>
      </c>
      <c r="K244" s="262" t="s">
        <v>146</v>
      </c>
      <c r="L244" s="267"/>
      <c r="M244" s="268" t="s">
        <v>19</v>
      </c>
      <c r="N244" s="269" t="s">
        <v>43</v>
      </c>
      <c r="O244" s="85"/>
      <c r="P244" s="214">
        <f>O244*H244</f>
        <v>0</v>
      </c>
      <c r="Q244" s="214">
        <v>0.55000000000000004</v>
      </c>
      <c r="R244" s="214">
        <f>Q244*H244</f>
        <v>1.0527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394</v>
      </c>
      <c r="AT244" s="216" t="s">
        <v>527</v>
      </c>
      <c r="AU244" s="216" t="s">
        <v>148</v>
      </c>
      <c r="AY244" s="18" t="s">
        <v>140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148</v>
      </c>
      <c r="BK244" s="217">
        <f>ROUND(I244*H244,2)</f>
        <v>0</v>
      </c>
      <c r="BL244" s="18" t="s">
        <v>276</v>
      </c>
      <c r="BM244" s="216" t="s">
        <v>922</v>
      </c>
    </row>
    <row r="245" s="2" customFormat="1">
      <c r="A245" s="39"/>
      <c r="B245" s="40"/>
      <c r="C245" s="41"/>
      <c r="D245" s="218" t="s">
        <v>150</v>
      </c>
      <c r="E245" s="41"/>
      <c r="F245" s="219" t="s">
        <v>921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150</v>
      </c>
      <c r="AU245" s="18" t="s">
        <v>148</v>
      </c>
    </row>
    <row r="246" s="2" customFormat="1">
      <c r="A246" s="39"/>
      <c r="B246" s="40"/>
      <c r="C246" s="41"/>
      <c r="D246" s="223" t="s">
        <v>152</v>
      </c>
      <c r="E246" s="41"/>
      <c r="F246" s="224" t="s">
        <v>923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152</v>
      </c>
      <c r="AU246" s="18" t="s">
        <v>148</v>
      </c>
    </row>
    <row r="247" s="13" customFormat="1">
      <c r="A247" s="13"/>
      <c r="B247" s="225"/>
      <c r="C247" s="226"/>
      <c r="D247" s="218" t="s">
        <v>154</v>
      </c>
      <c r="E247" s="227" t="s">
        <v>19</v>
      </c>
      <c r="F247" s="228" t="s">
        <v>924</v>
      </c>
      <c r="G247" s="226"/>
      <c r="H247" s="229">
        <v>1.5309999999999999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154</v>
      </c>
      <c r="AU247" s="235" t="s">
        <v>148</v>
      </c>
      <c r="AV247" s="13" t="s">
        <v>148</v>
      </c>
      <c r="AW247" s="13" t="s">
        <v>33</v>
      </c>
      <c r="AX247" s="13" t="s">
        <v>79</v>
      </c>
      <c r="AY247" s="235" t="s">
        <v>140</v>
      </c>
    </row>
    <row r="248" s="13" customFormat="1">
      <c r="A248" s="13"/>
      <c r="B248" s="225"/>
      <c r="C248" s="226"/>
      <c r="D248" s="218" t="s">
        <v>154</v>
      </c>
      <c r="E248" s="226"/>
      <c r="F248" s="228" t="s">
        <v>925</v>
      </c>
      <c r="G248" s="226"/>
      <c r="H248" s="229">
        <v>1.9139999999999999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154</v>
      </c>
      <c r="AU248" s="235" t="s">
        <v>148</v>
      </c>
      <c r="AV248" s="13" t="s">
        <v>148</v>
      </c>
      <c r="AW248" s="13" t="s">
        <v>4</v>
      </c>
      <c r="AX248" s="13" t="s">
        <v>79</v>
      </c>
      <c r="AY248" s="235" t="s">
        <v>140</v>
      </c>
    </row>
    <row r="249" s="2" customFormat="1" ht="16.5" customHeight="1">
      <c r="A249" s="39"/>
      <c r="B249" s="40"/>
      <c r="C249" s="205" t="s">
        <v>327</v>
      </c>
      <c r="D249" s="205" t="s">
        <v>142</v>
      </c>
      <c r="E249" s="206" t="s">
        <v>926</v>
      </c>
      <c r="F249" s="207" t="s">
        <v>927</v>
      </c>
      <c r="G249" s="208" t="s">
        <v>200</v>
      </c>
      <c r="H249" s="209">
        <v>607.5</v>
      </c>
      <c r="I249" s="210"/>
      <c r="J249" s="211">
        <f>ROUND(I249*H249,2)</f>
        <v>0</v>
      </c>
      <c r="K249" s="207" t="s">
        <v>146</v>
      </c>
      <c r="L249" s="45"/>
      <c r="M249" s="212" t="s">
        <v>19</v>
      </c>
      <c r="N249" s="213" t="s">
        <v>43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276</v>
      </c>
      <c r="AT249" s="216" t="s">
        <v>142</v>
      </c>
      <c r="AU249" s="216" t="s">
        <v>148</v>
      </c>
      <c r="AY249" s="18" t="s">
        <v>140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148</v>
      </c>
      <c r="BK249" s="217">
        <f>ROUND(I249*H249,2)</f>
        <v>0</v>
      </c>
      <c r="BL249" s="18" t="s">
        <v>276</v>
      </c>
      <c r="BM249" s="216" t="s">
        <v>928</v>
      </c>
    </row>
    <row r="250" s="2" customFormat="1">
      <c r="A250" s="39"/>
      <c r="B250" s="40"/>
      <c r="C250" s="41"/>
      <c r="D250" s="218" t="s">
        <v>150</v>
      </c>
      <c r="E250" s="41"/>
      <c r="F250" s="219" t="s">
        <v>929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150</v>
      </c>
      <c r="AU250" s="18" t="s">
        <v>148</v>
      </c>
    </row>
    <row r="251" s="2" customFormat="1">
      <c r="A251" s="39"/>
      <c r="B251" s="40"/>
      <c r="C251" s="41"/>
      <c r="D251" s="223" t="s">
        <v>152</v>
      </c>
      <c r="E251" s="41"/>
      <c r="F251" s="224" t="s">
        <v>930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152</v>
      </c>
      <c r="AU251" s="18" t="s">
        <v>148</v>
      </c>
    </row>
    <row r="252" s="13" customFormat="1">
      <c r="A252" s="13"/>
      <c r="B252" s="225"/>
      <c r="C252" s="226"/>
      <c r="D252" s="218" t="s">
        <v>154</v>
      </c>
      <c r="E252" s="227" t="s">
        <v>19</v>
      </c>
      <c r="F252" s="228" t="s">
        <v>931</v>
      </c>
      <c r="G252" s="226"/>
      <c r="H252" s="229">
        <v>607.5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154</v>
      </c>
      <c r="AU252" s="235" t="s">
        <v>148</v>
      </c>
      <c r="AV252" s="13" t="s">
        <v>148</v>
      </c>
      <c r="AW252" s="13" t="s">
        <v>33</v>
      </c>
      <c r="AX252" s="13" t="s">
        <v>79</v>
      </c>
      <c r="AY252" s="235" t="s">
        <v>140</v>
      </c>
    </row>
    <row r="253" s="2" customFormat="1" ht="24.15" customHeight="1">
      <c r="A253" s="39"/>
      <c r="B253" s="40"/>
      <c r="C253" s="260" t="s">
        <v>337</v>
      </c>
      <c r="D253" s="260" t="s">
        <v>527</v>
      </c>
      <c r="E253" s="261" t="s">
        <v>920</v>
      </c>
      <c r="F253" s="262" t="s">
        <v>921</v>
      </c>
      <c r="G253" s="263" t="s">
        <v>166</v>
      </c>
      <c r="H253" s="264">
        <v>2.1880000000000002</v>
      </c>
      <c r="I253" s="265"/>
      <c r="J253" s="266">
        <f>ROUND(I253*H253,2)</f>
        <v>0</v>
      </c>
      <c r="K253" s="262" t="s">
        <v>146</v>
      </c>
      <c r="L253" s="267"/>
      <c r="M253" s="268" t="s">
        <v>19</v>
      </c>
      <c r="N253" s="269" t="s">
        <v>43</v>
      </c>
      <c r="O253" s="85"/>
      <c r="P253" s="214">
        <f>O253*H253</f>
        <v>0</v>
      </c>
      <c r="Q253" s="214">
        <v>0.55000000000000004</v>
      </c>
      <c r="R253" s="214">
        <f>Q253*H253</f>
        <v>1.2034000000000003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394</v>
      </c>
      <c r="AT253" s="216" t="s">
        <v>527</v>
      </c>
      <c r="AU253" s="216" t="s">
        <v>148</v>
      </c>
      <c r="AY253" s="18" t="s">
        <v>140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148</v>
      </c>
      <c r="BK253" s="217">
        <f>ROUND(I253*H253,2)</f>
        <v>0</v>
      </c>
      <c r="BL253" s="18" t="s">
        <v>276</v>
      </c>
      <c r="BM253" s="216" t="s">
        <v>932</v>
      </c>
    </row>
    <row r="254" s="2" customFormat="1">
      <c r="A254" s="39"/>
      <c r="B254" s="40"/>
      <c r="C254" s="41"/>
      <c r="D254" s="218" t="s">
        <v>150</v>
      </c>
      <c r="E254" s="41"/>
      <c r="F254" s="219" t="s">
        <v>921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150</v>
      </c>
      <c r="AU254" s="18" t="s">
        <v>148</v>
      </c>
    </row>
    <row r="255" s="2" customFormat="1">
      <c r="A255" s="39"/>
      <c r="B255" s="40"/>
      <c r="C255" s="41"/>
      <c r="D255" s="223" t="s">
        <v>152</v>
      </c>
      <c r="E255" s="41"/>
      <c r="F255" s="224" t="s">
        <v>923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152</v>
      </c>
      <c r="AU255" s="18" t="s">
        <v>148</v>
      </c>
    </row>
    <row r="256" s="13" customFormat="1">
      <c r="A256" s="13"/>
      <c r="B256" s="225"/>
      <c r="C256" s="226"/>
      <c r="D256" s="218" t="s">
        <v>154</v>
      </c>
      <c r="E256" s="227" t="s">
        <v>19</v>
      </c>
      <c r="F256" s="228" t="s">
        <v>933</v>
      </c>
      <c r="G256" s="226"/>
      <c r="H256" s="229">
        <v>1.75</v>
      </c>
      <c r="I256" s="230"/>
      <c r="J256" s="226"/>
      <c r="K256" s="226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154</v>
      </c>
      <c r="AU256" s="235" t="s">
        <v>148</v>
      </c>
      <c r="AV256" s="13" t="s">
        <v>148</v>
      </c>
      <c r="AW256" s="13" t="s">
        <v>33</v>
      </c>
      <c r="AX256" s="13" t="s">
        <v>79</v>
      </c>
      <c r="AY256" s="235" t="s">
        <v>140</v>
      </c>
    </row>
    <row r="257" s="13" customFormat="1">
      <c r="A257" s="13"/>
      <c r="B257" s="225"/>
      <c r="C257" s="226"/>
      <c r="D257" s="218" t="s">
        <v>154</v>
      </c>
      <c r="E257" s="226"/>
      <c r="F257" s="228" t="s">
        <v>934</v>
      </c>
      <c r="G257" s="226"/>
      <c r="H257" s="229">
        <v>2.1880000000000002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154</v>
      </c>
      <c r="AU257" s="235" t="s">
        <v>148</v>
      </c>
      <c r="AV257" s="13" t="s">
        <v>148</v>
      </c>
      <c r="AW257" s="13" t="s">
        <v>4</v>
      </c>
      <c r="AX257" s="13" t="s">
        <v>79</v>
      </c>
      <c r="AY257" s="235" t="s">
        <v>140</v>
      </c>
    </row>
    <row r="258" s="2" customFormat="1" ht="24.15" customHeight="1">
      <c r="A258" s="39"/>
      <c r="B258" s="40"/>
      <c r="C258" s="205" t="s">
        <v>343</v>
      </c>
      <c r="D258" s="205" t="s">
        <v>142</v>
      </c>
      <c r="E258" s="206" t="s">
        <v>935</v>
      </c>
      <c r="F258" s="207" t="s">
        <v>936</v>
      </c>
      <c r="G258" s="208" t="s">
        <v>145</v>
      </c>
      <c r="H258" s="209">
        <v>243</v>
      </c>
      <c r="I258" s="210"/>
      <c r="J258" s="211">
        <f>ROUND(I258*H258,2)</f>
        <v>0</v>
      </c>
      <c r="K258" s="207" t="s">
        <v>146</v>
      </c>
      <c r="L258" s="45"/>
      <c r="M258" s="212" t="s">
        <v>19</v>
      </c>
      <c r="N258" s="213" t="s">
        <v>43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0.0070000000000000001</v>
      </c>
      <c r="T258" s="215">
        <f>S258*H258</f>
        <v>1.7010000000000001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276</v>
      </c>
      <c r="AT258" s="216" t="s">
        <v>142</v>
      </c>
      <c r="AU258" s="216" t="s">
        <v>148</v>
      </c>
      <c r="AY258" s="18" t="s">
        <v>140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148</v>
      </c>
      <c r="BK258" s="217">
        <f>ROUND(I258*H258,2)</f>
        <v>0</v>
      </c>
      <c r="BL258" s="18" t="s">
        <v>276</v>
      </c>
      <c r="BM258" s="216" t="s">
        <v>937</v>
      </c>
    </row>
    <row r="259" s="2" customFormat="1">
      <c r="A259" s="39"/>
      <c r="B259" s="40"/>
      <c r="C259" s="41"/>
      <c r="D259" s="218" t="s">
        <v>150</v>
      </c>
      <c r="E259" s="41"/>
      <c r="F259" s="219" t="s">
        <v>938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150</v>
      </c>
      <c r="AU259" s="18" t="s">
        <v>148</v>
      </c>
    </row>
    <row r="260" s="2" customFormat="1">
      <c r="A260" s="39"/>
      <c r="B260" s="40"/>
      <c r="C260" s="41"/>
      <c r="D260" s="223" t="s">
        <v>152</v>
      </c>
      <c r="E260" s="41"/>
      <c r="F260" s="224" t="s">
        <v>939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152</v>
      </c>
      <c r="AU260" s="18" t="s">
        <v>148</v>
      </c>
    </row>
    <row r="261" s="2" customFormat="1" ht="24.15" customHeight="1">
      <c r="A261" s="39"/>
      <c r="B261" s="40"/>
      <c r="C261" s="205" t="s">
        <v>353</v>
      </c>
      <c r="D261" s="205" t="s">
        <v>142</v>
      </c>
      <c r="E261" s="206" t="s">
        <v>940</v>
      </c>
      <c r="F261" s="207" t="s">
        <v>941</v>
      </c>
      <c r="G261" s="208" t="s">
        <v>166</v>
      </c>
      <c r="H261" s="209">
        <v>3.2810000000000001</v>
      </c>
      <c r="I261" s="210"/>
      <c r="J261" s="211">
        <f>ROUND(I261*H261,2)</f>
        <v>0</v>
      </c>
      <c r="K261" s="207" t="s">
        <v>146</v>
      </c>
      <c r="L261" s="45"/>
      <c r="M261" s="212" t="s">
        <v>19</v>
      </c>
      <c r="N261" s="213" t="s">
        <v>43</v>
      </c>
      <c r="O261" s="85"/>
      <c r="P261" s="214">
        <f>O261*H261</f>
        <v>0</v>
      </c>
      <c r="Q261" s="214">
        <v>0.023369999999999998</v>
      </c>
      <c r="R261" s="214">
        <f>Q261*H261</f>
        <v>0.076676969999999997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276</v>
      </c>
      <c r="AT261" s="216" t="s">
        <v>142</v>
      </c>
      <c r="AU261" s="216" t="s">
        <v>148</v>
      </c>
      <c r="AY261" s="18" t="s">
        <v>140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148</v>
      </c>
      <c r="BK261" s="217">
        <f>ROUND(I261*H261,2)</f>
        <v>0</v>
      </c>
      <c r="BL261" s="18" t="s">
        <v>276</v>
      </c>
      <c r="BM261" s="216" t="s">
        <v>942</v>
      </c>
    </row>
    <row r="262" s="2" customFormat="1">
      <c r="A262" s="39"/>
      <c r="B262" s="40"/>
      <c r="C262" s="41"/>
      <c r="D262" s="218" t="s">
        <v>150</v>
      </c>
      <c r="E262" s="41"/>
      <c r="F262" s="219" t="s">
        <v>943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150</v>
      </c>
      <c r="AU262" s="18" t="s">
        <v>148</v>
      </c>
    </row>
    <row r="263" s="2" customFormat="1">
      <c r="A263" s="39"/>
      <c r="B263" s="40"/>
      <c r="C263" s="41"/>
      <c r="D263" s="223" t="s">
        <v>152</v>
      </c>
      <c r="E263" s="41"/>
      <c r="F263" s="224" t="s">
        <v>944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152</v>
      </c>
      <c r="AU263" s="18" t="s">
        <v>148</v>
      </c>
    </row>
    <row r="264" s="13" customFormat="1">
      <c r="A264" s="13"/>
      <c r="B264" s="225"/>
      <c r="C264" s="226"/>
      <c r="D264" s="218" t="s">
        <v>154</v>
      </c>
      <c r="E264" s="227" t="s">
        <v>19</v>
      </c>
      <c r="F264" s="228" t="s">
        <v>945</v>
      </c>
      <c r="G264" s="226"/>
      <c r="H264" s="229">
        <v>3.2810000000000001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154</v>
      </c>
      <c r="AU264" s="235" t="s">
        <v>148</v>
      </c>
      <c r="AV264" s="13" t="s">
        <v>148</v>
      </c>
      <c r="AW264" s="13" t="s">
        <v>33</v>
      </c>
      <c r="AX264" s="13" t="s">
        <v>79</v>
      </c>
      <c r="AY264" s="235" t="s">
        <v>140</v>
      </c>
    </row>
    <row r="265" s="2" customFormat="1" ht="24.15" customHeight="1">
      <c r="A265" s="39"/>
      <c r="B265" s="40"/>
      <c r="C265" s="205" t="s">
        <v>359</v>
      </c>
      <c r="D265" s="205" t="s">
        <v>142</v>
      </c>
      <c r="E265" s="206" t="s">
        <v>946</v>
      </c>
      <c r="F265" s="207" t="s">
        <v>947</v>
      </c>
      <c r="G265" s="208" t="s">
        <v>166</v>
      </c>
      <c r="H265" s="209">
        <v>13.869999999999999</v>
      </c>
      <c r="I265" s="210"/>
      <c r="J265" s="211">
        <f>ROUND(I265*H265,2)</f>
        <v>0</v>
      </c>
      <c r="K265" s="207" t="s">
        <v>146</v>
      </c>
      <c r="L265" s="45"/>
      <c r="M265" s="212" t="s">
        <v>19</v>
      </c>
      <c r="N265" s="213" t="s">
        <v>43</v>
      </c>
      <c r="O265" s="85"/>
      <c r="P265" s="214">
        <f>O265*H265</f>
        <v>0</v>
      </c>
      <c r="Q265" s="214">
        <v>0.024469999999999999</v>
      </c>
      <c r="R265" s="214">
        <f>Q265*H265</f>
        <v>0.33939889999999995</v>
      </c>
      <c r="S265" s="214">
        <v>0</v>
      </c>
      <c r="T265" s="21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276</v>
      </c>
      <c r="AT265" s="216" t="s">
        <v>142</v>
      </c>
      <c r="AU265" s="216" t="s">
        <v>148</v>
      </c>
      <c r="AY265" s="18" t="s">
        <v>140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148</v>
      </c>
      <c r="BK265" s="217">
        <f>ROUND(I265*H265,2)</f>
        <v>0</v>
      </c>
      <c r="BL265" s="18" t="s">
        <v>276</v>
      </c>
      <c r="BM265" s="216" t="s">
        <v>948</v>
      </c>
    </row>
    <row r="266" s="2" customFormat="1">
      <c r="A266" s="39"/>
      <c r="B266" s="40"/>
      <c r="C266" s="41"/>
      <c r="D266" s="218" t="s">
        <v>150</v>
      </c>
      <c r="E266" s="41"/>
      <c r="F266" s="219" t="s">
        <v>949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150</v>
      </c>
      <c r="AU266" s="18" t="s">
        <v>148</v>
      </c>
    </row>
    <row r="267" s="2" customFormat="1">
      <c r="A267" s="39"/>
      <c r="B267" s="40"/>
      <c r="C267" s="41"/>
      <c r="D267" s="223" t="s">
        <v>152</v>
      </c>
      <c r="E267" s="41"/>
      <c r="F267" s="224" t="s">
        <v>950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152</v>
      </c>
      <c r="AU267" s="18" t="s">
        <v>148</v>
      </c>
    </row>
    <row r="268" s="13" customFormat="1">
      <c r="A268" s="13"/>
      <c r="B268" s="225"/>
      <c r="C268" s="226"/>
      <c r="D268" s="218" t="s">
        <v>154</v>
      </c>
      <c r="E268" s="227" t="s">
        <v>19</v>
      </c>
      <c r="F268" s="228" t="s">
        <v>951</v>
      </c>
      <c r="G268" s="226"/>
      <c r="H268" s="229">
        <v>13.869999999999999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154</v>
      </c>
      <c r="AU268" s="235" t="s">
        <v>148</v>
      </c>
      <c r="AV268" s="13" t="s">
        <v>148</v>
      </c>
      <c r="AW268" s="13" t="s">
        <v>33</v>
      </c>
      <c r="AX268" s="13" t="s">
        <v>79</v>
      </c>
      <c r="AY268" s="235" t="s">
        <v>140</v>
      </c>
    </row>
    <row r="269" s="2" customFormat="1" ht="24.15" customHeight="1">
      <c r="A269" s="39"/>
      <c r="B269" s="40"/>
      <c r="C269" s="205" t="s">
        <v>366</v>
      </c>
      <c r="D269" s="205" t="s">
        <v>142</v>
      </c>
      <c r="E269" s="206" t="s">
        <v>952</v>
      </c>
      <c r="F269" s="207" t="s">
        <v>953</v>
      </c>
      <c r="G269" s="208" t="s">
        <v>295</v>
      </c>
      <c r="H269" s="209">
        <v>12.231</v>
      </c>
      <c r="I269" s="210"/>
      <c r="J269" s="211">
        <f>ROUND(I269*H269,2)</f>
        <v>0</v>
      </c>
      <c r="K269" s="207" t="s">
        <v>146</v>
      </c>
      <c r="L269" s="45"/>
      <c r="M269" s="212" t="s">
        <v>19</v>
      </c>
      <c r="N269" s="213" t="s">
        <v>43</v>
      </c>
      <c r="O269" s="85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276</v>
      </c>
      <c r="AT269" s="216" t="s">
        <v>142</v>
      </c>
      <c r="AU269" s="216" t="s">
        <v>148</v>
      </c>
      <c r="AY269" s="18" t="s">
        <v>140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148</v>
      </c>
      <c r="BK269" s="217">
        <f>ROUND(I269*H269,2)</f>
        <v>0</v>
      </c>
      <c r="BL269" s="18" t="s">
        <v>276</v>
      </c>
      <c r="BM269" s="216" t="s">
        <v>954</v>
      </c>
    </row>
    <row r="270" s="2" customFormat="1">
      <c r="A270" s="39"/>
      <c r="B270" s="40"/>
      <c r="C270" s="41"/>
      <c r="D270" s="218" t="s">
        <v>150</v>
      </c>
      <c r="E270" s="41"/>
      <c r="F270" s="219" t="s">
        <v>955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150</v>
      </c>
      <c r="AU270" s="18" t="s">
        <v>148</v>
      </c>
    </row>
    <row r="271" s="2" customFormat="1">
      <c r="A271" s="39"/>
      <c r="B271" s="40"/>
      <c r="C271" s="41"/>
      <c r="D271" s="223" t="s">
        <v>152</v>
      </c>
      <c r="E271" s="41"/>
      <c r="F271" s="224" t="s">
        <v>956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152</v>
      </c>
      <c r="AU271" s="18" t="s">
        <v>148</v>
      </c>
    </row>
    <row r="272" s="12" customFormat="1" ht="22.8" customHeight="1">
      <c r="A272" s="12"/>
      <c r="B272" s="189"/>
      <c r="C272" s="190"/>
      <c r="D272" s="191" t="s">
        <v>70</v>
      </c>
      <c r="E272" s="203" t="s">
        <v>351</v>
      </c>
      <c r="F272" s="203" t="s">
        <v>352</v>
      </c>
      <c r="G272" s="190"/>
      <c r="H272" s="190"/>
      <c r="I272" s="193"/>
      <c r="J272" s="204">
        <f>BK272</f>
        <v>0</v>
      </c>
      <c r="K272" s="190"/>
      <c r="L272" s="195"/>
      <c r="M272" s="196"/>
      <c r="N272" s="197"/>
      <c r="O272" s="197"/>
      <c r="P272" s="198">
        <f>SUM(P273:P369)</f>
        <v>0</v>
      </c>
      <c r="Q272" s="197"/>
      <c r="R272" s="198">
        <f>SUM(R273:R369)</f>
        <v>2.4150589999999998</v>
      </c>
      <c r="S272" s="197"/>
      <c r="T272" s="199">
        <f>SUM(T273:T369)</f>
        <v>2.0066440000000001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0" t="s">
        <v>148</v>
      </c>
      <c r="AT272" s="201" t="s">
        <v>70</v>
      </c>
      <c r="AU272" s="201" t="s">
        <v>79</v>
      </c>
      <c r="AY272" s="200" t="s">
        <v>140</v>
      </c>
      <c r="BK272" s="202">
        <f>SUM(BK273:BK369)</f>
        <v>0</v>
      </c>
    </row>
    <row r="273" s="2" customFormat="1" ht="16.5" customHeight="1">
      <c r="A273" s="39"/>
      <c r="B273" s="40"/>
      <c r="C273" s="205" t="s">
        <v>374</v>
      </c>
      <c r="D273" s="205" t="s">
        <v>142</v>
      </c>
      <c r="E273" s="206" t="s">
        <v>354</v>
      </c>
      <c r="F273" s="207" t="s">
        <v>355</v>
      </c>
      <c r="G273" s="208" t="s">
        <v>145</v>
      </c>
      <c r="H273" s="209">
        <v>243</v>
      </c>
      <c r="I273" s="210"/>
      <c r="J273" s="211">
        <f>ROUND(I273*H273,2)</f>
        <v>0</v>
      </c>
      <c r="K273" s="207" t="s">
        <v>146</v>
      </c>
      <c r="L273" s="45"/>
      <c r="M273" s="212" t="s">
        <v>19</v>
      </c>
      <c r="N273" s="213" t="s">
        <v>43</v>
      </c>
      <c r="O273" s="85"/>
      <c r="P273" s="214">
        <f>O273*H273</f>
        <v>0</v>
      </c>
      <c r="Q273" s="214">
        <v>0</v>
      </c>
      <c r="R273" s="214">
        <f>Q273*H273</f>
        <v>0</v>
      </c>
      <c r="S273" s="214">
        <v>0.00594</v>
      </c>
      <c r="T273" s="215">
        <f>S273*H273</f>
        <v>1.4434199999999999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276</v>
      </c>
      <c r="AT273" s="216" t="s">
        <v>142</v>
      </c>
      <c r="AU273" s="216" t="s">
        <v>148</v>
      </c>
      <c r="AY273" s="18" t="s">
        <v>140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148</v>
      </c>
      <c r="BK273" s="217">
        <f>ROUND(I273*H273,2)</f>
        <v>0</v>
      </c>
      <c r="BL273" s="18" t="s">
        <v>276</v>
      </c>
      <c r="BM273" s="216" t="s">
        <v>957</v>
      </c>
    </row>
    <row r="274" s="2" customFormat="1">
      <c r="A274" s="39"/>
      <c r="B274" s="40"/>
      <c r="C274" s="41"/>
      <c r="D274" s="218" t="s">
        <v>150</v>
      </c>
      <c r="E274" s="41"/>
      <c r="F274" s="219" t="s">
        <v>357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150</v>
      </c>
      <c r="AU274" s="18" t="s">
        <v>148</v>
      </c>
    </row>
    <row r="275" s="2" customFormat="1">
      <c r="A275" s="39"/>
      <c r="B275" s="40"/>
      <c r="C275" s="41"/>
      <c r="D275" s="223" t="s">
        <v>152</v>
      </c>
      <c r="E275" s="41"/>
      <c r="F275" s="224" t="s">
        <v>358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152</v>
      </c>
      <c r="AU275" s="18" t="s">
        <v>148</v>
      </c>
    </row>
    <row r="276" s="2" customFormat="1" ht="16.5" customHeight="1">
      <c r="A276" s="39"/>
      <c r="B276" s="40"/>
      <c r="C276" s="205" t="s">
        <v>381</v>
      </c>
      <c r="D276" s="205" t="s">
        <v>142</v>
      </c>
      <c r="E276" s="206" t="s">
        <v>958</v>
      </c>
      <c r="F276" s="207" t="s">
        <v>959</v>
      </c>
      <c r="G276" s="208" t="s">
        <v>200</v>
      </c>
      <c r="H276" s="209">
        <v>13.1</v>
      </c>
      <c r="I276" s="210"/>
      <c r="J276" s="211">
        <f>ROUND(I276*H276,2)</f>
        <v>0</v>
      </c>
      <c r="K276" s="207" t="s">
        <v>146</v>
      </c>
      <c r="L276" s="45"/>
      <c r="M276" s="212" t="s">
        <v>19</v>
      </c>
      <c r="N276" s="213" t="s">
        <v>43</v>
      </c>
      <c r="O276" s="85"/>
      <c r="P276" s="214">
        <f>O276*H276</f>
        <v>0</v>
      </c>
      <c r="Q276" s="214">
        <v>0</v>
      </c>
      <c r="R276" s="214">
        <f>Q276*H276</f>
        <v>0</v>
      </c>
      <c r="S276" s="214">
        <v>0.0018699999999999999</v>
      </c>
      <c r="T276" s="215">
        <f>S276*H276</f>
        <v>0.024496999999999998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276</v>
      </c>
      <c r="AT276" s="216" t="s">
        <v>142</v>
      </c>
      <c r="AU276" s="216" t="s">
        <v>148</v>
      </c>
      <c r="AY276" s="18" t="s">
        <v>140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148</v>
      </c>
      <c r="BK276" s="217">
        <f>ROUND(I276*H276,2)</f>
        <v>0</v>
      </c>
      <c r="BL276" s="18" t="s">
        <v>276</v>
      </c>
      <c r="BM276" s="216" t="s">
        <v>960</v>
      </c>
    </row>
    <row r="277" s="2" customFormat="1">
      <c r="A277" s="39"/>
      <c r="B277" s="40"/>
      <c r="C277" s="41"/>
      <c r="D277" s="218" t="s">
        <v>150</v>
      </c>
      <c r="E277" s="41"/>
      <c r="F277" s="219" t="s">
        <v>961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150</v>
      </c>
      <c r="AU277" s="18" t="s">
        <v>148</v>
      </c>
    </row>
    <row r="278" s="2" customFormat="1">
      <c r="A278" s="39"/>
      <c r="B278" s="40"/>
      <c r="C278" s="41"/>
      <c r="D278" s="223" t="s">
        <v>152</v>
      </c>
      <c r="E278" s="41"/>
      <c r="F278" s="224" t="s">
        <v>962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152</v>
      </c>
      <c r="AU278" s="18" t="s">
        <v>148</v>
      </c>
    </row>
    <row r="279" s="13" customFormat="1">
      <c r="A279" s="13"/>
      <c r="B279" s="225"/>
      <c r="C279" s="226"/>
      <c r="D279" s="218" t="s">
        <v>154</v>
      </c>
      <c r="E279" s="227" t="s">
        <v>19</v>
      </c>
      <c r="F279" s="228" t="s">
        <v>963</v>
      </c>
      <c r="G279" s="226"/>
      <c r="H279" s="229">
        <v>13.1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154</v>
      </c>
      <c r="AU279" s="235" t="s">
        <v>148</v>
      </c>
      <c r="AV279" s="13" t="s">
        <v>148</v>
      </c>
      <c r="AW279" s="13" t="s">
        <v>33</v>
      </c>
      <c r="AX279" s="13" t="s">
        <v>79</v>
      </c>
      <c r="AY279" s="235" t="s">
        <v>140</v>
      </c>
    </row>
    <row r="280" s="2" customFormat="1" ht="16.5" customHeight="1">
      <c r="A280" s="39"/>
      <c r="B280" s="40"/>
      <c r="C280" s="205" t="s">
        <v>387</v>
      </c>
      <c r="D280" s="205" t="s">
        <v>142</v>
      </c>
      <c r="E280" s="206" t="s">
        <v>964</v>
      </c>
      <c r="F280" s="207" t="s">
        <v>965</v>
      </c>
      <c r="G280" s="208" t="s">
        <v>200</v>
      </c>
      <c r="H280" s="209">
        <v>30.800000000000001</v>
      </c>
      <c r="I280" s="210"/>
      <c r="J280" s="211">
        <f>ROUND(I280*H280,2)</f>
        <v>0</v>
      </c>
      <c r="K280" s="207" t="s">
        <v>146</v>
      </c>
      <c r="L280" s="45"/>
      <c r="M280" s="212" t="s">
        <v>19</v>
      </c>
      <c r="N280" s="213" t="s">
        <v>43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0.0018699999999999999</v>
      </c>
      <c r="T280" s="215">
        <f>S280*H280</f>
        <v>0.057596000000000001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276</v>
      </c>
      <c r="AT280" s="216" t="s">
        <v>142</v>
      </c>
      <c r="AU280" s="216" t="s">
        <v>148</v>
      </c>
      <c r="AY280" s="18" t="s">
        <v>140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148</v>
      </c>
      <c r="BK280" s="217">
        <f>ROUND(I280*H280,2)</f>
        <v>0</v>
      </c>
      <c r="BL280" s="18" t="s">
        <v>276</v>
      </c>
      <c r="BM280" s="216" t="s">
        <v>966</v>
      </c>
    </row>
    <row r="281" s="2" customFormat="1">
      <c r="A281" s="39"/>
      <c r="B281" s="40"/>
      <c r="C281" s="41"/>
      <c r="D281" s="218" t="s">
        <v>150</v>
      </c>
      <c r="E281" s="41"/>
      <c r="F281" s="219" t="s">
        <v>967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150</v>
      </c>
      <c r="AU281" s="18" t="s">
        <v>148</v>
      </c>
    </row>
    <row r="282" s="2" customFormat="1">
      <c r="A282" s="39"/>
      <c r="B282" s="40"/>
      <c r="C282" s="41"/>
      <c r="D282" s="223" t="s">
        <v>152</v>
      </c>
      <c r="E282" s="41"/>
      <c r="F282" s="224" t="s">
        <v>968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152</v>
      </c>
      <c r="AU282" s="18" t="s">
        <v>148</v>
      </c>
    </row>
    <row r="283" s="13" customFormat="1">
      <c r="A283" s="13"/>
      <c r="B283" s="225"/>
      <c r="C283" s="226"/>
      <c r="D283" s="218" t="s">
        <v>154</v>
      </c>
      <c r="E283" s="227" t="s">
        <v>19</v>
      </c>
      <c r="F283" s="228" t="s">
        <v>969</v>
      </c>
      <c r="G283" s="226"/>
      <c r="H283" s="229">
        <v>14.800000000000001</v>
      </c>
      <c r="I283" s="230"/>
      <c r="J283" s="226"/>
      <c r="K283" s="226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154</v>
      </c>
      <c r="AU283" s="235" t="s">
        <v>148</v>
      </c>
      <c r="AV283" s="13" t="s">
        <v>148</v>
      </c>
      <c r="AW283" s="13" t="s">
        <v>33</v>
      </c>
      <c r="AX283" s="13" t="s">
        <v>71</v>
      </c>
      <c r="AY283" s="235" t="s">
        <v>140</v>
      </c>
    </row>
    <row r="284" s="13" customFormat="1">
      <c r="A284" s="13"/>
      <c r="B284" s="225"/>
      <c r="C284" s="226"/>
      <c r="D284" s="218" t="s">
        <v>154</v>
      </c>
      <c r="E284" s="227" t="s">
        <v>19</v>
      </c>
      <c r="F284" s="228" t="s">
        <v>970</v>
      </c>
      <c r="G284" s="226"/>
      <c r="H284" s="229">
        <v>16</v>
      </c>
      <c r="I284" s="230"/>
      <c r="J284" s="226"/>
      <c r="K284" s="226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154</v>
      </c>
      <c r="AU284" s="235" t="s">
        <v>148</v>
      </c>
      <c r="AV284" s="13" t="s">
        <v>148</v>
      </c>
      <c r="AW284" s="13" t="s">
        <v>33</v>
      </c>
      <c r="AX284" s="13" t="s">
        <v>71</v>
      </c>
      <c r="AY284" s="235" t="s">
        <v>140</v>
      </c>
    </row>
    <row r="285" s="15" customFormat="1">
      <c r="A285" s="15"/>
      <c r="B285" s="246"/>
      <c r="C285" s="247"/>
      <c r="D285" s="218" t="s">
        <v>154</v>
      </c>
      <c r="E285" s="248" t="s">
        <v>19</v>
      </c>
      <c r="F285" s="249" t="s">
        <v>180</v>
      </c>
      <c r="G285" s="247"/>
      <c r="H285" s="250">
        <v>30.800000000000001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6" t="s">
        <v>154</v>
      </c>
      <c r="AU285" s="256" t="s">
        <v>148</v>
      </c>
      <c r="AV285" s="15" t="s">
        <v>147</v>
      </c>
      <c r="AW285" s="15" t="s">
        <v>33</v>
      </c>
      <c r="AX285" s="15" t="s">
        <v>79</v>
      </c>
      <c r="AY285" s="256" t="s">
        <v>140</v>
      </c>
    </row>
    <row r="286" s="2" customFormat="1" ht="21.75" customHeight="1">
      <c r="A286" s="39"/>
      <c r="B286" s="40"/>
      <c r="C286" s="205" t="s">
        <v>394</v>
      </c>
      <c r="D286" s="205" t="s">
        <v>142</v>
      </c>
      <c r="E286" s="206" t="s">
        <v>382</v>
      </c>
      <c r="F286" s="207" t="s">
        <v>383</v>
      </c>
      <c r="G286" s="208" t="s">
        <v>200</v>
      </c>
      <c r="H286" s="209">
        <v>67.299999999999997</v>
      </c>
      <c r="I286" s="210"/>
      <c r="J286" s="211">
        <f>ROUND(I286*H286,2)</f>
        <v>0</v>
      </c>
      <c r="K286" s="207" t="s">
        <v>146</v>
      </c>
      <c r="L286" s="45"/>
      <c r="M286" s="212" t="s">
        <v>19</v>
      </c>
      <c r="N286" s="213" t="s">
        <v>43</v>
      </c>
      <c r="O286" s="85"/>
      <c r="P286" s="214">
        <f>O286*H286</f>
        <v>0</v>
      </c>
      <c r="Q286" s="214">
        <v>0</v>
      </c>
      <c r="R286" s="214">
        <f>Q286*H286</f>
        <v>0</v>
      </c>
      <c r="S286" s="214">
        <v>0.0017700000000000001</v>
      </c>
      <c r="T286" s="215">
        <f>S286*H286</f>
        <v>0.11912100000000001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276</v>
      </c>
      <c r="AT286" s="216" t="s">
        <v>142</v>
      </c>
      <c r="AU286" s="216" t="s">
        <v>148</v>
      </c>
      <c r="AY286" s="18" t="s">
        <v>140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148</v>
      </c>
      <c r="BK286" s="217">
        <f>ROUND(I286*H286,2)</f>
        <v>0</v>
      </c>
      <c r="BL286" s="18" t="s">
        <v>276</v>
      </c>
      <c r="BM286" s="216" t="s">
        <v>971</v>
      </c>
    </row>
    <row r="287" s="2" customFormat="1">
      <c r="A287" s="39"/>
      <c r="B287" s="40"/>
      <c r="C287" s="41"/>
      <c r="D287" s="218" t="s">
        <v>150</v>
      </c>
      <c r="E287" s="41"/>
      <c r="F287" s="219" t="s">
        <v>385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150</v>
      </c>
      <c r="AU287" s="18" t="s">
        <v>148</v>
      </c>
    </row>
    <row r="288" s="2" customFormat="1">
      <c r="A288" s="39"/>
      <c r="B288" s="40"/>
      <c r="C288" s="41"/>
      <c r="D288" s="223" t="s">
        <v>152</v>
      </c>
      <c r="E288" s="41"/>
      <c r="F288" s="224" t="s">
        <v>386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152</v>
      </c>
      <c r="AU288" s="18" t="s">
        <v>148</v>
      </c>
    </row>
    <row r="289" s="13" customFormat="1">
      <c r="A289" s="13"/>
      <c r="B289" s="225"/>
      <c r="C289" s="226"/>
      <c r="D289" s="218" t="s">
        <v>154</v>
      </c>
      <c r="E289" s="227" t="s">
        <v>19</v>
      </c>
      <c r="F289" s="228" t="s">
        <v>972</v>
      </c>
      <c r="G289" s="226"/>
      <c r="H289" s="229">
        <v>67.299999999999997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154</v>
      </c>
      <c r="AU289" s="235" t="s">
        <v>148</v>
      </c>
      <c r="AV289" s="13" t="s">
        <v>148</v>
      </c>
      <c r="AW289" s="13" t="s">
        <v>33</v>
      </c>
      <c r="AX289" s="13" t="s">
        <v>79</v>
      </c>
      <c r="AY289" s="235" t="s">
        <v>140</v>
      </c>
    </row>
    <row r="290" s="2" customFormat="1" ht="16.5" customHeight="1">
      <c r="A290" s="39"/>
      <c r="B290" s="40"/>
      <c r="C290" s="205" t="s">
        <v>400</v>
      </c>
      <c r="D290" s="205" t="s">
        <v>142</v>
      </c>
      <c r="E290" s="206" t="s">
        <v>388</v>
      </c>
      <c r="F290" s="207" t="s">
        <v>389</v>
      </c>
      <c r="G290" s="208" t="s">
        <v>390</v>
      </c>
      <c r="H290" s="209">
        <v>6</v>
      </c>
      <c r="I290" s="210"/>
      <c r="J290" s="211">
        <f>ROUND(I290*H290,2)</f>
        <v>0</v>
      </c>
      <c r="K290" s="207" t="s">
        <v>146</v>
      </c>
      <c r="L290" s="45"/>
      <c r="M290" s="212" t="s">
        <v>19</v>
      </c>
      <c r="N290" s="213" t="s">
        <v>43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0.0090600000000000003</v>
      </c>
      <c r="T290" s="215">
        <f>S290*H290</f>
        <v>0.054360000000000006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276</v>
      </c>
      <c r="AT290" s="216" t="s">
        <v>142</v>
      </c>
      <c r="AU290" s="216" t="s">
        <v>148</v>
      </c>
      <c r="AY290" s="18" t="s">
        <v>140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148</v>
      </c>
      <c r="BK290" s="217">
        <f>ROUND(I290*H290,2)</f>
        <v>0</v>
      </c>
      <c r="BL290" s="18" t="s">
        <v>276</v>
      </c>
      <c r="BM290" s="216" t="s">
        <v>973</v>
      </c>
    </row>
    <row r="291" s="2" customFormat="1">
      <c r="A291" s="39"/>
      <c r="B291" s="40"/>
      <c r="C291" s="41"/>
      <c r="D291" s="218" t="s">
        <v>150</v>
      </c>
      <c r="E291" s="41"/>
      <c r="F291" s="219" t="s">
        <v>392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150</v>
      </c>
      <c r="AU291" s="18" t="s">
        <v>148</v>
      </c>
    </row>
    <row r="292" s="2" customFormat="1">
      <c r="A292" s="39"/>
      <c r="B292" s="40"/>
      <c r="C292" s="41"/>
      <c r="D292" s="223" t="s">
        <v>152</v>
      </c>
      <c r="E292" s="41"/>
      <c r="F292" s="224" t="s">
        <v>393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152</v>
      </c>
      <c r="AU292" s="18" t="s">
        <v>148</v>
      </c>
    </row>
    <row r="293" s="2" customFormat="1" ht="21.75" customHeight="1">
      <c r="A293" s="39"/>
      <c r="B293" s="40"/>
      <c r="C293" s="205" t="s">
        <v>409</v>
      </c>
      <c r="D293" s="205" t="s">
        <v>142</v>
      </c>
      <c r="E293" s="206" t="s">
        <v>974</v>
      </c>
      <c r="F293" s="207" t="s">
        <v>975</v>
      </c>
      <c r="G293" s="208" t="s">
        <v>390</v>
      </c>
      <c r="H293" s="209">
        <v>8</v>
      </c>
      <c r="I293" s="210"/>
      <c r="J293" s="211">
        <f>ROUND(I293*H293,2)</f>
        <v>0</v>
      </c>
      <c r="K293" s="207" t="s">
        <v>146</v>
      </c>
      <c r="L293" s="45"/>
      <c r="M293" s="212" t="s">
        <v>19</v>
      </c>
      <c r="N293" s="213" t="s">
        <v>43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0.00022000000000000001</v>
      </c>
      <c r="T293" s="215">
        <f>S293*H293</f>
        <v>0.0017600000000000001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276</v>
      </c>
      <c r="AT293" s="216" t="s">
        <v>142</v>
      </c>
      <c r="AU293" s="216" t="s">
        <v>148</v>
      </c>
      <c r="AY293" s="18" t="s">
        <v>140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148</v>
      </c>
      <c r="BK293" s="217">
        <f>ROUND(I293*H293,2)</f>
        <v>0</v>
      </c>
      <c r="BL293" s="18" t="s">
        <v>276</v>
      </c>
      <c r="BM293" s="216" t="s">
        <v>976</v>
      </c>
    </row>
    <row r="294" s="2" customFormat="1">
      <c r="A294" s="39"/>
      <c r="B294" s="40"/>
      <c r="C294" s="41"/>
      <c r="D294" s="218" t="s">
        <v>150</v>
      </c>
      <c r="E294" s="41"/>
      <c r="F294" s="219" t="s">
        <v>977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150</v>
      </c>
      <c r="AU294" s="18" t="s">
        <v>148</v>
      </c>
    </row>
    <row r="295" s="2" customFormat="1">
      <c r="A295" s="39"/>
      <c r="B295" s="40"/>
      <c r="C295" s="41"/>
      <c r="D295" s="223" t="s">
        <v>152</v>
      </c>
      <c r="E295" s="41"/>
      <c r="F295" s="224" t="s">
        <v>978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152</v>
      </c>
      <c r="AU295" s="18" t="s">
        <v>148</v>
      </c>
    </row>
    <row r="296" s="2" customFormat="1" ht="33" customHeight="1">
      <c r="A296" s="39"/>
      <c r="B296" s="40"/>
      <c r="C296" s="205" t="s">
        <v>415</v>
      </c>
      <c r="D296" s="205" t="s">
        <v>142</v>
      </c>
      <c r="E296" s="206" t="s">
        <v>979</v>
      </c>
      <c r="F296" s="207" t="s">
        <v>980</v>
      </c>
      <c r="G296" s="208" t="s">
        <v>390</v>
      </c>
      <c r="H296" s="209">
        <v>12</v>
      </c>
      <c r="I296" s="210"/>
      <c r="J296" s="211">
        <f>ROUND(I296*H296,2)</f>
        <v>0</v>
      </c>
      <c r="K296" s="207" t="s">
        <v>146</v>
      </c>
      <c r="L296" s="45"/>
      <c r="M296" s="212" t="s">
        <v>19</v>
      </c>
      <c r="N296" s="213" t="s">
        <v>43</v>
      </c>
      <c r="O296" s="85"/>
      <c r="P296" s="214">
        <f>O296*H296</f>
        <v>0</v>
      </c>
      <c r="Q296" s="214">
        <v>0</v>
      </c>
      <c r="R296" s="214">
        <f>Q296*H296</f>
        <v>0</v>
      </c>
      <c r="S296" s="214">
        <v>0.0018799999999999999</v>
      </c>
      <c r="T296" s="215">
        <f>S296*H296</f>
        <v>0.02256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276</v>
      </c>
      <c r="AT296" s="216" t="s">
        <v>142</v>
      </c>
      <c r="AU296" s="216" t="s">
        <v>148</v>
      </c>
      <c r="AY296" s="18" t="s">
        <v>140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148</v>
      </c>
      <c r="BK296" s="217">
        <f>ROUND(I296*H296,2)</f>
        <v>0</v>
      </c>
      <c r="BL296" s="18" t="s">
        <v>276</v>
      </c>
      <c r="BM296" s="216" t="s">
        <v>981</v>
      </c>
    </row>
    <row r="297" s="2" customFormat="1">
      <c r="A297" s="39"/>
      <c r="B297" s="40"/>
      <c r="C297" s="41"/>
      <c r="D297" s="218" t="s">
        <v>150</v>
      </c>
      <c r="E297" s="41"/>
      <c r="F297" s="219" t="s">
        <v>982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150</v>
      </c>
      <c r="AU297" s="18" t="s">
        <v>148</v>
      </c>
    </row>
    <row r="298" s="2" customFormat="1">
      <c r="A298" s="39"/>
      <c r="B298" s="40"/>
      <c r="C298" s="41"/>
      <c r="D298" s="223" t="s">
        <v>152</v>
      </c>
      <c r="E298" s="41"/>
      <c r="F298" s="224" t="s">
        <v>983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152</v>
      </c>
      <c r="AU298" s="18" t="s">
        <v>148</v>
      </c>
    </row>
    <row r="299" s="2" customFormat="1" ht="16.5" customHeight="1">
      <c r="A299" s="39"/>
      <c r="B299" s="40"/>
      <c r="C299" s="205" t="s">
        <v>423</v>
      </c>
      <c r="D299" s="205" t="s">
        <v>142</v>
      </c>
      <c r="E299" s="206" t="s">
        <v>410</v>
      </c>
      <c r="F299" s="207" t="s">
        <v>411</v>
      </c>
      <c r="G299" s="208" t="s">
        <v>200</v>
      </c>
      <c r="H299" s="209">
        <v>67.299999999999997</v>
      </c>
      <c r="I299" s="210"/>
      <c r="J299" s="211">
        <f>ROUND(I299*H299,2)</f>
        <v>0</v>
      </c>
      <c r="K299" s="207" t="s">
        <v>146</v>
      </c>
      <c r="L299" s="45"/>
      <c r="M299" s="212" t="s">
        <v>19</v>
      </c>
      <c r="N299" s="213" t="s">
        <v>43</v>
      </c>
      <c r="O299" s="85"/>
      <c r="P299" s="214">
        <f>O299*H299</f>
        <v>0</v>
      </c>
      <c r="Q299" s="214">
        <v>0</v>
      </c>
      <c r="R299" s="214">
        <f>Q299*H299</f>
        <v>0</v>
      </c>
      <c r="S299" s="214">
        <v>0.0025999999999999999</v>
      </c>
      <c r="T299" s="215">
        <f>S299*H299</f>
        <v>0.17498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276</v>
      </c>
      <c r="AT299" s="216" t="s">
        <v>142</v>
      </c>
      <c r="AU299" s="216" t="s">
        <v>148</v>
      </c>
      <c r="AY299" s="18" t="s">
        <v>140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148</v>
      </c>
      <c r="BK299" s="217">
        <f>ROUND(I299*H299,2)</f>
        <v>0</v>
      </c>
      <c r="BL299" s="18" t="s">
        <v>276</v>
      </c>
      <c r="BM299" s="216" t="s">
        <v>984</v>
      </c>
    </row>
    <row r="300" s="2" customFormat="1">
      <c r="A300" s="39"/>
      <c r="B300" s="40"/>
      <c r="C300" s="41"/>
      <c r="D300" s="218" t="s">
        <v>150</v>
      </c>
      <c r="E300" s="41"/>
      <c r="F300" s="219" t="s">
        <v>413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150</v>
      </c>
      <c r="AU300" s="18" t="s">
        <v>148</v>
      </c>
    </row>
    <row r="301" s="2" customFormat="1">
      <c r="A301" s="39"/>
      <c r="B301" s="40"/>
      <c r="C301" s="41"/>
      <c r="D301" s="223" t="s">
        <v>152</v>
      </c>
      <c r="E301" s="41"/>
      <c r="F301" s="224" t="s">
        <v>414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152</v>
      </c>
      <c r="AU301" s="18" t="s">
        <v>148</v>
      </c>
    </row>
    <row r="302" s="13" customFormat="1">
      <c r="A302" s="13"/>
      <c r="B302" s="225"/>
      <c r="C302" s="226"/>
      <c r="D302" s="218" t="s">
        <v>154</v>
      </c>
      <c r="E302" s="227" t="s">
        <v>19</v>
      </c>
      <c r="F302" s="228" t="s">
        <v>972</v>
      </c>
      <c r="G302" s="226"/>
      <c r="H302" s="229">
        <v>67.299999999999997</v>
      </c>
      <c r="I302" s="230"/>
      <c r="J302" s="226"/>
      <c r="K302" s="226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154</v>
      </c>
      <c r="AU302" s="235" t="s">
        <v>148</v>
      </c>
      <c r="AV302" s="13" t="s">
        <v>148</v>
      </c>
      <c r="AW302" s="13" t="s">
        <v>33</v>
      </c>
      <c r="AX302" s="13" t="s">
        <v>79</v>
      </c>
      <c r="AY302" s="235" t="s">
        <v>140</v>
      </c>
    </row>
    <row r="303" s="2" customFormat="1" ht="16.5" customHeight="1">
      <c r="A303" s="39"/>
      <c r="B303" s="40"/>
      <c r="C303" s="205" t="s">
        <v>429</v>
      </c>
      <c r="D303" s="205" t="s">
        <v>142</v>
      </c>
      <c r="E303" s="206" t="s">
        <v>416</v>
      </c>
      <c r="F303" s="207" t="s">
        <v>417</v>
      </c>
      <c r="G303" s="208" t="s">
        <v>200</v>
      </c>
      <c r="H303" s="209">
        <v>27.5</v>
      </c>
      <c r="I303" s="210"/>
      <c r="J303" s="211">
        <f>ROUND(I303*H303,2)</f>
        <v>0</v>
      </c>
      <c r="K303" s="207" t="s">
        <v>146</v>
      </c>
      <c r="L303" s="45"/>
      <c r="M303" s="212" t="s">
        <v>19</v>
      </c>
      <c r="N303" s="213" t="s">
        <v>43</v>
      </c>
      <c r="O303" s="85"/>
      <c r="P303" s="214">
        <f>O303*H303</f>
        <v>0</v>
      </c>
      <c r="Q303" s="214">
        <v>0</v>
      </c>
      <c r="R303" s="214">
        <f>Q303*H303</f>
        <v>0</v>
      </c>
      <c r="S303" s="214">
        <v>0.0039399999999999999</v>
      </c>
      <c r="T303" s="215">
        <f>S303*H303</f>
        <v>0.10835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276</v>
      </c>
      <c r="AT303" s="216" t="s">
        <v>142</v>
      </c>
      <c r="AU303" s="216" t="s">
        <v>148</v>
      </c>
      <c r="AY303" s="18" t="s">
        <v>140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148</v>
      </c>
      <c r="BK303" s="217">
        <f>ROUND(I303*H303,2)</f>
        <v>0</v>
      </c>
      <c r="BL303" s="18" t="s">
        <v>276</v>
      </c>
      <c r="BM303" s="216" t="s">
        <v>985</v>
      </c>
    </row>
    <row r="304" s="2" customFormat="1">
      <c r="A304" s="39"/>
      <c r="B304" s="40"/>
      <c r="C304" s="41"/>
      <c r="D304" s="218" t="s">
        <v>150</v>
      </c>
      <c r="E304" s="41"/>
      <c r="F304" s="219" t="s">
        <v>419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150</v>
      </c>
      <c r="AU304" s="18" t="s">
        <v>148</v>
      </c>
    </row>
    <row r="305" s="2" customFormat="1">
      <c r="A305" s="39"/>
      <c r="B305" s="40"/>
      <c r="C305" s="41"/>
      <c r="D305" s="223" t="s">
        <v>152</v>
      </c>
      <c r="E305" s="41"/>
      <c r="F305" s="224" t="s">
        <v>420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152</v>
      </c>
      <c r="AU305" s="18" t="s">
        <v>148</v>
      </c>
    </row>
    <row r="306" s="13" customFormat="1">
      <c r="A306" s="13"/>
      <c r="B306" s="225"/>
      <c r="C306" s="226"/>
      <c r="D306" s="218" t="s">
        <v>154</v>
      </c>
      <c r="E306" s="227" t="s">
        <v>19</v>
      </c>
      <c r="F306" s="228" t="s">
        <v>986</v>
      </c>
      <c r="G306" s="226"/>
      <c r="H306" s="229">
        <v>27.5</v>
      </c>
      <c r="I306" s="230"/>
      <c r="J306" s="226"/>
      <c r="K306" s="226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154</v>
      </c>
      <c r="AU306" s="235" t="s">
        <v>148</v>
      </c>
      <c r="AV306" s="13" t="s">
        <v>148</v>
      </c>
      <c r="AW306" s="13" t="s">
        <v>33</v>
      </c>
      <c r="AX306" s="13" t="s">
        <v>79</v>
      </c>
      <c r="AY306" s="235" t="s">
        <v>140</v>
      </c>
    </row>
    <row r="307" s="2" customFormat="1" ht="33" customHeight="1">
      <c r="A307" s="39"/>
      <c r="B307" s="40"/>
      <c r="C307" s="205" t="s">
        <v>435</v>
      </c>
      <c r="D307" s="205" t="s">
        <v>142</v>
      </c>
      <c r="E307" s="206" t="s">
        <v>987</v>
      </c>
      <c r="F307" s="207" t="s">
        <v>988</v>
      </c>
      <c r="G307" s="208" t="s">
        <v>145</v>
      </c>
      <c r="H307" s="209">
        <v>243</v>
      </c>
      <c r="I307" s="210"/>
      <c r="J307" s="211">
        <f>ROUND(I307*H307,2)</f>
        <v>0</v>
      </c>
      <c r="K307" s="207" t="s">
        <v>146</v>
      </c>
      <c r="L307" s="45"/>
      <c r="M307" s="212" t="s">
        <v>19</v>
      </c>
      <c r="N307" s="213" t="s">
        <v>43</v>
      </c>
      <c r="O307" s="85"/>
      <c r="P307" s="214">
        <f>O307*H307</f>
        <v>0</v>
      </c>
      <c r="Q307" s="214">
        <v>0.0066</v>
      </c>
      <c r="R307" s="214">
        <f>Q307*H307</f>
        <v>1.6037999999999999</v>
      </c>
      <c r="S307" s="214">
        <v>0</v>
      </c>
      <c r="T307" s="21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6" t="s">
        <v>276</v>
      </c>
      <c r="AT307" s="216" t="s">
        <v>142</v>
      </c>
      <c r="AU307" s="216" t="s">
        <v>148</v>
      </c>
      <c r="AY307" s="18" t="s">
        <v>140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148</v>
      </c>
      <c r="BK307" s="217">
        <f>ROUND(I307*H307,2)</f>
        <v>0</v>
      </c>
      <c r="BL307" s="18" t="s">
        <v>276</v>
      </c>
      <c r="BM307" s="216" t="s">
        <v>989</v>
      </c>
    </row>
    <row r="308" s="2" customFormat="1">
      <c r="A308" s="39"/>
      <c r="B308" s="40"/>
      <c r="C308" s="41"/>
      <c r="D308" s="218" t="s">
        <v>150</v>
      </c>
      <c r="E308" s="41"/>
      <c r="F308" s="219" t="s">
        <v>990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150</v>
      </c>
      <c r="AU308" s="18" t="s">
        <v>148</v>
      </c>
    </row>
    <row r="309" s="2" customFormat="1">
      <c r="A309" s="39"/>
      <c r="B309" s="40"/>
      <c r="C309" s="41"/>
      <c r="D309" s="223" t="s">
        <v>152</v>
      </c>
      <c r="E309" s="41"/>
      <c r="F309" s="224" t="s">
        <v>991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152</v>
      </c>
      <c r="AU309" s="18" t="s">
        <v>148</v>
      </c>
    </row>
    <row r="310" s="2" customFormat="1" ht="24.15" customHeight="1">
      <c r="A310" s="39"/>
      <c r="B310" s="40"/>
      <c r="C310" s="205" t="s">
        <v>443</v>
      </c>
      <c r="D310" s="205" t="s">
        <v>142</v>
      </c>
      <c r="E310" s="206" t="s">
        <v>992</v>
      </c>
      <c r="F310" s="207" t="s">
        <v>993</v>
      </c>
      <c r="G310" s="208" t="s">
        <v>200</v>
      </c>
      <c r="H310" s="209">
        <v>61.5</v>
      </c>
      <c r="I310" s="210"/>
      <c r="J310" s="211">
        <f>ROUND(I310*H310,2)</f>
        <v>0</v>
      </c>
      <c r="K310" s="207" t="s">
        <v>146</v>
      </c>
      <c r="L310" s="45"/>
      <c r="M310" s="212" t="s">
        <v>19</v>
      </c>
      <c r="N310" s="213" t="s">
        <v>43</v>
      </c>
      <c r="O310" s="85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276</v>
      </c>
      <c r="AT310" s="216" t="s">
        <v>142</v>
      </c>
      <c r="AU310" s="216" t="s">
        <v>148</v>
      </c>
      <c r="AY310" s="18" t="s">
        <v>140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148</v>
      </c>
      <c r="BK310" s="217">
        <f>ROUND(I310*H310,2)</f>
        <v>0</v>
      </c>
      <c r="BL310" s="18" t="s">
        <v>276</v>
      </c>
      <c r="BM310" s="216" t="s">
        <v>994</v>
      </c>
    </row>
    <row r="311" s="2" customFormat="1">
      <c r="A311" s="39"/>
      <c r="B311" s="40"/>
      <c r="C311" s="41"/>
      <c r="D311" s="218" t="s">
        <v>150</v>
      </c>
      <c r="E311" s="41"/>
      <c r="F311" s="219" t="s">
        <v>995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150</v>
      </c>
      <c r="AU311" s="18" t="s">
        <v>148</v>
      </c>
    </row>
    <row r="312" s="2" customFormat="1">
      <c r="A312" s="39"/>
      <c r="B312" s="40"/>
      <c r="C312" s="41"/>
      <c r="D312" s="223" t="s">
        <v>152</v>
      </c>
      <c r="E312" s="41"/>
      <c r="F312" s="224" t="s">
        <v>996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152</v>
      </c>
      <c r="AU312" s="18" t="s">
        <v>148</v>
      </c>
    </row>
    <row r="313" s="13" customFormat="1">
      <c r="A313" s="13"/>
      <c r="B313" s="225"/>
      <c r="C313" s="226"/>
      <c r="D313" s="218" t="s">
        <v>154</v>
      </c>
      <c r="E313" s="227" t="s">
        <v>19</v>
      </c>
      <c r="F313" s="228" t="s">
        <v>997</v>
      </c>
      <c r="G313" s="226"/>
      <c r="H313" s="229">
        <v>61.5</v>
      </c>
      <c r="I313" s="230"/>
      <c r="J313" s="226"/>
      <c r="K313" s="226"/>
      <c r="L313" s="231"/>
      <c r="M313" s="232"/>
      <c r="N313" s="233"/>
      <c r="O313" s="233"/>
      <c r="P313" s="233"/>
      <c r="Q313" s="233"/>
      <c r="R313" s="233"/>
      <c r="S313" s="233"/>
      <c r="T313" s="23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5" t="s">
        <v>154</v>
      </c>
      <c r="AU313" s="235" t="s">
        <v>148</v>
      </c>
      <c r="AV313" s="13" t="s">
        <v>148</v>
      </c>
      <c r="AW313" s="13" t="s">
        <v>33</v>
      </c>
      <c r="AX313" s="13" t="s">
        <v>79</v>
      </c>
      <c r="AY313" s="235" t="s">
        <v>140</v>
      </c>
    </row>
    <row r="314" s="2" customFormat="1" ht="16.5" customHeight="1">
      <c r="A314" s="39"/>
      <c r="B314" s="40"/>
      <c r="C314" s="260" t="s">
        <v>453</v>
      </c>
      <c r="D314" s="260" t="s">
        <v>527</v>
      </c>
      <c r="E314" s="261" t="s">
        <v>998</v>
      </c>
      <c r="F314" s="262" t="s">
        <v>999</v>
      </c>
      <c r="G314" s="263" t="s">
        <v>200</v>
      </c>
      <c r="H314" s="264">
        <v>123</v>
      </c>
      <c r="I314" s="265"/>
      <c r="J314" s="266">
        <f>ROUND(I314*H314,2)</f>
        <v>0</v>
      </c>
      <c r="K314" s="262" t="s">
        <v>146</v>
      </c>
      <c r="L314" s="267"/>
      <c r="M314" s="268" t="s">
        <v>19</v>
      </c>
      <c r="N314" s="269" t="s">
        <v>43</v>
      </c>
      <c r="O314" s="85"/>
      <c r="P314" s="214">
        <f>O314*H314</f>
        <v>0</v>
      </c>
      <c r="Q314" s="214">
        <v>0.00051000000000000004</v>
      </c>
      <c r="R314" s="214">
        <f>Q314*H314</f>
        <v>0.062730000000000008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394</v>
      </c>
      <c r="AT314" s="216" t="s">
        <v>527</v>
      </c>
      <c r="AU314" s="216" t="s">
        <v>148</v>
      </c>
      <c r="AY314" s="18" t="s">
        <v>140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148</v>
      </c>
      <c r="BK314" s="217">
        <f>ROUND(I314*H314,2)</f>
        <v>0</v>
      </c>
      <c r="BL314" s="18" t="s">
        <v>276</v>
      </c>
      <c r="BM314" s="216" t="s">
        <v>1000</v>
      </c>
    </row>
    <row r="315" s="2" customFormat="1">
      <c r="A315" s="39"/>
      <c r="B315" s="40"/>
      <c r="C315" s="41"/>
      <c r="D315" s="218" t="s">
        <v>150</v>
      </c>
      <c r="E315" s="41"/>
      <c r="F315" s="219" t="s">
        <v>999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150</v>
      </c>
      <c r="AU315" s="18" t="s">
        <v>148</v>
      </c>
    </row>
    <row r="316" s="2" customFormat="1">
      <c r="A316" s="39"/>
      <c r="B316" s="40"/>
      <c r="C316" s="41"/>
      <c r="D316" s="223" t="s">
        <v>152</v>
      </c>
      <c r="E316" s="41"/>
      <c r="F316" s="224" t="s">
        <v>1001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152</v>
      </c>
      <c r="AU316" s="18" t="s">
        <v>148</v>
      </c>
    </row>
    <row r="317" s="13" customFormat="1">
      <c r="A317" s="13"/>
      <c r="B317" s="225"/>
      <c r="C317" s="226"/>
      <c r="D317" s="218" t="s">
        <v>154</v>
      </c>
      <c r="E317" s="227" t="s">
        <v>19</v>
      </c>
      <c r="F317" s="228" t="s">
        <v>1002</v>
      </c>
      <c r="G317" s="226"/>
      <c r="H317" s="229">
        <v>123</v>
      </c>
      <c r="I317" s="230"/>
      <c r="J317" s="226"/>
      <c r="K317" s="226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154</v>
      </c>
      <c r="AU317" s="235" t="s">
        <v>148</v>
      </c>
      <c r="AV317" s="13" t="s">
        <v>148</v>
      </c>
      <c r="AW317" s="13" t="s">
        <v>33</v>
      </c>
      <c r="AX317" s="13" t="s">
        <v>79</v>
      </c>
      <c r="AY317" s="235" t="s">
        <v>140</v>
      </c>
    </row>
    <row r="318" s="2" customFormat="1" ht="24.15" customHeight="1">
      <c r="A318" s="39"/>
      <c r="B318" s="40"/>
      <c r="C318" s="260" t="s">
        <v>460</v>
      </c>
      <c r="D318" s="260" t="s">
        <v>527</v>
      </c>
      <c r="E318" s="261" t="s">
        <v>1003</v>
      </c>
      <c r="F318" s="262" t="s">
        <v>1004</v>
      </c>
      <c r="G318" s="263" t="s">
        <v>390</v>
      </c>
      <c r="H318" s="264">
        <v>41</v>
      </c>
      <c r="I318" s="265"/>
      <c r="J318" s="266">
        <f>ROUND(I318*H318,2)</f>
        <v>0</v>
      </c>
      <c r="K318" s="262" t="s">
        <v>146</v>
      </c>
      <c r="L318" s="267"/>
      <c r="M318" s="268" t="s">
        <v>19</v>
      </c>
      <c r="N318" s="269" t="s">
        <v>43</v>
      </c>
      <c r="O318" s="85"/>
      <c r="P318" s="214">
        <f>O318*H318</f>
        <v>0</v>
      </c>
      <c r="Q318" s="214">
        <v>0.00050000000000000001</v>
      </c>
      <c r="R318" s="214">
        <f>Q318*H318</f>
        <v>0.020500000000000001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394</v>
      </c>
      <c r="AT318" s="216" t="s">
        <v>527</v>
      </c>
      <c r="AU318" s="216" t="s">
        <v>148</v>
      </c>
      <c r="AY318" s="18" t="s">
        <v>140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148</v>
      </c>
      <c r="BK318" s="217">
        <f>ROUND(I318*H318,2)</f>
        <v>0</v>
      </c>
      <c r="BL318" s="18" t="s">
        <v>276</v>
      </c>
      <c r="BM318" s="216" t="s">
        <v>1005</v>
      </c>
    </row>
    <row r="319" s="2" customFormat="1">
      <c r="A319" s="39"/>
      <c r="B319" s="40"/>
      <c r="C319" s="41"/>
      <c r="D319" s="218" t="s">
        <v>150</v>
      </c>
      <c r="E319" s="41"/>
      <c r="F319" s="219" t="s">
        <v>1004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150</v>
      </c>
      <c r="AU319" s="18" t="s">
        <v>148</v>
      </c>
    </row>
    <row r="320" s="2" customFormat="1">
      <c r="A320" s="39"/>
      <c r="B320" s="40"/>
      <c r="C320" s="41"/>
      <c r="D320" s="223" t="s">
        <v>152</v>
      </c>
      <c r="E320" s="41"/>
      <c r="F320" s="224" t="s">
        <v>1006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152</v>
      </c>
      <c r="AU320" s="18" t="s">
        <v>148</v>
      </c>
    </row>
    <row r="321" s="13" customFormat="1">
      <c r="A321" s="13"/>
      <c r="B321" s="225"/>
      <c r="C321" s="226"/>
      <c r="D321" s="218" t="s">
        <v>154</v>
      </c>
      <c r="E321" s="227" t="s">
        <v>19</v>
      </c>
      <c r="F321" s="228" t="s">
        <v>1007</v>
      </c>
      <c r="G321" s="226"/>
      <c r="H321" s="229">
        <v>41</v>
      </c>
      <c r="I321" s="230"/>
      <c r="J321" s="226"/>
      <c r="K321" s="226"/>
      <c r="L321" s="231"/>
      <c r="M321" s="232"/>
      <c r="N321" s="233"/>
      <c r="O321" s="233"/>
      <c r="P321" s="233"/>
      <c r="Q321" s="233"/>
      <c r="R321" s="233"/>
      <c r="S321" s="233"/>
      <c r="T321" s="23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5" t="s">
        <v>154</v>
      </c>
      <c r="AU321" s="235" t="s">
        <v>148</v>
      </c>
      <c r="AV321" s="13" t="s">
        <v>148</v>
      </c>
      <c r="AW321" s="13" t="s">
        <v>33</v>
      </c>
      <c r="AX321" s="13" t="s">
        <v>79</v>
      </c>
      <c r="AY321" s="235" t="s">
        <v>140</v>
      </c>
    </row>
    <row r="322" s="2" customFormat="1" ht="24.15" customHeight="1">
      <c r="A322" s="39"/>
      <c r="B322" s="40"/>
      <c r="C322" s="205" t="s">
        <v>692</v>
      </c>
      <c r="D322" s="205" t="s">
        <v>142</v>
      </c>
      <c r="E322" s="206" t="s">
        <v>1008</v>
      </c>
      <c r="F322" s="207" t="s">
        <v>1009</v>
      </c>
      <c r="G322" s="208" t="s">
        <v>200</v>
      </c>
      <c r="H322" s="209">
        <v>13.1</v>
      </c>
      <c r="I322" s="210"/>
      <c r="J322" s="211">
        <f>ROUND(I322*H322,2)</f>
        <v>0</v>
      </c>
      <c r="K322" s="207" t="s">
        <v>146</v>
      </c>
      <c r="L322" s="45"/>
      <c r="M322" s="212" t="s">
        <v>19</v>
      </c>
      <c r="N322" s="213" t="s">
        <v>43</v>
      </c>
      <c r="O322" s="85"/>
      <c r="P322" s="214">
        <f>O322*H322</f>
        <v>0</v>
      </c>
      <c r="Q322" s="214">
        <v>0.0040600000000000002</v>
      </c>
      <c r="R322" s="214">
        <f>Q322*H322</f>
        <v>0.053186000000000004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276</v>
      </c>
      <c r="AT322" s="216" t="s">
        <v>142</v>
      </c>
      <c r="AU322" s="216" t="s">
        <v>148</v>
      </c>
      <c r="AY322" s="18" t="s">
        <v>140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148</v>
      </c>
      <c r="BK322" s="217">
        <f>ROUND(I322*H322,2)</f>
        <v>0</v>
      </c>
      <c r="BL322" s="18" t="s">
        <v>276</v>
      </c>
      <c r="BM322" s="216" t="s">
        <v>1010</v>
      </c>
    </row>
    <row r="323" s="2" customFormat="1">
      <c r="A323" s="39"/>
      <c r="B323" s="40"/>
      <c r="C323" s="41"/>
      <c r="D323" s="218" t="s">
        <v>150</v>
      </c>
      <c r="E323" s="41"/>
      <c r="F323" s="219" t="s">
        <v>1011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150</v>
      </c>
      <c r="AU323" s="18" t="s">
        <v>148</v>
      </c>
    </row>
    <row r="324" s="2" customFormat="1">
      <c r="A324" s="39"/>
      <c r="B324" s="40"/>
      <c r="C324" s="41"/>
      <c r="D324" s="223" t="s">
        <v>152</v>
      </c>
      <c r="E324" s="41"/>
      <c r="F324" s="224" t="s">
        <v>1012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152</v>
      </c>
      <c r="AU324" s="18" t="s">
        <v>148</v>
      </c>
    </row>
    <row r="325" s="13" customFormat="1">
      <c r="A325" s="13"/>
      <c r="B325" s="225"/>
      <c r="C325" s="226"/>
      <c r="D325" s="218" t="s">
        <v>154</v>
      </c>
      <c r="E325" s="227" t="s">
        <v>19</v>
      </c>
      <c r="F325" s="228" t="s">
        <v>963</v>
      </c>
      <c r="G325" s="226"/>
      <c r="H325" s="229">
        <v>13.1</v>
      </c>
      <c r="I325" s="230"/>
      <c r="J325" s="226"/>
      <c r="K325" s="226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154</v>
      </c>
      <c r="AU325" s="235" t="s">
        <v>148</v>
      </c>
      <c r="AV325" s="13" t="s">
        <v>148</v>
      </c>
      <c r="AW325" s="13" t="s">
        <v>33</v>
      </c>
      <c r="AX325" s="13" t="s">
        <v>79</v>
      </c>
      <c r="AY325" s="235" t="s">
        <v>140</v>
      </c>
    </row>
    <row r="326" s="2" customFormat="1" ht="24.15" customHeight="1">
      <c r="A326" s="39"/>
      <c r="B326" s="40"/>
      <c r="C326" s="205" t="s">
        <v>697</v>
      </c>
      <c r="D326" s="205" t="s">
        <v>142</v>
      </c>
      <c r="E326" s="206" t="s">
        <v>1013</v>
      </c>
      <c r="F326" s="207" t="s">
        <v>1014</v>
      </c>
      <c r="G326" s="208" t="s">
        <v>200</v>
      </c>
      <c r="H326" s="209">
        <v>30.800000000000001</v>
      </c>
      <c r="I326" s="210"/>
      <c r="J326" s="211">
        <f>ROUND(I326*H326,2)</f>
        <v>0</v>
      </c>
      <c r="K326" s="207" t="s">
        <v>146</v>
      </c>
      <c r="L326" s="45"/>
      <c r="M326" s="212" t="s">
        <v>19</v>
      </c>
      <c r="N326" s="213" t="s">
        <v>43</v>
      </c>
      <c r="O326" s="85"/>
      <c r="P326" s="214">
        <f>O326*H326</f>
        <v>0</v>
      </c>
      <c r="Q326" s="214">
        <v>0.0040600000000000002</v>
      </c>
      <c r="R326" s="214">
        <f>Q326*H326</f>
        <v>0.12504800000000002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276</v>
      </c>
      <c r="AT326" s="216" t="s">
        <v>142</v>
      </c>
      <c r="AU326" s="216" t="s">
        <v>148</v>
      </c>
      <c r="AY326" s="18" t="s">
        <v>140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148</v>
      </c>
      <c r="BK326" s="217">
        <f>ROUND(I326*H326,2)</f>
        <v>0</v>
      </c>
      <c r="BL326" s="18" t="s">
        <v>276</v>
      </c>
      <c r="BM326" s="216" t="s">
        <v>1015</v>
      </c>
    </row>
    <row r="327" s="2" customFormat="1">
      <c r="A327" s="39"/>
      <c r="B327" s="40"/>
      <c r="C327" s="41"/>
      <c r="D327" s="218" t="s">
        <v>150</v>
      </c>
      <c r="E327" s="41"/>
      <c r="F327" s="219" t="s">
        <v>1016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150</v>
      </c>
      <c r="AU327" s="18" t="s">
        <v>148</v>
      </c>
    </row>
    <row r="328" s="2" customFormat="1">
      <c r="A328" s="39"/>
      <c r="B328" s="40"/>
      <c r="C328" s="41"/>
      <c r="D328" s="223" t="s">
        <v>152</v>
      </c>
      <c r="E328" s="41"/>
      <c r="F328" s="224" t="s">
        <v>1017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152</v>
      </c>
      <c r="AU328" s="18" t="s">
        <v>148</v>
      </c>
    </row>
    <row r="329" s="13" customFormat="1">
      <c r="A329" s="13"/>
      <c r="B329" s="225"/>
      <c r="C329" s="226"/>
      <c r="D329" s="218" t="s">
        <v>154</v>
      </c>
      <c r="E329" s="227" t="s">
        <v>19</v>
      </c>
      <c r="F329" s="228" t="s">
        <v>969</v>
      </c>
      <c r="G329" s="226"/>
      <c r="H329" s="229">
        <v>14.800000000000001</v>
      </c>
      <c r="I329" s="230"/>
      <c r="J329" s="226"/>
      <c r="K329" s="226"/>
      <c r="L329" s="231"/>
      <c r="M329" s="232"/>
      <c r="N329" s="233"/>
      <c r="O329" s="233"/>
      <c r="P329" s="233"/>
      <c r="Q329" s="233"/>
      <c r="R329" s="233"/>
      <c r="S329" s="233"/>
      <c r="T329" s="23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5" t="s">
        <v>154</v>
      </c>
      <c r="AU329" s="235" t="s">
        <v>148</v>
      </c>
      <c r="AV329" s="13" t="s">
        <v>148</v>
      </c>
      <c r="AW329" s="13" t="s">
        <v>33</v>
      </c>
      <c r="AX329" s="13" t="s">
        <v>71</v>
      </c>
      <c r="AY329" s="235" t="s">
        <v>140</v>
      </c>
    </row>
    <row r="330" s="13" customFormat="1">
      <c r="A330" s="13"/>
      <c r="B330" s="225"/>
      <c r="C330" s="226"/>
      <c r="D330" s="218" t="s">
        <v>154</v>
      </c>
      <c r="E330" s="227" t="s">
        <v>19</v>
      </c>
      <c r="F330" s="228" t="s">
        <v>970</v>
      </c>
      <c r="G330" s="226"/>
      <c r="H330" s="229">
        <v>16</v>
      </c>
      <c r="I330" s="230"/>
      <c r="J330" s="226"/>
      <c r="K330" s="226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154</v>
      </c>
      <c r="AU330" s="235" t="s">
        <v>148</v>
      </c>
      <c r="AV330" s="13" t="s">
        <v>148</v>
      </c>
      <c r="AW330" s="13" t="s">
        <v>33</v>
      </c>
      <c r="AX330" s="13" t="s">
        <v>71</v>
      </c>
      <c r="AY330" s="235" t="s">
        <v>140</v>
      </c>
    </row>
    <row r="331" s="15" customFormat="1">
      <c r="A331" s="15"/>
      <c r="B331" s="246"/>
      <c r="C331" s="247"/>
      <c r="D331" s="218" t="s">
        <v>154</v>
      </c>
      <c r="E331" s="248" t="s">
        <v>19</v>
      </c>
      <c r="F331" s="249" t="s">
        <v>180</v>
      </c>
      <c r="G331" s="247"/>
      <c r="H331" s="250">
        <v>30.800000000000001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6" t="s">
        <v>154</v>
      </c>
      <c r="AU331" s="256" t="s">
        <v>148</v>
      </c>
      <c r="AV331" s="15" t="s">
        <v>147</v>
      </c>
      <c r="AW331" s="15" t="s">
        <v>33</v>
      </c>
      <c r="AX331" s="15" t="s">
        <v>79</v>
      </c>
      <c r="AY331" s="256" t="s">
        <v>140</v>
      </c>
    </row>
    <row r="332" s="2" customFormat="1" ht="24.15" customHeight="1">
      <c r="A332" s="39"/>
      <c r="B332" s="40"/>
      <c r="C332" s="205" t="s">
        <v>704</v>
      </c>
      <c r="D332" s="205" t="s">
        <v>142</v>
      </c>
      <c r="E332" s="206" t="s">
        <v>1018</v>
      </c>
      <c r="F332" s="207" t="s">
        <v>1019</v>
      </c>
      <c r="G332" s="208" t="s">
        <v>200</v>
      </c>
      <c r="H332" s="209">
        <v>8.1999999999999993</v>
      </c>
      <c r="I332" s="210"/>
      <c r="J332" s="211">
        <f>ROUND(I332*H332,2)</f>
        <v>0</v>
      </c>
      <c r="K332" s="207" t="s">
        <v>146</v>
      </c>
      <c r="L332" s="45"/>
      <c r="M332" s="212" t="s">
        <v>19</v>
      </c>
      <c r="N332" s="213" t="s">
        <v>43</v>
      </c>
      <c r="O332" s="85"/>
      <c r="P332" s="214">
        <f>O332*H332</f>
        <v>0</v>
      </c>
      <c r="Q332" s="214">
        <v>0.0063800000000000003</v>
      </c>
      <c r="R332" s="214">
        <f>Q332*H332</f>
        <v>0.052315999999999994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276</v>
      </c>
      <c r="AT332" s="216" t="s">
        <v>142</v>
      </c>
      <c r="AU332" s="216" t="s">
        <v>148</v>
      </c>
      <c r="AY332" s="18" t="s">
        <v>140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148</v>
      </c>
      <c r="BK332" s="217">
        <f>ROUND(I332*H332,2)</f>
        <v>0</v>
      </c>
      <c r="BL332" s="18" t="s">
        <v>276</v>
      </c>
      <c r="BM332" s="216" t="s">
        <v>1020</v>
      </c>
    </row>
    <row r="333" s="2" customFormat="1">
      <c r="A333" s="39"/>
      <c r="B333" s="40"/>
      <c r="C333" s="41"/>
      <c r="D333" s="218" t="s">
        <v>150</v>
      </c>
      <c r="E333" s="41"/>
      <c r="F333" s="219" t="s">
        <v>1021</v>
      </c>
      <c r="G333" s="41"/>
      <c r="H333" s="41"/>
      <c r="I333" s="220"/>
      <c r="J333" s="41"/>
      <c r="K333" s="41"/>
      <c r="L333" s="45"/>
      <c r="M333" s="221"/>
      <c r="N333" s="222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150</v>
      </c>
      <c r="AU333" s="18" t="s">
        <v>148</v>
      </c>
    </row>
    <row r="334" s="2" customFormat="1">
      <c r="A334" s="39"/>
      <c r="B334" s="40"/>
      <c r="C334" s="41"/>
      <c r="D334" s="223" t="s">
        <v>152</v>
      </c>
      <c r="E334" s="41"/>
      <c r="F334" s="224" t="s">
        <v>1022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152</v>
      </c>
      <c r="AU334" s="18" t="s">
        <v>148</v>
      </c>
    </row>
    <row r="335" s="13" customFormat="1">
      <c r="A335" s="13"/>
      <c r="B335" s="225"/>
      <c r="C335" s="226"/>
      <c r="D335" s="218" t="s">
        <v>154</v>
      </c>
      <c r="E335" s="227" t="s">
        <v>19</v>
      </c>
      <c r="F335" s="228" t="s">
        <v>1023</v>
      </c>
      <c r="G335" s="226"/>
      <c r="H335" s="229">
        <v>8.1999999999999993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154</v>
      </c>
      <c r="AU335" s="235" t="s">
        <v>148</v>
      </c>
      <c r="AV335" s="13" t="s">
        <v>148</v>
      </c>
      <c r="AW335" s="13" t="s">
        <v>33</v>
      </c>
      <c r="AX335" s="13" t="s">
        <v>79</v>
      </c>
      <c r="AY335" s="235" t="s">
        <v>140</v>
      </c>
    </row>
    <row r="336" s="2" customFormat="1" ht="24.15" customHeight="1">
      <c r="A336" s="39"/>
      <c r="B336" s="40"/>
      <c r="C336" s="205" t="s">
        <v>710</v>
      </c>
      <c r="D336" s="205" t="s">
        <v>142</v>
      </c>
      <c r="E336" s="206" t="s">
        <v>1024</v>
      </c>
      <c r="F336" s="207" t="s">
        <v>1025</v>
      </c>
      <c r="G336" s="208" t="s">
        <v>200</v>
      </c>
      <c r="H336" s="209">
        <v>8.1999999999999993</v>
      </c>
      <c r="I336" s="210"/>
      <c r="J336" s="211">
        <f>ROUND(I336*H336,2)</f>
        <v>0</v>
      </c>
      <c r="K336" s="207" t="s">
        <v>146</v>
      </c>
      <c r="L336" s="45"/>
      <c r="M336" s="212" t="s">
        <v>19</v>
      </c>
      <c r="N336" s="213" t="s">
        <v>43</v>
      </c>
      <c r="O336" s="85"/>
      <c r="P336" s="214">
        <f>O336*H336</f>
        <v>0</v>
      </c>
      <c r="Q336" s="214">
        <v>0.00115</v>
      </c>
      <c r="R336" s="214">
        <f>Q336*H336</f>
        <v>0.0094299999999999991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276</v>
      </c>
      <c r="AT336" s="216" t="s">
        <v>142</v>
      </c>
      <c r="AU336" s="216" t="s">
        <v>148</v>
      </c>
      <c r="AY336" s="18" t="s">
        <v>140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148</v>
      </c>
      <c r="BK336" s="217">
        <f>ROUND(I336*H336,2)</f>
        <v>0</v>
      </c>
      <c r="BL336" s="18" t="s">
        <v>276</v>
      </c>
      <c r="BM336" s="216" t="s">
        <v>1026</v>
      </c>
    </row>
    <row r="337" s="2" customFormat="1">
      <c r="A337" s="39"/>
      <c r="B337" s="40"/>
      <c r="C337" s="41"/>
      <c r="D337" s="218" t="s">
        <v>150</v>
      </c>
      <c r="E337" s="41"/>
      <c r="F337" s="219" t="s">
        <v>1027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150</v>
      </c>
      <c r="AU337" s="18" t="s">
        <v>148</v>
      </c>
    </row>
    <row r="338" s="2" customFormat="1">
      <c r="A338" s="39"/>
      <c r="B338" s="40"/>
      <c r="C338" s="41"/>
      <c r="D338" s="223" t="s">
        <v>152</v>
      </c>
      <c r="E338" s="41"/>
      <c r="F338" s="224" t="s">
        <v>1028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152</v>
      </c>
      <c r="AU338" s="18" t="s">
        <v>148</v>
      </c>
    </row>
    <row r="339" s="2" customFormat="1" ht="24.15" customHeight="1">
      <c r="A339" s="39"/>
      <c r="B339" s="40"/>
      <c r="C339" s="205" t="s">
        <v>719</v>
      </c>
      <c r="D339" s="205" t="s">
        <v>142</v>
      </c>
      <c r="E339" s="206" t="s">
        <v>1029</v>
      </c>
      <c r="F339" s="207" t="s">
        <v>1030</v>
      </c>
      <c r="G339" s="208" t="s">
        <v>200</v>
      </c>
      <c r="H339" s="209">
        <v>67.299999999999997</v>
      </c>
      <c r="I339" s="210"/>
      <c r="J339" s="211">
        <f>ROUND(I339*H339,2)</f>
        <v>0</v>
      </c>
      <c r="K339" s="207" t="s">
        <v>146</v>
      </c>
      <c r="L339" s="45"/>
      <c r="M339" s="212" t="s">
        <v>19</v>
      </c>
      <c r="N339" s="213" t="s">
        <v>43</v>
      </c>
      <c r="O339" s="85"/>
      <c r="P339" s="214">
        <f>O339*H339</f>
        <v>0</v>
      </c>
      <c r="Q339" s="214">
        <v>0.0035799999999999998</v>
      </c>
      <c r="R339" s="214">
        <f>Q339*H339</f>
        <v>0.24093399999999998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276</v>
      </c>
      <c r="AT339" s="216" t="s">
        <v>142</v>
      </c>
      <c r="AU339" s="216" t="s">
        <v>148</v>
      </c>
      <c r="AY339" s="18" t="s">
        <v>140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148</v>
      </c>
      <c r="BK339" s="217">
        <f>ROUND(I339*H339,2)</f>
        <v>0</v>
      </c>
      <c r="BL339" s="18" t="s">
        <v>276</v>
      </c>
      <c r="BM339" s="216" t="s">
        <v>1031</v>
      </c>
    </row>
    <row r="340" s="2" customFormat="1">
      <c r="A340" s="39"/>
      <c r="B340" s="40"/>
      <c r="C340" s="41"/>
      <c r="D340" s="218" t="s">
        <v>150</v>
      </c>
      <c r="E340" s="41"/>
      <c r="F340" s="219" t="s">
        <v>1032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150</v>
      </c>
      <c r="AU340" s="18" t="s">
        <v>148</v>
      </c>
    </row>
    <row r="341" s="2" customFormat="1">
      <c r="A341" s="39"/>
      <c r="B341" s="40"/>
      <c r="C341" s="41"/>
      <c r="D341" s="223" t="s">
        <v>152</v>
      </c>
      <c r="E341" s="41"/>
      <c r="F341" s="224" t="s">
        <v>1033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152</v>
      </c>
      <c r="AU341" s="18" t="s">
        <v>148</v>
      </c>
    </row>
    <row r="342" s="13" customFormat="1">
      <c r="A342" s="13"/>
      <c r="B342" s="225"/>
      <c r="C342" s="226"/>
      <c r="D342" s="218" t="s">
        <v>154</v>
      </c>
      <c r="E342" s="227" t="s">
        <v>19</v>
      </c>
      <c r="F342" s="228" t="s">
        <v>972</v>
      </c>
      <c r="G342" s="226"/>
      <c r="H342" s="229">
        <v>67.299999999999997</v>
      </c>
      <c r="I342" s="230"/>
      <c r="J342" s="226"/>
      <c r="K342" s="226"/>
      <c r="L342" s="231"/>
      <c r="M342" s="232"/>
      <c r="N342" s="233"/>
      <c r="O342" s="233"/>
      <c r="P342" s="233"/>
      <c r="Q342" s="233"/>
      <c r="R342" s="233"/>
      <c r="S342" s="233"/>
      <c r="T342" s="23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5" t="s">
        <v>154</v>
      </c>
      <c r="AU342" s="235" t="s">
        <v>148</v>
      </c>
      <c r="AV342" s="13" t="s">
        <v>148</v>
      </c>
      <c r="AW342" s="13" t="s">
        <v>33</v>
      </c>
      <c r="AX342" s="13" t="s">
        <v>79</v>
      </c>
      <c r="AY342" s="235" t="s">
        <v>140</v>
      </c>
    </row>
    <row r="343" s="2" customFormat="1" ht="24.15" customHeight="1">
      <c r="A343" s="39"/>
      <c r="B343" s="40"/>
      <c r="C343" s="205" t="s">
        <v>727</v>
      </c>
      <c r="D343" s="205" t="s">
        <v>142</v>
      </c>
      <c r="E343" s="206" t="s">
        <v>1034</v>
      </c>
      <c r="F343" s="207" t="s">
        <v>1035</v>
      </c>
      <c r="G343" s="208" t="s">
        <v>390</v>
      </c>
      <c r="H343" s="209">
        <v>2</v>
      </c>
      <c r="I343" s="210"/>
      <c r="J343" s="211">
        <f>ROUND(I343*H343,2)</f>
        <v>0</v>
      </c>
      <c r="K343" s="207" t="s">
        <v>146</v>
      </c>
      <c r="L343" s="45"/>
      <c r="M343" s="212" t="s">
        <v>19</v>
      </c>
      <c r="N343" s="213" t="s">
        <v>43</v>
      </c>
      <c r="O343" s="85"/>
      <c r="P343" s="214">
        <f>O343*H343</f>
        <v>0</v>
      </c>
      <c r="Q343" s="214">
        <v>0.0036600000000000001</v>
      </c>
      <c r="R343" s="214">
        <f>Q343*H343</f>
        <v>0.0073200000000000001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276</v>
      </c>
      <c r="AT343" s="216" t="s">
        <v>142</v>
      </c>
      <c r="AU343" s="216" t="s">
        <v>148</v>
      </c>
      <c r="AY343" s="18" t="s">
        <v>140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148</v>
      </c>
      <c r="BK343" s="217">
        <f>ROUND(I343*H343,2)</f>
        <v>0</v>
      </c>
      <c r="BL343" s="18" t="s">
        <v>276</v>
      </c>
      <c r="BM343" s="216" t="s">
        <v>1036</v>
      </c>
    </row>
    <row r="344" s="2" customFormat="1">
      <c r="A344" s="39"/>
      <c r="B344" s="40"/>
      <c r="C344" s="41"/>
      <c r="D344" s="218" t="s">
        <v>150</v>
      </c>
      <c r="E344" s="41"/>
      <c r="F344" s="219" t="s">
        <v>1037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150</v>
      </c>
      <c r="AU344" s="18" t="s">
        <v>148</v>
      </c>
    </row>
    <row r="345" s="2" customFormat="1">
      <c r="A345" s="39"/>
      <c r="B345" s="40"/>
      <c r="C345" s="41"/>
      <c r="D345" s="223" t="s">
        <v>152</v>
      </c>
      <c r="E345" s="41"/>
      <c r="F345" s="224" t="s">
        <v>1038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152</v>
      </c>
      <c r="AU345" s="18" t="s">
        <v>148</v>
      </c>
    </row>
    <row r="346" s="2" customFormat="1" ht="33" customHeight="1">
      <c r="A346" s="39"/>
      <c r="B346" s="40"/>
      <c r="C346" s="205" t="s">
        <v>733</v>
      </c>
      <c r="D346" s="205" t="s">
        <v>142</v>
      </c>
      <c r="E346" s="206" t="s">
        <v>1039</v>
      </c>
      <c r="F346" s="207" t="s">
        <v>1040</v>
      </c>
      <c r="G346" s="208" t="s">
        <v>200</v>
      </c>
      <c r="H346" s="209">
        <v>10.800000000000001</v>
      </c>
      <c r="I346" s="210"/>
      <c r="J346" s="211">
        <f>ROUND(I346*H346,2)</f>
        <v>0</v>
      </c>
      <c r="K346" s="207" t="s">
        <v>146</v>
      </c>
      <c r="L346" s="45"/>
      <c r="M346" s="212" t="s">
        <v>19</v>
      </c>
      <c r="N346" s="213" t="s">
        <v>43</v>
      </c>
      <c r="O346" s="85"/>
      <c r="P346" s="214">
        <f>O346*H346</f>
        <v>0</v>
      </c>
      <c r="Q346" s="214">
        <v>0.0043600000000000002</v>
      </c>
      <c r="R346" s="214">
        <f>Q346*H346</f>
        <v>0.047088000000000005</v>
      </c>
      <c r="S346" s="214">
        <v>0</v>
      </c>
      <c r="T346" s="21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276</v>
      </c>
      <c r="AT346" s="216" t="s">
        <v>142</v>
      </c>
      <c r="AU346" s="216" t="s">
        <v>148</v>
      </c>
      <c r="AY346" s="18" t="s">
        <v>140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148</v>
      </c>
      <c r="BK346" s="217">
        <f>ROUND(I346*H346,2)</f>
        <v>0</v>
      </c>
      <c r="BL346" s="18" t="s">
        <v>276</v>
      </c>
      <c r="BM346" s="216" t="s">
        <v>1041</v>
      </c>
    </row>
    <row r="347" s="2" customFormat="1">
      <c r="A347" s="39"/>
      <c r="B347" s="40"/>
      <c r="C347" s="41"/>
      <c r="D347" s="218" t="s">
        <v>150</v>
      </c>
      <c r="E347" s="41"/>
      <c r="F347" s="219" t="s">
        <v>1042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150</v>
      </c>
      <c r="AU347" s="18" t="s">
        <v>148</v>
      </c>
    </row>
    <row r="348" s="2" customFormat="1">
      <c r="A348" s="39"/>
      <c r="B348" s="40"/>
      <c r="C348" s="41"/>
      <c r="D348" s="223" t="s">
        <v>152</v>
      </c>
      <c r="E348" s="41"/>
      <c r="F348" s="224" t="s">
        <v>1043</v>
      </c>
      <c r="G348" s="41"/>
      <c r="H348" s="41"/>
      <c r="I348" s="220"/>
      <c r="J348" s="41"/>
      <c r="K348" s="41"/>
      <c r="L348" s="45"/>
      <c r="M348" s="221"/>
      <c r="N348" s="222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152</v>
      </c>
      <c r="AU348" s="18" t="s">
        <v>148</v>
      </c>
    </row>
    <row r="349" s="13" customFormat="1">
      <c r="A349" s="13"/>
      <c r="B349" s="225"/>
      <c r="C349" s="226"/>
      <c r="D349" s="218" t="s">
        <v>154</v>
      </c>
      <c r="E349" s="227" t="s">
        <v>19</v>
      </c>
      <c r="F349" s="228" t="s">
        <v>1044</v>
      </c>
      <c r="G349" s="226"/>
      <c r="H349" s="229">
        <v>5.2000000000000002</v>
      </c>
      <c r="I349" s="230"/>
      <c r="J349" s="226"/>
      <c r="K349" s="226"/>
      <c r="L349" s="231"/>
      <c r="M349" s="232"/>
      <c r="N349" s="233"/>
      <c r="O349" s="233"/>
      <c r="P349" s="233"/>
      <c r="Q349" s="233"/>
      <c r="R349" s="233"/>
      <c r="S349" s="233"/>
      <c r="T349" s="23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5" t="s">
        <v>154</v>
      </c>
      <c r="AU349" s="235" t="s">
        <v>148</v>
      </c>
      <c r="AV349" s="13" t="s">
        <v>148</v>
      </c>
      <c r="AW349" s="13" t="s">
        <v>33</v>
      </c>
      <c r="AX349" s="13" t="s">
        <v>71</v>
      </c>
      <c r="AY349" s="235" t="s">
        <v>140</v>
      </c>
    </row>
    <row r="350" s="13" customFormat="1">
      <c r="A350" s="13"/>
      <c r="B350" s="225"/>
      <c r="C350" s="226"/>
      <c r="D350" s="218" t="s">
        <v>154</v>
      </c>
      <c r="E350" s="227" t="s">
        <v>19</v>
      </c>
      <c r="F350" s="228" t="s">
        <v>1045</v>
      </c>
      <c r="G350" s="226"/>
      <c r="H350" s="229">
        <v>5.5999999999999996</v>
      </c>
      <c r="I350" s="230"/>
      <c r="J350" s="226"/>
      <c r="K350" s="226"/>
      <c r="L350" s="231"/>
      <c r="M350" s="232"/>
      <c r="N350" s="233"/>
      <c r="O350" s="233"/>
      <c r="P350" s="233"/>
      <c r="Q350" s="233"/>
      <c r="R350" s="233"/>
      <c r="S350" s="233"/>
      <c r="T350" s="23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5" t="s">
        <v>154</v>
      </c>
      <c r="AU350" s="235" t="s">
        <v>148</v>
      </c>
      <c r="AV350" s="13" t="s">
        <v>148</v>
      </c>
      <c r="AW350" s="13" t="s">
        <v>33</v>
      </c>
      <c r="AX350" s="13" t="s">
        <v>71</v>
      </c>
      <c r="AY350" s="235" t="s">
        <v>140</v>
      </c>
    </row>
    <row r="351" s="15" customFormat="1">
      <c r="A351" s="15"/>
      <c r="B351" s="246"/>
      <c r="C351" s="247"/>
      <c r="D351" s="218" t="s">
        <v>154</v>
      </c>
      <c r="E351" s="248" t="s">
        <v>19</v>
      </c>
      <c r="F351" s="249" t="s">
        <v>180</v>
      </c>
      <c r="G351" s="247"/>
      <c r="H351" s="250">
        <v>10.800000000000001</v>
      </c>
      <c r="I351" s="251"/>
      <c r="J351" s="247"/>
      <c r="K351" s="247"/>
      <c r="L351" s="252"/>
      <c r="M351" s="253"/>
      <c r="N351" s="254"/>
      <c r="O351" s="254"/>
      <c r="P351" s="254"/>
      <c r="Q351" s="254"/>
      <c r="R351" s="254"/>
      <c r="S351" s="254"/>
      <c r="T351" s="25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6" t="s">
        <v>154</v>
      </c>
      <c r="AU351" s="256" t="s">
        <v>148</v>
      </c>
      <c r="AV351" s="15" t="s">
        <v>147</v>
      </c>
      <c r="AW351" s="15" t="s">
        <v>33</v>
      </c>
      <c r="AX351" s="15" t="s">
        <v>79</v>
      </c>
      <c r="AY351" s="256" t="s">
        <v>140</v>
      </c>
    </row>
    <row r="352" s="2" customFormat="1" ht="33" customHeight="1">
      <c r="A352" s="39"/>
      <c r="B352" s="40"/>
      <c r="C352" s="205" t="s">
        <v>739</v>
      </c>
      <c r="D352" s="205" t="s">
        <v>142</v>
      </c>
      <c r="E352" s="206" t="s">
        <v>1046</v>
      </c>
      <c r="F352" s="207" t="s">
        <v>1047</v>
      </c>
      <c r="G352" s="208" t="s">
        <v>145</v>
      </c>
      <c r="H352" s="209">
        <v>7</v>
      </c>
      <c r="I352" s="210"/>
      <c r="J352" s="211">
        <f>ROUND(I352*H352,2)</f>
        <v>0</v>
      </c>
      <c r="K352" s="207" t="s">
        <v>146</v>
      </c>
      <c r="L352" s="45"/>
      <c r="M352" s="212" t="s">
        <v>19</v>
      </c>
      <c r="N352" s="213" t="s">
        <v>43</v>
      </c>
      <c r="O352" s="85"/>
      <c r="P352" s="214">
        <f>O352*H352</f>
        <v>0</v>
      </c>
      <c r="Q352" s="214">
        <v>0.010789999999999999</v>
      </c>
      <c r="R352" s="214">
        <f>Q352*H352</f>
        <v>0.07553</v>
      </c>
      <c r="S352" s="214">
        <v>0</v>
      </c>
      <c r="T352" s="21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6" t="s">
        <v>276</v>
      </c>
      <c r="AT352" s="216" t="s">
        <v>142</v>
      </c>
      <c r="AU352" s="216" t="s">
        <v>148</v>
      </c>
      <c r="AY352" s="18" t="s">
        <v>140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8" t="s">
        <v>148</v>
      </c>
      <c r="BK352" s="217">
        <f>ROUND(I352*H352,2)</f>
        <v>0</v>
      </c>
      <c r="BL352" s="18" t="s">
        <v>276</v>
      </c>
      <c r="BM352" s="216" t="s">
        <v>1048</v>
      </c>
    </row>
    <row r="353" s="2" customFormat="1">
      <c r="A353" s="39"/>
      <c r="B353" s="40"/>
      <c r="C353" s="41"/>
      <c r="D353" s="218" t="s">
        <v>150</v>
      </c>
      <c r="E353" s="41"/>
      <c r="F353" s="219" t="s">
        <v>1049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150</v>
      </c>
      <c r="AU353" s="18" t="s">
        <v>148</v>
      </c>
    </row>
    <row r="354" s="2" customFormat="1">
      <c r="A354" s="39"/>
      <c r="B354" s="40"/>
      <c r="C354" s="41"/>
      <c r="D354" s="223" t="s">
        <v>152</v>
      </c>
      <c r="E354" s="41"/>
      <c r="F354" s="224" t="s">
        <v>1050</v>
      </c>
      <c r="G354" s="41"/>
      <c r="H354" s="41"/>
      <c r="I354" s="220"/>
      <c r="J354" s="41"/>
      <c r="K354" s="41"/>
      <c r="L354" s="45"/>
      <c r="M354" s="221"/>
      <c r="N354" s="222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152</v>
      </c>
      <c r="AU354" s="18" t="s">
        <v>148</v>
      </c>
    </row>
    <row r="355" s="14" customFormat="1">
      <c r="A355" s="14"/>
      <c r="B355" s="236"/>
      <c r="C355" s="237"/>
      <c r="D355" s="218" t="s">
        <v>154</v>
      </c>
      <c r="E355" s="238" t="s">
        <v>19</v>
      </c>
      <c r="F355" s="239" t="s">
        <v>1051</v>
      </c>
      <c r="G355" s="237"/>
      <c r="H355" s="238" t="s">
        <v>19</v>
      </c>
      <c r="I355" s="240"/>
      <c r="J355" s="237"/>
      <c r="K355" s="237"/>
      <c r="L355" s="241"/>
      <c r="M355" s="242"/>
      <c r="N355" s="243"/>
      <c r="O355" s="243"/>
      <c r="P355" s="243"/>
      <c r="Q355" s="243"/>
      <c r="R355" s="243"/>
      <c r="S355" s="243"/>
      <c r="T355" s="24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5" t="s">
        <v>154</v>
      </c>
      <c r="AU355" s="245" t="s">
        <v>148</v>
      </c>
      <c r="AV355" s="14" t="s">
        <v>79</v>
      </c>
      <c r="AW355" s="14" t="s">
        <v>33</v>
      </c>
      <c r="AX355" s="14" t="s">
        <v>71</v>
      </c>
      <c r="AY355" s="245" t="s">
        <v>140</v>
      </c>
    </row>
    <row r="356" s="13" customFormat="1">
      <c r="A356" s="13"/>
      <c r="B356" s="225"/>
      <c r="C356" s="226"/>
      <c r="D356" s="218" t="s">
        <v>154</v>
      </c>
      <c r="E356" s="227" t="s">
        <v>19</v>
      </c>
      <c r="F356" s="228" t="s">
        <v>1052</v>
      </c>
      <c r="G356" s="226"/>
      <c r="H356" s="229">
        <v>7</v>
      </c>
      <c r="I356" s="230"/>
      <c r="J356" s="226"/>
      <c r="K356" s="226"/>
      <c r="L356" s="231"/>
      <c r="M356" s="232"/>
      <c r="N356" s="233"/>
      <c r="O356" s="233"/>
      <c r="P356" s="233"/>
      <c r="Q356" s="233"/>
      <c r="R356" s="233"/>
      <c r="S356" s="233"/>
      <c r="T356" s="23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5" t="s">
        <v>154</v>
      </c>
      <c r="AU356" s="235" t="s">
        <v>148</v>
      </c>
      <c r="AV356" s="13" t="s">
        <v>148</v>
      </c>
      <c r="AW356" s="13" t="s">
        <v>33</v>
      </c>
      <c r="AX356" s="13" t="s">
        <v>79</v>
      </c>
      <c r="AY356" s="235" t="s">
        <v>140</v>
      </c>
    </row>
    <row r="357" s="2" customFormat="1" ht="24.15" customHeight="1">
      <c r="A357" s="39"/>
      <c r="B357" s="40"/>
      <c r="C357" s="205" t="s">
        <v>745</v>
      </c>
      <c r="D357" s="205" t="s">
        <v>142</v>
      </c>
      <c r="E357" s="206" t="s">
        <v>1053</v>
      </c>
      <c r="F357" s="207" t="s">
        <v>1054</v>
      </c>
      <c r="G357" s="208" t="s">
        <v>200</v>
      </c>
      <c r="H357" s="209">
        <v>67.299999999999997</v>
      </c>
      <c r="I357" s="210"/>
      <c r="J357" s="211">
        <f>ROUND(I357*H357,2)</f>
        <v>0</v>
      </c>
      <c r="K357" s="207" t="s">
        <v>146</v>
      </c>
      <c r="L357" s="45"/>
      <c r="M357" s="212" t="s">
        <v>19</v>
      </c>
      <c r="N357" s="213" t="s">
        <v>43</v>
      </c>
      <c r="O357" s="85"/>
      <c r="P357" s="214">
        <f>O357*H357</f>
        <v>0</v>
      </c>
      <c r="Q357" s="214">
        <v>0.0016900000000000001</v>
      </c>
      <c r="R357" s="214">
        <f>Q357*H357</f>
        <v>0.11373700000000001</v>
      </c>
      <c r="S357" s="214">
        <v>0</v>
      </c>
      <c r="T357" s="21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6" t="s">
        <v>276</v>
      </c>
      <c r="AT357" s="216" t="s">
        <v>142</v>
      </c>
      <c r="AU357" s="216" t="s">
        <v>148</v>
      </c>
      <c r="AY357" s="18" t="s">
        <v>140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148</v>
      </c>
      <c r="BK357" s="217">
        <f>ROUND(I357*H357,2)</f>
        <v>0</v>
      </c>
      <c r="BL357" s="18" t="s">
        <v>276</v>
      </c>
      <c r="BM357" s="216" t="s">
        <v>1055</v>
      </c>
    </row>
    <row r="358" s="2" customFormat="1">
      <c r="A358" s="39"/>
      <c r="B358" s="40"/>
      <c r="C358" s="41"/>
      <c r="D358" s="218" t="s">
        <v>150</v>
      </c>
      <c r="E358" s="41"/>
      <c r="F358" s="219" t="s">
        <v>1056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150</v>
      </c>
      <c r="AU358" s="18" t="s">
        <v>148</v>
      </c>
    </row>
    <row r="359" s="2" customFormat="1">
      <c r="A359" s="39"/>
      <c r="B359" s="40"/>
      <c r="C359" s="41"/>
      <c r="D359" s="223" t="s">
        <v>152</v>
      </c>
      <c r="E359" s="41"/>
      <c r="F359" s="224" t="s">
        <v>1057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152</v>
      </c>
      <c r="AU359" s="18" t="s">
        <v>148</v>
      </c>
    </row>
    <row r="360" s="13" customFormat="1">
      <c r="A360" s="13"/>
      <c r="B360" s="225"/>
      <c r="C360" s="226"/>
      <c r="D360" s="218" t="s">
        <v>154</v>
      </c>
      <c r="E360" s="227" t="s">
        <v>19</v>
      </c>
      <c r="F360" s="228" t="s">
        <v>972</v>
      </c>
      <c r="G360" s="226"/>
      <c r="H360" s="229">
        <v>67.299999999999997</v>
      </c>
      <c r="I360" s="230"/>
      <c r="J360" s="226"/>
      <c r="K360" s="226"/>
      <c r="L360" s="231"/>
      <c r="M360" s="232"/>
      <c r="N360" s="233"/>
      <c r="O360" s="233"/>
      <c r="P360" s="233"/>
      <c r="Q360" s="233"/>
      <c r="R360" s="233"/>
      <c r="S360" s="233"/>
      <c r="T360" s="23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5" t="s">
        <v>154</v>
      </c>
      <c r="AU360" s="235" t="s">
        <v>148</v>
      </c>
      <c r="AV360" s="13" t="s">
        <v>148</v>
      </c>
      <c r="AW360" s="13" t="s">
        <v>33</v>
      </c>
      <c r="AX360" s="13" t="s">
        <v>79</v>
      </c>
      <c r="AY360" s="235" t="s">
        <v>140</v>
      </c>
    </row>
    <row r="361" s="2" customFormat="1" ht="24.15" customHeight="1">
      <c r="A361" s="39"/>
      <c r="B361" s="40"/>
      <c r="C361" s="205" t="s">
        <v>1058</v>
      </c>
      <c r="D361" s="205" t="s">
        <v>142</v>
      </c>
      <c r="E361" s="206" t="s">
        <v>1059</v>
      </c>
      <c r="F361" s="207" t="s">
        <v>1060</v>
      </c>
      <c r="G361" s="208" t="s">
        <v>390</v>
      </c>
      <c r="H361" s="209">
        <v>8</v>
      </c>
      <c r="I361" s="210"/>
      <c r="J361" s="211">
        <f>ROUND(I361*H361,2)</f>
        <v>0</v>
      </c>
      <c r="K361" s="207" t="s">
        <v>146</v>
      </c>
      <c r="L361" s="45"/>
      <c r="M361" s="212" t="s">
        <v>19</v>
      </c>
      <c r="N361" s="213" t="s">
        <v>43</v>
      </c>
      <c r="O361" s="85"/>
      <c r="P361" s="214">
        <f>O361*H361</f>
        <v>0</v>
      </c>
      <c r="Q361" s="214">
        <v>0.00025000000000000001</v>
      </c>
      <c r="R361" s="214">
        <f>Q361*H361</f>
        <v>0.002</v>
      </c>
      <c r="S361" s="214">
        <v>0</v>
      </c>
      <c r="T361" s="21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6" t="s">
        <v>276</v>
      </c>
      <c r="AT361" s="216" t="s">
        <v>142</v>
      </c>
      <c r="AU361" s="216" t="s">
        <v>148</v>
      </c>
      <c r="AY361" s="18" t="s">
        <v>140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148</v>
      </c>
      <c r="BK361" s="217">
        <f>ROUND(I361*H361,2)</f>
        <v>0</v>
      </c>
      <c r="BL361" s="18" t="s">
        <v>276</v>
      </c>
      <c r="BM361" s="216" t="s">
        <v>1061</v>
      </c>
    </row>
    <row r="362" s="2" customFormat="1">
      <c r="A362" s="39"/>
      <c r="B362" s="40"/>
      <c r="C362" s="41"/>
      <c r="D362" s="218" t="s">
        <v>150</v>
      </c>
      <c r="E362" s="41"/>
      <c r="F362" s="219" t="s">
        <v>1062</v>
      </c>
      <c r="G362" s="41"/>
      <c r="H362" s="41"/>
      <c r="I362" s="220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150</v>
      </c>
      <c r="AU362" s="18" t="s">
        <v>148</v>
      </c>
    </row>
    <row r="363" s="2" customFormat="1">
      <c r="A363" s="39"/>
      <c r="B363" s="40"/>
      <c r="C363" s="41"/>
      <c r="D363" s="223" t="s">
        <v>152</v>
      </c>
      <c r="E363" s="41"/>
      <c r="F363" s="224" t="s">
        <v>1063</v>
      </c>
      <c r="G363" s="41"/>
      <c r="H363" s="41"/>
      <c r="I363" s="220"/>
      <c r="J363" s="41"/>
      <c r="K363" s="41"/>
      <c r="L363" s="45"/>
      <c r="M363" s="221"/>
      <c r="N363" s="222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152</v>
      </c>
      <c r="AU363" s="18" t="s">
        <v>148</v>
      </c>
    </row>
    <row r="364" s="2" customFormat="1" ht="24.15" customHeight="1">
      <c r="A364" s="39"/>
      <c r="B364" s="40"/>
      <c r="C364" s="205" t="s">
        <v>1064</v>
      </c>
      <c r="D364" s="205" t="s">
        <v>142</v>
      </c>
      <c r="E364" s="206" t="s">
        <v>1065</v>
      </c>
      <c r="F364" s="207" t="s">
        <v>1066</v>
      </c>
      <c r="G364" s="208" t="s">
        <v>390</v>
      </c>
      <c r="H364" s="209">
        <v>4</v>
      </c>
      <c r="I364" s="210"/>
      <c r="J364" s="211">
        <f>ROUND(I364*H364,2)</f>
        <v>0</v>
      </c>
      <c r="K364" s="207" t="s">
        <v>146</v>
      </c>
      <c r="L364" s="45"/>
      <c r="M364" s="212" t="s">
        <v>19</v>
      </c>
      <c r="N364" s="213" t="s">
        <v>43</v>
      </c>
      <c r="O364" s="85"/>
      <c r="P364" s="214">
        <f>O364*H364</f>
        <v>0</v>
      </c>
      <c r="Q364" s="214">
        <v>0.00036000000000000002</v>
      </c>
      <c r="R364" s="214">
        <f>Q364*H364</f>
        <v>0.0014400000000000001</v>
      </c>
      <c r="S364" s="214">
        <v>0</v>
      </c>
      <c r="T364" s="21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6" t="s">
        <v>276</v>
      </c>
      <c r="AT364" s="216" t="s">
        <v>142</v>
      </c>
      <c r="AU364" s="216" t="s">
        <v>148</v>
      </c>
      <c r="AY364" s="18" t="s">
        <v>140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8" t="s">
        <v>148</v>
      </c>
      <c r="BK364" s="217">
        <f>ROUND(I364*H364,2)</f>
        <v>0</v>
      </c>
      <c r="BL364" s="18" t="s">
        <v>276</v>
      </c>
      <c r="BM364" s="216" t="s">
        <v>1067</v>
      </c>
    </row>
    <row r="365" s="2" customFormat="1">
      <c r="A365" s="39"/>
      <c r="B365" s="40"/>
      <c r="C365" s="41"/>
      <c r="D365" s="218" t="s">
        <v>150</v>
      </c>
      <c r="E365" s="41"/>
      <c r="F365" s="219" t="s">
        <v>1068</v>
      </c>
      <c r="G365" s="41"/>
      <c r="H365" s="41"/>
      <c r="I365" s="220"/>
      <c r="J365" s="41"/>
      <c r="K365" s="41"/>
      <c r="L365" s="45"/>
      <c r="M365" s="221"/>
      <c r="N365" s="222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150</v>
      </c>
      <c r="AU365" s="18" t="s">
        <v>148</v>
      </c>
    </row>
    <row r="366" s="2" customFormat="1">
      <c r="A366" s="39"/>
      <c r="B366" s="40"/>
      <c r="C366" s="41"/>
      <c r="D366" s="223" t="s">
        <v>152</v>
      </c>
      <c r="E366" s="41"/>
      <c r="F366" s="224" t="s">
        <v>1069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152</v>
      </c>
      <c r="AU366" s="18" t="s">
        <v>148</v>
      </c>
    </row>
    <row r="367" s="2" customFormat="1" ht="24.15" customHeight="1">
      <c r="A367" s="39"/>
      <c r="B367" s="40"/>
      <c r="C367" s="205" t="s">
        <v>1070</v>
      </c>
      <c r="D367" s="205" t="s">
        <v>142</v>
      </c>
      <c r="E367" s="206" t="s">
        <v>1071</v>
      </c>
      <c r="F367" s="207" t="s">
        <v>1072</v>
      </c>
      <c r="G367" s="208" t="s">
        <v>295</v>
      </c>
      <c r="H367" s="209">
        <v>2.415</v>
      </c>
      <c r="I367" s="210"/>
      <c r="J367" s="211">
        <f>ROUND(I367*H367,2)</f>
        <v>0</v>
      </c>
      <c r="K367" s="207" t="s">
        <v>146</v>
      </c>
      <c r="L367" s="45"/>
      <c r="M367" s="212" t="s">
        <v>19</v>
      </c>
      <c r="N367" s="213" t="s">
        <v>43</v>
      </c>
      <c r="O367" s="85"/>
      <c r="P367" s="214">
        <f>O367*H367</f>
        <v>0</v>
      </c>
      <c r="Q367" s="214">
        <v>0</v>
      </c>
      <c r="R367" s="214">
        <f>Q367*H367</f>
        <v>0</v>
      </c>
      <c r="S367" s="214">
        <v>0</v>
      </c>
      <c r="T367" s="21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6" t="s">
        <v>276</v>
      </c>
      <c r="AT367" s="216" t="s">
        <v>142</v>
      </c>
      <c r="AU367" s="216" t="s">
        <v>148</v>
      </c>
      <c r="AY367" s="18" t="s">
        <v>140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8" t="s">
        <v>148</v>
      </c>
      <c r="BK367" s="217">
        <f>ROUND(I367*H367,2)</f>
        <v>0</v>
      </c>
      <c r="BL367" s="18" t="s">
        <v>276</v>
      </c>
      <c r="BM367" s="216" t="s">
        <v>1073</v>
      </c>
    </row>
    <row r="368" s="2" customFormat="1">
      <c r="A368" s="39"/>
      <c r="B368" s="40"/>
      <c r="C368" s="41"/>
      <c r="D368" s="218" t="s">
        <v>150</v>
      </c>
      <c r="E368" s="41"/>
      <c r="F368" s="219" t="s">
        <v>1074</v>
      </c>
      <c r="G368" s="41"/>
      <c r="H368" s="41"/>
      <c r="I368" s="220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150</v>
      </c>
      <c r="AU368" s="18" t="s">
        <v>148</v>
      </c>
    </row>
    <row r="369" s="2" customFormat="1">
      <c r="A369" s="39"/>
      <c r="B369" s="40"/>
      <c r="C369" s="41"/>
      <c r="D369" s="223" t="s">
        <v>152</v>
      </c>
      <c r="E369" s="41"/>
      <c r="F369" s="224" t="s">
        <v>1075</v>
      </c>
      <c r="G369" s="41"/>
      <c r="H369" s="41"/>
      <c r="I369" s="220"/>
      <c r="J369" s="41"/>
      <c r="K369" s="41"/>
      <c r="L369" s="45"/>
      <c r="M369" s="221"/>
      <c r="N369" s="222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152</v>
      </c>
      <c r="AU369" s="18" t="s">
        <v>148</v>
      </c>
    </row>
    <row r="370" s="12" customFormat="1" ht="22.8" customHeight="1">
      <c r="A370" s="12"/>
      <c r="B370" s="189"/>
      <c r="C370" s="190"/>
      <c r="D370" s="191" t="s">
        <v>70</v>
      </c>
      <c r="E370" s="203" t="s">
        <v>1076</v>
      </c>
      <c r="F370" s="203" t="s">
        <v>1077</v>
      </c>
      <c r="G370" s="190"/>
      <c r="H370" s="190"/>
      <c r="I370" s="193"/>
      <c r="J370" s="204">
        <f>BK370</f>
        <v>0</v>
      </c>
      <c r="K370" s="190"/>
      <c r="L370" s="195"/>
      <c r="M370" s="196"/>
      <c r="N370" s="197"/>
      <c r="O370" s="197"/>
      <c r="P370" s="198">
        <f>SUM(P371:P391)</f>
        <v>0</v>
      </c>
      <c r="Q370" s="197"/>
      <c r="R370" s="198">
        <f>SUM(R371:R391)</f>
        <v>0.080504499999999993</v>
      </c>
      <c r="S370" s="197"/>
      <c r="T370" s="199">
        <f>SUM(T371:T391)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00" t="s">
        <v>148</v>
      </c>
      <c r="AT370" s="201" t="s">
        <v>70</v>
      </c>
      <c r="AU370" s="201" t="s">
        <v>79</v>
      </c>
      <c r="AY370" s="200" t="s">
        <v>140</v>
      </c>
      <c r="BK370" s="202">
        <f>SUM(BK371:BK391)</f>
        <v>0</v>
      </c>
    </row>
    <row r="371" s="2" customFormat="1" ht="33" customHeight="1">
      <c r="A371" s="39"/>
      <c r="B371" s="40"/>
      <c r="C371" s="205" t="s">
        <v>1078</v>
      </c>
      <c r="D371" s="205" t="s">
        <v>142</v>
      </c>
      <c r="E371" s="206" t="s">
        <v>1079</v>
      </c>
      <c r="F371" s="207" t="s">
        <v>1080</v>
      </c>
      <c r="G371" s="208" t="s">
        <v>145</v>
      </c>
      <c r="H371" s="209">
        <v>243</v>
      </c>
      <c r="I371" s="210"/>
      <c r="J371" s="211">
        <f>ROUND(I371*H371,2)</f>
        <v>0</v>
      </c>
      <c r="K371" s="207" t="s">
        <v>146</v>
      </c>
      <c r="L371" s="45"/>
      <c r="M371" s="212" t="s">
        <v>19</v>
      </c>
      <c r="N371" s="213" t="s">
        <v>43</v>
      </c>
      <c r="O371" s="85"/>
      <c r="P371" s="214">
        <f>O371*H371</f>
        <v>0</v>
      </c>
      <c r="Q371" s="214">
        <v>0</v>
      </c>
      <c r="R371" s="214">
        <f>Q371*H371</f>
        <v>0</v>
      </c>
      <c r="S371" s="214">
        <v>0</v>
      </c>
      <c r="T371" s="21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276</v>
      </c>
      <c r="AT371" s="216" t="s">
        <v>142</v>
      </c>
      <c r="AU371" s="216" t="s">
        <v>148</v>
      </c>
      <c r="AY371" s="18" t="s">
        <v>140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148</v>
      </c>
      <c r="BK371" s="217">
        <f>ROUND(I371*H371,2)</f>
        <v>0</v>
      </c>
      <c r="BL371" s="18" t="s">
        <v>276</v>
      </c>
      <c r="BM371" s="216" t="s">
        <v>1081</v>
      </c>
    </row>
    <row r="372" s="2" customFormat="1">
      <c r="A372" s="39"/>
      <c r="B372" s="40"/>
      <c r="C372" s="41"/>
      <c r="D372" s="218" t="s">
        <v>150</v>
      </c>
      <c r="E372" s="41"/>
      <c r="F372" s="219" t="s">
        <v>1082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150</v>
      </c>
      <c r="AU372" s="18" t="s">
        <v>148</v>
      </c>
    </row>
    <row r="373" s="2" customFormat="1">
      <c r="A373" s="39"/>
      <c r="B373" s="40"/>
      <c r="C373" s="41"/>
      <c r="D373" s="223" t="s">
        <v>152</v>
      </c>
      <c r="E373" s="41"/>
      <c r="F373" s="224" t="s">
        <v>1083</v>
      </c>
      <c r="G373" s="41"/>
      <c r="H373" s="41"/>
      <c r="I373" s="220"/>
      <c r="J373" s="41"/>
      <c r="K373" s="41"/>
      <c r="L373" s="45"/>
      <c r="M373" s="221"/>
      <c r="N373" s="222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152</v>
      </c>
      <c r="AU373" s="18" t="s">
        <v>148</v>
      </c>
    </row>
    <row r="374" s="2" customFormat="1" ht="37.8" customHeight="1">
      <c r="A374" s="39"/>
      <c r="B374" s="40"/>
      <c r="C374" s="260" t="s">
        <v>1084</v>
      </c>
      <c r="D374" s="260" t="s">
        <v>527</v>
      </c>
      <c r="E374" s="261" t="s">
        <v>1085</v>
      </c>
      <c r="F374" s="262" t="s">
        <v>1086</v>
      </c>
      <c r="G374" s="263" t="s">
        <v>145</v>
      </c>
      <c r="H374" s="264">
        <v>267.30000000000001</v>
      </c>
      <c r="I374" s="265"/>
      <c r="J374" s="266">
        <f>ROUND(I374*H374,2)</f>
        <v>0</v>
      </c>
      <c r="K374" s="262" t="s">
        <v>146</v>
      </c>
      <c r="L374" s="267"/>
      <c r="M374" s="268" t="s">
        <v>19</v>
      </c>
      <c r="N374" s="269" t="s">
        <v>43</v>
      </c>
      <c r="O374" s="85"/>
      <c r="P374" s="214">
        <f>O374*H374</f>
        <v>0</v>
      </c>
      <c r="Q374" s="214">
        <v>0.00013999999999999999</v>
      </c>
      <c r="R374" s="214">
        <f>Q374*H374</f>
        <v>0.037421999999999997</v>
      </c>
      <c r="S374" s="214">
        <v>0</v>
      </c>
      <c r="T374" s="21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6" t="s">
        <v>394</v>
      </c>
      <c r="AT374" s="216" t="s">
        <v>527</v>
      </c>
      <c r="AU374" s="216" t="s">
        <v>148</v>
      </c>
      <c r="AY374" s="18" t="s">
        <v>140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8" t="s">
        <v>148</v>
      </c>
      <c r="BK374" s="217">
        <f>ROUND(I374*H374,2)</f>
        <v>0</v>
      </c>
      <c r="BL374" s="18" t="s">
        <v>276</v>
      </c>
      <c r="BM374" s="216" t="s">
        <v>1087</v>
      </c>
    </row>
    <row r="375" s="2" customFormat="1">
      <c r="A375" s="39"/>
      <c r="B375" s="40"/>
      <c r="C375" s="41"/>
      <c r="D375" s="218" t="s">
        <v>150</v>
      </c>
      <c r="E375" s="41"/>
      <c r="F375" s="219" t="s">
        <v>1086</v>
      </c>
      <c r="G375" s="41"/>
      <c r="H375" s="41"/>
      <c r="I375" s="220"/>
      <c r="J375" s="41"/>
      <c r="K375" s="41"/>
      <c r="L375" s="45"/>
      <c r="M375" s="221"/>
      <c r="N375" s="222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150</v>
      </c>
      <c r="AU375" s="18" t="s">
        <v>148</v>
      </c>
    </row>
    <row r="376" s="2" customFormat="1">
      <c r="A376" s="39"/>
      <c r="B376" s="40"/>
      <c r="C376" s="41"/>
      <c r="D376" s="223" t="s">
        <v>152</v>
      </c>
      <c r="E376" s="41"/>
      <c r="F376" s="224" t="s">
        <v>1088</v>
      </c>
      <c r="G376" s="41"/>
      <c r="H376" s="41"/>
      <c r="I376" s="220"/>
      <c r="J376" s="41"/>
      <c r="K376" s="41"/>
      <c r="L376" s="45"/>
      <c r="M376" s="221"/>
      <c r="N376" s="222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152</v>
      </c>
      <c r="AU376" s="18" t="s">
        <v>148</v>
      </c>
    </row>
    <row r="377" s="13" customFormat="1">
      <c r="A377" s="13"/>
      <c r="B377" s="225"/>
      <c r="C377" s="226"/>
      <c r="D377" s="218" t="s">
        <v>154</v>
      </c>
      <c r="E377" s="226"/>
      <c r="F377" s="228" t="s">
        <v>1089</v>
      </c>
      <c r="G377" s="226"/>
      <c r="H377" s="229">
        <v>267.30000000000001</v>
      </c>
      <c r="I377" s="230"/>
      <c r="J377" s="226"/>
      <c r="K377" s="226"/>
      <c r="L377" s="231"/>
      <c r="M377" s="232"/>
      <c r="N377" s="233"/>
      <c r="O377" s="233"/>
      <c r="P377" s="233"/>
      <c r="Q377" s="233"/>
      <c r="R377" s="233"/>
      <c r="S377" s="233"/>
      <c r="T377" s="23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5" t="s">
        <v>154</v>
      </c>
      <c r="AU377" s="235" t="s">
        <v>148</v>
      </c>
      <c r="AV377" s="13" t="s">
        <v>148</v>
      </c>
      <c r="AW377" s="13" t="s">
        <v>4</v>
      </c>
      <c r="AX377" s="13" t="s">
        <v>79</v>
      </c>
      <c r="AY377" s="235" t="s">
        <v>140</v>
      </c>
    </row>
    <row r="378" s="2" customFormat="1" ht="16.5" customHeight="1">
      <c r="A378" s="39"/>
      <c r="B378" s="40"/>
      <c r="C378" s="205" t="s">
        <v>1090</v>
      </c>
      <c r="D378" s="205" t="s">
        <v>142</v>
      </c>
      <c r="E378" s="206" t="s">
        <v>1091</v>
      </c>
      <c r="F378" s="207" t="s">
        <v>1092</v>
      </c>
      <c r="G378" s="208" t="s">
        <v>200</v>
      </c>
      <c r="H378" s="209">
        <v>607.5</v>
      </c>
      <c r="I378" s="210"/>
      <c r="J378" s="211">
        <f>ROUND(I378*H378,2)</f>
        <v>0</v>
      </c>
      <c r="K378" s="207" t="s">
        <v>146</v>
      </c>
      <c r="L378" s="45"/>
      <c r="M378" s="212" t="s">
        <v>19</v>
      </c>
      <c r="N378" s="213" t="s">
        <v>43</v>
      </c>
      <c r="O378" s="85"/>
      <c r="P378" s="214">
        <f>O378*H378</f>
        <v>0</v>
      </c>
      <c r="Q378" s="214">
        <v>0</v>
      </c>
      <c r="R378" s="214">
        <f>Q378*H378</f>
        <v>0</v>
      </c>
      <c r="S378" s="214">
        <v>0</v>
      </c>
      <c r="T378" s="21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6" t="s">
        <v>276</v>
      </c>
      <c r="AT378" s="216" t="s">
        <v>142</v>
      </c>
      <c r="AU378" s="216" t="s">
        <v>148</v>
      </c>
      <c r="AY378" s="18" t="s">
        <v>140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148</v>
      </c>
      <c r="BK378" s="217">
        <f>ROUND(I378*H378,2)</f>
        <v>0</v>
      </c>
      <c r="BL378" s="18" t="s">
        <v>276</v>
      </c>
      <c r="BM378" s="216" t="s">
        <v>1093</v>
      </c>
    </row>
    <row r="379" s="2" customFormat="1">
      <c r="A379" s="39"/>
      <c r="B379" s="40"/>
      <c r="C379" s="41"/>
      <c r="D379" s="218" t="s">
        <v>150</v>
      </c>
      <c r="E379" s="41"/>
      <c r="F379" s="219" t="s">
        <v>1094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150</v>
      </c>
      <c r="AU379" s="18" t="s">
        <v>148</v>
      </c>
    </row>
    <row r="380" s="2" customFormat="1">
      <c r="A380" s="39"/>
      <c r="B380" s="40"/>
      <c r="C380" s="41"/>
      <c r="D380" s="223" t="s">
        <v>152</v>
      </c>
      <c r="E380" s="41"/>
      <c r="F380" s="224" t="s">
        <v>1095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152</v>
      </c>
      <c r="AU380" s="18" t="s">
        <v>148</v>
      </c>
    </row>
    <row r="381" s="13" customFormat="1">
      <c r="A381" s="13"/>
      <c r="B381" s="225"/>
      <c r="C381" s="226"/>
      <c r="D381" s="218" t="s">
        <v>154</v>
      </c>
      <c r="E381" s="227" t="s">
        <v>19</v>
      </c>
      <c r="F381" s="228" t="s">
        <v>931</v>
      </c>
      <c r="G381" s="226"/>
      <c r="H381" s="229">
        <v>607.5</v>
      </c>
      <c r="I381" s="230"/>
      <c r="J381" s="226"/>
      <c r="K381" s="226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154</v>
      </c>
      <c r="AU381" s="235" t="s">
        <v>148</v>
      </c>
      <c r="AV381" s="13" t="s">
        <v>148</v>
      </c>
      <c r="AW381" s="13" t="s">
        <v>33</v>
      </c>
      <c r="AX381" s="13" t="s">
        <v>79</v>
      </c>
      <c r="AY381" s="235" t="s">
        <v>140</v>
      </c>
    </row>
    <row r="382" s="2" customFormat="1" ht="24.15" customHeight="1">
      <c r="A382" s="39"/>
      <c r="B382" s="40"/>
      <c r="C382" s="260" t="s">
        <v>1096</v>
      </c>
      <c r="D382" s="260" t="s">
        <v>527</v>
      </c>
      <c r="E382" s="261" t="s">
        <v>1097</v>
      </c>
      <c r="F382" s="262" t="s">
        <v>1098</v>
      </c>
      <c r="G382" s="263" t="s">
        <v>200</v>
      </c>
      <c r="H382" s="264">
        <v>668.25</v>
      </c>
      <c r="I382" s="265"/>
      <c r="J382" s="266">
        <f>ROUND(I382*H382,2)</f>
        <v>0</v>
      </c>
      <c r="K382" s="262" t="s">
        <v>146</v>
      </c>
      <c r="L382" s="267"/>
      <c r="M382" s="268" t="s">
        <v>19</v>
      </c>
      <c r="N382" s="269" t="s">
        <v>43</v>
      </c>
      <c r="O382" s="85"/>
      <c r="P382" s="214">
        <f>O382*H382</f>
        <v>0</v>
      </c>
      <c r="Q382" s="214">
        <v>1.0000000000000001E-05</v>
      </c>
      <c r="R382" s="214">
        <f>Q382*H382</f>
        <v>0.0066825000000000009</v>
      </c>
      <c r="S382" s="214">
        <v>0</v>
      </c>
      <c r="T382" s="21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6" t="s">
        <v>394</v>
      </c>
      <c r="AT382" s="216" t="s">
        <v>527</v>
      </c>
      <c r="AU382" s="216" t="s">
        <v>148</v>
      </c>
      <c r="AY382" s="18" t="s">
        <v>140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8" t="s">
        <v>148</v>
      </c>
      <c r="BK382" s="217">
        <f>ROUND(I382*H382,2)</f>
        <v>0</v>
      </c>
      <c r="BL382" s="18" t="s">
        <v>276</v>
      </c>
      <c r="BM382" s="216" t="s">
        <v>1099</v>
      </c>
    </row>
    <row r="383" s="2" customFormat="1">
      <c r="A383" s="39"/>
      <c r="B383" s="40"/>
      <c r="C383" s="41"/>
      <c r="D383" s="218" t="s">
        <v>150</v>
      </c>
      <c r="E383" s="41"/>
      <c r="F383" s="219" t="s">
        <v>1098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150</v>
      </c>
      <c r="AU383" s="18" t="s">
        <v>148</v>
      </c>
    </row>
    <row r="384" s="2" customFormat="1">
      <c r="A384" s="39"/>
      <c r="B384" s="40"/>
      <c r="C384" s="41"/>
      <c r="D384" s="223" t="s">
        <v>152</v>
      </c>
      <c r="E384" s="41"/>
      <c r="F384" s="224" t="s">
        <v>1100</v>
      </c>
      <c r="G384" s="41"/>
      <c r="H384" s="41"/>
      <c r="I384" s="220"/>
      <c r="J384" s="41"/>
      <c r="K384" s="41"/>
      <c r="L384" s="45"/>
      <c r="M384" s="221"/>
      <c r="N384" s="222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152</v>
      </c>
      <c r="AU384" s="18" t="s">
        <v>148</v>
      </c>
    </row>
    <row r="385" s="13" customFormat="1">
      <c r="A385" s="13"/>
      <c r="B385" s="225"/>
      <c r="C385" s="226"/>
      <c r="D385" s="218" t="s">
        <v>154</v>
      </c>
      <c r="E385" s="226"/>
      <c r="F385" s="228" t="s">
        <v>1101</v>
      </c>
      <c r="G385" s="226"/>
      <c r="H385" s="229">
        <v>668.25</v>
      </c>
      <c r="I385" s="230"/>
      <c r="J385" s="226"/>
      <c r="K385" s="226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154</v>
      </c>
      <c r="AU385" s="235" t="s">
        <v>148</v>
      </c>
      <c r="AV385" s="13" t="s">
        <v>148</v>
      </c>
      <c r="AW385" s="13" t="s">
        <v>4</v>
      </c>
      <c r="AX385" s="13" t="s">
        <v>79</v>
      </c>
      <c r="AY385" s="235" t="s">
        <v>140</v>
      </c>
    </row>
    <row r="386" s="2" customFormat="1" ht="16.5" customHeight="1">
      <c r="A386" s="39"/>
      <c r="B386" s="40"/>
      <c r="C386" s="205" t="s">
        <v>1102</v>
      </c>
      <c r="D386" s="205" t="s">
        <v>142</v>
      </c>
      <c r="E386" s="206" t="s">
        <v>1103</v>
      </c>
      <c r="F386" s="207" t="s">
        <v>1104</v>
      </c>
      <c r="G386" s="208" t="s">
        <v>145</v>
      </c>
      <c r="H386" s="209">
        <v>260</v>
      </c>
      <c r="I386" s="210"/>
      <c r="J386" s="211">
        <f>ROUND(I386*H386,2)</f>
        <v>0</v>
      </c>
      <c r="K386" s="207" t="s">
        <v>146</v>
      </c>
      <c r="L386" s="45"/>
      <c r="M386" s="212" t="s">
        <v>19</v>
      </c>
      <c r="N386" s="213" t="s">
        <v>43</v>
      </c>
      <c r="O386" s="85"/>
      <c r="P386" s="214">
        <f>O386*H386</f>
        <v>0</v>
      </c>
      <c r="Q386" s="214">
        <v>0.00013999999999999999</v>
      </c>
      <c r="R386" s="214">
        <f>Q386*H386</f>
        <v>0.036399999999999995</v>
      </c>
      <c r="S386" s="214">
        <v>0</v>
      </c>
      <c r="T386" s="21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147</v>
      </c>
      <c r="AT386" s="216" t="s">
        <v>142</v>
      </c>
      <c r="AU386" s="216" t="s">
        <v>148</v>
      </c>
      <c r="AY386" s="18" t="s">
        <v>140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148</v>
      </c>
      <c r="BK386" s="217">
        <f>ROUND(I386*H386,2)</f>
        <v>0</v>
      </c>
      <c r="BL386" s="18" t="s">
        <v>147</v>
      </c>
      <c r="BM386" s="216" t="s">
        <v>1105</v>
      </c>
    </row>
    <row r="387" s="2" customFormat="1">
      <c r="A387" s="39"/>
      <c r="B387" s="40"/>
      <c r="C387" s="41"/>
      <c r="D387" s="218" t="s">
        <v>150</v>
      </c>
      <c r="E387" s="41"/>
      <c r="F387" s="219" t="s">
        <v>1106</v>
      </c>
      <c r="G387" s="41"/>
      <c r="H387" s="41"/>
      <c r="I387" s="220"/>
      <c r="J387" s="41"/>
      <c r="K387" s="41"/>
      <c r="L387" s="45"/>
      <c r="M387" s="221"/>
      <c r="N387" s="222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150</v>
      </c>
      <c r="AU387" s="18" t="s">
        <v>148</v>
      </c>
    </row>
    <row r="388" s="2" customFormat="1">
      <c r="A388" s="39"/>
      <c r="B388" s="40"/>
      <c r="C388" s="41"/>
      <c r="D388" s="223" t="s">
        <v>152</v>
      </c>
      <c r="E388" s="41"/>
      <c r="F388" s="224" t="s">
        <v>1107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152</v>
      </c>
      <c r="AU388" s="18" t="s">
        <v>148</v>
      </c>
    </row>
    <row r="389" s="2" customFormat="1" ht="24.15" customHeight="1">
      <c r="A389" s="39"/>
      <c r="B389" s="40"/>
      <c r="C389" s="205" t="s">
        <v>1108</v>
      </c>
      <c r="D389" s="205" t="s">
        <v>142</v>
      </c>
      <c r="E389" s="206" t="s">
        <v>1109</v>
      </c>
      <c r="F389" s="207" t="s">
        <v>1110</v>
      </c>
      <c r="G389" s="208" t="s">
        <v>295</v>
      </c>
      <c r="H389" s="209">
        <v>0.043999999999999997</v>
      </c>
      <c r="I389" s="210"/>
      <c r="J389" s="211">
        <f>ROUND(I389*H389,2)</f>
        <v>0</v>
      </c>
      <c r="K389" s="207" t="s">
        <v>146</v>
      </c>
      <c r="L389" s="45"/>
      <c r="M389" s="212" t="s">
        <v>19</v>
      </c>
      <c r="N389" s="213" t="s">
        <v>43</v>
      </c>
      <c r="O389" s="85"/>
      <c r="P389" s="214">
        <f>O389*H389</f>
        <v>0</v>
      </c>
      <c r="Q389" s="214">
        <v>0</v>
      </c>
      <c r="R389" s="214">
        <f>Q389*H389</f>
        <v>0</v>
      </c>
      <c r="S389" s="214">
        <v>0</v>
      </c>
      <c r="T389" s="21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6" t="s">
        <v>276</v>
      </c>
      <c r="AT389" s="216" t="s">
        <v>142</v>
      </c>
      <c r="AU389" s="216" t="s">
        <v>148</v>
      </c>
      <c r="AY389" s="18" t="s">
        <v>140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148</v>
      </c>
      <c r="BK389" s="217">
        <f>ROUND(I389*H389,2)</f>
        <v>0</v>
      </c>
      <c r="BL389" s="18" t="s">
        <v>276</v>
      </c>
      <c r="BM389" s="216" t="s">
        <v>1111</v>
      </c>
    </row>
    <row r="390" s="2" customFormat="1">
      <c r="A390" s="39"/>
      <c r="B390" s="40"/>
      <c r="C390" s="41"/>
      <c r="D390" s="218" t="s">
        <v>150</v>
      </c>
      <c r="E390" s="41"/>
      <c r="F390" s="219" t="s">
        <v>1112</v>
      </c>
      <c r="G390" s="41"/>
      <c r="H390" s="41"/>
      <c r="I390" s="220"/>
      <c r="J390" s="41"/>
      <c r="K390" s="41"/>
      <c r="L390" s="45"/>
      <c r="M390" s="221"/>
      <c r="N390" s="222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150</v>
      </c>
      <c r="AU390" s="18" t="s">
        <v>148</v>
      </c>
    </row>
    <row r="391" s="2" customFormat="1">
      <c r="A391" s="39"/>
      <c r="B391" s="40"/>
      <c r="C391" s="41"/>
      <c r="D391" s="223" t="s">
        <v>152</v>
      </c>
      <c r="E391" s="41"/>
      <c r="F391" s="224" t="s">
        <v>1113</v>
      </c>
      <c r="G391" s="41"/>
      <c r="H391" s="41"/>
      <c r="I391" s="220"/>
      <c r="J391" s="41"/>
      <c r="K391" s="41"/>
      <c r="L391" s="45"/>
      <c r="M391" s="221"/>
      <c r="N391" s="222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152</v>
      </c>
      <c r="AU391" s="18" t="s">
        <v>148</v>
      </c>
    </row>
    <row r="392" s="12" customFormat="1" ht="22.8" customHeight="1">
      <c r="A392" s="12"/>
      <c r="B392" s="189"/>
      <c r="C392" s="190"/>
      <c r="D392" s="191" t="s">
        <v>70</v>
      </c>
      <c r="E392" s="203" t="s">
        <v>1114</v>
      </c>
      <c r="F392" s="203" t="s">
        <v>1115</v>
      </c>
      <c r="G392" s="190"/>
      <c r="H392" s="190"/>
      <c r="I392" s="193"/>
      <c r="J392" s="204">
        <f>BK392</f>
        <v>0</v>
      </c>
      <c r="K392" s="190"/>
      <c r="L392" s="195"/>
      <c r="M392" s="196"/>
      <c r="N392" s="197"/>
      <c r="O392" s="197"/>
      <c r="P392" s="198">
        <f>SUM(P393:P414)</f>
        <v>0</v>
      </c>
      <c r="Q392" s="197"/>
      <c r="R392" s="198">
        <f>SUM(R393:R414)</f>
        <v>0.00080000000000000004</v>
      </c>
      <c r="S392" s="197"/>
      <c r="T392" s="199">
        <f>SUM(T393:T414)</f>
        <v>0.36750000000000005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00" t="s">
        <v>148</v>
      </c>
      <c r="AT392" s="201" t="s">
        <v>70</v>
      </c>
      <c r="AU392" s="201" t="s">
        <v>79</v>
      </c>
      <c r="AY392" s="200" t="s">
        <v>140</v>
      </c>
      <c r="BK392" s="202">
        <f>SUM(BK393:BK414)</f>
        <v>0</v>
      </c>
    </row>
    <row r="393" s="2" customFormat="1" ht="16.5" customHeight="1">
      <c r="A393" s="39"/>
      <c r="B393" s="40"/>
      <c r="C393" s="205" t="s">
        <v>1116</v>
      </c>
      <c r="D393" s="205" t="s">
        <v>142</v>
      </c>
      <c r="E393" s="206" t="s">
        <v>1117</v>
      </c>
      <c r="F393" s="207" t="s">
        <v>1118</v>
      </c>
      <c r="G393" s="208" t="s">
        <v>200</v>
      </c>
      <c r="H393" s="209">
        <v>1.8</v>
      </c>
      <c r="I393" s="210"/>
      <c r="J393" s="211">
        <f>ROUND(I393*H393,2)</f>
        <v>0</v>
      </c>
      <c r="K393" s="207" t="s">
        <v>146</v>
      </c>
      <c r="L393" s="45"/>
      <c r="M393" s="212" t="s">
        <v>19</v>
      </c>
      <c r="N393" s="213" t="s">
        <v>43</v>
      </c>
      <c r="O393" s="85"/>
      <c r="P393" s="214">
        <f>O393*H393</f>
        <v>0</v>
      </c>
      <c r="Q393" s="214">
        <v>0</v>
      </c>
      <c r="R393" s="214">
        <f>Q393*H393</f>
        <v>0</v>
      </c>
      <c r="S393" s="214">
        <v>0</v>
      </c>
      <c r="T393" s="215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16" t="s">
        <v>276</v>
      </c>
      <c r="AT393" s="216" t="s">
        <v>142</v>
      </c>
      <c r="AU393" s="216" t="s">
        <v>148</v>
      </c>
      <c r="AY393" s="18" t="s">
        <v>140</v>
      </c>
      <c r="BE393" s="217">
        <f>IF(N393="základní",J393,0)</f>
        <v>0</v>
      </c>
      <c r="BF393" s="217">
        <f>IF(N393="snížená",J393,0)</f>
        <v>0</v>
      </c>
      <c r="BG393" s="217">
        <f>IF(N393="zákl. přenesená",J393,0)</f>
        <v>0</v>
      </c>
      <c r="BH393" s="217">
        <f>IF(N393="sníž. přenesená",J393,0)</f>
        <v>0</v>
      </c>
      <c r="BI393" s="217">
        <f>IF(N393="nulová",J393,0)</f>
        <v>0</v>
      </c>
      <c r="BJ393" s="18" t="s">
        <v>148</v>
      </c>
      <c r="BK393" s="217">
        <f>ROUND(I393*H393,2)</f>
        <v>0</v>
      </c>
      <c r="BL393" s="18" t="s">
        <v>276</v>
      </c>
      <c r="BM393" s="216" t="s">
        <v>1119</v>
      </c>
    </row>
    <row r="394" s="2" customFormat="1">
      <c r="A394" s="39"/>
      <c r="B394" s="40"/>
      <c r="C394" s="41"/>
      <c r="D394" s="218" t="s">
        <v>150</v>
      </c>
      <c r="E394" s="41"/>
      <c r="F394" s="219" t="s">
        <v>1120</v>
      </c>
      <c r="G394" s="41"/>
      <c r="H394" s="41"/>
      <c r="I394" s="220"/>
      <c r="J394" s="41"/>
      <c r="K394" s="41"/>
      <c r="L394" s="45"/>
      <c r="M394" s="221"/>
      <c r="N394" s="222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150</v>
      </c>
      <c r="AU394" s="18" t="s">
        <v>148</v>
      </c>
    </row>
    <row r="395" s="2" customFormat="1">
      <c r="A395" s="39"/>
      <c r="B395" s="40"/>
      <c r="C395" s="41"/>
      <c r="D395" s="223" t="s">
        <v>152</v>
      </c>
      <c r="E395" s="41"/>
      <c r="F395" s="224" t="s">
        <v>1121</v>
      </c>
      <c r="G395" s="41"/>
      <c r="H395" s="41"/>
      <c r="I395" s="220"/>
      <c r="J395" s="41"/>
      <c r="K395" s="41"/>
      <c r="L395" s="45"/>
      <c r="M395" s="221"/>
      <c r="N395" s="222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152</v>
      </c>
      <c r="AU395" s="18" t="s">
        <v>148</v>
      </c>
    </row>
    <row r="396" s="13" customFormat="1">
      <c r="A396" s="13"/>
      <c r="B396" s="225"/>
      <c r="C396" s="226"/>
      <c r="D396" s="218" t="s">
        <v>154</v>
      </c>
      <c r="E396" s="227" t="s">
        <v>19</v>
      </c>
      <c r="F396" s="228" t="s">
        <v>1122</v>
      </c>
      <c r="G396" s="226"/>
      <c r="H396" s="229">
        <v>1.8</v>
      </c>
      <c r="I396" s="230"/>
      <c r="J396" s="226"/>
      <c r="K396" s="226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154</v>
      </c>
      <c r="AU396" s="235" t="s">
        <v>148</v>
      </c>
      <c r="AV396" s="13" t="s">
        <v>148</v>
      </c>
      <c r="AW396" s="13" t="s">
        <v>33</v>
      </c>
      <c r="AX396" s="13" t="s">
        <v>79</v>
      </c>
      <c r="AY396" s="235" t="s">
        <v>140</v>
      </c>
    </row>
    <row r="397" s="2" customFormat="1" ht="16.5" customHeight="1">
      <c r="A397" s="39"/>
      <c r="B397" s="40"/>
      <c r="C397" s="260" t="s">
        <v>1123</v>
      </c>
      <c r="D397" s="260" t="s">
        <v>527</v>
      </c>
      <c r="E397" s="261" t="s">
        <v>1124</v>
      </c>
      <c r="F397" s="262" t="s">
        <v>1125</v>
      </c>
      <c r="G397" s="263" t="s">
        <v>1126</v>
      </c>
      <c r="H397" s="264">
        <v>3</v>
      </c>
      <c r="I397" s="265"/>
      <c r="J397" s="266">
        <f>ROUND(I397*H397,2)</f>
        <v>0</v>
      </c>
      <c r="K397" s="262" t="s">
        <v>19</v>
      </c>
      <c r="L397" s="267"/>
      <c r="M397" s="268" t="s">
        <v>19</v>
      </c>
      <c r="N397" s="269" t="s">
        <v>43</v>
      </c>
      <c r="O397" s="85"/>
      <c r="P397" s="214">
        <f>O397*H397</f>
        <v>0</v>
      </c>
      <c r="Q397" s="214">
        <v>0</v>
      </c>
      <c r="R397" s="214">
        <f>Q397*H397</f>
        <v>0</v>
      </c>
      <c r="S397" s="214">
        <v>0</v>
      </c>
      <c r="T397" s="215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6" t="s">
        <v>394</v>
      </c>
      <c r="AT397" s="216" t="s">
        <v>527</v>
      </c>
      <c r="AU397" s="216" t="s">
        <v>148</v>
      </c>
      <c r="AY397" s="18" t="s">
        <v>140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8" t="s">
        <v>148</v>
      </c>
      <c r="BK397" s="217">
        <f>ROUND(I397*H397,2)</f>
        <v>0</v>
      </c>
      <c r="BL397" s="18" t="s">
        <v>276</v>
      </c>
      <c r="BM397" s="216" t="s">
        <v>1127</v>
      </c>
    </row>
    <row r="398" s="2" customFormat="1">
      <c r="A398" s="39"/>
      <c r="B398" s="40"/>
      <c r="C398" s="41"/>
      <c r="D398" s="218" t="s">
        <v>150</v>
      </c>
      <c r="E398" s="41"/>
      <c r="F398" s="219" t="s">
        <v>1125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150</v>
      </c>
      <c r="AU398" s="18" t="s">
        <v>148</v>
      </c>
    </row>
    <row r="399" s="2" customFormat="1" ht="16.5" customHeight="1">
      <c r="A399" s="39"/>
      <c r="B399" s="40"/>
      <c r="C399" s="260" t="s">
        <v>1128</v>
      </c>
      <c r="D399" s="260" t="s">
        <v>527</v>
      </c>
      <c r="E399" s="261" t="s">
        <v>1129</v>
      </c>
      <c r="F399" s="262" t="s">
        <v>1130</v>
      </c>
      <c r="G399" s="263" t="s">
        <v>1126</v>
      </c>
      <c r="H399" s="264">
        <v>6</v>
      </c>
      <c r="I399" s="265"/>
      <c r="J399" s="266">
        <f>ROUND(I399*H399,2)</f>
        <v>0</v>
      </c>
      <c r="K399" s="262" t="s">
        <v>19</v>
      </c>
      <c r="L399" s="267"/>
      <c r="M399" s="268" t="s">
        <v>19</v>
      </c>
      <c r="N399" s="269" t="s">
        <v>43</v>
      </c>
      <c r="O399" s="85"/>
      <c r="P399" s="214">
        <f>O399*H399</f>
        <v>0</v>
      </c>
      <c r="Q399" s="214">
        <v>0</v>
      </c>
      <c r="R399" s="214">
        <f>Q399*H399</f>
        <v>0</v>
      </c>
      <c r="S399" s="214">
        <v>0</v>
      </c>
      <c r="T399" s="215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6" t="s">
        <v>394</v>
      </c>
      <c r="AT399" s="216" t="s">
        <v>527</v>
      </c>
      <c r="AU399" s="216" t="s">
        <v>148</v>
      </c>
      <c r="AY399" s="18" t="s">
        <v>140</v>
      </c>
      <c r="BE399" s="217">
        <f>IF(N399="základní",J399,0)</f>
        <v>0</v>
      </c>
      <c r="BF399" s="217">
        <f>IF(N399="snížená",J399,0)</f>
        <v>0</v>
      </c>
      <c r="BG399" s="217">
        <f>IF(N399="zákl. přenesená",J399,0)</f>
        <v>0</v>
      </c>
      <c r="BH399" s="217">
        <f>IF(N399="sníž. přenesená",J399,0)</f>
        <v>0</v>
      </c>
      <c r="BI399" s="217">
        <f>IF(N399="nulová",J399,0)</f>
        <v>0</v>
      </c>
      <c r="BJ399" s="18" t="s">
        <v>148</v>
      </c>
      <c r="BK399" s="217">
        <f>ROUND(I399*H399,2)</f>
        <v>0</v>
      </c>
      <c r="BL399" s="18" t="s">
        <v>276</v>
      </c>
      <c r="BM399" s="216" t="s">
        <v>1131</v>
      </c>
    </row>
    <row r="400" s="2" customFormat="1">
      <c r="A400" s="39"/>
      <c r="B400" s="40"/>
      <c r="C400" s="41"/>
      <c r="D400" s="218" t="s">
        <v>150</v>
      </c>
      <c r="E400" s="41"/>
      <c r="F400" s="219" t="s">
        <v>1130</v>
      </c>
      <c r="G400" s="41"/>
      <c r="H400" s="41"/>
      <c r="I400" s="220"/>
      <c r="J400" s="41"/>
      <c r="K400" s="41"/>
      <c r="L400" s="45"/>
      <c r="M400" s="221"/>
      <c r="N400" s="222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150</v>
      </c>
      <c r="AU400" s="18" t="s">
        <v>148</v>
      </c>
    </row>
    <row r="401" s="2" customFormat="1" ht="16.5" customHeight="1">
      <c r="A401" s="39"/>
      <c r="B401" s="40"/>
      <c r="C401" s="260" t="s">
        <v>1132</v>
      </c>
      <c r="D401" s="260" t="s">
        <v>527</v>
      </c>
      <c r="E401" s="261" t="s">
        <v>1133</v>
      </c>
      <c r="F401" s="262" t="s">
        <v>1134</v>
      </c>
      <c r="G401" s="263" t="s">
        <v>1126</v>
      </c>
      <c r="H401" s="264">
        <v>6</v>
      </c>
      <c r="I401" s="265"/>
      <c r="J401" s="266">
        <f>ROUND(I401*H401,2)</f>
        <v>0</v>
      </c>
      <c r="K401" s="262" t="s">
        <v>19</v>
      </c>
      <c r="L401" s="267"/>
      <c r="M401" s="268" t="s">
        <v>19</v>
      </c>
      <c r="N401" s="269" t="s">
        <v>43</v>
      </c>
      <c r="O401" s="85"/>
      <c r="P401" s="214">
        <f>O401*H401</f>
        <v>0</v>
      </c>
      <c r="Q401" s="214">
        <v>0</v>
      </c>
      <c r="R401" s="214">
        <f>Q401*H401</f>
        <v>0</v>
      </c>
      <c r="S401" s="214">
        <v>0</v>
      </c>
      <c r="T401" s="21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6" t="s">
        <v>394</v>
      </c>
      <c r="AT401" s="216" t="s">
        <v>527</v>
      </c>
      <c r="AU401" s="216" t="s">
        <v>148</v>
      </c>
      <c r="AY401" s="18" t="s">
        <v>140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148</v>
      </c>
      <c r="BK401" s="217">
        <f>ROUND(I401*H401,2)</f>
        <v>0</v>
      </c>
      <c r="BL401" s="18" t="s">
        <v>276</v>
      </c>
      <c r="BM401" s="216" t="s">
        <v>1135</v>
      </c>
    </row>
    <row r="402" s="2" customFormat="1">
      <c r="A402" s="39"/>
      <c r="B402" s="40"/>
      <c r="C402" s="41"/>
      <c r="D402" s="218" t="s">
        <v>150</v>
      </c>
      <c r="E402" s="41"/>
      <c r="F402" s="219" t="s">
        <v>1134</v>
      </c>
      <c r="G402" s="41"/>
      <c r="H402" s="41"/>
      <c r="I402" s="220"/>
      <c r="J402" s="41"/>
      <c r="K402" s="41"/>
      <c r="L402" s="45"/>
      <c r="M402" s="221"/>
      <c r="N402" s="222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150</v>
      </c>
      <c r="AU402" s="18" t="s">
        <v>148</v>
      </c>
    </row>
    <row r="403" s="2" customFormat="1" ht="21.75" customHeight="1">
      <c r="A403" s="39"/>
      <c r="B403" s="40"/>
      <c r="C403" s="205" t="s">
        <v>580</v>
      </c>
      <c r="D403" s="205" t="s">
        <v>142</v>
      </c>
      <c r="E403" s="206" t="s">
        <v>1136</v>
      </c>
      <c r="F403" s="207" t="s">
        <v>1137</v>
      </c>
      <c r="G403" s="208" t="s">
        <v>200</v>
      </c>
      <c r="H403" s="209">
        <v>10.5</v>
      </c>
      <c r="I403" s="210"/>
      <c r="J403" s="211">
        <f>ROUND(I403*H403,2)</f>
        <v>0</v>
      </c>
      <c r="K403" s="207" t="s">
        <v>146</v>
      </c>
      <c r="L403" s="45"/>
      <c r="M403" s="212" t="s">
        <v>19</v>
      </c>
      <c r="N403" s="213" t="s">
        <v>43</v>
      </c>
      <c r="O403" s="85"/>
      <c r="P403" s="214">
        <f>O403*H403</f>
        <v>0</v>
      </c>
      <c r="Q403" s="214">
        <v>0</v>
      </c>
      <c r="R403" s="214">
        <f>Q403*H403</f>
        <v>0</v>
      </c>
      <c r="S403" s="214">
        <v>0.035000000000000003</v>
      </c>
      <c r="T403" s="215">
        <f>S403*H403</f>
        <v>0.36750000000000005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6" t="s">
        <v>276</v>
      </c>
      <c r="AT403" s="216" t="s">
        <v>142</v>
      </c>
      <c r="AU403" s="216" t="s">
        <v>148</v>
      </c>
      <c r="AY403" s="18" t="s">
        <v>140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8" t="s">
        <v>148</v>
      </c>
      <c r="BK403" s="217">
        <f>ROUND(I403*H403,2)</f>
        <v>0</v>
      </c>
      <c r="BL403" s="18" t="s">
        <v>276</v>
      </c>
      <c r="BM403" s="216" t="s">
        <v>1138</v>
      </c>
    </row>
    <row r="404" s="2" customFormat="1">
      <c r="A404" s="39"/>
      <c r="B404" s="40"/>
      <c r="C404" s="41"/>
      <c r="D404" s="218" t="s">
        <v>150</v>
      </c>
      <c r="E404" s="41"/>
      <c r="F404" s="219" t="s">
        <v>1139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150</v>
      </c>
      <c r="AU404" s="18" t="s">
        <v>148</v>
      </c>
    </row>
    <row r="405" s="2" customFormat="1">
      <c r="A405" s="39"/>
      <c r="B405" s="40"/>
      <c r="C405" s="41"/>
      <c r="D405" s="223" t="s">
        <v>152</v>
      </c>
      <c r="E405" s="41"/>
      <c r="F405" s="224" t="s">
        <v>1140</v>
      </c>
      <c r="G405" s="41"/>
      <c r="H405" s="41"/>
      <c r="I405" s="220"/>
      <c r="J405" s="41"/>
      <c r="K405" s="41"/>
      <c r="L405" s="45"/>
      <c r="M405" s="221"/>
      <c r="N405" s="222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152</v>
      </c>
      <c r="AU405" s="18" t="s">
        <v>148</v>
      </c>
    </row>
    <row r="406" s="2" customFormat="1" ht="24.15" customHeight="1">
      <c r="A406" s="39"/>
      <c r="B406" s="40"/>
      <c r="C406" s="205" t="s">
        <v>1141</v>
      </c>
      <c r="D406" s="205" t="s">
        <v>142</v>
      </c>
      <c r="E406" s="206" t="s">
        <v>1142</v>
      </c>
      <c r="F406" s="207" t="s">
        <v>1143</v>
      </c>
      <c r="G406" s="208" t="s">
        <v>390</v>
      </c>
      <c r="H406" s="209">
        <v>2</v>
      </c>
      <c r="I406" s="210"/>
      <c r="J406" s="211">
        <f>ROUND(I406*H406,2)</f>
        <v>0</v>
      </c>
      <c r="K406" s="207" t="s">
        <v>146</v>
      </c>
      <c r="L406" s="45"/>
      <c r="M406" s="212" t="s">
        <v>19</v>
      </c>
      <c r="N406" s="213" t="s">
        <v>43</v>
      </c>
      <c r="O406" s="85"/>
      <c r="P406" s="214">
        <f>O406*H406</f>
        <v>0</v>
      </c>
      <c r="Q406" s="214">
        <v>0</v>
      </c>
      <c r="R406" s="214">
        <f>Q406*H406</f>
        <v>0</v>
      </c>
      <c r="S406" s="214">
        <v>0</v>
      </c>
      <c r="T406" s="215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6" t="s">
        <v>276</v>
      </c>
      <c r="AT406" s="216" t="s">
        <v>142</v>
      </c>
      <c r="AU406" s="216" t="s">
        <v>148</v>
      </c>
      <c r="AY406" s="18" t="s">
        <v>140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8" t="s">
        <v>148</v>
      </c>
      <c r="BK406" s="217">
        <f>ROUND(I406*H406,2)</f>
        <v>0</v>
      </c>
      <c r="BL406" s="18" t="s">
        <v>276</v>
      </c>
      <c r="BM406" s="216" t="s">
        <v>1144</v>
      </c>
    </row>
    <row r="407" s="2" customFormat="1">
      <c r="A407" s="39"/>
      <c r="B407" s="40"/>
      <c r="C407" s="41"/>
      <c r="D407" s="218" t="s">
        <v>150</v>
      </c>
      <c r="E407" s="41"/>
      <c r="F407" s="219" t="s">
        <v>1145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150</v>
      </c>
      <c r="AU407" s="18" t="s">
        <v>148</v>
      </c>
    </row>
    <row r="408" s="2" customFormat="1">
      <c r="A408" s="39"/>
      <c r="B408" s="40"/>
      <c r="C408" s="41"/>
      <c r="D408" s="223" t="s">
        <v>152</v>
      </c>
      <c r="E408" s="41"/>
      <c r="F408" s="224" t="s">
        <v>1146</v>
      </c>
      <c r="G408" s="41"/>
      <c r="H408" s="41"/>
      <c r="I408" s="220"/>
      <c r="J408" s="41"/>
      <c r="K408" s="41"/>
      <c r="L408" s="45"/>
      <c r="M408" s="221"/>
      <c r="N408" s="222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152</v>
      </c>
      <c r="AU408" s="18" t="s">
        <v>148</v>
      </c>
    </row>
    <row r="409" s="2" customFormat="1" ht="37.8" customHeight="1">
      <c r="A409" s="39"/>
      <c r="B409" s="40"/>
      <c r="C409" s="260" t="s">
        <v>1147</v>
      </c>
      <c r="D409" s="260" t="s">
        <v>527</v>
      </c>
      <c r="E409" s="261" t="s">
        <v>1148</v>
      </c>
      <c r="F409" s="262" t="s">
        <v>1149</v>
      </c>
      <c r="G409" s="263" t="s">
        <v>390</v>
      </c>
      <c r="H409" s="264">
        <v>2</v>
      </c>
      <c r="I409" s="265"/>
      <c r="J409" s="266">
        <f>ROUND(I409*H409,2)</f>
        <v>0</v>
      </c>
      <c r="K409" s="262" t="s">
        <v>146</v>
      </c>
      <c r="L409" s="267"/>
      <c r="M409" s="268" t="s">
        <v>19</v>
      </c>
      <c r="N409" s="269" t="s">
        <v>43</v>
      </c>
      <c r="O409" s="85"/>
      <c r="P409" s="214">
        <f>O409*H409</f>
        <v>0</v>
      </c>
      <c r="Q409" s="214">
        <v>0.00040000000000000002</v>
      </c>
      <c r="R409" s="214">
        <f>Q409*H409</f>
        <v>0.00080000000000000004</v>
      </c>
      <c r="S409" s="214">
        <v>0</v>
      </c>
      <c r="T409" s="215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6" t="s">
        <v>394</v>
      </c>
      <c r="AT409" s="216" t="s">
        <v>527</v>
      </c>
      <c r="AU409" s="216" t="s">
        <v>148</v>
      </c>
      <c r="AY409" s="18" t="s">
        <v>140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18" t="s">
        <v>148</v>
      </c>
      <c r="BK409" s="217">
        <f>ROUND(I409*H409,2)</f>
        <v>0</v>
      </c>
      <c r="BL409" s="18" t="s">
        <v>276</v>
      </c>
      <c r="BM409" s="216" t="s">
        <v>1150</v>
      </c>
    </row>
    <row r="410" s="2" customFormat="1">
      <c r="A410" s="39"/>
      <c r="B410" s="40"/>
      <c r="C410" s="41"/>
      <c r="D410" s="218" t="s">
        <v>150</v>
      </c>
      <c r="E410" s="41"/>
      <c r="F410" s="219" t="s">
        <v>1149</v>
      </c>
      <c r="G410" s="41"/>
      <c r="H410" s="41"/>
      <c r="I410" s="220"/>
      <c r="J410" s="41"/>
      <c r="K410" s="41"/>
      <c r="L410" s="45"/>
      <c r="M410" s="221"/>
      <c r="N410" s="222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150</v>
      </c>
      <c r="AU410" s="18" t="s">
        <v>148</v>
      </c>
    </row>
    <row r="411" s="2" customFormat="1">
      <c r="A411" s="39"/>
      <c r="B411" s="40"/>
      <c r="C411" s="41"/>
      <c r="D411" s="223" t="s">
        <v>152</v>
      </c>
      <c r="E411" s="41"/>
      <c r="F411" s="224" t="s">
        <v>1151</v>
      </c>
      <c r="G411" s="41"/>
      <c r="H411" s="41"/>
      <c r="I411" s="220"/>
      <c r="J411" s="41"/>
      <c r="K411" s="41"/>
      <c r="L411" s="45"/>
      <c r="M411" s="221"/>
      <c r="N411" s="222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152</v>
      </c>
      <c r="AU411" s="18" t="s">
        <v>148</v>
      </c>
    </row>
    <row r="412" s="2" customFormat="1" ht="24.15" customHeight="1">
      <c r="A412" s="39"/>
      <c r="B412" s="40"/>
      <c r="C412" s="205" t="s">
        <v>1152</v>
      </c>
      <c r="D412" s="205" t="s">
        <v>142</v>
      </c>
      <c r="E412" s="206" t="s">
        <v>1153</v>
      </c>
      <c r="F412" s="207" t="s">
        <v>1154</v>
      </c>
      <c r="G412" s="208" t="s">
        <v>713</v>
      </c>
      <c r="H412" s="270"/>
      <c r="I412" s="210"/>
      <c r="J412" s="211">
        <f>ROUND(I412*H412,2)</f>
        <v>0</v>
      </c>
      <c r="K412" s="207" t="s">
        <v>146</v>
      </c>
      <c r="L412" s="45"/>
      <c r="M412" s="212" t="s">
        <v>19</v>
      </c>
      <c r="N412" s="213" t="s">
        <v>43</v>
      </c>
      <c r="O412" s="85"/>
      <c r="P412" s="214">
        <f>O412*H412</f>
        <v>0</v>
      </c>
      <c r="Q412" s="214">
        <v>0</v>
      </c>
      <c r="R412" s="214">
        <f>Q412*H412</f>
        <v>0</v>
      </c>
      <c r="S412" s="214">
        <v>0</v>
      </c>
      <c r="T412" s="215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16" t="s">
        <v>276</v>
      </c>
      <c r="AT412" s="216" t="s">
        <v>142</v>
      </c>
      <c r="AU412" s="216" t="s">
        <v>148</v>
      </c>
      <c r="AY412" s="18" t="s">
        <v>140</v>
      </c>
      <c r="BE412" s="217">
        <f>IF(N412="základní",J412,0)</f>
        <v>0</v>
      </c>
      <c r="BF412" s="217">
        <f>IF(N412="snížená",J412,0)</f>
        <v>0</v>
      </c>
      <c r="BG412" s="217">
        <f>IF(N412="zákl. přenesená",J412,0)</f>
        <v>0</v>
      </c>
      <c r="BH412" s="217">
        <f>IF(N412="sníž. přenesená",J412,0)</f>
        <v>0</v>
      </c>
      <c r="BI412" s="217">
        <f>IF(N412="nulová",J412,0)</f>
        <v>0</v>
      </c>
      <c r="BJ412" s="18" t="s">
        <v>148</v>
      </c>
      <c r="BK412" s="217">
        <f>ROUND(I412*H412,2)</f>
        <v>0</v>
      </c>
      <c r="BL412" s="18" t="s">
        <v>276</v>
      </c>
      <c r="BM412" s="216" t="s">
        <v>1155</v>
      </c>
    </row>
    <row r="413" s="2" customFormat="1">
      <c r="A413" s="39"/>
      <c r="B413" s="40"/>
      <c r="C413" s="41"/>
      <c r="D413" s="218" t="s">
        <v>150</v>
      </c>
      <c r="E413" s="41"/>
      <c r="F413" s="219" t="s">
        <v>1156</v>
      </c>
      <c r="G413" s="41"/>
      <c r="H413" s="41"/>
      <c r="I413" s="220"/>
      <c r="J413" s="41"/>
      <c r="K413" s="41"/>
      <c r="L413" s="45"/>
      <c r="M413" s="221"/>
      <c r="N413" s="222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150</v>
      </c>
      <c r="AU413" s="18" t="s">
        <v>148</v>
      </c>
    </row>
    <row r="414" s="2" customFormat="1">
      <c r="A414" s="39"/>
      <c r="B414" s="40"/>
      <c r="C414" s="41"/>
      <c r="D414" s="223" t="s">
        <v>152</v>
      </c>
      <c r="E414" s="41"/>
      <c r="F414" s="224" t="s">
        <v>1157</v>
      </c>
      <c r="G414" s="41"/>
      <c r="H414" s="41"/>
      <c r="I414" s="220"/>
      <c r="J414" s="41"/>
      <c r="K414" s="41"/>
      <c r="L414" s="45"/>
      <c r="M414" s="272"/>
      <c r="N414" s="273"/>
      <c r="O414" s="274"/>
      <c r="P414" s="274"/>
      <c r="Q414" s="274"/>
      <c r="R414" s="274"/>
      <c r="S414" s="274"/>
      <c r="T414" s="275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152</v>
      </c>
      <c r="AU414" s="18" t="s">
        <v>148</v>
      </c>
    </row>
    <row r="415" s="2" customFormat="1" ht="6.96" customHeight="1">
      <c r="A415" s="39"/>
      <c r="B415" s="60"/>
      <c r="C415" s="61"/>
      <c r="D415" s="61"/>
      <c r="E415" s="61"/>
      <c r="F415" s="61"/>
      <c r="G415" s="61"/>
      <c r="H415" s="61"/>
      <c r="I415" s="61"/>
      <c r="J415" s="61"/>
      <c r="K415" s="61"/>
      <c r="L415" s="45"/>
      <c r="M415" s="39"/>
      <c r="O415" s="39"/>
      <c r="P415" s="39"/>
      <c r="Q415" s="39"/>
      <c r="R415" s="39"/>
      <c r="S415" s="39"/>
      <c r="T415" s="39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</row>
  </sheetData>
  <sheetProtection sheet="1" autoFilter="0" formatColumns="0" formatRows="0" objects="1" scenarios="1" spinCount="100000" saltValue="gXbSQU5EEiLvDJmSIHTWEbieQ/PInCGNl2IhBfsXem81a/xcpnBB9z8o4epu8eegS3LIG3pjM3L18cXrkXcWzg==" hashValue="/XNYmlxegejEOqpWEMi2X6e9hxlFphJ3tIN/xQRQzDczmgJWKC4cEeOHjUorBWUYwGoklR77WtWzceFPJnGzGQ==" algorithmName="SHA-512" password="CC35"/>
  <autoFilter ref="C89:K414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1_02/314231127"/>
    <hyperlink ref="F102" r:id="rId2" display="https://podminky.urs.cz/item/CS_URS_2021_02/314231164"/>
    <hyperlink ref="F110" r:id="rId3" display="https://podminky.urs.cz/item/CS_URS_2021_02/417321515"/>
    <hyperlink ref="F114" r:id="rId4" display="https://podminky.urs.cz/item/CS_URS_2021_02/417351115"/>
    <hyperlink ref="F119" r:id="rId5" display="https://podminky.urs.cz/item/CS_URS_2021_02/417351116"/>
    <hyperlink ref="F123" r:id="rId6" display="https://podminky.urs.cz/item/CS_URS_2021_02/417361821"/>
    <hyperlink ref="F128" r:id="rId7" display="https://podminky.urs.cz/item/CS_URS_2021_02/997013213"/>
    <hyperlink ref="F131" r:id="rId8" display="https://podminky.urs.cz/item/CS_URS_2021_02/997013219"/>
    <hyperlink ref="F134" r:id="rId9" display="https://podminky.urs.cz/item/CS_URS_2021_02/997013501"/>
    <hyperlink ref="F137" r:id="rId10" display="https://podminky.urs.cz/item/CS_URS_2021_02/997013509"/>
    <hyperlink ref="F141" r:id="rId11" display="https://podminky.urs.cz/item/CS_URS_2021_02/997013631"/>
    <hyperlink ref="F147" r:id="rId12" display="https://podminky.urs.cz/item/CS_URS_2021_02/998018002"/>
    <hyperlink ref="F152" r:id="rId13" display="https://podminky.urs.cz/item/CS_URS_2021_02/712640862"/>
    <hyperlink ref="F155" r:id="rId14" display="https://podminky.urs.cz/item/CS_URS_2021_02/712600845"/>
    <hyperlink ref="F159" r:id="rId15" display="https://podminky.urs.cz/item/CS_URS_2021_02/762083111"/>
    <hyperlink ref="F163" r:id="rId16" display="https://podminky.urs.cz/item/CS_URS_2021_02/762333132"/>
    <hyperlink ref="F220" r:id="rId17" display="https://podminky.urs.cz/item/CS_URS_2021_02/60512131"/>
    <hyperlink ref="F225" r:id="rId18" display="https://podminky.urs.cz/item/CS_URS_2021_02/762333133"/>
    <hyperlink ref="F238" r:id="rId19" display="https://podminky.urs.cz/item/CS_URS_2021_02/60512136"/>
    <hyperlink ref="F243" r:id="rId20" display="https://podminky.urs.cz/item/CS_URS_2021_02/762342314"/>
    <hyperlink ref="F246" r:id="rId21" display="https://podminky.urs.cz/item/CS_URS_2021_02/60514106"/>
    <hyperlink ref="F251" r:id="rId22" display="https://podminky.urs.cz/item/CS_URS_2021_02/762342441"/>
    <hyperlink ref="F255" r:id="rId23" display="https://podminky.urs.cz/item/CS_URS_2021_02/60514106"/>
    <hyperlink ref="F260" r:id="rId24" display="https://podminky.urs.cz/item/CS_URS_2021_02/762342811"/>
    <hyperlink ref="F263" r:id="rId25" display="https://podminky.urs.cz/item/CS_URS_2021_02/762395000"/>
    <hyperlink ref="F267" r:id="rId26" display="https://podminky.urs.cz/item/CS_URS_2021_02/762795000"/>
    <hyperlink ref="F271" r:id="rId27" display="https://podminky.urs.cz/item/CS_URS_2021_02/998762102"/>
    <hyperlink ref="F275" r:id="rId28" display="https://podminky.urs.cz/item/CS_URS_2021_02/764001821"/>
    <hyperlink ref="F278" r:id="rId29" display="https://podminky.urs.cz/item/CS_URS_2021_02/764001861"/>
    <hyperlink ref="F282" r:id="rId30" display="https://podminky.urs.cz/item/CS_URS_2021_02/764001881"/>
    <hyperlink ref="F288" r:id="rId31" display="https://podminky.urs.cz/item/CS_URS_2021_02/764002812"/>
    <hyperlink ref="F292" r:id="rId32" display="https://podminky.urs.cz/item/CS_URS_2021_02/764002821"/>
    <hyperlink ref="F295" r:id="rId33" display="https://podminky.urs.cz/item/CS_URS_2021_02/764002891"/>
    <hyperlink ref="F298" r:id="rId34" display="https://podminky.urs.cz/item/CS_URS_2021_02/764003801"/>
    <hyperlink ref="F301" r:id="rId35" display="https://podminky.urs.cz/item/CS_URS_2021_02/764004801"/>
    <hyperlink ref="F305" r:id="rId36" display="https://podminky.urs.cz/item/CS_URS_2021_02/764004861"/>
    <hyperlink ref="F309" r:id="rId37" display="https://podminky.urs.cz/item/CS_URS_2021_02/764111653"/>
    <hyperlink ref="F312" r:id="rId38" display="https://podminky.urs.cz/item/CS_URS_2021_02/764203156"/>
    <hyperlink ref="F316" r:id="rId39" display="https://podminky.urs.cz/item/CS_URS_2021_02/55349664"/>
    <hyperlink ref="F320" r:id="rId40" display="https://podminky.urs.cz/item/CS_URS_2021_02/55344642"/>
    <hyperlink ref="F324" r:id="rId41" display="https://podminky.urs.cz/item/CS_URS_2021_02/764211625"/>
    <hyperlink ref="F328" r:id="rId42" display="https://podminky.urs.cz/item/CS_URS_2021_02/764211655"/>
    <hyperlink ref="F334" r:id="rId43" display="https://podminky.urs.cz/item/CS_URS_2021_02/764212613"/>
    <hyperlink ref="F338" r:id="rId44" display="https://podminky.urs.cz/item/CS_URS_2021_02/764212621"/>
    <hyperlink ref="F341" r:id="rId45" display="https://podminky.urs.cz/item/CS_URS_2021_02/764212665"/>
    <hyperlink ref="F345" r:id="rId46" display="https://podminky.urs.cz/item/CS_URS_2021_02/764213652"/>
    <hyperlink ref="F348" r:id="rId47" display="https://podminky.urs.cz/item/CS_URS_2021_02/764312616"/>
    <hyperlink ref="F354" r:id="rId48" display="https://podminky.urs.cz/item/CS_URS_2021_02/764314612"/>
    <hyperlink ref="F359" r:id="rId49" display="https://podminky.urs.cz/item/CS_URS_2021_02/764511602"/>
    <hyperlink ref="F363" r:id="rId50" display="https://podminky.urs.cz/item/CS_URS_2021_02/764511622"/>
    <hyperlink ref="F366" r:id="rId51" display="https://podminky.urs.cz/item/CS_URS_2021_02/764511642"/>
    <hyperlink ref="F369" r:id="rId52" display="https://podminky.urs.cz/item/CS_URS_2021_02/998764102"/>
    <hyperlink ref="F373" r:id="rId53" display="https://podminky.urs.cz/item/CS_URS_2021_02/765191021"/>
    <hyperlink ref="F376" r:id="rId54" display="https://podminky.urs.cz/item/CS_URS_2021_02/28329036"/>
    <hyperlink ref="F380" r:id="rId55" display="https://podminky.urs.cz/item/CS_URS_2021_02/765191031"/>
    <hyperlink ref="F384" r:id="rId56" display="https://podminky.urs.cz/item/CS_URS_2021_02/28329303"/>
    <hyperlink ref="F388" r:id="rId57" display="https://podminky.urs.cz/item/CS_URS_2021_02/765192001"/>
    <hyperlink ref="F391" r:id="rId58" display="https://podminky.urs.cz/item/CS_URS_2021_02/998765102"/>
    <hyperlink ref="F395" r:id="rId59" display="https://podminky.urs.cz/item/CS_URS_2021_02/767851104"/>
    <hyperlink ref="F405" r:id="rId60" display="https://podminky.urs.cz/item/CS_URS_2021_02/767851803"/>
    <hyperlink ref="F408" r:id="rId61" display="https://podminky.urs.cz/item/CS_URS_2021_02/767881128"/>
    <hyperlink ref="F411" r:id="rId62" display="https://podminky.urs.cz/item/CS_URS_2021_02/70921373"/>
    <hyperlink ref="F414" r:id="rId63" display="https://podminky.urs.cz/item/CS_URS_2021_02/9987672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1442/26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1158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110</v>
      </c>
      <c r="G12" s="39"/>
      <c r="H12" s="39"/>
      <c r="I12" s="133" t="s">
        <v>23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ROUND((SUM(BE90:BE212)),  2)</f>
        <v>0</v>
      </c>
      <c r="G33" s="39"/>
      <c r="H33" s="39"/>
      <c r="I33" s="149">
        <v>0.20999999999999999</v>
      </c>
      <c r="J33" s="148">
        <f>ROUND(((SUM(BE90:BE212))*I33),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ROUND((SUM(BF90:BF212)),  2)</f>
        <v>0</v>
      </c>
      <c r="G34" s="39"/>
      <c r="H34" s="39"/>
      <c r="I34" s="149">
        <v>0.14999999999999999</v>
      </c>
      <c r="J34" s="148">
        <f>ROUND(((SUM(BF90:BF212))*I34),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ROUND((SUM(BG90:BG212)),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ROUND((SUM(BH90:BH212)),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ROUND((SUM(BI90:BI212)),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1442/26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Stavební úpravy domu vč společných prostor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23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Městský obvod Slezská Ostrava</v>
      </c>
      <c r="G54" s="41"/>
      <c r="H54" s="41"/>
      <c r="I54" s="33" t="s">
        <v>31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115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468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470</v>
      </c>
      <c r="E62" s="175"/>
      <c r="F62" s="175"/>
      <c r="G62" s="175"/>
      <c r="H62" s="175"/>
      <c r="I62" s="175"/>
      <c r="J62" s="176">
        <f>J127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117</v>
      </c>
      <c r="E63" s="175"/>
      <c r="F63" s="175"/>
      <c r="G63" s="175"/>
      <c r="H63" s="175"/>
      <c r="I63" s="175"/>
      <c r="J63" s="176">
        <f>J140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472</v>
      </c>
      <c r="E64" s="175"/>
      <c r="F64" s="175"/>
      <c r="G64" s="175"/>
      <c r="H64" s="175"/>
      <c r="I64" s="175"/>
      <c r="J64" s="176">
        <f>J161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119</v>
      </c>
      <c r="E65" s="169"/>
      <c r="F65" s="169"/>
      <c r="G65" s="169"/>
      <c r="H65" s="169"/>
      <c r="I65" s="169"/>
      <c r="J65" s="170">
        <f>J165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1159</v>
      </c>
      <c r="E66" s="175"/>
      <c r="F66" s="175"/>
      <c r="G66" s="175"/>
      <c r="H66" s="175"/>
      <c r="I66" s="175"/>
      <c r="J66" s="176">
        <f>J166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122</v>
      </c>
      <c r="E67" s="175"/>
      <c r="F67" s="175"/>
      <c r="G67" s="175"/>
      <c r="H67" s="175"/>
      <c r="I67" s="175"/>
      <c r="J67" s="176">
        <f>J175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474</v>
      </c>
      <c r="E68" s="175"/>
      <c r="F68" s="175"/>
      <c r="G68" s="175"/>
      <c r="H68" s="175"/>
      <c r="I68" s="175"/>
      <c r="J68" s="176">
        <f>J193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1160</v>
      </c>
      <c r="E69" s="169"/>
      <c r="F69" s="169"/>
      <c r="G69" s="169"/>
      <c r="H69" s="169"/>
      <c r="I69" s="169"/>
      <c r="J69" s="170">
        <f>J205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1161</v>
      </c>
      <c r="E70" s="175"/>
      <c r="F70" s="175"/>
      <c r="G70" s="175"/>
      <c r="H70" s="175"/>
      <c r="I70" s="175"/>
      <c r="J70" s="176">
        <f>J206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125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Heřmanická 1442/26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108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04 - Stavební úpravy domu vč společných prostor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>Heřmanická 1444/30</v>
      </c>
      <c r="G84" s="41"/>
      <c r="H84" s="41"/>
      <c r="I84" s="33" t="s">
        <v>23</v>
      </c>
      <c r="J84" s="73" t="str">
        <f>IF(J12="","",J12)</f>
        <v>30. 9. 2021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>Městský obvod Slezská Ostrava</v>
      </c>
      <c r="G86" s="41"/>
      <c r="H86" s="41"/>
      <c r="I86" s="33" t="s">
        <v>31</v>
      </c>
      <c r="J86" s="37" t="str">
        <f>E21</f>
        <v>Made 4 BIM s.r.o.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IF(E18="","",E18)</f>
        <v>Vyplň údaj</v>
      </c>
      <c r="G87" s="41"/>
      <c r="H87" s="41"/>
      <c r="I87" s="33" t="s">
        <v>34</v>
      </c>
      <c r="J87" s="37" t="str">
        <f>E24</f>
        <v>Made 4 BIM s.r.o.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126</v>
      </c>
      <c r="D89" s="181" t="s">
        <v>56</v>
      </c>
      <c r="E89" s="181" t="s">
        <v>52</v>
      </c>
      <c r="F89" s="181" t="s">
        <v>53</v>
      </c>
      <c r="G89" s="181" t="s">
        <v>127</v>
      </c>
      <c r="H89" s="181" t="s">
        <v>128</v>
      </c>
      <c r="I89" s="181" t="s">
        <v>129</v>
      </c>
      <c r="J89" s="181" t="s">
        <v>113</v>
      </c>
      <c r="K89" s="182" t="s">
        <v>130</v>
      </c>
      <c r="L89" s="183"/>
      <c r="M89" s="93" t="s">
        <v>19</v>
      </c>
      <c r="N89" s="94" t="s">
        <v>41</v>
      </c>
      <c r="O89" s="94" t="s">
        <v>131</v>
      </c>
      <c r="P89" s="94" t="s">
        <v>132</v>
      </c>
      <c r="Q89" s="94" t="s">
        <v>133</v>
      </c>
      <c r="R89" s="94" t="s">
        <v>134</v>
      </c>
      <c r="S89" s="94" t="s">
        <v>135</v>
      </c>
      <c r="T89" s="95" t="s">
        <v>136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137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P91+P165+P205</f>
        <v>0</v>
      </c>
      <c r="Q90" s="97"/>
      <c r="R90" s="186">
        <f>R91+R165+R205</f>
        <v>21.991336</v>
      </c>
      <c r="S90" s="97"/>
      <c r="T90" s="187">
        <f>T91+T165+T205</f>
        <v>1.1200000000000001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70</v>
      </c>
      <c r="AU90" s="18" t="s">
        <v>114</v>
      </c>
      <c r="BK90" s="188">
        <f>BK91+BK165+BK205</f>
        <v>0</v>
      </c>
    </row>
    <row r="91" s="12" customFormat="1" ht="25.92" customHeight="1">
      <c r="A91" s="12"/>
      <c r="B91" s="189"/>
      <c r="C91" s="190"/>
      <c r="D91" s="191" t="s">
        <v>70</v>
      </c>
      <c r="E91" s="192" t="s">
        <v>138</v>
      </c>
      <c r="F91" s="192" t="s">
        <v>139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P92+P127+P140+P161</f>
        <v>0</v>
      </c>
      <c r="Q91" s="197"/>
      <c r="R91" s="198">
        <f>R92+R127+R140+R161</f>
        <v>21.604482000000001</v>
      </c>
      <c r="S91" s="197"/>
      <c r="T91" s="199">
        <f>T92+T127+T140+T161</f>
        <v>1.1200000000000001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79</v>
      </c>
      <c r="AT91" s="201" t="s">
        <v>70</v>
      </c>
      <c r="AU91" s="201" t="s">
        <v>71</v>
      </c>
      <c r="AY91" s="200" t="s">
        <v>140</v>
      </c>
      <c r="BK91" s="202">
        <f>BK92+BK127+BK140+BK161</f>
        <v>0</v>
      </c>
    </row>
    <row r="92" s="12" customFormat="1" ht="22.8" customHeight="1">
      <c r="A92" s="12"/>
      <c r="B92" s="189"/>
      <c r="C92" s="190"/>
      <c r="D92" s="191" t="s">
        <v>70</v>
      </c>
      <c r="E92" s="203" t="s">
        <v>163</v>
      </c>
      <c r="F92" s="203" t="s">
        <v>541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SUM(P93:P126)</f>
        <v>0</v>
      </c>
      <c r="Q92" s="197"/>
      <c r="R92" s="198">
        <f>SUM(R93:R126)</f>
        <v>7.5946200000000008</v>
      </c>
      <c r="S92" s="197"/>
      <c r="T92" s="199">
        <f>SUM(T93:T126)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79</v>
      </c>
      <c r="AT92" s="201" t="s">
        <v>70</v>
      </c>
      <c r="AU92" s="201" t="s">
        <v>79</v>
      </c>
      <c r="AY92" s="200" t="s">
        <v>140</v>
      </c>
      <c r="BK92" s="202">
        <f>SUM(BK93:BK126)</f>
        <v>0</v>
      </c>
    </row>
    <row r="93" s="2" customFormat="1" ht="24.15" customHeight="1">
      <c r="A93" s="39"/>
      <c r="B93" s="40"/>
      <c r="C93" s="205" t="s">
        <v>79</v>
      </c>
      <c r="D93" s="205" t="s">
        <v>142</v>
      </c>
      <c r="E93" s="206" t="s">
        <v>1162</v>
      </c>
      <c r="F93" s="207" t="s">
        <v>1163</v>
      </c>
      <c r="G93" s="208" t="s">
        <v>166</v>
      </c>
      <c r="H93" s="209">
        <v>2.5800000000000001</v>
      </c>
      <c r="I93" s="210"/>
      <c r="J93" s="211">
        <f>ROUND(I93*H93,2)</f>
        <v>0</v>
      </c>
      <c r="K93" s="207" t="s">
        <v>146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1.8775</v>
      </c>
      <c r="R93" s="214">
        <f>Q93*H93</f>
        <v>4.8439500000000004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147</v>
      </c>
      <c r="AT93" s="216" t="s">
        <v>142</v>
      </c>
      <c r="AU93" s="216" t="s">
        <v>148</v>
      </c>
      <c r="AY93" s="18" t="s">
        <v>140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148</v>
      </c>
      <c r="BK93" s="217">
        <f>ROUND(I93*H93,2)</f>
        <v>0</v>
      </c>
      <c r="BL93" s="18" t="s">
        <v>147</v>
      </c>
      <c r="BM93" s="216" t="s">
        <v>1164</v>
      </c>
    </row>
    <row r="94" s="2" customFormat="1">
      <c r="A94" s="39"/>
      <c r="B94" s="40"/>
      <c r="C94" s="41"/>
      <c r="D94" s="218" t="s">
        <v>150</v>
      </c>
      <c r="E94" s="41"/>
      <c r="F94" s="219" t="s">
        <v>1165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150</v>
      </c>
      <c r="AU94" s="18" t="s">
        <v>148</v>
      </c>
    </row>
    <row r="95" s="2" customFormat="1">
      <c r="A95" s="39"/>
      <c r="B95" s="40"/>
      <c r="C95" s="41"/>
      <c r="D95" s="223" t="s">
        <v>152</v>
      </c>
      <c r="E95" s="41"/>
      <c r="F95" s="224" t="s">
        <v>1166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152</v>
      </c>
      <c r="AU95" s="18" t="s">
        <v>148</v>
      </c>
    </row>
    <row r="96" s="14" customFormat="1">
      <c r="A96" s="14"/>
      <c r="B96" s="236"/>
      <c r="C96" s="237"/>
      <c r="D96" s="218" t="s">
        <v>154</v>
      </c>
      <c r="E96" s="238" t="s">
        <v>19</v>
      </c>
      <c r="F96" s="239" t="s">
        <v>1167</v>
      </c>
      <c r="G96" s="237"/>
      <c r="H96" s="238" t="s">
        <v>19</v>
      </c>
      <c r="I96" s="240"/>
      <c r="J96" s="237"/>
      <c r="K96" s="237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154</v>
      </c>
      <c r="AU96" s="245" t="s">
        <v>148</v>
      </c>
      <c r="AV96" s="14" t="s">
        <v>79</v>
      </c>
      <c r="AW96" s="14" t="s">
        <v>33</v>
      </c>
      <c r="AX96" s="14" t="s">
        <v>71</v>
      </c>
      <c r="AY96" s="245" t="s">
        <v>140</v>
      </c>
    </row>
    <row r="97" s="13" customFormat="1">
      <c r="A97" s="13"/>
      <c r="B97" s="225"/>
      <c r="C97" s="226"/>
      <c r="D97" s="218" t="s">
        <v>154</v>
      </c>
      <c r="E97" s="227" t="s">
        <v>19</v>
      </c>
      <c r="F97" s="228" t="s">
        <v>1168</v>
      </c>
      <c r="G97" s="226"/>
      <c r="H97" s="229">
        <v>0.64800000000000002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154</v>
      </c>
      <c r="AU97" s="235" t="s">
        <v>148</v>
      </c>
      <c r="AV97" s="13" t="s">
        <v>148</v>
      </c>
      <c r="AW97" s="13" t="s">
        <v>33</v>
      </c>
      <c r="AX97" s="13" t="s">
        <v>71</v>
      </c>
      <c r="AY97" s="235" t="s">
        <v>140</v>
      </c>
    </row>
    <row r="98" s="14" customFormat="1">
      <c r="A98" s="14"/>
      <c r="B98" s="236"/>
      <c r="C98" s="237"/>
      <c r="D98" s="218" t="s">
        <v>154</v>
      </c>
      <c r="E98" s="238" t="s">
        <v>19</v>
      </c>
      <c r="F98" s="239" t="s">
        <v>1169</v>
      </c>
      <c r="G98" s="237"/>
      <c r="H98" s="238" t="s">
        <v>19</v>
      </c>
      <c r="I98" s="240"/>
      <c r="J98" s="237"/>
      <c r="K98" s="237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154</v>
      </c>
      <c r="AU98" s="245" t="s">
        <v>148</v>
      </c>
      <c r="AV98" s="14" t="s">
        <v>79</v>
      </c>
      <c r="AW98" s="14" t="s">
        <v>33</v>
      </c>
      <c r="AX98" s="14" t="s">
        <v>71</v>
      </c>
      <c r="AY98" s="245" t="s">
        <v>140</v>
      </c>
    </row>
    <row r="99" s="13" customFormat="1">
      <c r="A99" s="13"/>
      <c r="B99" s="225"/>
      <c r="C99" s="226"/>
      <c r="D99" s="218" t="s">
        <v>154</v>
      </c>
      <c r="E99" s="227" t="s">
        <v>19</v>
      </c>
      <c r="F99" s="228" t="s">
        <v>1170</v>
      </c>
      <c r="G99" s="226"/>
      <c r="H99" s="229">
        <v>0.32400000000000001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154</v>
      </c>
      <c r="AU99" s="235" t="s">
        <v>148</v>
      </c>
      <c r="AV99" s="13" t="s">
        <v>148</v>
      </c>
      <c r="AW99" s="13" t="s">
        <v>33</v>
      </c>
      <c r="AX99" s="13" t="s">
        <v>71</v>
      </c>
      <c r="AY99" s="235" t="s">
        <v>140</v>
      </c>
    </row>
    <row r="100" s="14" customFormat="1">
      <c r="A100" s="14"/>
      <c r="B100" s="236"/>
      <c r="C100" s="237"/>
      <c r="D100" s="218" t="s">
        <v>154</v>
      </c>
      <c r="E100" s="238" t="s">
        <v>19</v>
      </c>
      <c r="F100" s="239" t="s">
        <v>1171</v>
      </c>
      <c r="G100" s="237"/>
      <c r="H100" s="238" t="s">
        <v>19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154</v>
      </c>
      <c r="AU100" s="245" t="s">
        <v>148</v>
      </c>
      <c r="AV100" s="14" t="s">
        <v>79</v>
      </c>
      <c r="AW100" s="14" t="s">
        <v>33</v>
      </c>
      <c r="AX100" s="14" t="s">
        <v>71</v>
      </c>
      <c r="AY100" s="245" t="s">
        <v>140</v>
      </c>
    </row>
    <row r="101" s="13" customFormat="1">
      <c r="A101" s="13"/>
      <c r="B101" s="225"/>
      <c r="C101" s="226"/>
      <c r="D101" s="218" t="s">
        <v>154</v>
      </c>
      <c r="E101" s="227" t="s">
        <v>19</v>
      </c>
      <c r="F101" s="228" t="s">
        <v>1172</v>
      </c>
      <c r="G101" s="226"/>
      <c r="H101" s="229">
        <v>0.75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154</v>
      </c>
      <c r="AU101" s="235" t="s">
        <v>148</v>
      </c>
      <c r="AV101" s="13" t="s">
        <v>148</v>
      </c>
      <c r="AW101" s="13" t="s">
        <v>33</v>
      </c>
      <c r="AX101" s="13" t="s">
        <v>71</v>
      </c>
      <c r="AY101" s="235" t="s">
        <v>140</v>
      </c>
    </row>
    <row r="102" s="14" customFormat="1">
      <c r="A102" s="14"/>
      <c r="B102" s="236"/>
      <c r="C102" s="237"/>
      <c r="D102" s="218" t="s">
        <v>154</v>
      </c>
      <c r="E102" s="238" t="s">
        <v>19</v>
      </c>
      <c r="F102" s="239" t="s">
        <v>1173</v>
      </c>
      <c r="G102" s="237"/>
      <c r="H102" s="238" t="s">
        <v>19</v>
      </c>
      <c r="I102" s="240"/>
      <c r="J102" s="237"/>
      <c r="K102" s="237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154</v>
      </c>
      <c r="AU102" s="245" t="s">
        <v>148</v>
      </c>
      <c r="AV102" s="14" t="s">
        <v>79</v>
      </c>
      <c r="AW102" s="14" t="s">
        <v>33</v>
      </c>
      <c r="AX102" s="14" t="s">
        <v>71</v>
      </c>
      <c r="AY102" s="245" t="s">
        <v>140</v>
      </c>
    </row>
    <row r="103" s="13" customFormat="1">
      <c r="A103" s="13"/>
      <c r="B103" s="225"/>
      <c r="C103" s="226"/>
      <c r="D103" s="218" t="s">
        <v>154</v>
      </c>
      <c r="E103" s="227" t="s">
        <v>19</v>
      </c>
      <c r="F103" s="228" t="s">
        <v>1174</v>
      </c>
      <c r="G103" s="226"/>
      <c r="H103" s="229">
        <v>0.20999999999999999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154</v>
      </c>
      <c r="AU103" s="235" t="s">
        <v>148</v>
      </c>
      <c r="AV103" s="13" t="s">
        <v>148</v>
      </c>
      <c r="AW103" s="13" t="s">
        <v>33</v>
      </c>
      <c r="AX103" s="13" t="s">
        <v>71</v>
      </c>
      <c r="AY103" s="235" t="s">
        <v>140</v>
      </c>
    </row>
    <row r="104" s="14" customFormat="1">
      <c r="A104" s="14"/>
      <c r="B104" s="236"/>
      <c r="C104" s="237"/>
      <c r="D104" s="218" t="s">
        <v>154</v>
      </c>
      <c r="E104" s="238" t="s">
        <v>19</v>
      </c>
      <c r="F104" s="239" t="s">
        <v>1175</v>
      </c>
      <c r="G104" s="237"/>
      <c r="H104" s="238" t="s">
        <v>19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154</v>
      </c>
      <c r="AU104" s="245" t="s">
        <v>148</v>
      </c>
      <c r="AV104" s="14" t="s">
        <v>79</v>
      </c>
      <c r="AW104" s="14" t="s">
        <v>33</v>
      </c>
      <c r="AX104" s="14" t="s">
        <v>71</v>
      </c>
      <c r="AY104" s="245" t="s">
        <v>140</v>
      </c>
    </row>
    <row r="105" s="13" customFormat="1">
      <c r="A105" s="13"/>
      <c r="B105" s="225"/>
      <c r="C105" s="226"/>
      <c r="D105" s="218" t="s">
        <v>154</v>
      </c>
      <c r="E105" s="227" t="s">
        <v>19</v>
      </c>
      <c r="F105" s="228" t="s">
        <v>1176</v>
      </c>
      <c r="G105" s="226"/>
      <c r="H105" s="229">
        <v>0.64800000000000002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154</v>
      </c>
      <c r="AU105" s="235" t="s">
        <v>148</v>
      </c>
      <c r="AV105" s="13" t="s">
        <v>148</v>
      </c>
      <c r="AW105" s="13" t="s">
        <v>33</v>
      </c>
      <c r="AX105" s="13" t="s">
        <v>71</v>
      </c>
      <c r="AY105" s="235" t="s">
        <v>140</v>
      </c>
    </row>
    <row r="106" s="15" customFormat="1">
      <c r="A106" s="15"/>
      <c r="B106" s="246"/>
      <c r="C106" s="247"/>
      <c r="D106" s="218" t="s">
        <v>154</v>
      </c>
      <c r="E106" s="248" t="s">
        <v>19</v>
      </c>
      <c r="F106" s="249" t="s">
        <v>180</v>
      </c>
      <c r="G106" s="247"/>
      <c r="H106" s="250">
        <v>2.5800000000000001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6" t="s">
        <v>154</v>
      </c>
      <c r="AU106" s="256" t="s">
        <v>148</v>
      </c>
      <c r="AV106" s="15" t="s">
        <v>147</v>
      </c>
      <c r="AW106" s="15" t="s">
        <v>33</v>
      </c>
      <c r="AX106" s="15" t="s">
        <v>79</v>
      </c>
      <c r="AY106" s="256" t="s">
        <v>140</v>
      </c>
    </row>
    <row r="107" s="2" customFormat="1" ht="24.15" customHeight="1">
      <c r="A107" s="39"/>
      <c r="B107" s="40"/>
      <c r="C107" s="205" t="s">
        <v>148</v>
      </c>
      <c r="D107" s="205" t="s">
        <v>142</v>
      </c>
      <c r="E107" s="206" t="s">
        <v>1177</v>
      </c>
      <c r="F107" s="207" t="s">
        <v>1178</v>
      </c>
      <c r="G107" s="208" t="s">
        <v>295</v>
      </c>
      <c r="H107" s="209">
        <v>0.23499999999999999</v>
      </c>
      <c r="I107" s="210"/>
      <c r="J107" s="211">
        <f>ROUND(I107*H107,2)</f>
        <v>0</v>
      </c>
      <c r="K107" s="207" t="s">
        <v>146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1.0900000000000001</v>
      </c>
      <c r="R107" s="214">
        <f>Q107*H107</f>
        <v>0.25614999999999999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147</v>
      </c>
      <c r="AT107" s="216" t="s">
        <v>142</v>
      </c>
      <c r="AU107" s="216" t="s">
        <v>148</v>
      </c>
      <c r="AY107" s="18" t="s">
        <v>140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148</v>
      </c>
      <c r="BK107" s="217">
        <f>ROUND(I107*H107,2)</f>
        <v>0</v>
      </c>
      <c r="BL107" s="18" t="s">
        <v>147</v>
      </c>
      <c r="BM107" s="216" t="s">
        <v>1179</v>
      </c>
    </row>
    <row r="108" s="2" customFormat="1">
      <c r="A108" s="39"/>
      <c r="B108" s="40"/>
      <c r="C108" s="41"/>
      <c r="D108" s="218" t="s">
        <v>150</v>
      </c>
      <c r="E108" s="41"/>
      <c r="F108" s="219" t="s">
        <v>1180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150</v>
      </c>
      <c r="AU108" s="18" t="s">
        <v>148</v>
      </c>
    </row>
    <row r="109" s="2" customFormat="1">
      <c r="A109" s="39"/>
      <c r="B109" s="40"/>
      <c r="C109" s="41"/>
      <c r="D109" s="223" t="s">
        <v>152</v>
      </c>
      <c r="E109" s="41"/>
      <c r="F109" s="224" t="s">
        <v>1181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152</v>
      </c>
      <c r="AU109" s="18" t="s">
        <v>148</v>
      </c>
    </row>
    <row r="110" s="14" customFormat="1">
      <c r="A110" s="14"/>
      <c r="B110" s="236"/>
      <c r="C110" s="237"/>
      <c r="D110" s="218" t="s">
        <v>154</v>
      </c>
      <c r="E110" s="238" t="s">
        <v>19</v>
      </c>
      <c r="F110" s="239" t="s">
        <v>1182</v>
      </c>
      <c r="G110" s="237"/>
      <c r="H110" s="238" t="s">
        <v>19</v>
      </c>
      <c r="I110" s="240"/>
      <c r="J110" s="237"/>
      <c r="K110" s="237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154</v>
      </c>
      <c r="AU110" s="245" t="s">
        <v>148</v>
      </c>
      <c r="AV110" s="14" t="s">
        <v>79</v>
      </c>
      <c r="AW110" s="14" t="s">
        <v>33</v>
      </c>
      <c r="AX110" s="14" t="s">
        <v>71</v>
      </c>
      <c r="AY110" s="245" t="s">
        <v>140</v>
      </c>
    </row>
    <row r="111" s="13" customFormat="1">
      <c r="A111" s="13"/>
      <c r="B111" s="225"/>
      <c r="C111" s="226"/>
      <c r="D111" s="218" t="s">
        <v>154</v>
      </c>
      <c r="E111" s="227" t="s">
        <v>19</v>
      </c>
      <c r="F111" s="228" t="s">
        <v>1183</v>
      </c>
      <c r="G111" s="226"/>
      <c r="H111" s="229">
        <v>0.10100000000000001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154</v>
      </c>
      <c r="AU111" s="235" t="s">
        <v>148</v>
      </c>
      <c r="AV111" s="13" t="s">
        <v>148</v>
      </c>
      <c r="AW111" s="13" t="s">
        <v>33</v>
      </c>
      <c r="AX111" s="13" t="s">
        <v>71</v>
      </c>
      <c r="AY111" s="235" t="s">
        <v>140</v>
      </c>
    </row>
    <row r="112" s="14" customFormat="1">
      <c r="A112" s="14"/>
      <c r="B112" s="236"/>
      <c r="C112" s="237"/>
      <c r="D112" s="218" t="s">
        <v>154</v>
      </c>
      <c r="E112" s="238" t="s">
        <v>19</v>
      </c>
      <c r="F112" s="239" t="s">
        <v>1184</v>
      </c>
      <c r="G112" s="237"/>
      <c r="H112" s="238" t="s">
        <v>19</v>
      </c>
      <c r="I112" s="240"/>
      <c r="J112" s="237"/>
      <c r="K112" s="237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154</v>
      </c>
      <c r="AU112" s="245" t="s">
        <v>148</v>
      </c>
      <c r="AV112" s="14" t="s">
        <v>79</v>
      </c>
      <c r="AW112" s="14" t="s">
        <v>33</v>
      </c>
      <c r="AX112" s="14" t="s">
        <v>71</v>
      </c>
      <c r="AY112" s="245" t="s">
        <v>140</v>
      </c>
    </row>
    <row r="113" s="13" customFormat="1">
      <c r="A113" s="13"/>
      <c r="B113" s="225"/>
      <c r="C113" s="226"/>
      <c r="D113" s="218" t="s">
        <v>154</v>
      </c>
      <c r="E113" s="227" t="s">
        <v>19</v>
      </c>
      <c r="F113" s="228" t="s">
        <v>1185</v>
      </c>
      <c r="G113" s="226"/>
      <c r="H113" s="229">
        <v>0.114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154</v>
      </c>
      <c r="AU113" s="235" t="s">
        <v>148</v>
      </c>
      <c r="AV113" s="13" t="s">
        <v>148</v>
      </c>
      <c r="AW113" s="13" t="s">
        <v>33</v>
      </c>
      <c r="AX113" s="13" t="s">
        <v>71</v>
      </c>
      <c r="AY113" s="235" t="s">
        <v>140</v>
      </c>
    </row>
    <row r="114" s="14" customFormat="1">
      <c r="A114" s="14"/>
      <c r="B114" s="236"/>
      <c r="C114" s="237"/>
      <c r="D114" s="218" t="s">
        <v>154</v>
      </c>
      <c r="E114" s="238" t="s">
        <v>19</v>
      </c>
      <c r="F114" s="239" t="s">
        <v>1186</v>
      </c>
      <c r="G114" s="237"/>
      <c r="H114" s="238" t="s">
        <v>19</v>
      </c>
      <c r="I114" s="240"/>
      <c r="J114" s="237"/>
      <c r="K114" s="237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154</v>
      </c>
      <c r="AU114" s="245" t="s">
        <v>148</v>
      </c>
      <c r="AV114" s="14" t="s">
        <v>79</v>
      </c>
      <c r="AW114" s="14" t="s">
        <v>33</v>
      </c>
      <c r="AX114" s="14" t="s">
        <v>71</v>
      </c>
      <c r="AY114" s="245" t="s">
        <v>140</v>
      </c>
    </row>
    <row r="115" s="13" customFormat="1">
      <c r="A115" s="13"/>
      <c r="B115" s="225"/>
      <c r="C115" s="226"/>
      <c r="D115" s="218" t="s">
        <v>154</v>
      </c>
      <c r="E115" s="227" t="s">
        <v>19</v>
      </c>
      <c r="F115" s="228" t="s">
        <v>1187</v>
      </c>
      <c r="G115" s="226"/>
      <c r="H115" s="229">
        <v>0.02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154</v>
      </c>
      <c r="AU115" s="235" t="s">
        <v>148</v>
      </c>
      <c r="AV115" s="13" t="s">
        <v>148</v>
      </c>
      <c r="AW115" s="13" t="s">
        <v>33</v>
      </c>
      <c r="AX115" s="13" t="s">
        <v>71</v>
      </c>
      <c r="AY115" s="235" t="s">
        <v>140</v>
      </c>
    </row>
    <row r="116" s="15" customFormat="1">
      <c r="A116" s="15"/>
      <c r="B116" s="246"/>
      <c r="C116" s="247"/>
      <c r="D116" s="218" t="s">
        <v>154</v>
      </c>
      <c r="E116" s="248" t="s">
        <v>19</v>
      </c>
      <c r="F116" s="249" t="s">
        <v>180</v>
      </c>
      <c r="G116" s="247"/>
      <c r="H116" s="250">
        <v>0.23499999999999999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6" t="s">
        <v>154</v>
      </c>
      <c r="AU116" s="256" t="s">
        <v>148</v>
      </c>
      <c r="AV116" s="15" t="s">
        <v>147</v>
      </c>
      <c r="AW116" s="15" t="s">
        <v>33</v>
      </c>
      <c r="AX116" s="15" t="s">
        <v>79</v>
      </c>
      <c r="AY116" s="256" t="s">
        <v>140</v>
      </c>
    </row>
    <row r="117" s="2" customFormat="1" ht="24.15" customHeight="1">
      <c r="A117" s="39"/>
      <c r="B117" s="40"/>
      <c r="C117" s="205" t="s">
        <v>163</v>
      </c>
      <c r="D117" s="205" t="s">
        <v>142</v>
      </c>
      <c r="E117" s="206" t="s">
        <v>1188</v>
      </c>
      <c r="F117" s="207" t="s">
        <v>1189</v>
      </c>
      <c r="G117" s="208" t="s">
        <v>145</v>
      </c>
      <c r="H117" s="209">
        <v>14</v>
      </c>
      <c r="I117" s="210"/>
      <c r="J117" s="211">
        <f>ROUND(I117*H117,2)</f>
        <v>0</v>
      </c>
      <c r="K117" s="207" t="s">
        <v>146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0.17818000000000001</v>
      </c>
      <c r="R117" s="214">
        <f>Q117*H117</f>
        <v>2.4945200000000001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147</v>
      </c>
      <c r="AT117" s="216" t="s">
        <v>142</v>
      </c>
      <c r="AU117" s="216" t="s">
        <v>148</v>
      </c>
      <c r="AY117" s="18" t="s">
        <v>140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148</v>
      </c>
      <c r="BK117" s="217">
        <f>ROUND(I117*H117,2)</f>
        <v>0</v>
      </c>
      <c r="BL117" s="18" t="s">
        <v>147</v>
      </c>
      <c r="BM117" s="216" t="s">
        <v>1190</v>
      </c>
    </row>
    <row r="118" s="2" customFormat="1">
      <c r="A118" s="39"/>
      <c r="B118" s="40"/>
      <c r="C118" s="41"/>
      <c r="D118" s="218" t="s">
        <v>150</v>
      </c>
      <c r="E118" s="41"/>
      <c r="F118" s="219" t="s">
        <v>1191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150</v>
      </c>
      <c r="AU118" s="18" t="s">
        <v>148</v>
      </c>
    </row>
    <row r="119" s="2" customFormat="1">
      <c r="A119" s="39"/>
      <c r="B119" s="40"/>
      <c r="C119" s="41"/>
      <c r="D119" s="223" t="s">
        <v>152</v>
      </c>
      <c r="E119" s="41"/>
      <c r="F119" s="224" t="s">
        <v>1192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152</v>
      </c>
      <c r="AU119" s="18" t="s">
        <v>148</v>
      </c>
    </row>
    <row r="120" s="14" customFormat="1">
      <c r="A120" s="14"/>
      <c r="B120" s="236"/>
      <c r="C120" s="237"/>
      <c r="D120" s="218" t="s">
        <v>154</v>
      </c>
      <c r="E120" s="238" t="s">
        <v>19</v>
      </c>
      <c r="F120" s="239" t="s">
        <v>1182</v>
      </c>
      <c r="G120" s="237"/>
      <c r="H120" s="238" t="s">
        <v>19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154</v>
      </c>
      <c r="AU120" s="245" t="s">
        <v>148</v>
      </c>
      <c r="AV120" s="14" t="s">
        <v>79</v>
      </c>
      <c r="AW120" s="14" t="s">
        <v>33</v>
      </c>
      <c r="AX120" s="14" t="s">
        <v>71</v>
      </c>
      <c r="AY120" s="245" t="s">
        <v>140</v>
      </c>
    </row>
    <row r="121" s="13" customFormat="1">
      <c r="A121" s="13"/>
      <c r="B121" s="225"/>
      <c r="C121" s="226"/>
      <c r="D121" s="218" t="s">
        <v>154</v>
      </c>
      <c r="E121" s="227" t="s">
        <v>19</v>
      </c>
      <c r="F121" s="228" t="s">
        <v>1193</v>
      </c>
      <c r="G121" s="226"/>
      <c r="H121" s="229">
        <v>6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154</v>
      </c>
      <c r="AU121" s="235" t="s">
        <v>148</v>
      </c>
      <c r="AV121" s="13" t="s">
        <v>148</v>
      </c>
      <c r="AW121" s="13" t="s">
        <v>33</v>
      </c>
      <c r="AX121" s="13" t="s">
        <v>71</v>
      </c>
      <c r="AY121" s="235" t="s">
        <v>140</v>
      </c>
    </row>
    <row r="122" s="14" customFormat="1">
      <c r="A122" s="14"/>
      <c r="B122" s="236"/>
      <c r="C122" s="237"/>
      <c r="D122" s="218" t="s">
        <v>154</v>
      </c>
      <c r="E122" s="238" t="s">
        <v>19</v>
      </c>
      <c r="F122" s="239" t="s">
        <v>1184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154</v>
      </c>
      <c r="AU122" s="245" t="s">
        <v>148</v>
      </c>
      <c r="AV122" s="14" t="s">
        <v>79</v>
      </c>
      <c r="AW122" s="14" t="s">
        <v>33</v>
      </c>
      <c r="AX122" s="14" t="s">
        <v>71</v>
      </c>
      <c r="AY122" s="245" t="s">
        <v>140</v>
      </c>
    </row>
    <row r="123" s="13" customFormat="1">
      <c r="A123" s="13"/>
      <c r="B123" s="225"/>
      <c r="C123" s="226"/>
      <c r="D123" s="218" t="s">
        <v>154</v>
      </c>
      <c r="E123" s="227" t="s">
        <v>19</v>
      </c>
      <c r="F123" s="228" t="s">
        <v>1194</v>
      </c>
      <c r="G123" s="226"/>
      <c r="H123" s="229">
        <v>6.7999999999999998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154</v>
      </c>
      <c r="AU123" s="235" t="s">
        <v>148</v>
      </c>
      <c r="AV123" s="13" t="s">
        <v>148</v>
      </c>
      <c r="AW123" s="13" t="s">
        <v>33</v>
      </c>
      <c r="AX123" s="13" t="s">
        <v>71</v>
      </c>
      <c r="AY123" s="235" t="s">
        <v>140</v>
      </c>
    </row>
    <row r="124" s="14" customFormat="1">
      <c r="A124" s="14"/>
      <c r="B124" s="236"/>
      <c r="C124" s="237"/>
      <c r="D124" s="218" t="s">
        <v>154</v>
      </c>
      <c r="E124" s="238" t="s">
        <v>19</v>
      </c>
      <c r="F124" s="239" t="s">
        <v>1186</v>
      </c>
      <c r="G124" s="237"/>
      <c r="H124" s="238" t="s">
        <v>19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154</v>
      </c>
      <c r="AU124" s="245" t="s">
        <v>148</v>
      </c>
      <c r="AV124" s="14" t="s">
        <v>79</v>
      </c>
      <c r="AW124" s="14" t="s">
        <v>33</v>
      </c>
      <c r="AX124" s="14" t="s">
        <v>71</v>
      </c>
      <c r="AY124" s="245" t="s">
        <v>140</v>
      </c>
    </row>
    <row r="125" s="13" customFormat="1">
      <c r="A125" s="13"/>
      <c r="B125" s="225"/>
      <c r="C125" s="226"/>
      <c r="D125" s="218" t="s">
        <v>154</v>
      </c>
      <c r="E125" s="227" t="s">
        <v>19</v>
      </c>
      <c r="F125" s="228" t="s">
        <v>1195</v>
      </c>
      <c r="G125" s="226"/>
      <c r="H125" s="229">
        <v>1.2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154</v>
      </c>
      <c r="AU125" s="235" t="s">
        <v>148</v>
      </c>
      <c r="AV125" s="13" t="s">
        <v>148</v>
      </c>
      <c r="AW125" s="13" t="s">
        <v>33</v>
      </c>
      <c r="AX125" s="13" t="s">
        <v>71</v>
      </c>
      <c r="AY125" s="235" t="s">
        <v>140</v>
      </c>
    </row>
    <row r="126" s="15" customFormat="1">
      <c r="A126" s="15"/>
      <c r="B126" s="246"/>
      <c r="C126" s="247"/>
      <c r="D126" s="218" t="s">
        <v>154</v>
      </c>
      <c r="E126" s="248" t="s">
        <v>19</v>
      </c>
      <c r="F126" s="249" t="s">
        <v>180</v>
      </c>
      <c r="G126" s="247"/>
      <c r="H126" s="250">
        <v>14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6" t="s">
        <v>154</v>
      </c>
      <c r="AU126" s="256" t="s">
        <v>148</v>
      </c>
      <c r="AV126" s="15" t="s">
        <v>147</v>
      </c>
      <c r="AW126" s="15" t="s">
        <v>33</v>
      </c>
      <c r="AX126" s="15" t="s">
        <v>79</v>
      </c>
      <c r="AY126" s="256" t="s">
        <v>140</v>
      </c>
    </row>
    <row r="127" s="12" customFormat="1" ht="22.8" customHeight="1">
      <c r="A127" s="12"/>
      <c r="B127" s="189"/>
      <c r="C127" s="190"/>
      <c r="D127" s="191" t="s">
        <v>70</v>
      </c>
      <c r="E127" s="203" t="s">
        <v>189</v>
      </c>
      <c r="F127" s="203" t="s">
        <v>561</v>
      </c>
      <c r="G127" s="190"/>
      <c r="H127" s="190"/>
      <c r="I127" s="193"/>
      <c r="J127" s="204">
        <f>BK127</f>
        <v>0</v>
      </c>
      <c r="K127" s="190"/>
      <c r="L127" s="195"/>
      <c r="M127" s="196"/>
      <c r="N127" s="197"/>
      <c r="O127" s="197"/>
      <c r="P127" s="198">
        <f>SUM(P128:P139)</f>
        <v>0</v>
      </c>
      <c r="Q127" s="197"/>
      <c r="R127" s="198">
        <f>SUM(R128:R139)</f>
        <v>14.009862</v>
      </c>
      <c r="S127" s="197"/>
      <c r="T127" s="199">
        <f>SUM(T128:T139)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0" t="s">
        <v>79</v>
      </c>
      <c r="AT127" s="201" t="s">
        <v>70</v>
      </c>
      <c r="AU127" s="201" t="s">
        <v>79</v>
      </c>
      <c r="AY127" s="200" t="s">
        <v>140</v>
      </c>
      <c r="BK127" s="202">
        <f>SUM(BK128:BK139)</f>
        <v>0</v>
      </c>
    </row>
    <row r="128" s="2" customFormat="1" ht="24.15" customHeight="1">
      <c r="A128" s="39"/>
      <c r="B128" s="40"/>
      <c r="C128" s="205" t="s">
        <v>147</v>
      </c>
      <c r="D128" s="205" t="s">
        <v>142</v>
      </c>
      <c r="E128" s="206" t="s">
        <v>1196</v>
      </c>
      <c r="F128" s="207" t="s">
        <v>1197</v>
      </c>
      <c r="G128" s="208" t="s">
        <v>145</v>
      </c>
      <c r="H128" s="209">
        <v>99.900000000000006</v>
      </c>
      <c r="I128" s="210"/>
      <c r="J128" s="211">
        <f>ROUND(I128*H128,2)</f>
        <v>0</v>
      </c>
      <c r="K128" s="207" t="s">
        <v>146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0.018380000000000001</v>
      </c>
      <c r="R128" s="214">
        <f>Q128*H128</f>
        <v>1.8361620000000001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147</v>
      </c>
      <c r="AT128" s="216" t="s">
        <v>142</v>
      </c>
      <c r="AU128" s="216" t="s">
        <v>148</v>
      </c>
      <c r="AY128" s="18" t="s">
        <v>140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148</v>
      </c>
      <c r="BK128" s="217">
        <f>ROUND(I128*H128,2)</f>
        <v>0</v>
      </c>
      <c r="BL128" s="18" t="s">
        <v>147</v>
      </c>
      <c r="BM128" s="216" t="s">
        <v>1198</v>
      </c>
    </row>
    <row r="129" s="2" customFormat="1">
      <c r="A129" s="39"/>
      <c r="B129" s="40"/>
      <c r="C129" s="41"/>
      <c r="D129" s="218" t="s">
        <v>150</v>
      </c>
      <c r="E129" s="41"/>
      <c r="F129" s="219" t="s">
        <v>1199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150</v>
      </c>
      <c r="AU129" s="18" t="s">
        <v>148</v>
      </c>
    </row>
    <row r="130" s="2" customFormat="1">
      <c r="A130" s="39"/>
      <c r="B130" s="40"/>
      <c r="C130" s="41"/>
      <c r="D130" s="223" t="s">
        <v>152</v>
      </c>
      <c r="E130" s="41"/>
      <c r="F130" s="224" t="s">
        <v>1200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152</v>
      </c>
      <c r="AU130" s="18" t="s">
        <v>148</v>
      </c>
    </row>
    <row r="131" s="14" customFormat="1">
      <c r="A131" s="14"/>
      <c r="B131" s="236"/>
      <c r="C131" s="237"/>
      <c r="D131" s="218" t="s">
        <v>154</v>
      </c>
      <c r="E131" s="238" t="s">
        <v>19</v>
      </c>
      <c r="F131" s="239" t="s">
        <v>1201</v>
      </c>
      <c r="G131" s="237"/>
      <c r="H131" s="238" t="s">
        <v>19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154</v>
      </c>
      <c r="AU131" s="245" t="s">
        <v>148</v>
      </c>
      <c r="AV131" s="14" t="s">
        <v>79</v>
      </c>
      <c r="AW131" s="14" t="s">
        <v>33</v>
      </c>
      <c r="AX131" s="14" t="s">
        <v>71</v>
      </c>
      <c r="AY131" s="245" t="s">
        <v>140</v>
      </c>
    </row>
    <row r="132" s="13" customFormat="1">
      <c r="A132" s="13"/>
      <c r="B132" s="225"/>
      <c r="C132" s="226"/>
      <c r="D132" s="218" t="s">
        <v>154</v>
      </c>
      <c r="E132" s="227" t="s">
        <v>19</v>
      </c>
      <c r="F132" s="228" t="s">
        <v>1202</v>
      </c>
      <c r="G132" s="226"/>
      <c r="H132" s="229">
        <v>89.700000000000003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154</v>
      </c>
      <c r="AU132" s="235" t="s">
        <v>148</v>
      </c>
      <c r="AV132" s="13" t="s">
        <v>148</v>
      </c>
      <c r="AW132" s="13" t="s">
        <v>33</v>
      </c>
      <c r="AX132" s="13" t="s">
        <v>71</v>
      </c>
      <c r="AY132" s="235" t="s">
        <v>140</v>
      </c>
    </row>
    <row r="133" s="14" customFormat="1">
      <c r="A133" s="14"/>
      <c r="B133" s="236"/>
      <c r="C133" s="237"/>
      <c r="D133" s="218" t="s">
        <v>154</v>
      </c>
      <c r="E133" s="238" t="s">
        <v>19</v>
      </c>
      <c r="F133" s="239" t="s">
        <v>1203</v>
      </c>
      <c r="G133" s="237"/>
      <c r="H133" s="238" t="s">
        <v>19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154</v>
      </c>
      <c r="AU133" s="245" t="s">
        <v>148</v>
      </c>
      <c r="AV133" s="14" t="s">
        <v>79</v>
      </c>
      <c r="AW133" s="14" t="s">
        <v>33</v>
      </c>
      <c r="AX133" s="14" t="s">
        <v>71</v>
      </c>
      <c r="AY133" s="245" t="s">
        <v>140</v>
      </c>
    </row>
    <row r="134" s="13" customFormat="1">
      <c r="A134" s="13"/>
      <c r="B134" s="225"/>
      <c r="C134" s="226"/>
      <c r="D134" s="218" t="s">
        <v>154</v>
      </c>
      <c r="E134" s="227" t="s">
        <v>19</v>
      </c>
      <c r="F134" s="228" t="s">
        <v>1204</v>
      </c>
      <c r="G134" s="226"/>
      <c r="H134" s="229">
        <v>10.199999999999999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154</v>
      </c>
      <c r="AU134" s="235" t="s">
        <v>148</v>
      </c>
      <c r="AV134" s="13" t="s">
        <v>148</v>
      </c>
      <c r="AW134" s="13" t="s">
        <v>33</v>
      </c>
      <c r="AX134" s="13" t="s">
        <v>71</v>
      </c>
      <c r="AY134" s="235" t="s">
        <v>140</v>
      </c>
    </row>
    <row r="135" s="15" customFormat="1">
      <c r="A135" s="15"/>
      <c r="B135" s="246"/>
      <c r="C135" s="247"/>
      <c r="D135" s="218" t="s">
        <v>154</v>
      </c>
      <c r="E135" s="248" t="s">
        <v>19</v>
      </c>
      <c r="F135" s="249" t="s">
        <v>180</v>
      </c>
      <c r="G135" s="247"/>
      <c r="H135" s="250">
        <v>99.900000000000006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154</v>
      </c>
      <c r="AU135" s="256" t="s">
        <v>148</v>
      </c>
      <c r="AV135" s="15" t="s">
        <v>147</v>
      </c>
      <c r="AW135" s="15" t="s">
        <v>33</v>
      </c>
      <c r="AX135" s="15" t="s">
        <v>79</v>
      </c>
      <c r="AY135" s="256" t="s">
        <v>140</v>
      </c>
    </row>
    <row r="136" s="2" customFormat="1" ht="24.15" customHeight="1">
      <c r="A136" s="39"/>
      <c r="B136" s="40"/>
      <c r="C136" s="205" t="s">
        <v>181</v>
      </c>
      <c r="D136" s="205" t="s">
        <v>142</v>
      </c>
      <c r="E136" s="206" t="s">
        <v>1205</v>
      </c>
      <c r="F136" s="207" t="s">
        <v>1206</v>
      </c>
      <c r="G136" s="208" t="s">
        <v>145</v>
      </c>
      <c r="H136" s="209">
        <v>527</v>
      </c>
      <c r="I136" s="210"/>
      <c r="J136" s="211">
        <f>ROUND(I136*H136,2)</f>
        <v>0</v>
      </c>
      <c r="K136" s="207" t="s">
        <v>146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0.023099999999999999</v>
      </c>
      <c r="R136" s="214">
        <f>Q136*H136</f>
        <v>12.1737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147</v>
      </c>
      <c r="AT136" s="216" t="s">
        <v>142</v>
      </c>
      <c r="AU136" s="216" t="s">
        <v>148</v>
      </c>
      <c r="AY136" s="18" t="s">
        <v>140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148</v>
      </c>
      <c r="BK136" s="217">
        <f>ROUND(I136*H136,2)</f>
        <v>0</v>
      </c>
      <c r="BL136" s="18" t="s">
        <v>147</v>
      </c>
      <c r="BM136" s="216" t="s">
        <v>1207</v>
      </c>
    </row>
    <row r="137" s="2" customFormat="1">
      <c r="A137" s="39"/>
      <c r="B137" s="40"/>
      <c r="C137" s="41"/>
      <c r="D137" s="218" t="s">
        <v>150</v>
      </c>
      <c r="E137" s="41"/>
      <c r="F137" s="219" t="s">
        <v>1208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150</v>
      </c>
      <c r="AU137" s="18" t="s">
        <v>148</v>
      </c>
    </row>
    <row r="138" s="2" customFormat="1">
      <c r="A138" s="39"/>
      <c r="B138" s="40"/>
      <c r="C138" s="41"/>
      <c r="D138" s="223" t="s">
        <v>152</v>
      </c>
      <c r="E138" s="41"/>
      <c r="F138" s="224" t="s">
        <v>1209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152</v>
      </c>
      <c r="AU138" s="18" t="s">
        <v>148</v>
      </c>
    </row>
    <row r="139" s="13" customFormat="1">
      <c r="A139" s="13"/>
      <c r="B139" s="225"/>
      <c r="C139" s="226"/>
      <c r="D139" s="218" t="s">
        <v>154</v>
      </c>
      <c r="E139" s="227" t="s">
        <v>19</v>
      </c>
      <c r="F139" s="228" t="s">
        <v>282</v>
      </c>
      <c r="G139" s="226"/>
      <c r="H139" s="229">
        <v>527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154</v>
      </c>
      <c r="AU139" s="235" t="s">
        <v>148</v>
      </c>
      <c r="AV139" s="13" t="s">
        <v>148</v>
      </c>
      <c r="AW139" s="13" t="s">
        <v>33</v>
      </c>
      <c r="AX139" s="13" t="s">
        <v>79</v>
      </c>
      <c r="AY139" s="235" t="s">
        <v>140</v>
      </c>
    </row>
    <row r="140" s="12" customFormat="1" ht="22.8" customHeight="1">
      <c r="A140" s="12"/>
      <c r="B140" s="189"/>
      <c r="C140" s="190"/>
      <c r="D140" s="191" t="s">
        <v>70</v>
      </c>
      <c r="E140" s="203" t="s">
        <v>161</v>
      </c>
      <c r="F140" s="203" t="s">
        <v>162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SUM(P141:P160)</f>
        <v>0</v>
      </c>
      <c r="Q140" s="197"/>
      <c r="R140" s="198">
        <f>SUM(R141:R160)</f>
        <v>0</v>
      </c>
      <c r="S140" s="197"/>
      <c r="T140" s="199">
        <f>SUM(T141:T160)</f>
        <v>1.1200000000000001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79</v>
      </c>
      <c r="AT140" s="201" t="s">
        <v>70</v>
      </c>
      <c r="AU140" s="201" t="s">
        <v>79</v>
      </c>
      <c r="AY140" s="200" t="s">
        <v>140</v>
      </c>
      <c r="BK140" s="202">
        <f>SUM(BK141:BK160)</f>
        <v>0</v>
      </c>
    </row>
    <row r="141" s="2" customFormat="1" ht="24.15" customHeight="1">
      <c r="A141" s="39"/>
      <c r="B141" s="40"/>
      <c r="C141" s="205" t="s">
        <v>189</v>
      </c>
      <c r="D141" s="205" t="s">
        <v>142</v>
      </c>
      <c r="E141" s="206" t="s">
        <v>1210</v>
      </c>
      <c r="F141" s="207" t="s">
        <v>1211</v>
      </c>
      <c r="G141" s="208" t="s">
        <v>1212</v>
      </c>
      <c r="H141" s="209">
        <v>2</v>
      </c>
      <c r="I141" s="210"/>
      <c r="J141" s="211">
        <f>ROUND(I141*H141,2)</f>
        <v>0</v>
      </c>
      <c r="K141" s="207" t="s">
        <v>146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147</v>
      </c>
      <c r="AT141" s="216" t="s">
        <v>142</v>
      </c>
      <c r="AU141" s="216" t="s">
        <v>148</v>
      </c>
      <c r="AY141" s="18" t="s">
        <v>140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148</v>
      </c>
      <c r="BK141" s="217">
        <f>ROUND(I141*H141,2)</f>
        <v>0</v>
      </c>
      <c r="BL141" s="18" t="s">
        <v>147</v>
      </c>
      <c r="BM141" s="216" t="s">
        <v>1213</v>
      </c>
    </row>
    <row r="142" s="2" customFormat="1">
      <c r="A142" s="39"/>
      <c r="B142" s="40"/>
      <c r="C142" s="41"/>
      <c r="D142" s="218" t="s">
        <v>150</v>
      </c>
      <c r="E142" s="41"/>
      <c r="F142" s="219" t="s">
        <v>1214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150</v>
      </c>
      <c r="AU142" s="18" t="s">
        <v>148</v>
      </c>
    </row>
    <row r="143" s="2" customFormat="1">
      <c r="A143" s="39"/>
      <c r="B143" s="40"/>
      <c r="C143" s="41"/>
      <c r="D143" s="223" t="s">
        <v>152</v>
      </c>
      <c r="E143" s="41"/>
      <c r="F143" s="224" t="s">
        <v>1215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152</v>
      </c>
      <c r="AU143" s="18" t="s">
        <v>148</v>
      </c>
    </row>
    <row r="144" s="2" customFormat="1" ht="33" customHeight="1">
      <c r="A144" s="39"/>
      <c r="B144" s="40"/>
      <c r="C144" s="205" t="s">
        <v>197</v>
      </c>
      <c r="D144" s="205" t="s">
        <v>142</v>
      </c>
      <c r="E144" s="206" t="s">
        <v>1216</v>
      </c>
      <c r="F144" s="207" t="s">
        <v>1217</v>
      </c>
      <c r="G144" s="208" t="s">
        <v>1212</v>
      </c>
      <c r="H144" s="209">
        <v>60</v>
      </c>
      <c r="I144" s="210"/>
      <c r="J144" s="211">
        <f>ROUND(I144*H144,2)</f>
        <v>0</v>
      </c>
      <c r="K144" s="207" t="s">
        <v>146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147</v>
      </c>
      <c r="AT144" s="216" t="s">
        <v>142</v>
      </c>
      <c r="AU144" s="216" t="s">
        <v>148</v>
      </c>
      <c r="AY144" s="18" t="s">
        <v>140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148</v>
      </c>
      <c r="BK144" s="217">
        <f>ROUND(I144*H144,2)</f>
        <v>0</v>
      </c>
      <c r="BL144" s="18" t="s">
        <v>147</v>
      </c>
      <c r="BM144" s="216" t="s">
        <v>1218</v>
      </c>
    </row>
    <row r="145" s="2" customFormat="1">
      <c r="A145" s="39"/>
      <c r="B145" s="40"/>
      <c r="C145" s="41"/>
      <c r="D145" s="218" t="s">
        <v>150</v>
      </c>
      <c r="E145" s="41"/>
      <c r="F145" s="219" t="s">
        <v>1219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150</v>
      </c>
      <c r="AU145" s="18" t="s">
        <v>148</v>
      </c>
    </row>
    <row r="146" s="2" customFormat="1">
      <c r="A146" s="39"/>
      <c r="B146" s="40"/>
      <c r="C146" s="41"/>
      <c r="D146" s="223" t="s">
        <v>152</v>
      </c>
      <c r="E146" s="41"/>
      <c r="F146" s="224" t="s">
        <v>1220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152</v>
      </c>
      <c r="AU146" s="18" t="s">
        <v>148</v>
      </c>
    </row>
    <row r="147" s="13" customFormat="1">
      <c r="A147" s="13"/>
      <c r="B147" s="225"/>
      <c r="C147" s="226"/>
      <c r="D147" s="218" t="s">
        <v>154</v>
      </c>
      <c r="E147" s="227" t="s">
        <v>19</v>
      </c>
      <c r="F147" s="228" t="s">
        <v>1221</v>
      </c>
      <c r="G147" s="226"/>
      <c r="H147" s="229">
        <v>60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154</v>
      </c>
      <c r="AU147" s="235" t="s">
        <v>148</v>
      </c>
      <c r="AV147" s="13" t="s">
        <v>148</v>
      </c>
      <c r="AW147" s="13" t="s">
        <v>33</v>
      </c>
      <c r="AX147" s="13" t="s">
        <v>79</v>
      </c>
      <c r="AY147" s="235" t="s">
        <v>140</v>
      </c>
    </row>
    <row r="148" s="2" customFormat="1" ht="24.15" customHeight="1">
      <c r="A148" s="39"/>
      <c r="B148" s="40"/>
      <c r="C148" s="205" t="s">
        <v>206</v>
      </c>
      <c r="D148" s="205" t="s">
        <v>142</v>
      </c>
      <c r="E148" s="206" t="s">
        <v>1222</v>
      </c>
      <c r="F148" s="207" t="s">
        <v>1223</v>
      </c>
      <c r="G148" s="208" t="s">
        <v>1212</v>
      </c>
      <c r="H148" s="209">
        <v>2</v>
      </c>
      <c r="I148" s="210"/>
      <c r="J148" s="211">
        <f>ROUND(I148*H148,2)</f>
        <v>0</v>
      </c>
      <c r="K148" s="207" t="s">
        <v>146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147</v>
      </c>
      <c r="AT148" s="216" t="s">
        <v>142</v>
      </c>
      <c r="AU148" s="216" t="s">
        <v>148</v>
      </c>
      <c r="AY148" s="18" t="s">
        <v>140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148</v>
      </c>
      <c r="BK148" s="217">
        <f>ROUND(I148*H148,2)</f>
        <v>0</v>
      </c>
      <c r="BL148" s="18" t="s">
        <v>147</v>
      </c>
      <c r="BM148" s="216" t="s">
        <v>1224</v>
      </c>
    </row>
    <row r="149" s="2" customFormat="1">
      <c r="A149" s="39"/>
      <c r="B149" s="40"/>
      <c r="C149" s="41"/>
      <c r="D149" s="218" t="s">
        <v>150</v>
      </c>
      <c r="E149" s="41"/>
      <c r="F149" s="219" t="s">
        <v>1225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150</v>
      </c>
      <c r="AU149" s="18" t="s">
        <v>148</v>
      </c>
    </row>
    <row r="150" s="2" customFormat="1">
      <c r="A150" s="39"/>
      <c r="B150" s="40"/>
      <c r="C150" s="41"/>
      <c r="D150" s="223" t="s">
        <v>152</v>
      </c>
      <c r="E150" s="41"/>
      <c r="F150" s="224" t="s">
        <v>1226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152</v>
      </c>
      <c r="AU150" s="18" t="s">
        <v>148</v>
      </c>
    </row>
    <row r="151" s="2" customFormat="1" ht="24.15" customHeight="1">
      <c r="A151" s="39"/>
      <c r="B151" s="40"/>
      <c r="C151" s="205" t="s">
        <v>161</v>
      </c>
      <c r="D151" s="205" t="s">
        <v>142</v>
      </c>
      <c r="E151" s="206" t="s">
        <v>1227</v>
      </c>
      <c r="F151" s="207" t="s">
        <v>1228</v>
      </c>
      <c r="G151" s="208" t="s">
        <v>200</v>
      </c>
      <c r="H151" s="209">
        <v>28</v>
      </c>
      <c r="I151" s="210"/>
      <c r="J151" s="211">
        <f>ROUND(I151*H151,2)</f>
        <v>0</v>
      </c>
      <c r="K151" s="207" t="s">
        <v>146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0.040000000000000001</v>
      </c>
      <c r="T151" s="215">
        <f>S151*H151</f>
        <v>1.1200000000000001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147</v>
      </c>
      <c r="AT151" s="216" t="s">
        <v>142</v>
      </c>
      <c r="AU151" s="216" t="s">
        <v>148</v>
      </c>
      <c r="AY151" s="18" t="s">
        <v>140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148</v>
      </c>
      <c r="BK151" s="217">
        <f>ROUND(I151*H151,2)</f>
        <v>0</v>
      </c>
      <c r="BL151" s="18" t="s">
        <v>147</v>
      </c>
      <c r="BM151" s="216" t="s">
        <v>1229</v>
      </c>
    </row>
    <row r="152" s="2" customFormat="1">
      <c r="A152" s="39"/>
      <c r="B152" s="40"/>
      <c r="C152" s="41"/>
      <c r="D152" s="218" t="s">
        <v>150</v>
      </c>
      <c r="E152" s="41"/>
      <c r="F152" s="219" t="s">
        <v>1230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150</v>
      </c>
      <c r="AU152" s="18" t="s">
        <v>148</v>
      </c>
    </row>
    <row r="153" s="2" customFormat="1">
      <c r="A153" s="39"/>
      <c r="B153" s="40"/>
      <c r="C153" s="41"/>
      <c r="D153" s="223" t="s">
        <v>152</v>
      </c>
      <c r="E153" s="41"/>
      <c r="F153" s="224" t="s">
        <v>1231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152</v>
      </c>
      <c r="AU153" s="18" t="s">
        <v>148</v>
      </c>
    </row>
    <row r="154" s="14" customFormat="1">
      <c r="A154" s="14"/>
      <c r="B154" s="236"/>
      <c r="C154" s="237"/>
      <c r="D154" s="218" t="s">
        <v>154</v>
      </c>
      <c r="E154" s="238" t="s">
        <v>19</v>
      </c>
      <c r="F154" s="239" t="s">
        <v>1182</v>
      </c>
      <c r="G154" s="237"/>
      <c r="H154" s="238" t="s">
        <v>19</v>
      </c>
      <c r="I154" s="240"/>
      <c r="J154" s="237"/>
      <c r="K154" s="237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154</v>
      </c>
      <c r="AU154" s="245" t="s">
        <v>148</v>
      </c>
      <c r="AV154" s="14" t="s">
        <v>79</v>
      </c>
      <c r="AW154" s="14" t="s">
        <v>33</v>
      </c>
      <c r="AX154" s="14" t="s">
        <v>71</v>
      </c>
      <c r="AY154" s="245" t="s">
        <v>140</v>
      </c>
    </row>
    <row r="155" s="13" customFormat="1">
      <c r="A155" s="13"/>
      <c r="B155" s="225"/>
      <c r="C155" s="226"/>
      <c r="D155" s="218" t="s">
        <v>154</v>
      </c>
      <c r="E155" s="227" t="s">
        <v>19</v>
      </c>
      <c r="F155" s="228" t="s">
        <v>1232</v>
      </c>
      <c r="G155" s="226"/>
      <c r="H155" s="229">
        <v>12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154</v>
      </c>
      <c r="AU155" s="235" t="s">
        <v>148</v>
      </c>
      <c r="AV155" s="13" t="s">
        <v>148</v>
      </c>
      <c r="AW155" s="13" t="s">
        <v>33</v>
      </c>
      <c r="AX155" s="13" t="s">
        <v>71</v>
      </c>
      <c r="AY155" s="235" t="s">
        <v>140</v>
      </c>
    </row>
    <row r="156" s="14" customFormat="1">
      <c r="A156" s="14"/>
      <c r="B156" s="236"/>
      <c r="C156" s="237"/>
      <c r="D156" s="218" t="s">
        <v>154</v>
      </c>
      <c r="E156" s="238" t="s">
        <v>19</v>
      </c>
      <c r="F156" s="239" t="s">
        <v>1184</v>
      </c>
      <c r="G156" s="237"/>
      <c r="H156" s="238" t="s">
        <v>19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154</v>
      </c>
      <c r="AU156" s="245" t="s">
        <v>148</v>
      </c>
      <c r="AV156" s="14" t="s">
        <v>79</v>
      </c>
      <c r="AW156" s="14" t="s">
        <v>33</v>
      </c>
      <c r="AX156" s="14" t="s">
        <v>71</v>
      </c>
      <c r="AY156" s="245" t="s">
        <v>140</v>
      </c>
    </row>
    <row r="157" s="13" customFormat="1">
      <c r="A157" s="13"/>
      <c r="B157" s="225"/>
      <c r="C157" s="226"/>
      <c r="D157" s="218" t="s">
        <v>154</v>
      </c>
      <c r="E157" s="227" t="s">
        <v>19</v>
      </c>
      <c r="F157" s="228" t="s">
        <v>1233</v>
      </c>
      <c r="G157" s="226"/>
      <c r="H157" s="229">
        <v>13.6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154</v>
      </c>
      <c r="AU157" s="235" t="s">
        <v>148</v>
      </c>
      <c r="AV157" s="13" t="s">
        <v>148</v>
      </c>
      <c r="AW157" s="13" t="s">
        <v>33</v>
      </c>
      <c r="AX157" s="13" t="s">
        <v>71</v>
      </c>
      <c r="AY157" s="235" t="s">
        <v>140</v>
      </c>
    </row>
    <row r="158" s="14" customFormat="1">
      <c r="A158" s="14"/>
      <c r="B158" s="236"/>
      <c r="C158" s="237"/>
      <c r="D158" s="218" t="s">
        <v>154</v>
      </c>
      <c r="E158" s="238" t="s">
        <v>19</v>
      </c>
      <c r="F158" s="239" t="s">
        <v>1186</v>
      </c>
      <c r="G158" s="237"/>
      <c r="H158" s="238" t="s">
        <v>19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154</v>
      </c>
      <c r="AU158" s="245" t="s">
        <v>148</v>
      </c>
      <c r="AV158" s="14" t="s">
        <v>79</v>
      </c>
      <c r="AW158" s="14" t="s">
        <v>33</v>
      </c>
      <c r="AX158" s="14" t="s">
        <v>71</v>
      </c>
      <c r="AY158" s="245" t="s">
        <v>140</v>
      </c>
    </row>
    <row r="159" s="13" customFormat="1">
      <c r="A159" s="13"/>
      <c r="B159" s="225"/>
      <c r="C159" s="226"/>
      <c r="D159" s="218" t="s">
        <v>154</v>
      </c>
      <c r="E159" s="227" t="s">
        <v>19</v>
      </c>
      <c r="F159" s="228" t="s">
        <v>1234</v>
      </c>
      <c r="G159" s="226"/>
      <c r="H159" s="229">
        <v>2.3999999999999999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154</v>
      </c>
      <c r="AU159" s="235" t="s">
        <v>148</v>
      </c>
      <c r="AV159" s="13" t="s">
        <v>148</v>
      </c>
      <c r="AW159" s="13" t="s">
        <v>33</v>
      </c>
      <c r="AX159" s="13" t="s">
        <v>71</v>
      </c>
      <c r="AY159" s="235" t="s">
        <v>140</v>
      </c>
    </row>
    <row r="160" s="15" customFormat="1">
      <c r="A160" s="15"/>
      <c r="B160" s="246"/>
      <c r="C160" s="247"/>
      <c r="D160" s="218" t="s">
        <v>154</v>
      </c>
      <c r="E160" s="248" t="s">
        <v>19</v>
      </c>
      <c r="F160" s="249" t="s">
        <v>180</v>
      </c>
      <c r="G160" s="247"/>
      <c r="H160" s="250">
        <v>28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6" t="s">
        <v>154</v>
      </c>
      <c r="AU160" s="256" t="s">
        <v>148</v>
      </c>
      <c r="AV160" s="15" t="s">
        <v>147</v>
      </c>
      <c r="AW160" s="15" t="s">
        <v>33</v>
      </c>
      <c r="AX160" s="15" t="s">
        <v>79</v>
      </c>
      <c r="AY160" s="256" t="s">
        <v>140</v>
      </c>
    </row>
    <row r="161" s="12" customFormat="1" ht="22.8" customHeight="1">
      <c r="A161" s="12"/>
      <c r="B161" s="189"/>
      <c r="C161" s="190"/>
      <c r="D161" s="191" t="s">
        <v>70</v>
      </c>
      <c r="E161" s="203" t="s">
        <v>662</v>
      </c>
      <c r="F161" s="203" t="s">
        <v>663</v>
      </c>
      <c r="G161" s="190"/>
      <c r="H161" s="190"/>
      <c r="I161" s="193"/>
      <c r="J161" s="204">
        <f>BK161</f>
        <v>0</v>
      </c>
      <c r="K161" s="190"/>
      <c r="L161" s="195"/>
      <c r="M161" s="196"/>
      <c r="N161" s="197"/>
      <c r="O161" s="197"/>
      <c r="P161" s="198">
        <f>SUM(P162:P164)</f>
        <v>0</v>
      </c>
      <c r="Q161" s="197"/>
      <c r="R161" s="198">
        <f>SUM(R162:R164)</f>
        <v>0</v>
      </c>
      <c r="S161" s="197"/>
      <c r="T161" s="199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0" t="s">
        <v>79</v>
      </c>
      <c r="AT161" s="201" t="s">
        <v>70</v>
      </c>
      <c r="AU161" s="201" t="s">
        <v>79</v>
      </c>
      <c r="AY161" s="200" t="s">
        <v>140</v>
      </c>
      <c r="BK161" s="202">
        <f>SUM(BK162:BK164)</f>
        <v>0</v>
      </c>
    </row>
    <row r="162" s="2" customFormat="1" ht="21.75" customHeight="1">
      <c r="A162" s="39"/>
      <c r="B162" s="40"/>
      <c r="C162" s="205" t="s">
        <v>104</v>
      </c>
      <c r="D162" s="205" t="s">
        <v>142</v>
      </c>
      <c r="E162" s="206" t="s">
        <v>1235</v>
      </c>
      <c r="F162" s="207" t="s">
        <v>1236</v>
      </c>
      <c r="G162" s="208" t="s">
        <v>295</v>
      </c>
      <c r="H162" s="209">
        <v>21.603999999999999</v>
      </c>
      <c r="I162" s="210"/>
      <c r="J162" s="211">
        <f>ROUND(I162*H162,2)</f>
        <v>0</v>
      </c>
      <c r="K162" s="207" t="s">
        <v>146</v>
      </c>
      <c r="L162" s="45"/>
      <c r="M162" s="212" t="s">
        <v>19</v>
      </c>
      <c r="N162" s="213" t="s">
        <v>43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147</v>
      </c>
      <c r="AT162" s="216" t="s">
        <v>142</v>
      </c>
      <c r="AU162" s="216" t="s">
        <v>148</v>
      </c>
      <c r="AY162" s="18" t="s">
        <v>140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148</v>
      </c>
      <c r="BK162" s="217">
        <f>ROUND(I162*H162,2)</f>
        <v>0</v>
      </c>
      <c r="BL162" s="18" t="s">
        <v>147</v>
      </c>
      <c r="BM162" s="216" t="s">
        <v>1237</v>
      </c>
    </row>
    <row r="163" s="2" customFormat="1">
      <c r="A163" s="39"/>
      <c r="B163" s="40"/>
      <c r="C163" s="41"/>
      <c r="D163" s="218" t="s">
        <v>150</v>
      </c>
      <c r="E163" s="41"/>
      <c r="F163" s="219" t="s">
        <v>1238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150</v>
      </c>
      <c r="AU163" s="18" t="s">
        <v>148</v>
      </c>
    </row>
    <row r="164" s="2" customFormat="1">
      <c r="A164" s="39"/>
      <c r="B164" s="40"/>
      <c r="C164" s="41"/>
      <c r="D164" s="223" t="s">
        <v>152</v>
      </c>
      <c r="E164" s="41"/>
      <c r="F164" s="224" t="s">
        <v>1239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152</v>
      </c>
      <c r="AU164" s="18" t="s">
        <v>148</v>
      </c>
    </row>
    <row r="165" s="12" customFormat="1" ht="25.92" customHeight="1">
      <c r="A165" s="12"/>
      <c r="B165" s="189"/>
      <c r="C165" s="190"/>
      <c r="D165" s="191" t="s">
        <v>70</v>
      </c>
      <c r="E165" s="192" t="s">
        <v>323</v>
      </c>
      <c r="F165" s="192" t="s">
        <v>324</v>
      </c>
      <c r="G165" s="190"/>
      <c r="H165" s="190"/>
      <c r="I165" s="193"/>
      <c r="J165" s="194">
        <f>BK165</f>
        <v>0</v>
      </c>
      <c r="K165" s="190"/>
      <c r="L165" s="195"/>
      <c r="M165" s="196"/>
      <c r="N165" s="197"/>
      <c r="O165" s="197"/>
      <c r="P165" s="198">
        <f>P166+P175+P193</f>
        <v>0</v>
      </c>
      <c r="Q165" s="197"/>
      <c r="R165" s="198">
        <f>R166+R175+R193</f>
        <v>0.38685399999999998</v>
      </c>
      <c r="S165" s="197"/>
      <c r="T165" s="199">
        <f>T166+T175+T193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0" t="s">
        <v>148</v>
      </c>
      <c r="AT165" s="201" t="s">
        <v>70</v>
      </c>
      <c r="AU165" s="201" t="s">
        <v>71</v>
      </c>
      <c r="AY165" s="200" t="s">
        <v>140</v>
      </c>
      <c r="BK165" s="202">
        <f>BK166+BK175+BK193</f>
        <v>0</v>
      </c>
    </row>
    <row r="166" s="12" customFormat="1" ht="22.8" customHeight="1">
      <c r="A166" s="12"/>
      <c r="B166" s="189"/>
      <c r="C166" s="190"/>
      <c r="D166" s="191" t="s">
        <v>70</v>
      </c>
      <c r="E166" s="203" t="s">
        <v>1240</v>
      </c>
      <c r="F166" s="203" t="s">
        <v>1241</v>
      </c>
      <c r="G166" s="190"/>
      <c r="H166" s="190"/>
      <c r="I166" s="193"/>
      <c r="J166" s="204">
        <f>BK166</f>
        <v>0</v>
      </c>
      <c r="K166" s="190"/>
      <c r="L166" s="195"/>
      <c r="M166" s="196"/>
      <c r="N166" s="197"/>
      <c r="O166" s="197"/>
      <c r="P166" s="198">
        <f>SUM(P167:P174)</f>
        <v>0</v>
      </c>
      <c r="Q166" s="197"/>
      <c r="R166" s="198">
        <f>SUM(R167:R174)</f>
        <v>0.18410000000000001</v>
      </c>
      <c r="S166" s="197"/>
      <c r="T166" s="199">
        <f>SUM(T167:T174)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0" t="s">
        <v>148</v>
      </c>
      <c r="AT166" s="201" t="s">
        <v>70</v>
      </c>
      <c r="AU166" s="201" t="s">
        <v>79</v>
      </c>
      <c r="AY166" s="200" t="s">
        <v>140</v>
      </c>
      <c r="BK166" s="202">
        <f>SUM(BK167:BK174)</f>
        <v>0</v>
      </c>
    </row>
    <row r="167" s="2" customFormat="1" ht="37.8" customHeight="1">
      <c r="A167" s="39"/>
      <c r="B167" s="40"/>
      <c r="C167" s="205" t="s">
        <v>236</v>
      </c>
      <c r="D167" s="205" t="s">
        <v>142</v>
      </c>
      <c r="E167" s="206" t="s">
        <v>1242</v>
      </c>
      <c r="F167" s="207" t="s">
        <v>1243</v>
      </c>
      <c r="G167" s="208" t="s">
        <v>145</v>
      </c>
      <c r="H167" s="209">
        <v>14</v>
      </c>
      <c r="I167" s="210"/>
      <c r="J167" s="211">
        <f>ROUND(I167*H167,2)</f>
        <v>0</v>
      </c>
      <c r="K167" s="207" t="s">
        <v>146</v>
      </c>
      <c r="L167" s="45"/>
      <c r="M167" s="212" t="s">
        <v>19</v>
      </c>
      <c r="N167" s="213" t="s">
        <v>43</v>
      </c>
      <c r="O167" s="85"/>
      <c r="P167" s="214">
        <f>O167*H167</f>
        <v>0</v>
      </c>
      <c r="Q167" s="214">
        <v>0.01315</v>
      </c>
      <c r="R167" s="214">
        <f>Q167*H167</f>
        <v>0.18410000000000001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276</v>
      </c>
      <c r="AT167" s="216" t="s">
        <v>142</v>
      </c>
      <c r="AU167" s="216" t="s">
        <v>148</v>
      </c>
      <c r="AY167" s="18" t="s">
        <v>140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148</v>
      </c>
      <c r="BK167" s="217">
        <f>ROUND(I167*H167,2)</f>
        <v>0</v>
      </c>
      <c r="BL167" s="18" t="s">
        <v>276</v>
      </c>
      <c r="BM167" s="216" t="s">
        <v>1244</v>
      </c>
    </row>
    <row r="168" s="2" customFormat="1">
      <c r="A168" s="39"/>
      <c r="B168" s="40"/>
      <c r="C168" s="41"/>
      <c r="D168" s="218" t="s">
        <v>150</v>
      </c>
      <c r="E168" s="41"/>
      <c r="F168" s="219" t="s">
        <v>1245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150</v>
      </c>
      <c r="AU168" s="18" t="s">
        <v>148</v>
      </c>
    </row>
    <row r="169" s="2" customFormat="1">
      <c r="A169" s="39"/>
      <c r="B169" s="40"/>
      <c r="C169" s="41"/>
      <c r="D169" s="223" t="s">
        <v>152</v>
      </c>
      <c r="E169" s="41"/>
      <c r="F169" s="224" t="s">
        <v>1246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152</v>
      </c>
      <c r="AU169" s="18" t="s">
        <v>148</v>
      </c>
    </row>
    <row r="170" s="14" customFormat="1">
      <c r="A170" s="14"/>
      <c r="B170" s="236"/>
      <c r="C170" s="237"/>
      <c r="D170" s="218" t="s">
        <v>154</v>
      </c>
      <c r="E170" s="238" t="s">
        <v>19</v>
      </c>
      <c r="F170" s="239" t="s">
        <v>1247</v>
      </c>
      <c r="G170" s="237"/>
      <c r="H170" s="238" t="s">
        <v>19</v>
      </c>
      <c r="I170" s="240"/>
      <c r="J170" s="237"/>
      <c r="K170" s="237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154</v>
      </c>
      <c r="AU170" s="245" t="s">
        <v>148</v>
      </c>
      <c r="AV170" s="14" t="s">
        <v>79</v>
      </c>
      <c r="AW170" s="14" t="s">
        <v>33</v>
      </c>
      <c r="AX170" s="14" t="s">
        <v>71</v>
      </c>
      <c r="AY170" s="245" t="s">
        <v>140</v>
      </c>
    </row>
    <row r="171" s="13" customFormat="1">
      <c r="A171" s="13"/>
      <c r="B171" s="225"/>
      <c r="C171" s="226"/>
      <c r="D171" s="218" t="s">
        <v>154</v>
      </c>
      <c r="E171" s="227" t="s">
        <v>19</v>
      </c>
      <c r="F171" s="228" t="s">
        <v>261</v>
      </c>
      <c r="G171" s="226"/>
      <c r="H171" s="229">
        <v>14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154</v>
      </c>
      <c r="AU171" s="235" t="s">
        <v>148</v>
      </c>
      <c r="AV171" s="13" t="s">
        <v>148</v>
      </c>
      <c r="AW171" s="13" t="s">
        <v>33</v>
      </c>
      <c r="AX171" s="13" t="s">
        <v>79</v>
      </c>
      <c r="AY171" s="235" t="s">
        <v>140</v>
      </c>
    </row>
    <row r="172" s="2" customFormat="1" ht="24.15" customHeight="1">
      <c r="A172" s="39"/>
      <c r="B172" s="40"/>
      <c r="C172" s="205" t="s">
        <v>246</v>
      </c>
      <c r="D172" s="205" t="s">
        <v>142</v>
      </c>
      <c r="E172" s="206" t="s">
        <v>1248</v>
      </c>
      <c r="F172" s="207" t="s">
        <v>1249</v>
      </c>
      <c r="G172" s="208" t="s">
        <v>295</v>
      </c>
      <c r="H172" s="209">
        <v>0.184</v>
      </c>
      <c r="I172" s="210"/>
      <c r="J172" s="211">
        <f>ROUND(I172*H172,2)</f>
        <v>0</v>
      </c>
      <c r="K172" s="207" t="s">
        <v>146</v>
      </c>
      <c r="L172" s="45"/>
      <c r="M172" s="212" t="s">
        <v>19</v>
      </c>
      <c r="N172" s="213" t="s">
        <v>43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276</v>
      </c>
      <c r="AT172" s="216" t="s">
        <v>142</v>
      </c>
      <c r="AU172" s="216" t="s">
        <v>148</v>
      </c>
      <c r="AY172" s="18" t="s">
        <v>140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148</v>
      </c>
      <c r="BK172" s="217">
        <f>ROUND(I172*H172,2)</f>
        <v>0</v>
      </c>
      <c r="BL172" s="18" t="s">
        <v>276</v>
      </c>
      <c r="BM172" s="216" t="s">
        <v>1250</v>
      </c>
    </row>
    <row r="173" s="2" customFormat="1">
      <c r="A173" s="39"/>
      <c r="B173" s="40"/>
      <c r="C173" s="41"/>
      <c r="D173" s="218" t="s">
        <v>150</v>
      </c>
      <c r="E173" s="41"/>
      <c r="F173" s="219" t="s">
        <v>1251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150</v>
      </c>
      <c r="AU173" s="18" t="s">
        <v>148</v>
      </c>
    </row>
    <row r="174" s="2" customFormat="1">
      <c r="A174" s="39"/>
      <c r="B174" s="40"/>
      <c r="C174" s="41"/>
      <c r="D174" s="223" t="s">
        <v>152</v>
      </c>
      <c r="E174" s="41"/>
      <c r="F174" s="224" t="s">
        <v>1252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152</v>
      </c>
      <c r="AU174" s="18" t="s">
        <v>148</v>
      </c>
    </row>
    <row r="175" s="12" customFormat="1" ht="22.8" customHeight="1">
      <c r="A175" s="12"/>
      <c r="B175" s="189"/>
      <c r="C175" s="190"/>
      <c r="D175" s="191" t="s">
        <v>70</v>
      </c>
      <c r="E175" s="203" t="s">
        <v>421</v>
      </c>
      <c r="F175" s="203" t="s">
        <v>422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SUM(P176:P192)</f>
        <v>0</v>
      </c>
      <c r="Q175" s="197"/>
      <c r="R175" s="198">
        <f>SUM(R176:R192)</f>
        <v>0.1568</v>
      </c>
      <c r="S175" s="197"/>
      <c r="T175" s="199">
        <f>SUM(T176:T192)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148</v>
      </c>
      <c r="AT175" s="201" t="s">
        <v>70</v>
      </c>
      <c r="AU175" s="201" t="s">
        <v>79</v>
      </c>
      <c r="AY175" s="200" t="s">
        <v>140</v>
      </c>
      <c r="BK175" s="202">
        <f>SUM(BK176:BK192)</f>
        <v>0</v>
      </c>
    </row>
    <row r="176" s="2" customFormat="1" ht="24.15" customHeight="1">
      <c r="A176" s="39"/>
      <c r="B176" s="40"/>
      <c r="C176" s="205" t="s">
        <v>254</v>
      </c>
      <c r="D176" s="205" t="s">
        <v>142</v>
      </c>
      <c r="E176" s="206" t="s">
        <v>1253</v>
      </c>
      <c r="F176" s="207" t="s">
        <v>1254</v>
      </c>
      <c r="G176" s="208" t="s">
        <v>390</v>
      </c>
      <c r="H176" s="209">
        <v>4</v>
      </c>
      <c r="I176" s="210"/>
      <c r="J176" s="211">
        <f>ROUND(I176*H176,2)</f>
        <v>0</v>
      </c>
      <c r="K176" s="207" t="s">
        <v>146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276</v>
      </c>
      <c r="AT176" s="216" t="s">
        <v>142</v>
      </c>
      <c r="AU176" s="216" t="s">
        <v>148</v>
      </c>
      <c r="AY176" s="18" t="s">
        <v>140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148</v>
      </c>
      <c r="BK176" s="217">
        <f>ROUND(I176*H176,2)</f>
        <v>0</v>
      </c>
      <c r="BL176" s="18" t="s">
        <v>276</v>
      </c>
      <c r="BM176" s="216" t="s">
        <v>1255</v>
      </c>
    </row>
    <row r="177" s="2" customFormat="1">
      <c r="A177" s="39"/>
      <c r="B177" s="40"/>
      <c r="C177" s="41"/>
      <c r="D177" s="218" t="s">
        <v>150</v>
      </c>
      <c r="E177" s="41"/>
      <c r="F177" s="219" t="s">
        <v>1256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150</v>
      </c>
      <c r="AU177" s="18" t="s">
        <v>148</v>
      </c>
    </row>
    <row r="178" s="2" customFormat="1">
      <c r="A178" s="39"/>
      <c r="B178" s="40"/>
      <c r="C178" s="41"/>
      <c r="D178" s="223" t="s">
        <v>152</v>
      </c>
      <c r="E178" s="41"/>
      <c r="F178" s="224" t="s">
        <v>1257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152</v>
      </c>
      <c r="AU178" s="18" t="s">
        <v>148</v>
      </c>
    </row>
    <row r="179" s="14" customFormat="1">
      <c r="A179" s="14"/>
      <c r="B179" s="236"/>
      <c r="C179" s="237"/>
      <c r="D179" s="218" t="s">
        <v>154</v>
      </c>
      <c r="E179" s="238" t="s">
        <v>19</v>
      </c>
      <c r="F179" s="239" t="s">
        <v>1258</v>
      </c>
      <c r="G179" s="237"/>
      <c r="H179" s="238" t="s">
        <v>19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154</v>
      </c>
      <c r="AU179" s="245" t="s">
        <v>148</v>
      </c>
      <c r="AV179" s="14" t="s">
        <v>79</v>
      </c>
      <c r="AW179" s="14" t="s">
        <v>33</v>
      </c>
      <c r="AX179" s="14" t="s">
        <v>71</v>
      </c>
      <c r="AY179" s="245" t="s">
        <v>140</v>
      </c>
    </row>
    <row r="180" s="13" customFormat="1">
      <c r="A180" s="13"/>
      <c r="B180" s="225"/>
      <c r="C180" s="226"/>
      <c r="D180" s="218" t="s">
        <v>154</v>
      </c>
      <c r="E180" s="227" t="s">
        <v>19</v>
      </c>
      <c r="F180" s="228" t="s">
        <v>147</v>
      </c>
      <c r="G180" s="226"/>
      <c r="H180" s="229">
        <v>4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154</v>
      </c>
      <c r="AU180" s="235" t="s">
        <v>148</v>
      </c>
      <c r="AV180" s="13" t="s">
        <v>148</v>
      </c>
      <c r="AW180" s="13" t="s">
        <v>33</v>
      </c>
      <c r="AX180" s="13" t="s">
        <v>79</v>
      </c>
      <c r="AY180" s="235" t="s">
        <v>140</v>
      </c>
    </row>
    <row r="181" s="2" customFormat="1" ht="33" customHeight="1">
      <c r="A181" s="39"/>
      <c r="B181" s="40"/>
      <c r="C181" s="260" t="s">
        <v>261</v>
      </c>
      <c r="D181" s="260" t="s">
        <v>527</v>
      </c>
      <c r="E181" s="261" t="s">
        <v>1259</v>
      </c>
      <c r="F181" s="262" t="s">
        <v>1260</v>
      </c>
      <c r="G181" s="263" t="s">
        <v>390</v>
      </c>
      <c r="H181" s="264">
        <v>4</v>
      </c>
      <c r="I181" s="265"/>
      <c r="J181" s="266">
        <f>ROUND(I181*H181,2)</f>
        <v>0</v>
      </c>
      <c r="K181" s="262" t="s">
        <v>146</v>
      </c>
      <c r="L181" s="267"/>
      <c r="M181" s="268" t="s">
        <v>19</v>
      </c>
      <c r="N181" s="269" t="s">
        <v>43</v>
      </c>
      <c r="O181" s="85"/>
      <c r="P181" s="214">
        <f>O181*H181</f>
        <v>0</v>
      </c>
      <c r="Q181" s="214">
        <v>0.037999999999999999</v>
      </c>
      <c r="R181" s="214">
        <f>Q181*H181</f>
        <v>0.152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394</v>
      </c>
      <c r="AT181" s="216" t="s">
        <v>527</v>
      </c>
      <c r="AU181" s="216" t="s">
        <v>148</v>
      </c>
      <c r="AY181" s="18" t="s">
        <v>140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148</v>
      </c>
      <c r="BK181" s="217">
        <f>ROUND(I181*H181,2)</f>
        <v>0</v>
      </c>
      <c r="BL181" s="18" t="s">
        <v>276</v>
      </c>
      <c r="BM181" s="216" t="s">
        <v>1261</v>
      </c>
    </row>
    <row r="182" s="2" customFormat="1">
      <c r="A182" s="39"/>
      <c r="B182" s="40"/>
      <c r="C182" s="41"/>
      <c r="D182" s="218" t="s">
        <v>150</v>
      </c>
      <c r="E182" s="41"/>
      <c r="F182" s="219" t="s">
        <v>1260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150</v>
      </c>
      <c r="AU182" s="18" t="s">
        <v>148</v>
      </c>
    </row>
    <row r="183" s="2" customFormat="1">
      <c r="A183" s="39"/>
      <c r="B183" s="40"/>
      <c r="C183" s="41"/>
      <c r="D183" s="223" t="s">
        <v>152</v>
      </c>
      <c r="E183" s="41"/>
      <c r="F183" s="224" t="s">
        <v>1262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152</v>
      </c>
      <c r="AU183" s="18" t="s">
        <v>148</v>
      </c>
    </row>
    <row r="184" s="2" customFormat="1" ht="21.75" customHeight="1">
      <c r="A184" s="39"/>
      <c r="B184" s="40"/>
      <c r="C184" s="205" t="s">
        <v>8</v>
      </c>
      <c r="D184" s="205" t="s">
        <v>142</v>
      </c>
      <c r="E184" s="206" t="s">
        <v>1263</v>
      </c>
      <c r="F184" s="207" t="s">
        <v>1264</v>
      </c>
      <c r="G184" s="208" t="s">
        <v>390</v>
      </c>
      <c r="H184" s="209">
        <v>4</v>
      </c>
      <c r="I184" s="210"/>
      <c r="J184" s="211">
        <f>ROUND(I184*H184,2)</f>
        <v>0</v>
      </c>
      <c r="K184" s="207" t="s">
        <v>146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276</v>
      </c>
      <c r="AT184" s="216" t="s">
        <v>142</v>
      </c>
      <c r="AU184" s="216" t="s">
        <v>148</v>
      </c>
      <c r="AY184" s="18" t="s">
        <v>140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148</v>
      </c>
      <c r="BK184" s="217">
        <f>ROUND(I184*H184,2)</f>
        <v>0</v>
      </c>
      <c r="BL184" s="18" t="s">
        <v>276</v>
      </c>
      <c r="BM184" s="216" t="s">
        <v>1265</v>
      </c>
    </row>
    <row r="185" s="2" customFormat="1">
      <c r="A185" s="39"/>
      <c r="B185" s="40"/>
      <c r="C185" s="41"/>
      <c r="D185" s="218" t="s">
        <v>150</v>
      </c>
      <c r="E185" s="41"/>
      <c r="F185" s="219" t="s">
        <v>1266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150</v>
      </c>
      <c r="AU185" s="18" t="s">
        <v>148</v>
      </c>
    </row>
    <row r="186" s="2" customFormat="1">
      <c r="A186" s="39"/>
      <c r="B186" s="40"/>
      <c r="C186" s="41"/>
      <c r="D186" s="223" t="s">
        <v>152</v>
      </c>
      <c r="E186" s="41"/>
      <c r="F186" s="224" t="s">
        <v>1267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152</v>
      </c>
      <c r="AU186" s="18" t="s">
        <v>148</v>
      </c>
    </row>
    <row r="187" s="2" customFormat="1" ht="24.15" customHeight="1">
      <c r="A187" s="39"/>
      <c r="B187" s="40"/>
      <c r="C187" s="260" t="s">
        <v>276</v>
      </c>
      <c r="D187" s="260" t="s">
        <v>527</v>
      </c>
      <c r="E187" s="261" t="s">
        <v>1268</v>
      </c>
      <c r="F187" s="262" t="s">
        <v>1269</v>
      </c>
      <c r="G187" s="263" t="s">
        <v>390</v>
      </c>
      <c r="H187" s="264">
        <v>4</v>
      </c>
      <c r="I187" s="265"/>
      <c r="J187" s="266">
        <f>ROUND(I187*H187,2)</f>
        <v>0</v>
      </c>
      <c r="K187" s="262" t="s">
        <v>146</v>
      </c>
      <c r="L187" s="267"/>
      <c r="M187" s="268" t="s">
        <v>19</v>
      </c>
      <c r="N187" s="269" t="s">
        <v>43</v>
      </c>
      <c r="O187" s="85"/>
      <c r="P187" s="214">
        <f>O187*H187</f>
        <v>0</v>
      </c>
      <c r="Q187" s="214">
        <v>0.0011999999999999999</v>
      </c>
      <c r="R187" s="214">
        <f>Q187*H187</f>
        <v>0.0047999999999999996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394</v>
      </c>
      <c r="AT187" s="216" t="s">
        <v>527</v>
      </c>
      <c r="AU187" s="216" t="s">
        <v>148</v>
      </c>
      <c r="AY187" s="18" t="s">
        <v>140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148</v>
      </c>
      <c r="BK187" s="217">
        <f>ROUND(I187*H187,2)</f>
        <v>0</v>
      </c>
      <c r="BL187" s="18" t="s">
        <v>276</v>
      </c>
      <c r="BM187" s="216" t="s">
        <v>1270</v>
      </c>
    </row>
    <row r="188" s="2" customFormat="1">
      <c r="A188" s="39"/>
      <c r="B188" s="40"/>
      <c r="C188" s="41"/>
      <c r="D188" s="218" t="s">
        <v>150</v>
      </c>
      <c r="E188" s="41"/>
      <c r="F188" s="219" t="s">
        <v>1269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150</v>
      </c>
      <c r="AU188" s="18" t="s">
        <v>148</v>
      </c>
    </row>
    <row r="189" s="2" customFormat="1">
      <c r="A189" s="39"/>
      <c r="B189" s="40"/>
      <c r="C189" s="41"/>
      <c r="D189" s="223" t="s">
        <v>152</v>
      </c>
      <c r="E189" s="41"/>
      <c r="F189" s="224" t="s">
        <v>1271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152</v>
      </c>
      <c r="AU189" s="18" t="s">
        <v>148</v>
      </c>
    </row>
    <row r="190" s="2" customFormat="1" ht="24.15" customHeight="1">
      <c r="A190" s="39"/>
      <c r="B190" s="40"/>
      <c r="C190" s="205" t="s">
        <v>283</v>
      </c>
      <c r="D190" s="205" t="s">
        <v>142</v>
      </c>
      <c r="E190" s="206" t="s">
        <v>1272</v>
      </c>
      <c r="F190" s="207" t="s">
        <v>1273</v>
      </c>
      <c r="G190" s="208" t="s">
        <v>713</v>
      </c>
      <c r="H190" s="270"/>
      <c r="I190" s="210"/>
      <c r="J190" s="211">
        <f>ROUND(I190*H190,2)</f>
        <v>0</v>
      </c>
      <c r="K190" s="207" t="s">
        <v>146</v>
      </c>
      <c r="L190" s="45"/>
      <c r="M190" s="212" t="s">
        <v>19</v>
      </c>
      <c r="N190" s="213" t="s">
        <v>43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276</v>
      </c>
      <c r="AT190" s="216" t="s">
        <v>142</v>
      </c>
      <c r="AU190" s="216" t="s">
        <v>148</v>
      </c>
      <c r="AY190" s="18" t="s">
        <v>140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148</v>
      </c>
      <c r="BK190" s="217">
        <f>ROUND(I190*H190,2)</f>
        <v>0</v>
      </c>
      <c r="BL190" s="18" t="s">
        <v>276</v>
      </c>
      <c r="BM190" s="216" t="s">
        <v>1274</v>
      </c>
    </row>
    <row r="191" s="2" customFormat="1">
      <c r="A191" s="39"/>
      <c r="B191" s="40"/>
      <c r="C191" s="41"/>
      <c r="D191" s="218" t="s">
        <v>150</v>
      </c>
      <c r="E191" s="41"/>
      <c r="F191" s="219" t="s">
        <v>1275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150</v>
      </c>
      <c r="AU191" s="18" t="s">
        <v>148</v>
      </c>
    </row>
    <row r="192" s="2" customFormat="1">
      <c r="A192" s="39"/>
      <c r="B192" s="40"/>
      <c r="C192" s="41"/>
      <c r="D192" s="223" t="s">
        <v>152</v>
      </c>
      <c r="E192" s="41"/>
      <c r="F192" s="224" t="s">
        <v>1276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152</v>
      </c>
      <c r="AU192" s="18" t="s">
        <v>148</v>
      </c>
    </row>
    <row r="193" s="12" customFormat="1" ht="22.8" customHeight="1">
      <c r="A193" s="12"/>
      <c r="B193" s="189"/>
      <c r="C193" s="190"/>
      <c r="D193" s="191" t="s">
        <v>70</v>
      </c>
      <c r="E193" s="203" t="s">
        <v>717</v>
      </c>
      <c r="F193" s="203" t="s">
        <v>718</v>
      </c>
      <c r="G193" s="190"/>
      <c r="H193" s="190"/>
      <c r="I193" s="193"/>
      <c r="J193" s="204">
        <f>BK193</f>
        <v>0</v>
      </c>
      <c r="K193" s="190"/>
      <c r="L193" s="195"/>
      <c r="M193" s="196"/>
      <c r="N193" s="197"/>
      <c r="O193" s="197"/>
      <c r="P193" s="198">
        <f>SUM(P194:P204)</f>
        <v>0</v>
      </c>
      <c r="Q193" s="197"/>
      <c r="R193" s="198">
        <f>SUM(R194:R204)</f>
        <v>0.045954000000000002</v>
      </c>
      <c r="S193" s="197"/>
      <c r="T193" s="199">
        <f>SUM(T194:T204)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0" t="s">
        <v>148</v>
      </c>
      <c r="AT193" s="201" t="s">
        <v>70</v>
      </c>
      <c r="AU193" s="201" t="s">
        <v>79</v>
      </c>
      <c r="AY193" s="200" t="s">
        <v>140</v>
      </c>
      <c r="BK193" s="202">
        <f>SUM(BK194:BK204)</f>
        <v>0</v>
      </c>
    </row>
    <row r="194" s="2" customFormat="1" ht="33" customHeight="1">
      <c r="A194" s="39"/>
      <c r="B194" s="40"/>
      <c r="C194" s="205" t="s">
        <v>292</v>
      </c>
      <c r="D194" s="205" t="s">
        <v>142</v>
      </c>
      <c r="E194" s="206" t="s">
        <v>1277</v>
      </c>
      <c r="F194" s="207" t="s">
        <v>1278</v>
      </c>
      <c r="G194" s="208" t="s">
        <v>145</v>
      </c>
      <c r="H194" s="209">
        <v>99.900000000000006</v>
      </c>
      <c r="I194" s="210"/>
      <c r="J194" s="211">
        <f>ROUND(I194*H194,2)</f>
        <v>0</v>
      </c>
      <c r="K194" s="207" t="s">
        <v>146</v>
      </c>
      <c r="L194" s="45"/>
      <c r="M194" s="212" t="s">
        <v>19</v>
      </c>
      <c r="N194" s="213" t="s">
        <v>43</v>
      </c>
      <c r="O194" s="85"/>
      <c r="P194" s="214">
        <f>O194*H194</f>
        <v>0</v>
      </c>
      <c r="Q194" s="214">
        <v>0.00020000000000000001</v>
      </c>
      <c r="R194" s="214">
        <f>Q194*H194</f>
        <v>0.019980000000000001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276</v>
      </c>
      <c r="AT194" s="216" t="s">
        <v>142</v>
      </c>
      <c r="AU194" s="216" t="s">
        <v>148</v>
      </c>
      <c r="AY194" s="18" t="s">
        <v>140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148</v>
      </c>
      <c r="BK194" s="217">
        <f>ROUND(I194*H194,2)</f>
        <v>0</v>
      </c>
      <c r="BL194" s="18" t="s">
        <v>276</v>
      </c>
      <c r="BM194" s="216" t="s">
        <v>1279</v>
      </c>
    </row>
    <row r="195" s="2" customFormat="1">
      <c r="A195" s="39"/>
      <c r="B195" s="40"/>
      <c r="C195" s="41"/>
      <c r="D195" s="218" t="s">
        <v>150</v>
      </c>
      <c r="E195" s="41"/>
      <c r="F195" s="219" t="s">
        <v>1280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150</v>
      </c>
      <c r="AU195" s="18" t="s">
        <v>148</v>
      </c>
    </row>
    <row r="196" s="2" customFormat="1">
      <c r="A196" s="39"/>
      <c r="B196" s="40"/>
      <c r="C196" s="41"/>
      <c r="D196" s="223" t="s">
        <v>152</v>
      </c>
      <c r="E196" s="41"/>
      <c r="F196" s="224" t="s">
        <v>1281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152</v>
      </c>
      <c r="AU196" s="18" t="s">
        <v>148</v>
      </c>
    </row>
    <row r="197" s="14" customFormat="1">
      <c r="A197" s="14"/>
      <c r="B197" s="236"/>
      <c r="C197" s="237"/>
      <c r="D197" s="218" t="s">
        <v>154</v>
      </c>
      <c r="E197" s="238" t="s">
        <v>19</v>
      </c>
      <c r="F197" s="239" t="s">
        <v>1201</v>
      </c>
      <c r="G197" s="237"/>
      <c r="H197" s="238" t="s">
        <v>19</v>
      </c>
      <c r="I197" s="240"/>
      <c r="J197" s="237"/>
      <c r="K197" s="237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154</v>
      </c>
      <c r="AU197" s="245" t="s">
        <v>148</v>
      </c>
      <c r="AV197" s="14" t="s">
        <v>79</v>
      </c>
      <c r="AW197" s="14" t="s">
        <v>33</v>
      </c>
      <c r="AX197" s="14" t="s">
        <v>71</v>
      </c>
      <c r="AY197" s="245" t="s">
        <v>140</v>
      </c>
    </row>
    <row r="198" s="13" customFormat="1">
      <c r="A198" s="13"/>
      <c r="B198" s="225"/>
      <c r="C198" s="226"/>
      <c r="D198" s="218" t="s">
        <v>154</v>
      </c>
      <c r="E198" s="227" t="s">
        <v>19</v>
      </c>
      <c r="F198" s="228" t="s">
        <v>1202</v>
      </c>
      <c r="G198" s="226"/>
      <c r="H198" s="229">
        <v>89.700000000000003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154</v>
      </c>
      <c r="AU198" s="235" t="s">
        <v>148</v>
      </c>
      <c r="AV198" s="13" t="s">
        <v>148</v>
      </c>
      <c r="AW198" s="13" t="s">
        <v>33</v>
      </c>
      <c r="AX198" s="13" t="s">
        <v>71</v>
      </c>
      <c r="AY198" s="235" t="s">
        <v>140</v>
      </c>
    </row>
    <row r="199" s="14" customFormat="1">
      <c r="A199" s="14"/>
      <c r="B199" s="236"/>
      <c r="C199" s="237"/>
      <c r="D199" s="218" t="s">
        <v>154</v>
      </c>
      <c r="E199" s="238" t="s">
        <v>19</v>
      </c>
      <c r="F199" s="239" t="s">
        <v>1203</v>
      </c>
      <c r="G199" s="237"/>
      <c r="H199" s="238" t="s">
        <v>19</v>
      </c>
      <c r="I199" s="240"/>
      <c r="J199" s="237"/>
      <c r="K199" s="237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154</v>
      </c>
      <c r="AU199" s="245" t="s">
        <v>148</v>
      </c>
      <c r="AV199" s="14" t="s">
        <v>79</v>
      </c>
      <c r="AW199" s="14" t="s">
        <v>33</v>
      </c>
      <c r="AX199" s="14" t="s">
        <v>71</v>
      </c>
      <c r="AY199" s="245" t="s">
        <v>140</v>
      </c>
    </row>
    <row r="200" s="13" customFormat="1">
      <c r="A200" s="13"/>
      <c r="B200" s="225"/>
      <c r="C200" s="226"/>
      <c r="D200" s="218" t="s">
        <v>154</v>
      </c>
      <c r="E200" s="227" t="s">
        <v>19</v>
      </c>
      <c r="F200" s="228" t="s">
        <v>1204</v>
      </c>
      <c r="G200" s="226"/>
      <c r="H200" s="229">
        <v>10.199999999999999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154</v>
      </c>
      <c r="AU200" s="235" t="s">
        <v>148</v>
      </c>
      <c r="AV200" s="13" t="s">
        <v>148</v>
      </c>
      <c r="AW200" s="13" t="s">
        <v>33</v>
      </c>
      <c r="AX200" s="13" t="s">
        <v>71</v>
      </c>
      <c r="AY200" s="235" t="s">
        <v>140</v>
      </c>
    </row>
    <row r="201" s="15" customFormat="1">
      <c r="A201" s="15"/>
      <c r="B201" s="246"/>
      <c r="C201" s="247"/>
      <c r="D201" s="218" t="s">
        <v>154</v>
      </c>
      <c r="E201" s="248" t="s">
        <v>19</v>
      </c>
      <c r="F201" s="249" t="s">
        <v>180</v>
      </c>
      <c r="G201" s="247"/>
      <c r="H201" s="250">
        <v>99.900000000000006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6" t="s">
        <v>154</v>
      </c>
      <c r="AU201" s="256" t="s">
        <v>148</v>
      </c>
      <c r="AV201" s="15" t="s">
        <v>147</v>
      </c>
      <c r="AW201" s="15" t="s">
        <v>33</v>
      </c>
      <c r="AX201" s="15" t="s">
        <v>79</v>
      </c>
      <c r="AY201" s="256" t="s">
        <v>140</v>
      </c>
    </row>
    <row r="202" s="2" customFormat="1" ht="33" customHeight="1">
      <c r="A202" s="39"/>
      <c r="B202" s="40"/>
      <c r="C202" s="205" t="s">
        <v>299</v>
      </c>
      <c r="D202" s="205" t="s">
        <v>142</v>
      </c>
      <c r="E202" s="206" t="s">
        <v>1282</v>
      </c>
      <c r="F202" s="207" t="s">
        <v>1283</v>
      </c>
      <c r="G202" s="208" t="s">
        <v>145</v>
      </c>
      <c r="H202" s="209">
        <v>99.900000000000006</v>
      </c>
      <c r="I202" s="210"/>
      <c r="J202" s="211">
        <f>ROUND(I202*H202,2)</f>
        <v>0</v>
      </c>
      <c r="K202" s="207" t="s">
        <v>146</v>
      </c>
      <c r="L202" s="45"/>
      <c r="M202" s="212" t="s">
        <v>19</v>
      </c>
      <c r="N202" s="213" t="s">
        <v>43</v>
      </c>
      <c r="O202" s="85"/>
      <c r="P202" s="214">
        <f>O202*H202</f>
        <v>0</v>
      </c>
      <c r="Q202" s="214">
        <v>0.00025999999999999998</v>
      </c>
      <c r="R202" s="214">
        <f>Q202*H202</f>
        <v>0.025974000000000001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276</v>
      </c>
      <c r="AT202" s="216" t="s">
        <v>142</v>
      </c>
      <c r="AU202" s="216" t="s">
        <v>148</v>
      </c>
      <c r="AY202" s="18" t="s">
        <v>140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148</v>
      </c>
      <c r="BK202" s="217">
        <f>ROUND(I202*H202,2)</f>
        <v>0</v>
      </c>
      <c r="BL202" s="18" t="s">
        <v>276</v>
      </c>
      <c r="BM202" s="216" t="s">
        <v>1284</v>
      </c>
    </row>
    <row r="203" s="2" customFormat="1">
      <c r="A203" s="39"/>
      <c r="B203" s="40"/>
      <c r="C203" s="41"/>
      <c r="D203" s="218" t="s">
        <v>150</v>
      </c>
      <c r="E203" s="41"/>
      <c r="F203" s="219" t="s">
        <v>1285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150</v>
      </c>
      <c r="AU203" s="18" t="s">
        <v>148</v>
      </c>
    </row>
    <row r="204" s="2" customFormat="1">
      <c r="A204" s="39"/>
      <c r="B204" s="40"/>
      <c r="C204" s="41"/>
      <c r="D204" s="223" t="s">
        <v>152</v>
      </c>
      <c r="E204" s="41"/>
      <c r="F204" s="224" t="s">
        <v>1286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152</v>
      </c>
      <c r="AU204" s="18" t="s">
        <v>148</v>
      </c>
    </row>
    <row r="205" s="12" customFormat="1" ht="25.92" customHeight="1">
      <c r="A205" s="12"/>
      <c r="B205" s="189"/>
      <c r="C205" s="190"/>
      <c r="D205" s="191" t="s">
        <v>70</v>
      </c>
      <c r="E205" s="192" t="s">
        <v>1287</v>
      </c>
      <c r="F205" s="192" t="s">
        <v>1288</v>
      </c>
      <c r="G205" s="190"/>
      <c r="H205" s="190"/>
      <c r="I205" s="193"/>
      <c r="J205" s="194">
        <f>BK205</f>
        <v>0</v>
      </c>
      <c r="K205" s="190"/>
      <c r="L205" s="195"/>
      <c r="M205" s="196"/>
      <c r="N205" s="197"/>
      <c r="O205" s="197"/>
      <c r="P205" s="198">
        <f>P206</f>
        <v>0</v>
      </c>
      <c r="Q205" s="197"/>
      <c r="R205" s="198">
        <f>R206</f>
        <v>0</v>
      </c>
      <c r="S205" s="197"/>
      <c r="T205" s="199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0" t="s">
        <v>181</v>
      </c>
      <c r="AT205" s="201" t="s">
        <v>70</v>
      </c>
      <c r="AU205" s="201" t="s">
        <v>71</v>
      </c>
      <c r="AY205" s="200" t="s">
        <v>140</v>
      </c>
      <c r="BK205" s="202">
        <f>BK206</f>
        <v>0</v>
      </c>
    </row>
    <row r="206" s="12" customFormat="1" ht="22.8" customHeight="1">
      <c r="A206" s="12"/>
      <c r="B206" s="189"/>
      <c r="C206" s="190"/>
      <c r="D206" s="191" t="s">
        <v>70</v>
      </c>
      <c r="E206" s="203" t="s">
        <v>1289</v>
      </c>
      <c r="F206" s="203" t="s">
        <v>1290</v>
      </c>
      <c r="G206" s="190"/>
      <c r="H206" s="190"/>
      <c r="I206" s="193"/>
      <c r="J206" s="204">
        <f>BK206</f>
        <v>0</v>
      </c>
      <c r="K206" s="190"/>
      <c r="L206" s="195"/>
      <c r="M206" s="196"/>
      <c r="N206" s="197"/>
      <c r="O206" s="197"/>
      <c r="P206" s="198">
        <f>SUM(P207:P212)</f>
        <v>0</v>
      </c>
      <c r="Q206" s="197"/>
      <c r="R206" s="198">
        <f>SUM(R207:R212)</f>
        <v>0</v>
      </c>
      <c r="S206" s="197"/>
      <c r="T206" s="199">
        <f>SUM(T207:T212)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0" t="s">
        <v>181</v>
      </c>
      <c r="AT206" s="201" t="s">
        <v>70</v>
      </c>
      <c r="AU206" s="201" t="s">
        <v>79</v>
      </c>
      <c r="AY206" s="200" t="s">
        <v>140</v>
      </c>
      <c r="BK206" s="202">
        <f>SUM(BK207:BK212)</f>
        <v>0</v>
      </c>
    </row>
    <row r="207" s="2" customFormat="1" ht="16.5" customHeight="1">
      <c r="A207" s="39"/>
      <c r="B207" s="40"/>
      <c r="C207" s="205" t="s">
        <v>305</v>
      </c>
      <c r="D207" s="205" t="s">
        <v>142</v>
      </c>
      <c r="E207" s="206" t="s">
        <v>1291</v>
      </c>
      <c r="F207" s="207" t="s">
        <v>1292</v>
      </c>
      <c r="G207" s="208" t="s">
        <v>1293</v>
      </c>
      <c r="H207" s="209">
        <v>3</v>
      </c>
      <c r="I207" s="210"/>
      <c r="J207" s="211">
        <f>ROUND(I207*H207,2)</f>
        <v>0</v>
      </c>
      <c r="K207" s="207" t="s">
        <v>19</v>
      </c>
      <c r="L207" s="45"/>
      <c r="M207" s="212" t="s">
        <v>19</v>
      </c>
      <c r="N207" s="213" t="s">
        <v>43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147</v>
      </c>
      <c r="AT207" s="216" t="s">
        <v>142</v>
      </c>
      <c r="AU207" s="216" t="s">
        <v>148</v>
      </c>
      <c r="AY207" s="18" t="s">
        <v>140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148</v>
      </c>
      <c r="BK207" s="217">
        <f>ROUND(I207*H207,2)</f>
        <v>0</v>
      </c>
      <c r="BL207" s="18" t="s">
        <v>147</v>
      </c>
      <c r="BM207" s="216" t="s">
        <v>1294</v>
      </c>
    </row>
    <row r="208" s="2" customFormat="1">
      <c r="A208" s="39"/>
      <c r="B208" s="40"/>
      <c r="C208" s="41"/>
      <c r="D208" s="218" t="s">
        <v>150</v>
      </c>
      <c r="E208" s="41"/>
      <c r="F208" s="219" t="s">
        <v>1292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150</v>
      </c>
      <c r="AU208" s="18" t="s">
        <v>148</v>
      </c>
    </row>
    <row r="209" s="2" customFormat="1">
      <c r="A209" s="39"/>
      <c r="B209" s="40"/>
      <c r="C209" s="41"/>
      <c r="D209" s="218" t="s">
        <v>783</v>
      </c>
      <c r="E209" s="41"/>
      <c r="F209" s="271" t="s">
        <v>1295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783</v>
      </c>
      <c r="AU209" s="18" t="s">
        <v>148</v>
      </c>
    </row>
    <row r="210" s="2" customFormat="1" ht="16.5" customHeight="1">
      <c r="A210" s="39"/>
      <c r="B210" s="40"/>
      <c r="C210" s="205" t="s">
        <v>7</v>
      </c>
      <c r="D210" s="205" t="s">
        <v>142</v>
      </c>
      <c r="E210" s="206" t="s">
        <v>1296</v>
      </c>
      <c r="F210" s="207" t="s">
        <v>1297</v>
      </c>
      <c r="G210" s="208" t="s">
        <v>1293</v>
      </c>
      <c r="H210" s="209">
        <v>1</v>
      </c>
      <c r="I210" s="210"/>
      <c r="J210" s="211">
        <f>ROUND(I210*H210,2)</f>
        <v>0</v>
      </c>
      <c r="K210" s="207" t="s">
        <v>19</v>
      </c>
      <c r="L210" s="45"/>
      <c r="M210" s="212" t="s">
        <v>19</v>
      </c>
      <c r="N210" s="213" t="s">
        <v>43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147</v>
      </c>
      <c r="AT210" s="216" t="s">
        <v>142</v>
      </c>
      <c r="AU210" s="216" t="s">
        <v>148</v>
      </c>
      <c r="AY210" s="18" t="s">
        <v>140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148</v>
      </c>
      <c r="BK210" s="217">
        <f>ROUND(I210*H210,2)</f>
        <v>0</v>
      </c>
      <c r="BL210" s="18" t="s">
        <v>147</v>
      </c>
      <c r="BM210" s="216" t="s">
        <v>1298</v>
      </c>
    </row>
    <row r="211" s="2" customFormat="1">
      <c r="A211" s="39"/>
      <c r="B211" s="40"/>
      <c r="C211" s="41"/>
      <c r="D211" s="218" t="s">
        <v>150</v>
      </c>
      <c r="E211" s="41"/>
      <c r="F211" s="219" t="s">
        <v>1297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150</v>
      </c>
      <c r="AU211" s="18" t="s">
        <v>148</v>
      </c>
    </row>
    <row r="212" s="2" customFormat="1">
      <c r="A212" s="39"/>
      <c r="B212" s="40"/>
      <c r="C212" s="41"/>
      <c r="D212" s="218" t="s">
        <v>783</v>
      </c>
      <c r="E212" s="41"/>
      <c r="F212" s="271" t="s">
        <v>1299</v>
      </c>
      <c r="G212" s="41"/>
      <c r="H212" s="41"/>
      <c r="I212" s="220"/>
      <c r="J212" s="41"/>
      <c r="K212" s="41"/>
      <c r="L212" s="45"/>
      <c r="M212" s="272"/>
      <c r="N212" s="273"/>
      <c r="O212" s="274"/>
      <c r="P212" s="274"/>
      <c r="Q212" s="274"/>
      <c r="R212" s="274"/>
      <c r="S212" s="274"/>
      <c r="T212" s="275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783</v>
      </c>
      <c r="AU212" s="18" t="s">
        <v>148</v>
      </c>
    </row>
    <row r="213" s="2" customFormat="1" ht="6.96" customHeight="1">
      <c r="A213" s="39"/>
      <c r="B213" s="60"/>
      <c r="C213" s="61"/>
      <c r="D213" s="61"/>
      <c r="E213" s="61"/>
      <c r="F213" s="61"/>
      <c r="G213" s="61"/>
      <c r="H213" s="61"/>
      <c r="I213" s="61"/>
      <c r="J213" s="61"/>
      <c r="K213" s="61"/>
      <c r="L213" s="45"/>
      <c r="M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</row>
  </sheetData>
  <sheetProtection sheet="1" autoFilter="0" formatColumns="0" formatRows="0" objects="1" scenarios="1" spinCount="100000" saltValue="wxixEcOpn7v7ypPYXAUp8Y4rrSl+InG3jYg06XdBlwK9zLVT4dMnnea1NP6eqwHwH+E1wf/QNhxn/y4Ub63Owg==" hashValue="9Twc8UzhEVWOLMiJcRPGbF2aMh61wfx8AMZp32ZWfNBbUmQKT2Jp/yj/g7ihXTeI4ZndptxqBZsRLVkovg1ruw==" algorithmName="SHA-512" password="CC35"/>
  <autoFilter ref="C89:K212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1_02/310239211"/>
    <hyperlink ref="F109" r:id="rId2" display="https://podminky.urs.cz/item/CS_URS_2021_02/317944321"/>
    <hyperlink ref="F119" r:id="rId3" display="https://podminky.urs.cz/item/CS_URS_2021_02/346244381"/>
    <hyperlink ref="F130" r:id="rId4" display="https://podminky.urs.cz/item/CS_URS_2021_02/611321145"/>
    <hyperlink ref="F138" r:id="rId5" display="https://podminky.urs.cz/item/CS_URS_2021_02/622321121"/>
    <hyperlink ref="F143" r:id="rId6" display="https://podminky.urs.cz/item/CS_URS_2021_02/949111122"/>
    <hyperlink ref="F146" r:id="rId7" display="https://podminky.urs.cz/item/CS_URS_2021_02/949111222"/>
    <hyperlink ref="F150" r:id="rId8" display="https://podminky.urs.cz/item/CS_URS_2021_02/949121822"/>
    <hyperlink ref="F153" r:id="rId9" display="https://podminky.urs.cz/item/CS_URS_2021_02/974031164"/>
    <hyperlink ref="F164" r:id="rId10" display="https://podminky.urs.cz/item/CS_URS_2021_02/998011002"/>
    <hyperlink ref="F169" r:id="rId11" display="https://podminky.urs.cz/item/CS_URS_2021_02/763161721"/>
    <hyperlink ref="F174" r:id="rId12" display="https://podminky.urs.cz/item/CS_URS_2021_02/998763302"/>
    <hyperlink ref="F178" r:id="rId13" display="https://podminky.urs.cz/item/CS_URS_2021_02/766660021"/>
    <hyperlink ref="F183" r:id="rId14" display="https://podminky.urs.cz/item/CS_URS_2021_02/61165339"/>
    <hyperlink ref="F186" r:id="rId15" display="https://podminky.urs.cz/item/CS_URS_2021_02/766660729"/>
    <hyperlink ref="F189" r:id="rId16" display="https://podminky.urs.cz/item/CS_URS_2021_02/54914624"/>
    <hyperlink ref="F192" r:id="rId17" display="https://podminky.urs.cz/item/CS_URS_2021_02/998766202"/>
    <hyperlink ref="F196" r:id="rId18" display="https://podminky.urs.cz/item/CS_URS_2021_02/784181109"/>
    <hyperlink ref="F204" r:id="rId19" display="https://podminky.urs.cz/item/CS_URS_2021_02/78421110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1442/26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1300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110</v>
      </c>
      <c r="G12" s="39"/>
      <c r="H12" s="39"/>
      <c r="I12" s="133" t="s">
        <v>23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ROUND(J94,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ROUND((SUM(BE94:BE534)),  2)</f>
        <v>0</v>
      </c>
      <c r="G33" s="39"/>
      <c r="H33" s="39"/>
      <c r="I33" s="149">
        <v>0.20999999999999999</v>
      </c>
      <c r="J33" s="148">
        <f>ROUND(((SUM(BE94:BE534))*I33),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ROUND((SUM(BF94:BF534)),  2)</f>
        <v>0</v>
      </c>
      <c r="G34" s="39"/>
      <c r="H34" s="39"/>
      <c r="I34" s="149">
        <v>0.14999999999999999</v>
      </c>
      <c r="J34" s="148">
        <f>ROUND(((SUM(BF94:BF534))*I34),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ROUND((SUM(BG94:BG534)),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ROUND((SUM(BH94:BH534)),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ROUND((SUM(BI94:BI534)),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1442/26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05 - Rekonstrukce čtyř bytů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23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Městský obvod Slezská Ostrava</v>
      </c>
      <c r="G54" s="41"/>
      <c r="H54" s="41"/>
      <c r="I54" s="33" t="s">
        <v>31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J94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115</v>
      </c>
      <c r="E60" s="169"/>
      <c r="F60" s="169"/>
      <c r="G60" s="169"/>
      <c r="H60" s="169"/>
      <c r="I60" s="169"/>
      <c r="J60" s="170">
        <f>J95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468</v>
      </c>
      <c r="E61" s="175"/>
      <c r="F61" s="175"/>
      <c r="G61" s="175"/>
      <c r="H61" s="175"/>
      <c r="I61" s="175"/>
      <c r="J61" s="176">
        <f>J96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470</v>
      </c>
      <c r="E62" s="175"/>
      <c r="F62" s="175"/>
      <c r="G62" s="175"/>
      <c r="H62" s="175"/>
      <c r="I62" s="175"/>
      <c r="J62" s="176">
        <f>J118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117</v>
      </c>
      <c r="E63" s="175"/>
      <c r="F63" s="175"/>
      <c r="G63" s="175"/>
      <c r="H63" s="175"/>
      <c r="I63" s="175"/>
      <c r="J63" s="176">
        <f>J165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118</v>
      </c>
      <c r="E64" s="175"/>
      <c r="F64" s="175"/>
      <c r="G64" s="175"/>
      <c r="H64" s="175"/>
      <c r="I64" s="175"/>
      <c r="J64" s="176">
        <f>J245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472</v>
      </c>
      <c r="E65" s="175"/>
      <c r="F65" s="175"/>
      <c r="G65" s="175"/>
      <c r="H65" s="175"/>
      <c r="I65" s="175"/>
      <c r="J65" s="176">
        <f>J262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119</v>
      </c>
      <c r="E66" s="169"/>
      <c r="F66" s="169"/>
      <c r="G66" s="169"/>
      <c r="H66" s="169"/>
      <c r="I66" s="169"/>
      <c r="J66" s="170">
        <f>J266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120</v>
      </c>
      <c r="E67" s="175"/>
      <c r="F67" s="175"/>
      <c r="G67" s="175"/>
      <c r="H67" s="175"/>
      <c r="I67" s="175"/>
      <c r="J67" s="176">
        <f>J267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1159</v>
      </c>
      <c r="E68" s="175"/>
      <c r="F68" s="175"/>
      <c r="G68" s="175"/>
      <c r="H68" s="175"/>
      <c r="I68" s="175"/>
      <c r="J68" s="176">
        <f>J281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122</v>
      </c>
      <c r="E69" s="175"/>
      <c r="F69" s="175"/>
      <c r="G69" s="175"/>
      <c r="H69" s="175"/>
      <c r="I69" s="175"/>
      <c r="J69" s="176">
        <f>J330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123</v>
      </c>
      <c r="E70" s="175"/>
      <c r="F70" s="175"/>
      <c r="G70" s="175"/>
      <c r="H70" s="175"/>
      <c r="I70" s="175"/>
      <c r="J70" s="176">
        <f>J380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1301</v>
      </c>
      <c r="E71" s="175"/>
      <c r="F71" s="175"/>
      <c r="G71" s="175"/>
      <c r="H71" s="175"/>
      <c r="I71" s="175"/>
      <c r="J71" s="176">
        <f>J431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124</v>
      </c>
      <c r="E72" s="175"/>
      <c r="F72" s="175"/>
      <c r="G72" s="175"/>
      <c r="H72" s="175"/>
      <c r="I72" s="175"/>
      <c r="J72" s="176">
        <f>J460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1302</v>
      </c>
      <c r="E73" s="175"/>
      <c r="F73" s="175"/>
      <c r="G73" s="175"/>
      <c r="H73" s="175"/>
      <c r="I73" s="175"/>
      <c r="J73" s="176">
        <f>J466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474</v>
      </c>
      <c r="E74" s="175"/>
      <c r="F74" s="175"/>
      <c r="G74" s="175"/>
      <c r="H74" s="175"/>
      <c r="I74" s="175"/>
      <c r="J74" s="176">
        <f>J504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125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61" t="str">
        <f>E7</f>
        <v>Heřmanická 1442/26</v>
      </c>
      <c r="F84" s="33"/>
      <c r="G84" s="33"/>
      <c r="H84" s="33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108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E9</f>
        <v>05 - Rekonstrukce čtyř bytů</v>
      </c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F12</f>
        <v>Heřmanická 1444/30</v>
      </c>
      <c r="G88" s="41"/>
      <c r="H88" s="41"/>
      <c r="I88" s="33" t="s">
        <v>23</v>
      </c>
      <c r="J88" s="73" t="str">
        <f>IF(J12="","",J12)</f>
        <v>30. 9. 2021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E15</f>
        <v>Městský obvod Slezská Ostrava</v>
      </c>
      <c r="G90" s="41"/>
      <c r="H90" s="41"/>
      <c r="I90" s="33" t="s">
        <v>31</v>
      </c>
      <c r="J90" s="37" t="str">
        <f>E21</f>
        <v>Made 4 BIM s.r.o.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29</v>
      </c>
      <c r="D91" s="41"/>
      <c r="E91" s="41"/>
      <c r="F91" s="28" t="str">
        <f>IF(E18="","",E18)</f>
        <v>Vyplň údaj</v>
      </c>
      <c r="G91" s="41"/>
      <c r="H91" s="41"/>
      <c r="I91" s="33" t="s">
        <v>34</v>
      </c>
      <c r="J91" s="37" t="str">
        <f>E24</f>
        <v>Made 4 BIM s.r.o.</v>
      </c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78"/>
      <c r="B93" s="179"/>
      <c r="C93" s="180" t="s">
        <v>126</v>
      </c>
      <c r="D93" s="181" t="s">
        <v>56</v>
      </c>
      <c r="E93" s="181" t="s">
        <v>52</v>
      </c>
      <c r="F93" s="181" t="s">
        <v>53</v>
      </c>
      <c r="G93" s="181" t="s">
        <v>127</v>
      </c>
      <c r="H93" s="181" t="s">
        <v>128</v>
      </c>
      <c r="I93" s="181" t="s">
        <v>129</v>
      </c>
      <c r="J93" s="181" t="s">
        <v>113</v>
      </c>
      <c r="K93" s="182" t="s">
        <v>130</v>
      </c>
      <c r="L93" s="183"/>
      <c r="M93" s="93" t="s">
        <v>19</v>
      </c>
      <c r="N93" s="94" t="s">
        <v>41</v>
      </c>
      <c r="O93" s="94" t="s">
        <v>131</v>
      </c>
      <c r="P93" s="94" t="s">
        <v>132</v>
      </c>
      <c r="Q93" s="94" t="s">
        <v>133</v>
      </c>
      <c r="R93" s="94" t="s">
        <v>134</v>
      </c>
      <c r="S93" s="94" t="s">
        <v>135</v>
      </c>
      <c r="T93" s="95" t="s">
        <v>136</v>
      </c>
      <c r="U93" s="178"/>
      <c r="V93" s="178"/>
      <c r="W93" s="178"/>
      <c r="X93" s="178"/>
      <c r="Y93" s="178"/>
      <c r="Z93" s="178"/>
      <c r="AA93" s="178"/>
      <c r="AB93" s="178"/>
      <c r="AC93" s="178"/>
      <c r="AD93" s="178"/>
      <c r="AE93" s="178"/>
    </row>
    <row r="94" s="2" customFormat="1" ht="22.8" customHeight="1">
      <c r="A94" s="39"/>
      <c r="B94" s="40"/>
      <c r="C94" s="100" t="s">
        <v>137</v>
      </c>
      <c r="D94" s="41"/>
      <c r="E94" s="41"/>
      <c r="F94" s="41"/>
      <c r="G94" s="41"/>
      <c r="H94" s="41"/>
      <c r="I94" s="41"/>
      <c r="J94" s="184">
        <f>BK94</f>
        <v>0</v>
      </c>
      <c r="K94" s="41"/>
      <c r="L94" s="45"/>
      <c r="M94" s="96"/>
      <c r="N94" s="185"/>
      <c r="O94" s="97"/>
      <c r="P94" s="186">
        <f>P95+P266</f>
        <v>0</v>
      </c>
      <c r="Q94" s="97"/>
      <c r="R94" s="186">
        <f>R95+R266</f>
        <v>54.631374840000007</v>
      </c>
      <c r="S94" s="97"/>
      <c r="T94" s="187">
        <f>T95+T266</f>
        <v>143.03811999999999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70</v>
      </c>
      <c r="AU94" s="18" t="s">
        <v>114</v>
      </c>
      <c r="BK94" s="188">
        <f>BK95+BK266</f>
        <v>0</v>
      </c>
    </row>
    <row r="95" s="12" customFormat="1" ht="25.92" customHeight="1">
      <c r="A95" s="12"/>
      <c r="B95" s="189"/>
      <c r="C95" s="190"/>
      <c r="D95" s="191" t="s">
        <v>70</v>
      </c>
      <c r="E95" s="192" t="s">
        <v>138</v>
      </c>
      <c r="F95" s="192" t="s">
        <v>139</v>
      </c>
      <c r="G95" s="190"/>
      <c r="H95" s="190"/>
      <c r="I95" s="193"/>
      <c r="J95" s="194">
        <f>BK95</f>
        <v>0</v>
      </c>
      <c r="K95" s="190"/>
      <c r="L95" s="195"/>
      <c r="M95" s="196"/>
      <c r="N95" s="197"/>
      <c r="O95" s="197"/>
      <c r="P95" s="198">
        <f>P96+P118+P165+P245+P262</f>
        <v>0</v>
      </c>
      <c r="Q95" s="197"/>
      <c r="R95" s="198">
        <f>R96+R118+R165+R245+R262</f>
        <v>34.465742440000007</v>
      </c>
      <c r="S95" s="197"/>
      <c r="T95" s="199">
        <f>T96+T118+T165+T245+T262</f>
        <v>135.54112000000001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79</v>
      </c>
      <c r="AT95" s="201" t="s">
        <v>70</v>
      </c>
      <c r="AU95" s="201" t="s">
        <v>71</v>
      </c>
      <c r="AY95" s="200" t="s">
        <v>140</v>
      </c>
      <c r="BK95" s="202">
        <f>BK96+BK118+BK165+BK245+BK262</f>
        <v>0</v>
      </c>
    </row>
    <row r="96" s="12" customFormat="1" ht="22.8" customHeight="1">
      <c r="A96" s="12"/>
      <c r="B96" s="189"/>
      <c r="C96" s="190"/>
      <c r="D96" s="191" t="s">
        <v>70</v>
      </c>
      <c r="E96" s="203" t="s">
        <v>163</v>
      </c>
      <c r="F96" s="203" t="s">
        <v>541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SUM(P97:P117)</f>
        <v>0</v>
      </c>
      <c r="Q96" s="197"/>
      <c r="R96" s="198">
        <f>SUM(R97:R117)</f>
        <v>5.8391887999999996</v>
      </c>
      <c r="S96" s="197"/>
      <c r="T96" s="199">
        <f>SUM(T97:T117)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79</v>
      </c>
      <c r="AT96" s="201" t="s">
        <v>70</v>
      </c>
      <c r="AU96" s="201" t="s">
        <v>79</v>
      </c>
      <c r="AY96" s="200" t="s">
        <v>140</v>
      </c>
      <c r="BK96" s="202">
        <f>SUM(BK97:BK117)</f>
        <v>0</v>
      </c>
    </row>
    <row r="97" s="2" customFormat="1" ht="24.15" customHeight="1">
      <c r="A97" s="39"/>
      <c r="B97" s="40"/>
      <c r="C97" s="205" t="s">
        <v>79</v>
      </c>
      <c r="D97" s="205" t="s">
        <v>142</v>
      </c>
      <c r="E97" s="206" t="s">
        <v>1162</v>
      </c>
      <c r="F97" s="207" t="s">
        <v>1163</v>
      </c>
      <c r="G97" s="208" t="s">
        <v>166</v>
      </c>
      <c r="H97" s="209">
        <v>2.3999999999999999</v>
      </c>
      <c r="I97" s="210"/>
      <c r="J97" s="211">
        <f>ROUND(I97*H97,2)</f>
        <v>0</v>
      </c>
      <c r="K97" s="207" t="s">
        <v>146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1.8775</v>
      </c>
      <c r="R97" s="214">
        <f>Q97*H97</f>
        <v>4.5059999999999993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147</v>
      </c>
      <c r="AT97" s="216" t="s">
        <v>142</v>
      </c>
      <c r="AU97" s="216" t="s">
        <v>148</v>
      </c>
      <c r="AY97" s="18" t="s">
        <v>140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148</v>
      </c>
      <c r="BK97" s="217">
        <f>ROUND(I97*H97,2)</f>
        <v>0</v>
      </c>
      <c r="BL97" s="18" t="s">
        <v>147</v>
      </c>
      <c r="BM97" s="216" t="s">
        <v>1303</v>
      </c>
    </row>
    <row r="98" s="2" customFormat="1">
      <c r="A98" s="39"/>
      <c r="B98" s="40"/>
      <c r="C98" s="41"/>
      <c r="D98" s="218" t="s">
        <v>150</v>
      </c>
      <c r="E98" s="41"/>
      <c r="F98" s="219" t="s">
        <v>1165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150</v>
      </c>
      <c r="AU98" s="18" t="s">
        <v>148</v>
      </c>
    </row>
    <row r="99" s="2" customFormat="1">
      <c r="A99" s="39"/>
      <c r="B99" s="40"/>
      <c r="C99" s="41"/>
      <c r="D99" s="223" t="s">
        <v>152</v>
      </c>
      <c r="E99" s="41"/>
      <c r="F99" s="224" t="s">
        <v>1166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152</v>
      </c>
      <c r="AU99" s="18" t="s">
        <v>148</v>
      </c>
    </row>
    <row r="100" s="14" customFormat="1">
      <c r="A100" s="14"/>
      <c r="B100" s="236"/>
      <c r="C100" s="237"/>
      <c r="D100" s="218" t="s">
        <v>154</v>
      </c>
      <c r="E100" s="238" t="s">
        <v>19</v>
      </c>
      <c r="F100" s="239" t="s">
        <v>1304</v>
      </c>
      <c r="G100" s="237"/>
      <c r="H100" s="238" t="s">
        <v>19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154</v>
      </c>
      <c r="AU100" s="245" t="s">
        <v>148</v>
      </c>
      <c r="AV100" s="14" t="s">
        <v>79</v>
      </c>
      <c r="AW100" s="14" t="s">
        <v>33</v>
      </c>
      <c r="AX100" s="14" t="s">
        <v>71</v>
      </c>
      <c r="AY100" s="245" t="s">
        <v>140</v>
      </c>
    </row>
    <row r="101" s="13" customFormat="1">
      <c r="A101" s="13"/>
      <c r="B101" s="225"/>
      <c r="C101" s="226"/>
      <c r="D101" s="218" t="s">
        <v>154</v>
      </c>
      <c r="E101" s="227" t="s">
        <v>19</v>
      </c>
      <c r="F101" s="228" t="s">
        <v>1305</v>
      </c>
      <c r="G101" s="226"/>
      <c r="H101" s="229">
        <v>2.3999999999999999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154</v>
      </c>
      <c r="AU101" s="235" t="s">
        <v>148</v>
      </c>
      <c r="AV101" s="13" t="s">
        <v>148</v>
      </c>
      <c r="AW101" s="13" t="s">
        <v>33</v>
      </c>
      <c r="AX101" s="13" t="s">
        <v>79</v>
      </c>
      <c r="AY101" s="235" t="s">
        <v>140</v>
      </c>
    </row>
    <row r="102" s="2" customFormat="1" ht="24.15" customHeight="1">
      <c r="A102" s="39"/>
      <c r="B102" s="40"/>
      <c r="C102" s="205" t="s">
        <v>148</v>
      </c>
      <c r="D102" s="205" t="s">
        <v>142</v>
      </c>
      <c r="E102" s="206" t="s">
        <v>1306</v>
      </c>
      <c r="F102" s="207" t="s">
        <v>1307</v>
      </c>
      <c r="G102" s="208" t="s">
        <v>145</v>
      </c>
      <c r="H102" s="209">
        <v>5.7599999999999998</v>
      </c>
      <c r="I102" s="210"/>
      <c r="J102" s="211">
        <f>ROUND(I102*H102,2)</f>
        <v>0</v>
      </c>
      <c r="K102" s="207" t="s">
        <v>146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0.073249999999999996</v>
      </c>
      <c r="R102" s="214">
        <f>Q102*H102</f>
        <v>0.42191999999999996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147</v>
      </c>
      <c r="AT102" s="216" t="s">
        <v>142</v>
      </c>
      <c r="AU102" s="216" t="s">
        <v>148</v>
      </c>
      <c r="AY102" s="18" t="s">
        <v>140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148</v>
      </c>
      <c r="BK102" s="217">
        <f>ROUND(I102*H102,2)</f>
        <v>0</v>
      </c>
      <c r="BL102" s="18" t="s">
        <v>147</v>
      </c>
      <c r="BM102" s="216" t="s">
        <v>1308</v>
      </c>
    </row>
    <row r="103" s="2" customFormat="1">
      <c r="A103" s="39"/>
      <c r="B103" s="40"/>
      <c r="C103" s="41"/>
      <c r="D103" s="218" t="s">
        <v>150</v>
      </c>
      <c r="E103" s="41"/>
      <c r="F103" s="219" t="s">
        <v>1309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150</v>
      </c>
      <c r="AU103" s="18" t="s">
        <v>148</v>
      </c>
    </row>
    <row r="104" s="2" customFormat="1">
      <c r="A104" s="39"/>
      <c r="B104" s="40"/>
      <c r="C104" s="41"/>
      <c r="D104" s="223" t="s">
        <v>152</v>
      </c>
      <c r="E104" s="41"/>
      <c r="F104" s="224" t="s">
        <v>1310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152</v>
      </c>
      <c r="AU104" s="18" t="s">
        <v>148</v>
      </c>
    </row>
    <row r="105" s="13" customFormat="1">
      <c r="A105" s="13"/>
      <c r="B105" s="225"/>
      <c r="C105" s="226"/>
      <c r="D105" s="218" t="s">
        <v>154</v>
      </c>
      <c r="E105" s="227" t="s">
        <v>19</v>
      </c>
      <c r="F105" s="228" t="s">
        <v>1311</v>
      </c>
      <c r="G105" s="226"/>
      <c r="H105" s="229">
        <v>5.7599999999999998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154</v>
      </c>
      <c r="AU105" s="235" t="s">
        <v>148</v>
      </c>
      <c r="AV105" s="13" t="s">
        <v>148</v>
      </c>
      <c r="AW105" s="13" t="s">
        <v>33</v>
      </c>
      <c r="AX105" s="13" t="s">
        <v>79</v>
      </c>
      <c r="AY105" s="235" t="s">
        <v>140</v>
      </c>
    </row>
    <row r="106" s="2" customFormat="1" ht="24.15" customHeight="1">
      <c r="A106" s="39"/>
      <c r="B106" s="40"/>
      <c r="C106" s="205" t="s">
        <v>163</v>
      </c>
      <c r="D106" s="205" t="s">
        <v>142</v>
      </c>
      <c r="E106" s="206" t="s">
        <v>1177</v>
      </c>
      <c r="F106" s="207" t="s">
        <v>1178</v>
      </c>
      <c r="G106" s="208" t="s">
        <v>295</v>
      </c>
      <c r="H106" s="209">
        <v>0.156</v>
      </c>
      <c r="I106" s="210"/>
      <c r="J106" s="211">
        <f>ROUND(I106*H106,2)</f>
        <v>0</v>
      </c>
      <c r="K106" s="207" t="s">
        <v>146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1.0900000000000001</v>
      </c>
      <c r="R106" s="214">
        <f>Q106*H106</f>
        <v>0.17004000000000002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147</v>
      </c>
      <c r="AT106" s="216" t="s">
        <v>142</v>
      </c>
      <c r="AU106" s="216" t="s">
        <v>148</v>
      </c>
      <c r="AY106" s="18" t="s">
        <v>140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148</v>
      </c>
      <c r="BK106" s="217">
        <f>ROUND(I106*H106,2)</f>
        <v>0</v>
      </c>
      <c r="BL106" s="18" t="s">
        <v>147</v>
      </c>
      <c r="BM106" s="216" t="s">
        <v>1312</v>
      </c>
    </row>
    <row r="107" s="2" customFormat="1">
      <c r="A107" s="39"/>
      <c r="B107" s="40"/>
      <c r="C107" s="41"/>
      <c r="D107" s="218" t="s">
        <v>150</v>
      </c>
      <c r="E107" s="41"/>
      <c r="F107" s="219" t="s">
        <v>1180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150</v>
      </c>
      <c r="AU107" s="18" t="s">
        <v>148</v>
      </c>
    </row>
    <row r="108" s="2" customFormat="1">
      <c r="A108" s="39"/>
      <c r="B108" s="40"/>
      <c r="C108" s="41"/>
      <c r="D108" s="223" t="s">
        <v>152</v>
      </c>
      <c r="E108" s="41"/>
      <c r="F108" s="224" t="s">
        <v>1181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152</v>
      </c>
      <c r="AU108" s="18" t="s">
        <v>148</v>
      </c>
    </row>
    <row r="109" s="14" customFormat="1">
      <c r="A109" s="14"/>
      <c r="B109" s="236"/>
      <c r="C109" s="237"/>
      <c r="D109" s="218" t="s">
        <v>154</v>
      </c>
      <c r="E109" s="238" t="s">
        <v>19</v>
      </c>
      <c r="F109" s="239" t="s">
        <v>1313</v>
      </c>
      <c r="G109" s="237"/>
      <c r="H109" s="238" t="s">
        <v>19</v>
      </c>
      <c r="I109" s="240"/>
      <c r="J109" s="237"/>
      <c r="K109" s="237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154</v>
      </c>
      <c r="AU109" s="245" t="s">
        <v>148</v>
      </c>
      <c r="AV109" s="14" t="s">
        <v>79</v>
      </c>
      <c r="AW109" s="14" t="s">
        <v>33</v>
      </c>
      <c r="AX109" s="14" t="s">
        <v>71</v>
      </c>
      <c r="AY109" s="245" t="s">
        <v>140</v>
      </c>
    </row>
    <row r="110" s="13" customFormat="1">
      <c r="A110" s="13"/>
      <c r="B110" s="225"/>
      <c r="C110" s="226"/>
      <c r="D110" s="218" t="s">
        <v>154</v>
      </c>
      <c r="E110" s="227" t="s">
        <v>19</v>
      </c>
      <c r="F110" s="228" t="s">
        <v>1314</v>
      </c>
      <c r="G110" s="226"/>
      <c r="H110" s="229">
        <v>0.156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154</v>
      </c>
      <c r="AU110" s="235" t="s">
        <v>148</v>
      </c>
      <c r="AV110" s="13" t="s">
        <v>148</v>
      </c>
      <c r="AW110" s="13" t="s">
        <v>33</v>
      </c>
      <c r="AX110" s="13" t="s">
        <v>71</v>
      </c>
      <c r="AY110" s="235" t="s">
        <v>140</v>
      </c>
    </row>
    <row r="111" s="15" customFormat="1">
      <c r="A111" s="15"/>
      <c r="B111" s="246"/>
      <c r="C111" s="247"/>
      <c r="D111" s="218" t="s">
        <v>154</v>
      </c>
      <c r="E111" s="248" t="s">
        <v>19</v>
      </c>
      <c r="F111" s="249" t="s">
        <v>180</v>
      </c>
      <c r="G111" s="247"/>
      <c r="H111" s="250">
        <v>0.156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6" t="s">
        <v>154</v>
      </c>
      <c r="AU111" s="256" t="s">
        <v>148</v>
      </c>
      <c r="AV111" s="15" t="s">
        <v>147</v>
      </c>
      <c r="AW111" s="15" t="s">
        <v>33</v>
      </c>
      <c r="AX111" s="15" t="s">
        <v>79</v>
      </c>
      <c r="AY111" s="256" t="s">
        <v>140</v>
      </c>
    </row>
    <row r="112" s="2" customFormat="1" ht="24.15" customHeight="1">
      <c r="A112" s="39"/>
      <c r="B112" s="40"/>
      <c r="C112" s="205" t="s">
        <v>147</v>
      </c>
      <c r="D112" s="205" t="s">
        <v>142</v>
      </c>
      <c r="E112" s="206" t="s">
        <v>1188</v>
      </c>
      <c r="F112" s="207" t="s">
        <v>1189</v>
      </c>
      <c r="G112" s="208" t="s">
        <v>145</v>
      </c>
      <c r="H112" s="209">
        <v>4.1600000000000001</v>
      </c>
      <c r="I112" s="210"/>
      <c r="J112" s="211">
        <f>ROUND(I112*H112,2)</f>
        <v>0</v>
      </c>
      <c r="K112" s="207" t="s">
        <v>146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0.17818000000000001</v>
      </c>
      <c r="R112" s="214">
        <f>Q112*H112</f>
        <v>0.74122880000000002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147</v>
      </c>
      <c r="AT112" s="216" t="s">
        <v>142</v>
      </c>
      <c r="AU112" s="216" t="s">
        <v>148</v>
      </c>
      <c r="AY112" s="18" t="s">
        <v>140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148</v>
      </c>
      <c r="BK112" s="217">
        <f>ROUND(I112*H112,2)</f>
        <v>0</v>
      </c>
      <c r="BL112" s="18" t="s">
        <v>147</v>
      </c>
      <c r="BM112" s="216" t="s">
        <v>1315</v>
      </c>
    </row>
    <row r="113" s="2" customFormat="1">
      <c r="A113" s="39"/>
      <c r="B113" s="40"/>
      <c r="C113" s="41"/>
      <c r="D113" s="218" t="s">
        <v>150</v>
      </c>
      <c r="E113" s="41"/>
      <c r="F113" s="219" t="s">
        <v>1191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150</v>
      </c>
      <c r="AU113" s="18" t="s">
        <v>148</v>
      </c>
    </row>
    <row r="114" s="2" customFormat="1">
      <c r="A114" s="39"/>
      <c r="B114" s="40"/>
      <c r="C114" s="41"/>
      <c r="D114" s="223" t="s">
        <v>152</v>
      </c>
      <c r="E114" s="41"/>
      <c r="F114" s="224" t="s">
        <v>1192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152</v>
      </c>
      <c r="AU114" s="18" t="s">
        <v>148</v>
      </c>
    </row>
    <row r="115" s="14" customFormat="1">
      <c r="A115" s="14"/>
      <c r="B115" s="236"/>
      <c r="C115" s="237"/>
      <c r="D115" s="218" t="s">
        <v>154</v>
      </c>
      <c r="E115" s="238" t="s">
        <v>19</v>
      </c>
      <c r="F115" s="239" t="s">
        <v>1313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154</v>
      </c>
      <c r="AU115" s="245" t="s">
        <v>148</v>
      </c>
      <c r="AV115" s="14" t="s">
        <v>79</v>
      </c>
      <c r="AW115" s="14" t="s">
        <v>33</v>
      </c>
      <c r="AX115" s="14" t="s">
        <v>71</v>
      </c>
      <c r="AY115" s="245" t="s">
        <v>140</v>
      </c>
    </row>
    <row r="116" s="13" customFormat="1">
      <c r="A116" s="13"/>
      <c r="B116" s="225"/>
      <c r="C116" s="226"/>
      <c r="D116" s="218" t="s">
        <v>154</v>
      </c>
      <c r="E116" s="227" t="s">
        <v>19</v>
      </c>
      <c r="F116" s="228" t="s">
        <v>1316</v>
      </c>
      <c r="G116" s="226"/>
      <c r="H116" s="229">
        <v>4.1600000000000001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154</v>
      </c>
      <c r="AU116" s="235" t="s">
        <v>148</v>
      </c>
      <c r="AV116" s="13" t="s">
        <v>148</v>
      </c>
      <c r="AW116" s="13" t="s">
        <v>33</v>
      </c>
      <c r="AX116" s="13" t="s">
        <v>71</v>
      </c>
      <c r="AY116" s="235" t="s">
        <v>140</v>
      </c>
    </row>
    <row r="117" s="15" customFormat="1">
      <c r="A117" s="15"/>
      <c r="B117" s="246"/>
      <c r="C117" s="247"/>
      <c r="D117" s="218" t="s">
        <v>154</v>
      </c>
      <c r="E117" s="248" t="s">
        <v>19</v>
      </c>
      <c r="F117" s="249" t="s">
        <v>180</v>
      </c>
      <c r="G117" s="247"/>
      <c r="H117" s="250">
        <v>4.1600000000000001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6" t="s">
        <v>154</v>
      </c>
      <c r="AU117" s="256" t="s">
        <v>148</v>
      </c>
      <c r="AV117" s="15" t="s">
        <v>147</v>
      </c>
      <c r="AW117" s="15" t="s">
        <v>33</v>
      </c>
      <c r="AX117" s="15" t="s">
        <v>79</v>
      </c>
      <c r="AY117" s="256" t="s">
        <v>140</v>
      </c>
    </row>
    <row r="118" s="12" customFormat="1" ht="22.8" customHeight="1">
      <c r="A118" s="12"/>
      <c r="B118" s="189"/>
      <c r="C118" s="190"/>
      <c r="D118" s="191" t="s">
        <v>70</v>
      </c>
      <c r="E118" s="203" t="s">
        <v>189</v>
      </c>
      <c r="F118" s="203" t="s">
        <v>561</v>
      </c>
      <c r="G118" s="190"/>
      <c r="H118" s="190"/>
      <c r="I118" s="193"/>
      <c r="J118" s="204">
        <f>BK118</f>
        <v>0</v>
      </c>
      <c r="K118" s="190"/>
      <c r="L118" s="195"/>
      <c r="M118" s="196"/>
      <c r="N118" s="197"/>
      <c r="O118" s="197"/>
      <c r="P118" s="198">
        <f>SUM(P119:P164)</f>
        <v>0</v>
      </c>
      <c r="Q118" s="197"/>
      <c r="R118" s="198">
        <f>SUM(R119:R164)</f>
        <v>27.594533640000002</v>
      </c>
      <c r="S118" s="197"/>
      <c r="T118" s="199">
        <f>SUM(T119:T164)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0" t="s">
        <v>79</v>
      </c>
      <c r="AT118" s="201" t="s">
        <v>70</v>
      </c>
      <c r="AU118" s="201" t="s">
        <v>79</v>
      </c>
      <c r="AY118" s="200" t="s">
        <v>140</v>
      </c>
      <c r="BK118" s="202">
        <f>SUM(BK119:BK164)</f>
        <v>0</v>
      </c>
    </row>
    <row r="119" s="2" customFormat="1" ht="24.15" customHeight="1">
      <c r="A119" s="39"/>
      <c r="B119" s="40"/>
      <c r="C119" s="205" t="s">
        <v>181</v>
      </c>
      <c r="D119" s="205" t="s">
        <v>142</v>
      </c>
      <c r="E119" s="206" t="s">
        <v>1317</v>
      </c>
      <c r="F119" s="207" t="s">
        <v>1318</v>
      </c>
      <c r="G119" s="208" t="s">
        <v>145</v>
      </c>
      <c r="H119" s="209">
        <v>300</v>
      </c>
      <c r="I119" s="210"/>
      <c r="J119" s="211">
        <f>ROUND(I119*H119,2)</f>
        <v>0</v>
      </c>
      <c r="K119" s="207" t="s">
        <v>146</v>
      </c>
      <c r="L119" s="45"/>
      <c r="M119" s="212" t="s">
        <v>19</v>
      </c>
      <c r="N119" s="213" t="s">
        <v>43</v>
      </c>
      <c r="O119" s="85"/>
      <c r="P119" s="214">
        <f>O119*H119</f>
        <v>0</v>
      </c>
      <c r="Q119" s="214">
        <v>0.0043800000000000002</v>
      </c>
      <c r="R119" s="214">
        <f>Q119*H119</f>
        <v>1.3140000000000001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147</v>
      </c>
      <c r="AT119" s="216" t="s">
        <v>142</v>
      </c>
      <c r="AU119" s="216" t="s">
        <v>148</v>
      </c>
      <c r="AY119" s="18" t="s">
        <v>140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148</v>
      </c>
      <c r="BK119" s="217">
        <f>ROUND(I119*H119,2)</f>
        <v>0</v>
      </c>
      <c r="BL119" s="18" t="s">
        <v>147</v>
      </c>
      <c r="BM119" s="216" t="s">
        <v>1319</v>
      </c>
    </row>
    <row r="120" s="2" customFormat="1">
      <c r="A120" s="39"/>
      <c r="B120" s="40"/>
      <c r="C120" s="41"/>
      <c r="D120" s="218" t="s">
        <v>150</v>
      </c>
      <c r="E120" s="41"/>
      <c r="F120" s="219" t="s">
        <v>1320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150</v>
      </c>
      <c r="AU120" s="18" t="s">
        <v>148</v>
      </c>
    </row>
    <row r="121" s="2" customFormat="1">
      <c r="A121" s="39"/>
      <c r="B121" s="40"/>
      <c r="C121" s="41"/>
      <c r="D121" s="223" t="s">
        <v>152</v>
      </c>
      <c r="E121" s="41"/>
      <c r="F121" s="224" t="s">
        <v>1321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152</v>
      </c>
      <c r="AU121" s="18" t="s">
        <v>148</v>
      </c>
    </row>
    <row r="122" s="14" customFormat="1">
      <c r="A122" s="14"/>
      <c r="B122" s="236"/>
      <c r="C122" s="237"/>
      <c r="D122" s="218" t="s">
        <v>154</v>
      </c>
      <c r="E122" s="238" t="s">
        <v>19</v>
      </c>
      <c r="F122" s="239" t="s">
        <v>349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154</v>
      </c>
      <c r="AU122" s="245" t="s">
        <v>148</v>
      </c>
      <c r="AV122" s="14" t="s">
        <v>79</v>
      </c>
      <c r="AW122" s="14" t="s">
        <v>33</v>
      </c>
      <c r="AX122" s="14" t="s">
        <v>71</v>
      </c>
      <c r="AY122" s="245" t="s">
        <v>140</v>
      </c>
    </row>
    <row r="123" s="13" customFormat="1">
      <c r="A123" s="13"/>
      <c r="B123" s="225"/>
      <c r="C123" s="226"/>
      <c r="D123" s="218" t="s">
        <v>154</v>
      </c>
      <c r="E123" s="227" t="s">
        <v>19</v>
      </c>
      <c r="F123" s="228" t="s">
        <v>1322</v>
      </c>
      <c r="G123" s="226"/>
      <c r="H123" s="229">
        <v>300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154</v>
      </c>
      <c r="AU123" s="235" t="s">
        <v>148</v>
      </c>
      <c r="AV123" s="13" t="s">
        <v>148</v>
      </c>
      <c r="AW123" s="13" t="s">
        <v>33</v>
      </c>
      <c r="AX123" s="13" t="s">
        <v>79</v>
      </c>
      <c r="AY123" s="235" t="s">
        <v>140</v>
      </c>
    </row>
    <row r="124" s="2" customFormat="1" ht="24.15" customHeight="1">
      <c r="A124" s="39"/>
      <c r="B124" s="40"/>
      <c r="C124" s="205" t="s">
        <v>189</v>
      </c>
      <c r="D124" s="205" t="s">
        <v>142</v>
      </c>
      <c r="E124" s="206" t="s">
        <v>1323</v>
      </c>
      <c r="F124" s="207" t="s">
        <v>1324</v>
      </c>
      <c r="G124" s="208" t="s">
        <v>145</v>
      </c>
      <c r="H124" s="209">
        <v>300</v>
      </c>
      <c r="I124" s="210"/>
      <c r="J124" s="211">
        <f>ROUND(I124*H124,2)</f>
        <v>0</v>
      </c>
      <c r="K124" s="207" t="s">
        <v>146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0.0147</v>
      </c>
      <c r="R124" s="214">
        <f>Q124*H124</f>
        <v>4.4100000000000001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147</v>
      </c>
      <c r="AT124" s="216" t="s">
        <v>142</v>
      </c>
      <c r="AU124" s="216" t="s">
        <v>148</v>
      </c>
      <c r="AY124" s="18" t="s">
        <v>140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148</v>
      </c>
      <c r="BK124" s="217">
        <f>ROUND(I124*H124,2)</f>
        <v>0</v>
      </c>
      <c r="BL124" s="18" t="s">
        <v>147</v>
      </c>
      <c r="BM124" s="216" t="s">
        <v>1325</v>
      </c>
    </row>
    <row r="125" s="2" customFormat="1">
      <c r="A125" s="39"/>
      <c r="B125" s="40"/>
      <c r="C125" s="41"/>
      <c r="D125" s="218" t="s">
        <v>150</v>
      </c>
      <c r="E125" s="41"/>
      <c r="F125" s="219" t="s">
        <v>1326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150</v>
      </c>
      <c r="AU125" s="18" t="s">
        <v>148</v>
      </c>
    </row>
    <row r="126" s="2" customFormat="1">
      <c r="A126" s="39"/>
      <c r="B126" s="40"/>
      <c r="C126" s="41"/>
      <c r="D126" s="223" t="s">
        <v>152</v>
      </c>
      <c r="E126" s="41"/>
      <c r="F126" s="224" t="s">
        <v>1327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152</v>
      </c>
      <c r="AU126" s="18" t="s">
        <v>148</v>
      </c>
    </row>
    <row r="127" s="2" customFormat="1" ht="24.15" customHeight="1">
      <c r="A127" s="39"/>
      <c r="B127" s="40"/>
      <c r="C127" s="205" t="s">
        <v>197</v>
      </c>
      <c r="D127" s="205" t="s">
        <v>142</v>
      </c>
      <c r="E127" s="206" t="s">
        <v>1328</v>
      </c>
      <c r="F127" s="207" t="s">
        <v>1329</v>
      </c>
      <c r="G127" s="208" t="s">
        <v>145</v>
      </c>
      <c r="H127" s="209">
        <v>300</v>
      </c>
      <c r="I127" s="210"/>
      <c r="J127" s="211">
        <f>ROUND(I127*H127,2)</f>
        <v>0</v>
      </c>
      <c r="K127" s="207" t="s">
        <v>146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0.0040000000000000001</v>
      </c>
      <c r="R127" s="214">
        <f>Q127*H127</f>
        <v>1.2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147</v>
      </c>
      <c r="AT127" s="216" t="s">
        <v>142</v>
      </c>
      <c r="AU127" s="216" t="s">
        <v>148</v>
      </c>
      <c r="AY127" s="18" t="s">
        <v>140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148</v>
      </c>
      <c r="BK127" s="217">
        <f>ROUND(I127*H127,2)</f>
        <v>0</v>
      </c>
      <c r="BL127" s="18" t="s">
        <v>147</v>
      </c>
      <c r="BM127" s="216" t="s">
        <v>1330</v>
      </c>
    </row>
    <row r="128" s="2" customFormat="1">
      <c r="A128" s="39"/>
      <c r="B128" s="40"/>
      <c r="C128" s="41"/>
      <c r="D128" s="218" t="s">
        <v>150</v>
      </c>
      <c r="E128" s="41"/>
      <c r="F128" s="219" t="s">
        <v>1331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150</v>
      </c>
      <c r="AU128" s="18" t="s">
        <v>148</v>
      </c>
    </row>
    <row r="129" s="2" customFormat="1">
      <c r="A129" s="39"/>
      <c r="B129" s="40"/>
      <c r="C129" s="41"/>
      <c r="D129" s="223" t="s">
        <v>152</v>
      </c>
      <c r="E129" s="41"/>
      <c r="F129" s="224" t="s">
        <v>1332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152</v>
      </c>
      <c r="AU129" s="18" t="s">
        <v>148</v>
      </c>
    </row>
    <row r="130" s="14" customFormat="1">
      <c r="A130" s="14"/>
      <c r="B130" s="236"/>
      <c r="C130" s="237"/>
      <c r="D130" s="218" t="s">
        <v>154</v>
      </c>
      <c r="E130" s="238" t="s">
        <v>19</v>
      </c>
      <c r="F130" s="239" t="s">
        <v>349</v>
      </c>
      <c r="G130" s="237"/>
      <c r="H130" s="238" t="s">
        <v>19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154</v>
      </c>
      <c r="AU130" s="245" t="s">
        <v>148</v>
      </c>
      <c r="AV130" s="14" t="s">
        <v>79</v>
      </c>
      <c r="AW130" s="14" t="s">
        <v>33</v>
      </c>
      <c r="AX130" s="14" t="s">
        <v>71</v>
      </c>
      <c r="AY130" s="245" t="s">
        <v>140</v>
      </c>
    </row>
    <row r="131" s="13" customFormat="1">
      <c r="A131" s="13"/>
      <c r="B131" s="225"/>
      <c r="C131" s="226"/>
      <c r="D131" s="218" t="s">
        <v>154</v>
      </c>
      <c r="E131" s="227" t="s">
        <v>19</v>
      </c>
      <c r="F131" s="228" t="s">
        <v>1322</v>
      </c>
      <c r="G131" s="226"/>
      <c r="H131" s="229">
        <v>300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154</v>
      </c>
      <c r="AU131" s="235" t="s">
        <v>148</v>
      </c>
      <c r="AV131" s="13" t="s">
        <v>148</v>
      </c>
      <c r="AW131" s="13" t="s">
        <v>33</v>
      </c>
      <c r="AX131" s="13" t="s">
        <v>79</v>
      </c>
      <c r="AY131" s="235" t="s">
        <v>140</v>
      </c>
    </row>
    <row r="132" s="2" customFormat="1" ht="24.15" customHeight="1">
      <c r="A132" s="39"/>
      <c r="B132" s="40"/>
      <c r="C132" s="205" t="s">
        <v>206</v>
      </c>
      <c r="D132" s="205" t="s">
        <v>142</v>
      </c>
      <c r="E132" s="206" t="s">
        <v>1333</v>
      </c>
      <c r="F132" s="207" t="s">
        <v>1334</v>
      </c>
      <c r="G132" s="208" t="s">
        <v>145</v>
      </c>
      <c r="H132" s="209">
        <v>572.39999999999998</v>
      </c>
      <c r="I132" s="210"/>
      <c r="J132" s="211">
        <f>ROUND(I132*H132,2)</f>
        <v>0</v>
      </c>
      <c r="K132" s="207" t="s">
        <v>146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0.017330000000000002</v>
      </c>
      <c r="R132" s="214">
        <f>Q132*H132</f>
        <v>9.9196920000000013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147</v>
      </c>
      <c r="AT132" s="216" t="s">
        <v>142</v>
      </c>
      <c r="AU132" s="216" t="s">
        <v>148</v>
      </c>
      <c r="AY132" s="18" t="s">
        <v>140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148</v>
      </c>
      <c r="BK132" s="217">
        <f>ROUND(I132*H132,2)</f>
        <v>0</v>
      </c>
      <c r="BL132" s="18" t="s">
        <v>147</v>
      </c>
      <c r="BM132" s="216" t="s">
        <v>1335</v>
      </c>
    </row>
    <row r="133" s="2" customFormat="1">
      <c r="A133" s="39"/>
      <c r="B133" s="40"/>
      <c r="C133" s="41"/>
      <c r="D133" s="218" t="s">
        <v>150</v>
      </c>
      <c r="E133" s="41"/>
      <c r="F133" s="219" t="s">
        <v>1336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150</v>
      </c>
      <c r="AU133" s="18" t="s">
        <v>148</v>
      </c>
    </row>
    <row r="134" s="2" customFormat="1">
      <c r="A134" s="39"/>
      <c r="B134" s="40"/>
      <c r="C134" s="41"/>
      <c r="D134" s="223" t="s">
        <v>152</v>
      </c>
      <c r="E134" s="41"/>
      <c r="F134" s="224" t="s">
        <v>1337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152</v>
      </c>
      <c r="AU134" s="18" t="s">
        <v>148</v>
      </c>
    </row>
    <row r="135" s="14" customFormat="1">
      <c r="A135" s="14"/>
      <c r="B135" s="236"/>
      <c r="C135" s="237"/>
      <c r="D135" s="218" t="s">
        <v>154</v>
      </c>
      <c r="E135" s="238" t="s">
        <v>19</v>
      </c>
      <c r="F135" s="239" t="s">
        <v>349</v>
      </c>
      <c r="G135" s="237"/>
      <c r="H135" s="238" t="s">
        <v>19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154</v>
      </c>
      <c r="AU135" s="245" t="s">
        <v>148</v>
      </c>
      <c r="AV135" s="14" t="s">
        <v>79</v>
      </c>
      <c r="AW135" s="14" t="s">
        <v>33</v>
      </c>
      <c r="AX135" s="14" t="s">
        <v>71</v>
      </c>
      <c r="AY135" s="245" t="s">
        <v>140</v>
      </c>
    </row>
    <row r="136" s="13" customFormat="1">
      <c r="A136" s="13"/>
      <c r="B136" s="225"/>
      <c r="C136" s="226"/>
      <c r="D136" s="218" t="s">
        <v>154</v>
      </c>
      <c r="E136" s="227" t="s">
        <v>19</v>
      </c>
      <c r="F136" s="228" t="s">
        <v>1338</v>
      </c>
      <c r="G136" s="226"/>
      <c r="H136" s="229">
        <v>288.36000000000001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154</v>
      </c>
      <c r="AU136" s="235" t="s">
        <v>148</v>
      </c>
      <c r="AV136" s="13" t="s">
        <v>148</v>
      </c>
      <c r="AW136" s="13" t="s">
        <v>33</v>
      </c>
      <c r="AX136" s="13" t="s">
        <v>71</v>
      </c>
      <c r="AY136" s="235" t="s">
        <v>140</v>
      </c>
    </row>
    <row r="137" s="13" customFormat="1">
      <c r="A137" s="13"/>
      <c r="B137" s="225"/>
      <c r="C137" s="226"/>
      <c r="D137" s="218" t="s">
        <v>154</v>
      </c>
      <c r="E137" s="227" t="s">
        <v>19</v>
      </c>
      <c r="F137" s="228" t="s">
        <v>1339</v>
      </c>
      <c r="G137" s="226"/>
      <c r="H137" s="229">
        <v>284.04000000000002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154</v>
      </c>
      <c r="AU137" s="235" t="s">
        <v>148</v>
      </c>
      <c r="AV137" s="13" t="s">
        <v>148</v>
      </c>
      <c r="AW137" s="13" t="s">
        <v>33</v>
      </c>
      <c r="AX137" s="13" t="s">
        <v>71</v>
      </c>
      <c r="AY137" s="235" t="s">
        <v>140</v>
      </c>
    </row>
    <row r="138" s="15" customFormat="1">
      <c r="A138" s="15"/>
      <c r="B138" s="246"/>
      <c r="C138" s="247"/>
      <c r="D138" s="218" t="s">
        <v>154</v>
      </c>
      <c r="E138" s="248" t="s">
        <v>19</v>
      </c>
      <c r="F138" s="249" t="s">
        <v>180</v>
      </c>
      <c r="G138" s="247"/>
      <c r="H138" s="250">
        <v>572.39999999999998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6" t="s">
        <v>154</v>
      </c>
      <c r="AU138" s="256" t="s">
        <v>148</v>
      </c>
      <c r="AV138" s="15" t="s">
        <v>147</v>
      </c>
      <c r="AW138" s="15" t="s">
        <v>33</v>
      </c>
      <c r="AX138" s="15" t="s">
        <v>79</v>
      </c>
      <c r="AY138" s="256" t="s">
        <v>140</v>
      </c>
    </row>
    <row r="139" s="2" customFormat="1" ht="21.75" customHeight="1">
      <c r="A139" s="39"/>
      <c r="B139" s="40"/>
      <c r="C139" s="205" t="s">
        <v>161</v>
      </c>
      <c r="D139" s="205" t="s">
        <v>142</v>
      </c>
      <c r="E139" s="206" t="s">
        <v>1340</v>
      </c>
      <c r="F139" s="207" t="s">
        <v>1341</v>
      </c>
      <c r="G139" s="208" t="s">
        <v>145</v>
      </c>
      <c r="H139" s="209">
        <v>64.799999999999997</v>
      </c>
      <c r="I139" s="210"/>
      <c r="J139" s="211">
        <f>ROUND(I139*H139,2)</f>
        <v>0</v>
      </c>
      <c r="K139" s="207" t="s">
        <v>146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0.040000000000000001</v>
      </c>
      <c r="R139" s="214">
        <f>Q139*H139</f>
        <v>2.5920000000000001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147</v>
      </c>
      <c r="AT139" s="216" t="s">
        <v>142</v>
      </c>
      <c r="AU139" s="216" t="s">
        <v>148</v>
      </c>
      <c r="AY139" s="18" t="s">
        <v>140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148</v>
      </c>
      <c r="BK139" s="217">
        <f>ROUND(I139*H139,2)</f>
        <v>0</v>
      </c>
      <c r="BL139" s="18" t="s">
        <v>147</v>
      </c>
      <c r="BM139" s="216" t="s">
        <v>1342</v>
      </c>
    </row>
    <row r="140" s="2" customFormat="1">
      <c r="A140" s="39"/>
      <c r="B140" s="40"/>
      <c r="C140" s="41"/>
      <c r="D140" s="218" t="s">
        <v>150</v>
      </c>
      <c r="E140" s="41"/>
      <c r="F140" s="219" t="s">
        <v>1343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150</v>
      </c>
      <c r="AU140" s="18" t="s">
        <v>148</v>
      </c>
    </row>
    <row r="141" s="2" customFormat="1">
      <c r="A141" s="39"/>
      <c r="B141" s="40"/>
      <c r="C141" s="41"/>
      <c r="D141" s="223" t="s">
        <v>152</v>
      </c>
      <c r="E141" s="41"/>
      <c r="F141" s="224" t="s">
        <v>1344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152</v>
      </c>
      <c r="AU141" s="18" t="s">
        <v>148</v>
      </c>
    </row>
    <row r="142" s="14" customFormat="1">
      <c r="A142" s="14"/>
      <c r="B142" s="236"/>
      <c r="C142" s="237"/>
      <c r="D142" s="218" t="s">
        <v>154</v>
      </c>
      <c r="E142" s="238" t="s">
        <v>19</v>
      </c>
      <c r="F142" s="239" t="s">
        <v>1345</v>
      </c>
      <c r="G142" s="237"/>
      <c r="H142" s="238" t="s">
        <v>19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154</v>
      </c>
      <c r="AU142" s="245" t="s">
        <v>148</v>
      </c>
      <c r="AV142" s="14" t="s">
        <v>79</v>
      </c>
      <c r="AW142" s="14" t="s">
        <v>33</v>
      </c>
      <c r="AX142" s="14" t="s">
        <v>71</v>
      </c>
      <c r="AY142" s="245" t="s">
        <v>140</v>
      </c>
    </row>
    <row r="143" s="13" customFormat="1">
      <c r="A143" s="13"/>
      <c r="B143" s="225"/>
      <c r="C143" s="226"/>
      <c r="D143" s="218" t="s">
        <v>154</v>
      </c>
      <c r="E143" s="227" t="s">
        <v>19</v>
      </c>
      <c r="F143" s="228" t="s">
        <v>1346</v>
      </c>
      <c r="G143" s="226"/>
      <c r="H143" s="229">
        <v>64.799999999999997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154</v>
      </c>
      <c r="AU143" s="235" t="s">
        <v>148</v>
      </c>
      <c r="AV143" s="13" t="s">
        <v>148</v>
      </c>
      <c r="AW143" s="13" t="s">
        <v>33</v>
      </c>
      <c r="AX143" s="13" t="s">
        <v>79</v>
      </c>
      <c r="AY143" s="235" t="s">
        <v>140</v>
      </c>
    </row>
    <row r="144" s="2" customFormat="1" ht="24.15" customHeight="1">
      <c r="A144" s="39"/>
      <c r="B144" s="40"/>
      <c r="C144" s="205" t="s">
        <v>104</v>
      </c>
      <c r="D144" s="205" t="s">
        <v>142</v>
      </c>
      <c r="E144" s="206" t="s">
        <v>1347</v>
      </c>
      <c r="F144" s="207" t="s">
        <v>1348</v>
      </c>
      <c r="G144" s="208" t="s">
        <v>390</v>
      </c>
      <c r="H144" s="209">
        <v>8</v>
      </c>
      <c r="I144" s="210"/>
      <c r="J144" s="211">
        <f>ROUND(I144*H144,2)</f>
        <v>0</v>
      </c>
      <c r="K144" s="207" t="s">
        <v>146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0.1575</v>
      </c>
      <c r="R144" s="214">
        <f>Q144*H144</f>
        <v>1.26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147</v>
      </c>
      <c r="AT144" s="216" t="s">
        <v>142</v>
      </c>
      <c r="AU144" s="216" t="s">
        <v>148</v>
      </c>
      <c r="AY144" s="18" t="s">
        <v>140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148</v>
      </c>
      <c r="BK144" s="217">
        <f>ROUND(I144*H144,2)</f>
        <v>0</v>
      </c>
      <c r="BL144" s="18" t="s">
        <v>147</v>
      </c>
      <c r="BM144" s="216" t="s">
        <v>1349</v>
      </c>
    </row>
    <row r="145" s="2" customFormat="1">
      <c r="A145" s="39"/>
      <c r="B145" s="40"/>
      <c r="C145" s="41"/>
      <c r="D145" s="218" t="s">
        <v>150</v>
      </c>
      <c r="E145" s="41"/>
      <c r="F145" s="219" t="s">
        <v>1350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150</v>
      </c>
      <c r="AU145" s="18" t="s">
        <v>148</v>
      </c>
    </row>
    <row r="146" s="2" customFormat="1">
      <c r="A146" s="39"/>
      <c r="B146" s="40"/>
      <c r="C146" s="41"/>
      <c r="D146" s="223" t="s">
        <v>152</v>
      </c>
      <c r="E146" s="41"/>
      <c r="F146" s="224" t="s">
        <v>1351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152</v>
      </c>
      <c r="AU146" s="18" t="s">
        <v>148</v>
      </c>
    </row>
    <row r="147" s="14" customFormat="1">
      <c r="A147" s="14"/>
      <c r="B147" s="236"/>
      <c r="C147" s="237"/>
      <c r="D147" s="218" t="s">
        <v>154</v>
      </c>
      <c r="E147" s="238" t="s">
        <v>19</v>
      </c>
      <c r="F147" s="239" t="s">
        <v>1304</v>
      </c>
      <c r="G147" s="237"/>
      <c r="H147" s="238" t="s">
        <v>19</v>
      </c>
      <c r="I147" s="240"/>
      <c r="J147" s="237"/>
      <c r="K147" s="237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154</v>
      </c>
      <c r="AU147" s="245" t="s">
        <v>148</v>
      </c>
      <c r="AV147" s="14" t="s">
        <v>79</v>
      </c>
      <c r="AW147" s="14" t="s">
        <v>33</v>
      </c>
      <c r="AX147" s="14" t="s">
        <v>71</v>
      </c>
      <c r="AY147" s="245" t="s">
        <v>140</v>
      </c>
    </row>
    <row r="148" s="13" customFormat="1">
      <c r="A148" s="13"/>
      <c r="B148" s="225"/>
      <c r="C148" s="226"/>
      <c r="D148" s="218" t="s">
        <v>154</v>
      </c>
      <c r="E148" s="227" t="s">
        <v>19</v>
      </c>
      <c r="F148" s="228" t="s">
        <v>1352</v>
      </c>
      <c r="G148" s="226"/>
      <c r="H148" s="229">
        <v>8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154</v>
      </c>
      <c r="AU148" s="235" t="s">
        <v>148</v>
      </c>
      <c r="AV148" s="13" t="s">
        <v>148</v>
      </c>
      <c r="AW148" s="13" t="s">
        <v>33</v>
      </c>
      <c r="AX148" s="13" t="s">
        <v>79</v>
      </c>
      <c r="AY148" s="235" t="s">
        <v>140</v>
      </c>
    </row>
    <row r="149" s="2" customFormat="1" ht="33" customHeight="1">
      <c r="A149" s="39"/>
      <c r="B149" s="40"/>
      <c r="C149" s="205" t="s">
        <v>236</v>
      </c>
      <c r="D149" s="205" t="s">
        <v>142</v>
      </c>
      <c r="E149" s="206" t="s">
        <v>1353</v>
      </c>
      <c r="F149" s="207" t="s">
        <v>1354</v>
      </c>
      <c r="G149" s="208" t="s">
        <v>166</v>
      </c>
      <c r="H149" s="209">
        <v>2.9199999999999999</v>
      </c>
      <c r="I149" s="210"/>
      <c r="J149" s="211">
        <f>ROUND(I149*H149,2)</f>
        <v>0</v>
      </c>
      <c r="K149" s="207" t="s">
        <v>146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2.2563399999999998</v>
      </c>
      <c r="R149" s="214">
        <f>Q149*H149</f>
        <v>6.5885127999999993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147</v>
      </c>
      <c r="AT149" s="216" t="s">
        <v>142</v>
      </c>
      <c r="AU149" s="216" t="s">
        <v>148</v>
      </c>
      <c r="AY149" s="18" t="s">
        <v>140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148</v>
      </c>
      <c r="BK149" s="217">
        <f>ROUND(I149*H149,2)</f>
        <v>0</v>
      </c>
      <c r="BL149" s="18" t="s">
        <v>147</v>
      </c>
      <c r="BM149" s="216" t="s">
        <v>1355</v>
      </c>
    </row>
    <row r="150" s="2" customFormat="1">
      <c r="A150" s="39"/>
      <c r="B150" s="40"/>
      <c r="C150" s="41"/>
      <c r="D150" s="218" t="s">
        <v>150</v>
      </c>
      <c r="E150" s="41"/>
      <c r="F150" s="219" t="s">
        <v>1356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150</v>
      </c>
      <c r="AU150" s="18" t="s">
        <v>148</v>
      </c>
    </row>
    <row r="151" s="2" customFormat="1">
      <c r="A151" s="39"/>
      <c r="B151" s="40"/>
      <c r="C151" s="41"/>
      <c r="D151" s="223" t="s">
        <v>152</v>
      </c>
      <c r="E151" s="41"/>
      <c r="F151" s="224" t="s">
        <v>1357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152</v>
      </c>
      <c r="AU151" s="18" t="s">
        <v>148</v>
      </c>
    </row>
    <row r="152" s="14" customFormat="1">
      <c r="A152" s="14"/>
      <c r="B152" s="236"/>
      <c r="C152" s="237"/>
      <c r="D152" s="218" t="s">
        <v>154</v>
      </c>
      <c r="E152" s="238" t="s">
        <v>19</v>
      </c>
      <c r="F152" s="239" t="s">
        <v>1358</v>
      </c>
      <c r="G152" s="237"/>
      <c r="H152" s="238" t="s">
        <v>19</v>
      </c>
      <c r="I152" s="240"/>
      <c r="J152" s="237"/>
      <c r="K152" s="237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154</v>
      </c>
      <c r="AU152" s="245" t="s">
        <v>148</v>
      </c>
      <c r="AV152" s="14" t="s">
        <v>79</v>
      </c>
      <c r="AW152" s="14" t="s">
        <v>33</v>
      </c>
      <c r="AX152" s="14" t="s">
        <v>71</v>
      </c>
      <c r="AY152" s="245" t="s">
        <v>140</v>
      </c>
    </row>
    <row r="153" s="13" customFormat="1">
      <c r="A153" s="13"/>
      <c r="B153" s="225"/>
      <c r="C153" s="226"/>
      <c r="D153" s="218" t="s">
        <v>154</v>
      </c>
      <c r="E153" s="227" t="s">
        <v>19</v>
      </c>
      <c r="F153" s="228" t="s">
        <v>1359</v>
      </c>
      <c r="G153" s="226"/>
      <c r="H153" s="229">
        <v>2.9199999999999999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154</v>
      </c>
      <c r="AU153" s="235" t="s">
        <v>148</v>
      </c>
      <c r="AV153" s="13" t="s">
        <v>148</v>
      </c>
      <c r="AW153" s="13" t="s">
        <v>33</v>
      </c>
      <c r="AX153" s="13" t="s">
        <v>79</v>
      </c>
      <c r="AY153" s="235" t="s">
        <v>140</v>
      </c>
    </row>
    <row r="154" s="2" customFormat="1" ht="24.15" customHeight="1">
      <c r="A154" s="39"/>
      <c r="B154" s="40"/>
      <c r="C154" s="205" t="s">
        <v>246</v>
      </c>
      <c r="D154" s="205" t="s">
        <v>142</v>
      </c>
      <c r="E154" s="206" t="s">
        <v>1360</v>
      </c>
      <c r="F154" s="207" t="s">
        <v>1361</v>
      </c>
      <c r="G154" s="208" t="s">
        <v>166</v>
      </c>
      <c r="H154" s="209">
        <v>2.9199999999999999</v>
      </c>
      <c r="I154" s="210"/>
      <c r="J154" s="211">
        <f>ROUND(I154*H154,2)</f>
        <v>0</v>
      </c>
      <c r="K154" s="207" t="s">
        <v>146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147</v>
      </c>
      <c r="AT154" s="216" t="s">
        <v>142</v>
      </c>
      <c r="AU154" s="216" t="s">
        <v>148</v>
      </c>
      <c r="AY154" s="18" t="s">
        <v>140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148</v>
      </c>
      <c r="BK154" s="217">
        <f>ROUND(I154*H154,2)</f>
        <v>0</v>
      </c>
      <c r="BL154" s="18" t="s">
        <v>147</v>
      </c>
      <c r="BM154" s="216" t="s">
        <v>1362</v>
      </c>
    </row>
    <row r="155" s="2" customFormat="1">
      <c r="A155" s="39"/>
      <c r="B155" s="40"/>
      <c r="C155" s="41"/>
      <c r="D155" s="218" t="s">
        <v>150</v>
      </c>
      <c r="E155" s="41"/>
      <c r="F155" s="219" t="s">
        <v>1363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150</v>
      </c>
      <c r="AU155" s="18" t="s">
        <v>148</v>
      </c>
    </row>
    <row r="156" s="2" customFormat="1">
      <c r="A156" s="39"/>
      <c r="B156" s="40"/>
      <c r="C156" s="41"/>
      <c r="D156" s="223" t="s">
        <v>152</v>
      </c>
      <c r="E156" s="41"/>
      <c r="F156" s="224" t="s">
        <v>1364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152</v>
      </c>
      <c r="AU156" s="18" t="s">
        <v>148</v>
      </c>
    </row>
    <row r="157" s="2" customFormat="1" ht="24.15" customHeight="1">
      <c r="A157" s="39"/>
      <c r="B157" s="40"/>
      <c r="C157" s="205" t="s">
        <v>254</v>
      </c>
      <c r="D157" s="205" t="s">
        <v>142</v>
      </c>
      <c r="E157" s="206" t="s">
        <v>1365</v>
      </c>
      <c r="F157" s="207" t="s">
        <v>1366</v>
      </c>
      <c r="G157" s="208" t="s">
        <v>166</v>
      </c>
      <c r="H157" s="209">
        <v>2.9199999999999999</v>
      </c>
      <c r="I157" s="210"/>
      <c r="J157" s="211">
        <f>ROUND(I157*H157,2)</f>
        <v>0</v>
      </c>
      <c r="K157" s="207" t="s">
        <v>146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147</v>
      </c>
      <c r="AT157" s="216" t="s">
        <v>142</v>
      </c>
      <c r="AU157" s="216" t="s">
        <v>148</v>
      </c>
      <c r="AY157" s="18" t="s">
        <v>140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148</v>
      </c>
      <c r="BK157" s="217">
        <f>ROUND(I157*H157,2)</f>
        <v>0</v>
      </c>
      <c r="BL157" s="18" t="s">
        <v>147</v>
      </c>
      <c r="BM157" s="216" t="s">
        <v>1367</v>
      </c>
    </row>
    <row r="158" s="2" customFormat="1">
      <c r="A158" s="39"/>
      <c r="B158" s="40"/>
      <c r="C158" s="41"/>
      <c r="D158" s="218" t="s">
        <v>150</v>
      </c>
      <c r="E158" s="41"/>
      <c r="F158" s="219" t="s">
        <v>1368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150</v>
      </c>
      <c r="AU158" s="18" t="s">
        <v>148</v>
      </c>
    </row>
    <row r="159" s="2" customFormat="1">
      <c r="A159" s="39"/>
      <c r="B159" s="40"/>
      <c r="C159" s="41"/>
      <c r="D159" s="223" t="s">
        <v>152</v>
      </c>
      <c r="E159" s="41"/>
      <c r="F159" s="224" t="s">
        <v>1369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152</v>
      </c>
      <c r="AU159" s="18" t="s">
        <v>148</v>
      </c>
    </row>
    <row r="160" s="2" customFormat="1" ht="16.5" customHeight="1">
      <c r="A160" s="39"/>
      <c r="B160" s="40"/>
      <c r="C160" s="205" t="s">
        <v>261</v>
      </c>
      <c r="D160" s="205" t="s">
        <v>142</v>
      </c>
      <c r="E160" s="206" t="s">
        <v>1370</v>
      </c>
      <c r="F160" s="207" t="s">
        <v>1371</v>
      </c>
      <c r="G160" s="208" t="s">
        <v>295</v>
      </c>
      <c r="H160" s="209">
        <v>0.29199999999999998</v>
      </c>
      <c r="I160" s="210"/>
      <c r="J160" s="211">
        <f>ROUND(I160*H160,2)</f>
        <v>0</v>
      </c>
      <c r="K160" s="207" t="s">
        <v>146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1.06277</v>
      </c>
      <c r="R160" s="214">
        <f>Q160*H160</f>
        <v>0.31032883999999999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147</v>
      </c>
      <c r="AT160" s="216" t="s">
        <v>142</v>
      </c>
      <c r="AU160" s="216" t="s">
        <v>148</v>
      </c>
      <c r="AY160" s="18" t="s">
        <v>140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148</v>
      </c>
      <c r="BK160" s="217">
        <f>ROUND(I160*H160,2)</f>
        <v>0</v>
      </c>
      <c r="BL160" s="18" t="s">
        <v>147</v>
      </c>
      <c r="BM160" s="216" t="s">
        <v>1372</v>
      </c>
    </row>
    <row r="161" s="2" customFormat="1">
      <c r="A161" s="39"/>
      <c r="B161" s="40"/>
      <c r="C161" s="41"/>
      <c r="D161" s="218" t="s">
        <v>150</v>
      </c>
      <c r="E161" s="41"/>
      <c r="F161" s="219" t="s">
        <v>1373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150</v>
      </c>
      <c r="AU161" s="18" t="s">
        <v>148</v>
      </c>
    </row>
    <row r="162" s="2" customFormat="1">
      <c r="A162" s="39"/>
      <c r="B162" s="40"/>
      <c r="C162" s="41"/>
      <c r="D162" s="223" t="s">
        <v>152</v>
      </c>
      <c r="E162" s="41"/>
      <c r="F162" s="224" t="s">
        <v>1374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152</v>
      </c>
      <c r="AU162" s="18" t="s">
        <v>148</v>
      </c>
    </row>
    <row r="163" s="14" customFormat="1">
      <c r="A163" s="14"/>
      <c r="B163" s="236"/>
      <c r="C163" s="237"/>
      <c r="D163" s="218" t="s">
        <v>154</v>
      </c>
      <c r="E163" s="238" t="s">
        <v>19</v>
      </c>
      <c r="F163" s="239" t="s">
        <v>1358</v>
      </c>
      <c r="G163" s="237"/>
      <c r="H163" s="238" t="s">
        <v>19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154</v>
      </c>
      <c r="AU163" s="245" t="s">
        <v>148</v>
      </c>
      <c r="AV163" s="14" t="s">
        <v>79</v>
      </c>
      <c r="AW163" s="14" t="s">
        <v>33</v>
      </c>
      <c r="AX163" s="14" t="s">
        <v>71</v>
      </c>
      <c r="AY163" s="245" t="s">
        <v>140</v>
      </c>
    </row>
    <row r="164" s="13" customFormat="1">
      <c r="A164" s="13"/>
      <c r="B164" s="225"/>
      <c r="C164" s="226"/>
      <c r="D164" s="218" t="s">
        <v>154</v>
      </c>
      <c r="E164" s="227" t="s">
        <v>19</v>
      </c>
      <c r="F164" s="228" t="s">
        <v>1375</v>
      </c>
      <c r="G164" s="226"/>
      <c r="H164" s="229">
        <v>0.29199999999999998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154</v>
      </c>
      <c r="AU164" s="235" t="s">
        <v>148</v>
      </c>
      <c r="AV164" s="13" t="s">
        <v>148</v>
      </c>
      <c r="AW164" s="13" t="s">
        <v>33</v>
      </c>
      <c r="AX164" s="13" t="s">
        <v>79</v>
      </c>
      <c r="AY164" s="235" t="s">
        <v>140</v>
      </c>
    </row>
    <row r="165" s="12" customFormat="1" ht="22.8" customHeight="1">
      <c r="A165" s="12"/>
      <c r="B165" s="189"/>
      <c r="C165" s="190"/>
      <c r="D165" s="191" t="s">
        <v>70</v>
      </c>
      <c r="E165" s="203" t="s">
        <v>161</v>
      </c>
      <c r="F165" s="203" t="s">
        <v>162</v>
      </c>
      <c r="G165" s="190"/>
      <c r="H165" s="190"/>
      <c r="I165" s="193"/>
      <c r="J165" s="204">
        <f>BK165</f>
        <v>0</v>
      </c>
      <c r="K165" s="190"/>
      <c r="L165" s="195"/>
      <c r="M165" s="196"/>
      <c r="N165" s="197"/>
      <c r="O165" s="197"/>
      <c r="P165" s="198">
        <f>SUM(P166:P244)</f>
        <v>0</v>
      </c>
      <c r="Q165" s="197"/>
      <c r="R165" s="198">
        <f>SUM(R166:R244)</f>
        <v>1.0320199999999999</v>
      </c>
      <c r="S165" s="197"/>
      <c r="T165" s="199">
        <f>SUM(T166:T244)</f>
        <v>135.54112000000001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0" t="s">
        <v>79</v>
      </c>
      <c r="AT165" s="201" t="s">
        <v>70</v>
      </c>
      <c r="AU165" s="201" t="s">
        <v>79</v>
      </c>
      <c r="AY165" s="200" t="s">
        <v>140</v>
      </c>
      <c r="BK165" s="202">
        <f>SUM(BK166:BK244)</f>
        <v>0</v>
      </c>
    </row>
    <row r="166" s="2" customFormat="1" ht="33" customHeight="1">
      <c r="A166" s="39"/>
      <c r="B166" s="40"/>
      <c r="C166" s="205" t="s">
        <v>8</v>
      </c>
      <c r="D166" s="205" t="s">
        <v>142</v>
      </c>
      <c r="E166" s="206" t="s">
        <v>1376</v>
      </c>
      <c r="F166" s="207" t="s">
        <v>1377</v>
      </c>
      <c r="G166" s="208" t="s">
        <v>145</v>
      </c>
      <c r="H166" s="209">
        <v>300</v>
      </c>
      <c r="I166" s="210"/>
      <c r="J166" s="211">
        <f>ROUND(I166*H166,2)</f>
        <v>0</v>
      </c>
      <c r="K166" s="207" t="s">
        <v>146</v>
      </c>
      <c r="L166" s="45"/>
      <c r="M166" s="212" t="s">
        <v>19</v>
      </c>
      <c r="N166" s="213" t="s">
        <v>43</v>
      </c>
      <c r="O166" s="85"/>
      <c r="P166" s="214">
        <f>O166*H166</f>
        <v>0</v>
      </c>
      <c r="Q166" s="214">
        <v>0.00012999999999999999</v>
      </c>
      <c r="R166" s="214">
        <f>Q166*H166</f>
        <v>0.039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147</v>
      </c>
      <c r="AT166" s="216" t="s">
        <v>142</v>
      </c>
      <c r="AU166" s="216" t="s">
        <v>148</v>
      </c>
      <c r="AY166" s="18" t="s">
        <v>140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148</v>
      </c>
      <c r="BK166" s="217">
        <f>ROUND(I166*H166,2)</f>
        <v>0</v>
      </c>
      <c r="BL166" s="18" t="s">
        <v>147</v>
      </c>
      <c r="BM166" s="216" t="s">
        <v>1378</v>
      </c>
    </row>
    <row r="167" s="2" customFormat="1">
      <c r="A167" s="39"/>
      <c r="B167" s="40"/>
      <c r="C167" s="41"/>
      <c r="D167" s="218" t="s">
        <v>150</v>
      </c>
      <c r="E167" s="41"/>
      <c r="F167" s="219" t="s">
        <v>1379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150</v>
      </c>
      <c r="AU167" s="18" t="s">
        <v>148</v>
      </c>
    </row>
    <row r="168" s="2" customFormat="1">
      <c r="A168" s="39"/>
      <c r="B168" s="40"/>
      <c r="C168" s="41"/>
      <c r="D168" s="223" t="s">
        <v>152</v>
      </c>
      <c r="E168" s="41"/>
      <c r="F168" s="224" t="s">
        <v>1380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152</v>
      </c>
      <c r="AU168" s="18" t="s">
        <v>148</v>
      </c>
    </row>
    <row r="169" s="2" customFormat="1" ht="24.15" customHeight="1">
      <c r="A169" s="39"/>
      <c r="B169" s="40"/>
      <c r="C169" s="205" t="s">
        <v>276</v>
      </c>
      <c r="D169" s="205" t="s">
        <v>142</v>
      </c>
      <c r="E169" s="206" t="s">
        <v>645</v>
      </c>
      <c r="F169" s="207" t="s">
        <v>646</v>
      </c>
      <c r="G169" s="208" t="s">
        <v>145</v>
      </c>
      <c r="H169" s="209">
        <v>300</v>
      </c>
      <c r="I169" s="210"/>
      <c r="J169" s="211">
        <f>ROUND(I169*H169,2)</f>
        <v>0</v>
      </c>
      <c r="K169" s="207" t="s">
        <v>146</v>
      </c>
      <c r="L169" s="45"/>
      <c r="M169" s="212" t="s">
        <v>19</v>
      </c>
      <c r="N169" s="213" t="s">
        <v>43</v>
      </c>
      <c r="O169" s="85"/>
      <c r="P169" s="214">
        <f>O169*H169</f>
        <v>0</v>
      </c>
      <c r="Q169" s="214">
        <v>4.0000000000000003E-05</v>
      </c>
      <c r="R169" s="214">
        <f>Q169*H169</f>
        <v>0.012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147</v>
      </c>
      <c r="AT169" s="216" t="s">
        <v>142</v>
      </c>
      <c r="AU169" s="216" t="s">
        <v>148</v>
      </c>
      <c r="AY169" s="18" t="s">
        <v>140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148</v>
      </c>
      <c r="BK169" s="217">
        <f>ROUND(I169*H169,2)</f>
        <v>0</v>
      </c>
      <c r="BL169" s="18" t="s">
        <v>147</v>
      </c>
      <c r="BM169" s="216" t="s">
        <v>1381</v>
      </c>
    </row>
    <row r="170" s="2" customFormat="1">
      <c r="A170" s="39"/>
      <c r="B170" s="40"/>
      <c r="C170" s="41"/>
      <c r="D170" s="218" t="s">
        <v>150</v>
      </c>
      <c r="E170" s="41"/>
      <c r="F170" s="219" t="s">
        <v>648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150</v>
      </c>
      <c r="AU170" s="18" t="s">
        <v>148</v>
      </c>
    </row>
    <row r="171" s="2" customFormat="1">
      <c r="A171" s="39"/>
      <c r="B171" s="40"/>
      <c r="C171" s="41"/>
      <c r="D171" s="223" t="s">
        <v>152</v>
      </c>
      <c r="E171" s="41"/>
      <c r="F171" s="224" t="s">
        <v>649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152</v>
      </c>
      <c r="AU171" s="18" t="s">
        <v>148</v>
      </c>
    </row>
    <row r="172" s="14" customFormat="1">
      <c r="A172" s="14"/>
      <c r="B172" s="236"/>
      <c r="C172" s="237"/>
      <c r="D172" s="218" t="s">
        <v>154</v>
      </c>
      <c r="E172" s="238" t="s">
        <v>19</v>
      </c>
      <c r="F172" s="239" t="s">
        <v>349</v>
      </c>
      <c r="G172" s="237"/>
      <c r="H172" s="238" t="s">
        <v>19</v>
      </c>
      <c r="I172" s="240"/>
      <c r="J172" s="237"/>
      <c r="K172" s="237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154</v>
      </c>
      <c r="AU172" s="245" t="s">
        <v>148</v>
      </c>
      <c r="AV172" s="14" t="s">
        <v>79</v>
      </c>
      <c r="AW172" s="14" t="s">
        <v>33</v>
      </c>
      <c r="AX172" s="14" t="s">
        <v>71</v>
      </c>
      <c r="AY172" s="245" t="s">
        <v>140</v>
      </c>
    </row>
    <row r="173" s="13" customFormat="1">
      <c r="A173" s="13"/>
      <c r="B173" s="225"/>
      <c r="C173" s="226"/>
      <c r="D173" s="218" t="s">
        <v>154</v>
      </c>
      <c r="E173" s="227" t="s">
        <v>19</v>
      </c>
      <c r="F173" s="228" t="s">
        <v>1322</v>
      </c>
      <c r="G173" s="226"/>
      <c r="H173" s="229">
        <v>300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154</v>
      </c>
      <c r="AU173" s="235" t="s">
        <v>148</v>
      </c>
      <c r="AV173" s="13" t="s">
        <v>148</v>
      </c>
      <c r="AW173" s="13" t="s">
        <v>33</v>
      </c>
      <c r="AX173" s="13" t="s">
        <v>79</v>
      </c>
      <c r="AY173" s="235" t="s">
        <v>140</v>
      </c>
    </row>
    <row r="174" s="2" customFormat="1" ht="33" customHeight="1">
      <c r="A174" s="39"/>
      <c r="B174" s="40"/>
      <c r="C174" s="205" t="s">
        <v>283</v>
      </c>
      <c r="D174" s="205" t="s">
        <v>142</v>
      </c>
      <c r="E174" s="206" t="s">
        <v>1382</v>
      </c>
      <c r="F174" s="207" t="s">
        <v>1383</v>
      </c>
      <c r="G174" s="208" t="s">
        <v>1384</v>
      </c>
      <c r="H174" s="209">
        <v>4</v>
      </c>
      <c r="I174" s="210"/>
      <c r="J174" s="211">
        <f>ROUND(I174*H174,2)</f>
        <v>0</v>
      </c>
      <c r="K174" s="207" t="s">
        <v>146</v>
      </c>
      <c r="L174" s="45"/>
      <c r="M174" s="212" t="s">
        <v>19</v>
      </c>
      <c r="N174" s="213" t="s">
        <v>43</v>
      </c>
      <c r="O174" s="85"/>
      <c r="P174" s="214">
        <f>O174*H174</f>
        <v>0</v>
      </c>
      <c r="Q174" s="214">
        <v>0.22417999999999999</v>
      </c>
      <c r="R174" s="214">
        <f>Q174*H174</f>
        <v>0.89671999999999996</v>
      </c>
      <c r="S174" s="214">
        <v>0.17299999999999999</v>
      </c>
      <c r="T174" s="215">
        <f>S174*H174</f>
        <v>0.69199999999999995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147</v>
      </c>
      <c r="AT174" s="216" t="s">
        <v>142</v>
      </c>
      <c r="AU174" s="216" t="s">
        <v>148</v>
      </c>
      <c r="AY174" s="18" t="s">
        <v>140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148</v>
      </c>
      <c r="BK174" s="217">
        <f>ROUND(I174*H174,2)</f>
        <v>0</v>
      </c>
      <c r="BL174" s="18" t="s">
        <v>147</v>
      </c>
      <c r="BM174" s="216" t="s">
        <v>1385</v>
      </c>
    </row>
    <row r="175" s="2" customFormat="1">
      <c r="A175" s="39"/>
      <c r="B175" s="40"/>
      <c r="C175" s="41"/>
      <c r="D175" s="218" t="s">
        <v>150</v>
      </c>
      <c r="E175" s="41"/>
      <c r="F175" s="219" t="s">
        <v>1386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150</v>
      </c>
      <c r="AU175" s="18" t="s">
        <v>148</v>
      </c>
    </row>
    <row r="176" s="2" customFormat="1">
      <c r="A176" s="39"/>
      <c r="B176" s="40"/>
      <c r="C176" s="41"/>
      <c r="D176" s="223" t="s">
        <v>152</v>
      </c>
      <c r="E176" s="41"/>
      <c r="F176" s="224" t="s">
        <v>1387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152</v>
      </c>
      <c r="AU176" s="18" t="s">
        <v>148</v>
      </c>
    </row>
    <row r="177" s="2" customFormat="1" ht="37.8" customHeight="1">
      <c r="A177" s="39"/>
      <c r="B177" s="40"/>
      <c r="C177" s="205" t="s">
        <v>292</v>
      </c>
      <c r="D177" s="205" t="s">
        <v>142</v>
      </c>
      <c r="E177" s="206" t="s">
        <v>1388</v>
      </c>
      <c r="F177" s="207" t="s">
        <v>1389</v>
      </c>
      <c r="G177" s="208" t="s">
        <v>200</v>
      </c>
      <c r="H177" s="209">
        <v>30</v>
      </c>
      <c r="I177" s="210"/>
      <c r="J177" s="211">
        <f>ROUND(I177*H177,2)</f>
        <v>0</v>
      </c>
      <c r="K177" s="207" t="s">
        <v>146</v>
      </c>
      <c r="L177" s="45"/>
      <c r="M177" s="212" t="s">
        <v>19</v>
      </c>
      <c r="N177" s="213" t="s">
        <v>43</v>
      </c>
      <c r="O177" s="85"/>
      <c r="P177" s="214">
        <f>O177*H177</f>
        <v>0</v>
      </c>
      <c r="Q177" s="214">
        <v>0.00281</v>
      </c>
      <c r="R177" s="214">
        <f>Q177*H177</f>
        <v>0.0843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147</v>
      </c>
      <c r="AT177" s="216" t="s">
        <v>142</v>
      </c>
      <c r="AU177" s="216" t="s">
        <v>148</v>
      </c>
      <c r="AY177" s="18" t="s">
        <v>140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148</v>
      </c>
      <c r="BK177" s="217">
        <f>ROUND(I177*H177,2)</f>
        <v>0</v>
      </c>
      <c r="BL177" s="18" t="s">
        <v>147</v>
      </c>
      <c r="BM177" s="216" t="s">
        <v>1390</v>
      </c>
    </row>
    <row r="178" s="2" customFormat="1">
      <c r="A178" s="39"/>
      <c r="B178" s="40"/>
      <c r="C178" s="41"/>
      <c r="D178" s="218" t="s">
        <v>150</v>
      </c>
      <c r="E178" s="41"/>
      <c r="F178" s="219" t="s">
        <v>1391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150</v>
      </c>
      <c r="AU178" s="18" t="s">
        <v>148</v>
      </c>
    </row>
    <row r="179" s="2" customFormat="1">
      <c r="A179" s="39"/>
      <c r="B179" s="40"/>
      <c r="C179" s="41"/>
      <c r="D179" s="223" t="s">
        <v>152</v>
      </c>
      <c r="E179" s="41"/>
      <c r="F179" s="224" t="s">
        <v>1392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152</v>
      </c>
      <c r="AU179" s="18" t="s">
        <v>148</v>
      </c>
    </row>
    <row r="180" s="14" customFormat="1">
      <c r="A180" s="14"/>
      <c r="B180" s="236"/>
      <c r="C180" s="237"/>
      <c r="D180" s="218" t="s">
        <v>154</v>
      </c>
      <c r="E180" s="238" t="s">
        <v>19</v>
      </c>
      <c r="F180" s="239" t="s">
        <v>1393</v>
      </c>
      <c r="G180" s="237"/>
      <c r="H180" s="238" t="s">
        <v>19</v>
      </c>
      <c r="I180" s="240"/>
      <c r="J180" s="237"/>
      <c r="K180" s="237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154</v>
      </c>
      <c r="AU180" s="245" t="s">
        <v>148</v>
      </c>
      <c r="AV180" s="14" t="s">
        <v>79</v>
      </c>
      <c r="AW180" s="14" t="s">
        <v>33</v>
      </c>
      <c r="AX180" s="14" t="s">
        <v>71</v>
      </c>
      <c r="AY180" s="245" t="s">
        <v>140</v>
      </c>
    </row>
    <row r="181" s="13" customFormat="1">
      <c r="A181" s="13"/>
      <c r="B181" s="225"/>
      <c r="C181" s="226"/>
      <c r="D181" s="218" t="s">
        <v>154</v>
      </c>
      <c r="E181" s="227" t="s">
        <v>19</v>
      </c>
      <c r="F181" s="228" t="s">
        <v>1394</v>
      </c>
      <c r="G181" s="226"/>
      <c r="H181" s="229">
        <v>18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154</v>
      </c>
      <c r="AU181" s="235" t="s">
        <v>148</v>
      </c>
      <c r="AV181" s="13" t="s">
        <v>148</v>
      </c>
      <c r="AW181" s="13" t="s">
        <v>33</v>
      </c>
      <c r="AX181" s="13" t="s">
        <v>71</v>
      </c>
      <c r="AY181" s="235" t="s">
        <v>140</v>
      </c>
    </row>
    <row r="182" s="14" customFormat="1">
      <c r="A182" s="14"/>
      <c r="B182" s="236"/>
      <c r="C182" s="237"/>
      <c r="D182" s="218" t="s">
        <v>154</v>
      </c>
      <c r="E182" s="238" t="s">
        <v>19</v>
      </c>
      <c r="F182" s="239" t="s">
        <v>1395</v>
      </c>
      <c r="G182" s="237"/>
      <c r="H182" s="238" t="s">
        <v>19</v>
      </c>
      <c r="I182" s="240"/>
      <c r="J182" s="237"/>
      <c r="K182" s="237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154</v>
      </c>
      <c r="AU182" s="245" t="s">
        <v>148</v>
      </c>
      <c r="AV182" s="14" t="s">
        <v>79</v>
      </c>
      <c r="AW182" s="14" t="s">
        <v>33</v>
      </c>
      <c r="AX182" s="14" t="s">
        <v>71</v>
      </c>
      <c r="AY182" s="245" t="s">
        <v>140</v>
      </c>
    </row>
    <row r="183" s="13" customFormat="1">
      <c r="A183" s="13"/>
      <c r="B183" s="225"/>
      <c r="C183" s="226"/>
      <c r="D183" s="218" t="s">
        <v>154</v>
      </c>
      <c r="E183" s="227" t="s">
        <v>19</v>
      </c>
      <c r="F183" s="228" t="s">
        <v>1396</v>
      </c>
      <c r="G183" s="226"/>
      <c r="H183" s="229">
        <v>12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154</v>
      </c>
      <c r="AU183" s="235" t="s">
        <v>148</v>
      </c>
      <c r="AV183" s="13" t="s">
        <v>148</v>
      </c>
      <c r="AW183" s="13" t="s">
        <v>33</v>
      </c>
      <c r="AX183" s="13" t="s">
        <v>71</v>
      </c>
      <c r="AY183" s="235" t="s">
        <v>140</v>
      </c>
    </row>
    <row r="184" s="15" customFormat="1">
      <c r="A184" s="15"/>
      <c r="B184" s="246"/>
      <c r="C184" s="247"/>
      <c r="D184" s="218" t="s">
        <v>154</v>
      </c>
      <c r="E184" s="248" t="s">
        <v>19</v>
      </c>
      <c r="F184" s="249" t="s">
        <v>180</v>
      </c>
      <c r="G184" s="247"/>
      <c r="H184" s="250">
        <v>30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6" t="s">
        <v>154</v>
      </c>
      <c r="AU184" s="256" t="s">
        <v>148</v>
      </c>
      <c r="AV184" s="15" t="s">
        <v>147</v>
      </c>
      <c r="AW184" s="15" t="s">
        <v>33</v>
      </c>
      <c r="AX184" s="15" t="s">
        <v>79</v>
      </c>
      <c r="AY184" s="256" t="s">
        <v>140</v>
      </c>
    </row>
    <row r="185" s="2" customFormat="1" ht="21.75" customHeight="1">
      <c r="A185" s="39"/>
      <c r="B185" s="40"/>
      <c r="C185" s="205" t="s">
        <v>299</v>
      </c>
      <c r="D185" s="205" t="s">
        <v>142</v>
      </c>
      <c r="E185" s="206" t="s">
        <v>1397</v>
      </c>
      <c r="F185" s="207" t="s">
        <v>1398</v>
      </c>
      <c r="G185" s="208" t="s">
        <v>145</v>
      </c>
      <c r="H185" s="209">
        <v>226.19999999999999</v>
      </c>
      <c r="I185" s="210"/>
      <c r="J185" s="211">
        <f>ROUND(I185*H185,2)</f>
        <v>0</v>
      </c>
      <c r="K185" s="207" t="s">
        <v>146</v>
      </c>
      <c r="L185" s="45"/>
      <c r="M185" s="212" t="s">
        <v>19</v>
      </c>
      <c r="N185" s="213" t="s">
        <v>43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0.11700000000000001</v>
      </c>
      <c r="T185" s="215">
        <f>S185*H185</f>
        <v>26.465399999999999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147</v>
      </c>
      <c r="AT185" s="216" t="s">
        <v>142</v>
      </c>
      <c r="AU185" s="216" t="s">
        <v>148</v>
      </c>
      <c r="AY185" s="18" t="s">
        <v>140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148</v>
      </c>
      <c r="BK185" s="217">
        <f>ROUND(I185*H185,2)</f>
        <v>0</v>
      </c>
      <c r="BL185" s="18" t="s">
        <v>147</v>
      </c>
      <c r="BM185" s="216" t="s">
        <v>1399</v>
      </c>
    </row>
    <row r="186" s="2" customFormat="1">
      <c r="A186" s="39"/>
      <c r="B186" s="40"/>
      <c r="C186" s="41"/>
      <c r="D186" s="218" t="s">
        <v>150</v>
      </c>
      <c r="E186" s="41"/>
      <c r="F186" s="219" t="s">
        <v>1400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150</v>
      </c>
      <c r="AU186" s="18" t="s">
        <v>148</v>
      </c>
    </row>
    <row r="187" s="2" customFormat="1">
      <c r="A187" s="39"/>
      <c r="B187" s="40"/>
      <c r="C187" s="41"/>
      <c r="D187" s="223" t="s">
        <v>152</v>
      </c>
      <c r="E187" s="41"/>
      <c r="F187" s="224" t="s">
        <v>1401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152</v>
      </c>
      <c r="AU187" s="18" t="s">
        <v>148</v>
      </c>
    </row>
    <row r="188" s="13" customFormat="1">
      <c r="A188" s="13"/>
      <c r="B188" s="225"/>
      <c r="C188" s="226"/>
      <c r="D188" s="218" t="s">
        <v>154</v>
      </c>
      <c r="E188" s="227" t="s">
        <v>19</v>
      </c>
      <c r="F188" s="228" t="s">
        <v>1402</v>
      </c>
      <c r="G188" s="226"/>
      <c r="H188" s="229">
        <v>95.120000000000005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154</v>
      </c>
      <c r="AU188" s="235" t="s">
        <v>148</v>
      </c>
      <c r="AV188" s="13" t="s">
        <v>148</v>
      </c>
      <c r="AW188" s="13" t="s">
        <v>33</v>
      </c>
      <c r="AX188" s="13" t="s">
        <v>71</v>
      </c>
      <c r="AY188" s="235" t="s">
        <v>140</v>
      </c>
    </row>
    <row r="189" s="13" customFormat="1">
      <c r="A189" s="13"/>
      <c r="B189" s="225"/>
      <c r="C189" s="226"/>
      <c r="D189" s="218" t="s">
        <v>154</v>
      </c>
      <c r="E189" s="227" t="s">
        <v>19</v>
      </c>
      <c r="F189" s="228" t="s">
        <v>1403</v>
      </c>
      <c r="G189" s="226"/>
      <c r="H189" s="229">
        <v>88.159999999999997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154</v>
      </c>
      <c r="AU189" s="235" t="s">
        <v>148</v>
      </c>
      <c r="AV189" s="13" t="s">
        <v>148</v>
      </c>
      <c r="AW189" s="13" t="s">
        <v>33</v>
      </c>
      <c r="AX189" s="13" t="s">
        <v>71</v>
      </c>
      <c r="AY189" s="235" t="s">
        <v>140</v>
      </c>
    </row>
    <row r="190" s="13" customFormat="1">
      <c r="A190" s="13"/>
      <c r="B190" s="225"/>
      <c r="C190" s="226"/>
      <c r="D190" s="218" t="s">
        <v>154</v>
      </c>
      <c r="E190" s="227" t="s">
        <v>19</v>
      </c>
      <c r="F190" s="228" t="s">
        <v>1404</v>
      </c>
      <c r="G190" s="226"/>
      <c r="H190" s="229">
        <v>42.920000000000002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154</v>
      </c>
      <c r="AU190" s="235" t="s">
        <v>148</v>
      </c>
      <c r="AV190" s="13" t="s">
        <v>148</v>
      </c>
      <c r="AW190" s="13" t="s">
        <v>33</v>
      </c>
      <c r="AX190" s="13" t="s">
        <v>71</v>
      </c>
      <c r="AY190" s="235" t="s">
        <v>140</v>
      </c>
    </row>
    <row r="191" s="15" customFormat="1">
      <c r="A191" s="15"/>
      <c r="B191" s="246"/>
      <c r="C191" s="247"/>
      <c r="D191" s="218" t="s">
        <v>154</v>
      </c>
      <c r="E191" s="248" t="s">
        <v>19</v>
      </c>
      <c r="F191" s="249" t="s">
        <v>180</v>
      </c>
      <c r="G191" s="247"/>
      <c r="H191" s="250">
        <v>226.19999999999999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6" t="s">
        <v>154</v>
      </c>
      <c r="AU191" s="256" t="s">
        <v>148</v>
      </c>
      <c r="AV191" s="15" t="s">
        <v>147</v>
      </c>
      <c r="AW191" s="15" t="s">
        <v>33</v>
      </c>
      <c r="AX191" s="15" t="s">
        <v>79</v>
      </c>
      <c r="AY191" s="256" t="s">
        <v>140</v>
      </c>
    </row>
    <row r="192" s="2" customFormat="1" ht="24.15" customHeight="1">
      <c r="A192" s="39"/>
      <c r="B192" s="40"/>
      <c r="C192" s="205" t="s">
        <v>305</v>
      </c>
      <c r="D192" s="205" t="s">
        <v>142</v>
      </c>
      <c r="E192" s="206" t="s">
        <v>190</v>
      </c>
      <c r="F192" s="207" t="s">
        <v>191</v>
      </c>
      <c r="G192" s="208" t="s">
        <v>145</v>
      </c>
      <c r="H192" s="209">
        <v>36</v>
      </c>
      <c r="I192" s="210"/>
      <c r="J192" s="211">
        <f>ROUND(I192*H192,2)</f>
        <v>0</v>
      </c>
      <c r="K192" s="207" t="s">
        <v>146</v>
      </c>
      <c r="L192" s="45"/>
      <c r="M192" s="212" t="s">
        <v>19</v>
      </c>
      <c r="N192" s="213" t="s">
        <v>43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0.057000000000000002</v>
      </c>
      <c r="T192" s="215">
        <f>S192*H192</f>
        <v>2.052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147</v>
      </c>
      <c r="AT192" s="216" t="s">
        <v>142</v>
      </c>
      <c r="AU192" s="216" t="s">
        <v>148</v>
      </c>
      <c r="AY192" s="18" t="s">
        <v>140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148</v>
      </c>
      <c r="BK192" s="217">
        <f>ROUND(I192*H192,2)</f>
        <v>0</v>
      </c>
      <c r="BL192" s="18" t="s">
        <v>147</v>
      </c>
      <c r="BM192" s="216" t="s">
        <v>1405</v>
      </c>
    </row>
    <row r="193" s="2" customFormat="1">
      <c r="A193" s="39"/>
      <c r="B193" s="40"/>
      <c r="C193" s="41"/>
      <c r="D193" s="218" t="s">
        <v>150</v>
      </c>
      <c r="E193" s="41"/>
      <c r="F193" s="219" t="s">
        <v>193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150</v>
      </c>
      <c r="AU193" s="18" t="s">
        <v>148</v>
      </c>
    </row>
    <row r="194" s="2" customFormat="1">
      <c r="A194" s="39"/>
      <c r="B194" s="40"/>
      <c r="C194" s="41"/>
      <c r="D194" s="223" t="s">
        <v>152</v>
      </c>
      <c r="E194" s="41"/>
      <c r="F194" s="224" t="s">
        <v>194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152</v>
      </c>
      <c r="AU194" s="18" t="s">
        <v>148</v>
      </c>
    </row>
    <row r="195" s="14" customFormat="1">
      <c r="A195" s="14"/>
      <c r="B195" s="236"/>
      <c r="C195" s="237"/>
      <c r="D195" s="218" t="s">
        <v>154</v>
      </c>
      <c r="E195" s="238" t="s">
        <v>19</v>
      </c>
      <c r="F195" s="239" t="s">
        <v>1406</v>
      </c>
      <c r="G195" s="237"/>
      <c r="H195" s="238" t="s">
        <v>19</v>
      </c>
      <c r="I195" s="240"/>
      <c r="J195" s="237"/>
      <c r="K195" s="237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154</v>
      </c>
      <c r="AU195" s="245" t="s">
        <v>148</v>
      </c>
      <c r="AV195" s="14" t="s">
        <v>79</v>
      </c>
      <c r="AW195" s="14" t="s">
        <v>33</v>
      </c>
      <c r="AX195" s="14" t="s">
        <v>71</v>
      </c>
      <c r="AY195" s="245" t="s">
        <v>140</v>
      </c>
    </row>
    <row r="196" s="13" customFormat="1">
      <c r="A196" s="13"/>
      <c r="B196" s="225"/>
      <c r="C196" s="226"/>
      <c r="D196" s="218" t="s">
        <v>154</v>
      </c>
      <c r="E196" s="227" t="s">
        <v>19</v>
      </c>
      <c r="F196" s="228" t="s">
        <v>1407</v>
      </c>
      <c r="G196" s="226"/>
      <c r="H196" s="229">
        <v>36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154</v>
      </c>
      <c r="AU196" s="235" t="s">
        <v>148</v>
      </c>
      <c r="AV196" s="13" t="s">
        <v>148</v>
      </c>
      <c r="AW196" s="13" t="s">
        <v>33</v>
      </c>
      <c r="AX196" s="13" t="s">
        <v>79</v>
      </c>
      <c r="AY196" s="235" t="s">
        <v>140</v>
      </c>
    </row>
    <row r="197" s="2" customFormat="1" ht="24.15" customHeight="1">
      <c r="A197" s="39"/>
      <c r="B197" s="40"/>
      <c r="C197" s="205" t="s">
        <v>7</v>
      </c>
      <c r="D197" s="205" t="s">
        <v>142</v>
      </c>
      <c r="E197" s="206" t="s">
        <v>1408</v>
      </c>
      <c r="F197" s="207" t="s">
        <v>1409</v>
      </c>
      <c r="G197" s="208" t="s">
        <v>166</v>
      </c>
      <c r="H197" s="209">
        <v>30</v>
      </c>
      <c r="I197" s="210"/>
      <c r="J197" s="211">
        <f>ROUND(I197*H197,2)</f>
        <v>0</v>
      </c>
      <c r="K197" s="207" t="s">
        <v>146</v>
      </c>
      <c r="L197" s="45"/>
      <c r="M197" s="212" t="s">
        <v>19</v>
      </c>
      <c r="N197" s="213" t="s">
        <v>43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1.3999999999999999</v>
      </c>
      <c r="T197" s="215">
        <f>S197*H197</f>
        <v>42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147</v>
      </c>
      <c r="AT197" s="216" t="s">
        <v>142</v>
      </c>
      <c r="AU197" s="216" t="s">
        <v>148</v>
      </c>
      <c r="AY197" s="18" t="s">
        <v>140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148</v>
      </c>
      <c r="BK197" s="217">
        <f>ROUND(I197*H197,2)</f>
        <v>0</v>
      </c>
      <c r="BL197" s="18" t="s">
        <v>147</v>
      </c>
      <c r="BM197" s="216" t="s">
        <v>1410</v>
      </c>
    </row>
    <row r="198" s="2" customFormat="1">
      <c r="A198" s="39"/>
      <c r="B198" s="40"/>
      <c r="C198" s="41"/>
      <c r="D198" s="218" t="s">
        <v>150</v>
      </c>
      <c r="E198" s="41"/>
      <c r="F198" s="219" t="s">
        <v>1411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150</v>
      </c>
      <c r="AU198" s="18" t="s">
        <v>148</v>
      </c>
    </row>
    <row r="199" s="2" customFormat="1">
      <c r="A199" s="39"/>
      <c r="B199" s="40"/>
      <c r="C199" s="41"/>
      <c r="D199" s="223" t="s">
        <v>152</v>
      </c>
      <c r="E199" s="41"/>
      <c r="F199" s="224" t="s">
        <v>1412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152</v>
      </c>
      <c r="AU199" s="18" t="s">
        <v>148</v>
      </c>
    </row>
    <row r="200" s="14" customFormat="1">
      <c r="A200" s="14"/>
      <c r="B200" s="236"/>
      <c r="C200" s="237"/>
      <c r="D200" s="218" t="s">
        <v>154</v>
      </c>
      <c r="E200" s="238" t="s">
        <v>19</v>
      </c>
      <c r="F200" s="239" t="s">
        <v>349</v>
      </c>
      <c r="G200" s="237"/>
      <c r="H200" s="238" t="s">
        <v>19</v>
      </c>
      <c r="I200" s="240"/>
      <c r="J200" s="237"/>
      <c r="K200" s="237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154</v>
      </c>
      <c r="AU200" s="245" t="s">
        <v>148</v>
      </c>
      <c r="AV200" s="14" t="s">
        <v>79</v>
      </c>
      <c r="AW200" s="14" t="s">
        <v>33</v>
      </c>
      <c r="AX200" s="14" t="s">
        <v>71</v>
      </c>
      <c r="AY200" s="245" t="s">
        <v>140</v>
      </c>
    </row>
    <row r="201" s="13" customFormat="1">
      <c r="A201" s="13"/>
      <c r="B201" s="225"/>
      <c r="C201" s="226"/>
      <c r="D201" s="218" t="s">
        <v>154</v>
      </c>
      <c r="E201" s="227" t="s">
        <v>19</v>
      </c>
      <c r="F201" s="228" t="s">
        <v>1413</v>
      </c>
      <c r="G201" s="226"/>
      <c r="H201" s="229">
        <v>30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154</v>
      </c>
      <c r="AU201" s="235" t="s">
        <v>148</v>
      </c>
      <c r="AV201" s="13" t="s">
        <v>148</v>
      </c>
      <c r="AW201" s="13" t="s">
        <v>33</v>
      </c>
      <c r="AX201" s="13" t="s">
        <v>79</v>
      </c>
      <c r="AY201" s="235" t="s">
        <v>140</v>
      </c>
    </row>
    <row r="202" s="2" customFormat="1" ht="21.75" customHeight="1">
      <c r="A202" s="39"/>
      <c r="B202" s="40"/>
      <c r="C202" s="205" t="s">
        <v>317</v>
      </c>
      <c r="D202" s="205" t="s">
        <v>142</v>
      </c>
      <c r="E202" s="206" t="s">
        <v>1414</v>
      </c>
      <c r="F202" s="207" t="s">
        <v>1415</v>
      </c>
      <c r="G202" s="208" t="s">
        <v>145</v>
      </c>
      <c r="H202" s="209">
        <v>51.200000000000003</v>
      </c>
      <c r="I202" s="210"/>
      <c r="J202" s="211">
        <f>ROUND(I202*H202,2)</f>
        <v>0</v>
      </c>
      <c r="K202" s="207" t="s">
        <v>146</v>
      </c>
      <c r="L202" s="45"/>
      <c r="M202" s="212" t="s">
        <v>19</v>
      </c>
      <c r="N202" s="213" t="s">
        <v>43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0.087999999999999995</v>
      </c>
      <c r="T202" s="215">
        <f>S202*H202</f>
        <v>4.5056000000000003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147</v>
      </c>
      <c r="AT202" s="216" t="s">
        <v>142</v>
      </c>
      <c r="AU202" s="216" t="s">
        <v>148</v>
      </c>
      <c r="AY202" s="18" t="s">
        <v>140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148</v>
      </c>
      <c r="BK202" s="217">
        <f>ROUND(I202*H202,2)</f>
        <v>0</v>
      </c>
      <c r="BL202" s="18" t="s">
        <v>147</v>
      </c>
      <c r="BM202" s="216" t="s">
        <v>1416</v>
      </c>
    </row>
    <row r="203" s="2" customFormat="1">
      <c r="A203" s="39"/>
      <c r="B203" s="40"/>
      <c r="C203" s="41"/>
      <c r="D203" s="218" t="s">
        <v>150</v>
      </c>
      <c r="E203" s="41"/>
      <c r="F203" s="219" t="s">
        <v>1417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150</v>
      </c>
      <c r="AU203" s="18" t="s">
        <v>148</v>
      </c>
    </row>
    <row r="204" s="2" customFormat="1">
      <c r="A204" s="39"/>
      <c r="B204" s="40"/>
      <c r="C204" s="41"/>
      <c r="D204" s="223" t="s">
        <v>152</v>
      </c>
      <c r="E204" s="41"/>
      <c r="F204" s="224" t="s">
        <v>1418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152</v>
      </c>
      <c r="AU204" s="18" t="s">
        <v>148</v>
      </c>
    </row>
    <row r="205" s="14" customFormat="1">
      <c r="A205" s="14"/>
      <c r="B205" s="236"/>
      <c r="C205" s="237"/>
      <c r="D205" s="218" t="s">
        <v>154</v>
      </c>
      <c r="E205" s="238" t="s">
        <v>19</v>
      </c>
      <c r="F205" s="239" t="s">
        <v>1419</v>
      </c>
      <c r="G205" s="237"/>
      <c r="H205" s="238" t="s">
        <v>19</v>
      </c>
      <c r="I205" s="240"/>
      <c r="J205" s="237"/>
      <c r="K205" s="237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154</v>
      </c>
      <c r="AU205" s="245" t="s">
        <v>148</v>
      </c>
      <c r="AV205" s="14" t="s">
        <v>79</v>
      </c>
      <c r="AW205" s="14" t="s">
        <v>33</v>
      </c>
      <c r="AX205" s="14" t="s">
        <v>71</v>
      </c>
      <c r="AY205" s="245" t="s">
        <v>140</v>
      </c>
    </row>
    <row r="206" s="13" customFormat="1">
      <c r="A206" s="13"/>
      <c r="B206" s="225"/>
      <c r="C206" s="226"/>
      <c r="D206" s="218" t="s">
        <v>154</v>
      </c>
      <c r="E206" s="227" t="s">
        <v>19</v>
      </c>
      <c r="F206" s="228" t="s">
        <v>1420</v>
      </c>
      <c r="G206" s="226"/>
      <c r="H206" s="229">
        <v>51.200000000000003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154</v>
      </c>
      <c r="AU206" s="235" t="s">
        <v>148</v>
      </c>
      <c r="AV206" s="13" t="s">
        <v>148</v>
      </c>
      <c r="AW206" s="13" t="s">
        <v>33</v>
      </c>
      <c r="AX206" s="13" t="s">
        <v>79</v>
      </c>
      <c r="AY206" s="235" t="s">
        <v>140</v>
      </c>
    </row>
    <row r="207" s="2" customFormat="1" ht="24.15" customHeight="1">
      <c r="A207" s="39"/>
      <c r="B207" s="40"/>
      <c r="C207" s="205" t="s">
        <v>327</v>
      </c>
      <c r="D207" s="205" t="s">
        <v>142</v>
      </c>
      <c r="E207" s="206" t="s">
        <v>255</v>
      </c>
      <c r="F207" s="207" t="s">
        <v>256</v>
      </c>
      <c r="G207" s="208" t="s">
        <v>166</v>
      </c>
      <c r="H207" s="209">
        <v>3.7799999999999998</v>
      </c>
      <c r="I207" s="210"/>
      <c r="J207" s="211">
        <f>ROUND(I207*H207,2)</f>
        <v>0</v>
      </c>
      <c r="K207" s="207" t="s">
        <v>146</v>
      </c>
      <c r="L207" s="45"/>
      <c r="M207" s="212" t="s">
        <v>19</v>
      </c>
      <c r="N207" s="213" t="s">
        <v>43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1.8</v>
      </c>
      <c r="T207" s="215">
        <f>S207*H207</f>
        <v>6.8039999999999994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147</v>
      </c>
      <c r="AT207" s="216" t="s">
        <v>142</v>
      </c>
      <c r="AU207" s="216" t="s">
        <v>148</v>
      </c>
      <c r="AY207" s="18" t="s">
        <v>140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148</v>
      </c>
      <c r="BK207" s="217">
        <f>ROUND(I207*H207,2)</f>
        <v>0</v>
      </c>
      <c r="BL207" s="18" t="s">
        <v>147</v>
      </c>
      <c r="BM207" s="216" t="s">
        <v>1421</v>
      </c>
    </row>
    <row r="208" s="2" customFormat="1">
      <c r="A208" s="39"/>
      <c r="B208" s="40"/>
      <c r="C208" s="41"/>
      <c r="D208" s="218" t="s">
        <v>150</v>
      </c>
      <c r="E208" s="41"/>
      <c r="F208" s="219" t="s">
        <v>258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150</v>
      </c>
      <c r="AU208" s="18" t="s">
        <v>148</v>
      </c>
    </row>
    <row r="209" s="2" customFormat="1">
      <c r="A209" s="39"/>
      <c r="B209" s="40"/>
      <c r="C209" s="41"/>
      <c r="D209" s="223" t="s">
        <v>152</v>
      </c>
      <c r="E209" s="41"/>
      <c r="F209" s="224" t="s">
        <v>259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152</v>
      </c>
      <c r="AU209" s="18" t="s">
        <v>148</v>
      </c>
    </row>
    <row r="210" s="14" customFormat="1">
      <c r="A210" s="14"/>
      <c r="B210" s="236"/>
      <c r="C210" s="237"/>
      <c r="D210" s="218" t="s">
        <v>154</v>
      </c>
      <c r="E210" s="238" t="s">
        <v>19</v>
      </c>
      <c r="F210" s="239" t="s">
        <v>1422</v>
      </c>
      <c r="G210" s="237"/>
      <c r="H210" s="238" t="s">
        <v>19</v>
      </c>
      <c r="I210" s="240"/>
      <c r="J210" s="237"/>
      <c r="K210" s="237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154</v>
      </c>
      <c r="AU210" s="245" t="s">
        <v>148</v>
      </c>
      <c r="AV210" s="14" t="s">
        <v>79</v>
      </c>
      <c r="AW210" s="14" t="s">
        <v>33</v>
      </c>
      <c r="AX210" s="14" t="s">
        <v>71</v>
      </c>
      <c r="AY210" s="245" t="s">
        <v>140</v>
      </c>
    </row>
    <row r="211" s="13" customFormat="1">
      <c r="A211" s="13"/>
      <c r="B211" s="225"/>
      <c r="C211" s="226"/>
      <c r="D211" s="218" t="s">
        <v>154</v>
      </c>
      <c r="E211" s="227" t="s">
        <v>19</v>
      </c>
      <c r="F211" s="228" t="s">
        <v>1423</v>
      </c>
      <c r="G211" s="226"/>
      <c r="H211" s="229">
        <v>3.7799999999999998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154</v>
      </c>
      <c r="AU211" s="235" t="s">
        <v>148</v>
      </c>
      <c r="AV211" s="13" t="s">
        <v>148</v>
      </c>
      <c r="AW211" s="13" t="s">
        <v>33</v>
      </c>
      <c r="AX211" s="13" t="s">
        <v>79</v>
      </c>
      <c r="AY211" s="235" t="s">
        <v>140</v>
      </c>
    </row>
    <row r="212" s="2" customFormat="1" ht="24.15" customHeight="1">
      <c r="A212" s="39"/>
      <c r="B212" s="40"/>
      <c r="C212" s="205" t="s">
        <v>337</v>
      </c>
      <c r="D212" s="205" t="s">
        <v>142</v>
      </c>
      <c r="E212" s="206" t="s">
        <v>1424</v>
      </c>
      <c r="F212" s="207" t="s">
        <v>1425</v>
      </c>
      <c r="G212" s="208" t="s">
        <v>200</v>
      </c>
      <c r="H212" s="209">
        <v>216</v>
      </c>
      <c r="I212" s="210"/>
      <c r="J212" s="211">
        <f>ROUND(I212*H212,2)</f>
        <v>0</v>
      </c>
      <c r="K212" s="207" t="s">
        <v>146</v>
      </c>
      <c r="L212" s="45"/>
      <c r="M212" s="212" t="s">
        <v>19</v>
      </c>
      <c r="N212" s="213" t="s">
        <v>43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0.0089999999999999993</v>
      </c>
      <c r="T212" s="215">
        <f>S212*H212</f>
        <v>1.944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147</v>
      </c>
      <c r="AT212" s="216" t="s">
        <v>142</v>
      </c>
      <c r="AU212" s="216" t="s">
        <v>148</v>
      </c>
      <c r="AY212" s="18" t="s">
        <v>140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148</v>
      </c>
      <c r="BK212" s="217">
        <f>ROUND(I212*H212,2)</f>
        <v>0</v>
      </c>
      <c r="BL212" s="18" t="s">
        <v>147</v>
      </c>
      <c r="BM212" s="216" t="s">
        <v>1426</v>
      </c>
    </row>
    <row r="213" s="2" customFormat="1">
      <c r="A213" s="39"/>
      <c r="B213" s="40"/>
      <c r="C213" s="41"/>
      <c r="D213" s="218" t="s">
        <v>150</v>
      </c>
      <c r="E213" s="41"/>
      <c r="F213" s="219" t="s">
        <v>1427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150</v>
      </c>
      <c r="AU213" s="18" t="s">
        <v>148</v>
      </c>
    </row>
    <row r="214" s="2" customFormat="1">
      <c r="A214" s="39"/>
      <c r="B214" s="40"/>
      <c r="C214" s="41"/>
      <c r="D214" s="223" t="s">
        <v>152</v>
      </c>
      <c r="E214" s="41"/>
      <c r="F214" s="224" t="s">
        <v>1428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152</v>
      </c>
      <c r="AU214" s="18" t="s">
        <v>148</v>
      </c>
    </row>
    <row r="215" s="14" customFormat="1">
      <c r="A215" s="14"/>
      <c r="B215" s="236"/>
      <c r="C215" s="237"/>
      <c r="D215" s="218" t="s">
        <v>154</v>
      </c>
      <c r="E215" s="238" t="s">
        <v>19</v>
      </c>
      <c r="F215" s="239" t="s">
        <v>1345</v>
      </c>
      <c r="G215" s="237"/>
      <c r="H215" s="238" t="s">
        <v>19</v>
      </c>
      <c r="I215" s="240"/>
      <c r="J215" s="237"/>
      <c r="K215" s="237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154</v>
      </c>
      <c r="AU215" s="245" t="s">
        <v>148</v>
      </c>
      <c r="AV215" s="14" t="s">
        <v>79</v>
      </c>
      <c r="AW215" s="14" t="s">
        <v>33</v>
      </c>
      <c r="AX215" s="14" t="s">
        <v>71</v>
      </c>
      <c r="AY215" s="245" t="s">
        <v>140</v>
      </c>
    </row>
    <row r="216" s="13" customFormat="1">
      <c r="A216" s="13"/>
      <c r="B216" s="225"/>
      <c r="C216" s="226"/>
      <c r="D216" s="218" t="s">
        <v>154</v>
      </c>
      <c r="E216" s="227" t="s">
        <v>19</v>
      </c>
      <c r="F216" s="228" t="s">
        <v>1429</v>
      </c>
      <c r="G216" s="226"/>
      <c r="H216" s="229">
        <v>216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154</v>
      </c>
      <c r="AU216" s="235" t="s">
        <v>148</v>
      </c>
      <c r="AV216" s="13" t="s">
        <v>148</v>
      </c>
      <c r="AW216" s="13" t="s">
        <v>33</v>
      </c>
      <c r="AX216" s="13" t="s">
        <v>79</v>
      </c>
      <c r="AY216" s="235" t="s">
        <v>140</v>
      </c>
    </row>
    <row r="217" s="2" customFormat="1" ht="24.15" customHeight="1">
      <c r="A217" s="39"/>
      <c r="B217" s="40"/>
      <c r="C217" s="205" t="s">
        <v>343</v>
      </c>
      <c r="D217" s="205" t="s">
        <v>142</v>
      </c>
      <c r="E217" s="206" t="s">
        <v>1430</v>
      </c>
      <c r="F217" s="207" t="s">
        <v>1431</v>
      </c>
      <c r="G217" s="208" t="s">
        <v>200</v>
      </c>
      <c r="H217" s="209">
        <v>21</v>
      </c>
      <c r="I217" s="210"/>
      <c r="J217" s="211">
        <f>ROUND(I217*H217,2)</f>
        <v>0</v>
      </c>
      <c r="K217" s="207" t="s">
        <v>146</v>
      </c>
      <c r="L217" s="45"/>
      <c r="M217" s="212" t="s">
        <v>19</v>
      </c>
      <c r="N217" s="213" t="s">
        <v>43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0.001</v>
      </c>
      <c r="T217" s="215">
        <f>S217*H217</f>
        <v>0.021000000000000001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147</v>
      </c>
      <c r="AT217" s="216" t="s">
        <v>142</v>
      </c>
      <c r="AU217" s="216" t="s">
        <v>148</v>
      </c>
      <c r="AY217" s="18" t="s">
        <v>140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148</v>
      </c>
      <c r="BK217" s="217">
        <f>ROUND(I217*H217,2)</f>
        <v>0</v>
      </c>
      <c r="BL217" s="18" t="s">
        <v>147</v>
      </c>
      <c r="BM217" s="216" t="s">
        <v>1432</v>
      </c>
    </row>
    <row r="218" s="2" customFormat="1">
      <c r="A218" s="39"/>
      <c r="B218" s="40"/>
      <c r="C218" s="41"/>
      <c r="D218" s="218" t="s">
        <v>150</v>
      </c>
      <c r="E218" s="41"/>
      <c r="F218" s="219" t="s">
        <v>1433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150</v>
      </c>
      <c r="AU218" s="18" t="s">
        <v>148</v>
      </c>
    </row>
    <row r="219" s="2" customFormat="1">
      <c r="A219" s="39"/>
      <c r="B219" s="40"/>
      <c r="C219" s="41"/>
      <c r="D219" s="223" t="s">
        <v>152</v>
      </c>
      <c r="E219" s="41"/>
      <c r="F219" s="224" t="s">
        <v>1434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152</v>
      </c>
      <c r="AU219" s="18" t="s">
        <v>148</v>
      </c>
    </row>
    <row r="220" s="14" customFormat="1">
      <c r="A220" s="14"/>
      <c r="B220" s="236"/>
      <c r="C220" s="237"/>
      <c r="D220" s="218" t="s">
        <v>154</v>
      </c>
      <c r="E220" s="238" t="s">
        <v>19</v>
      </c>
      <c r="F220" s="239" t="s">
        <v>1393</v>
      </c>
      <c r="G220" s="237"/>
      <c r="H220" s="238" t="s">
        <v>19</v>
      </c>
      <c r="I220" s="240"/>
      <c r="J220" s="237"/>
      <c r="K220" s="237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154</v>
      </c>
      <c r="AU220" s="245" t="s">
        <v>148</v>
      </c>
      <c r="AV220" s="14" t="s">
        <v>79</v>
      </c>
      <c r="AW220" s="14" t="s">
        <v>33</v>
      </c>
      <c r="AX220" s="14" t="s">
        <v>71</v>
      </c>
      <c r="AY220" s="245" t="s">
        <v>140</v>
      </c>
    </row>
    <row r="221" s="13" customFormat="1">
      <c r="A221" s="13"/>
      <c r="B221" s="225"/>
      <c r="C221" s="226"/>
      <c r="D221" s="218" t="s">
        <v>154</v>
      </c>
      <c r="E221" s="227" t="s">
        <v>19</v>
      </c>
      <c r="F221" s="228" t="s">
        <v>1435</v>
      </c>
      <c r="G221" s="226"/>
      <c r="H221" s="229">
        <v>14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154</v>
      </c>
      <c r="AU221" s="235" t="s">
        <v>148</v>
      </c>
      <c r="AV221" s="13" t="s">
        <v>148</v>
      </c>
      <c r="AW221" s="13" t="s">
        <v>33</v>
      </c>
      <c r="AX221" s="13" t="s">
        <v>71</v>
      </c>
      <c r="AY221" s="235" t="s">
        <v>140</v>
      </c>
    </row>
    <row r="222" s="14" customFormat="1">
      <c r="A222" s="14"/>
      <c r="B222" s="236"/>
      <c r="C222" s="237"/>
      <c r="D222" s="218" t="s">
        <v>154</v>
      </c>
      <c r="E222" s="238" t="s">
        <v>19</v>
      </c>
      <c r="F222" s="239" t="s">
        <v>1395</v>
      </c>
      <c r="G222" s="237"/>
      <c r="H222" s="238" t="s">
        <v>19</v>
      </c>
      <c r="I222" s="240"/>
      <c r="J222" s="237"/>
      <c r="K222" s="237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154</v>
      </c>
      <c r="AU222" s="245" t="s">
        <v>148</v>
      </c>
      <c r="AV222" s="14" t="s">
        <v>79</v>
      </c>
      <c r="AW222" s="14" t="s">
        <v>33</v>
      </c>
      <c r="AX222" s="14" t="s">
        <v>71</v>
      </c>
      <c r="AY222" s="245" t="s">
        <v>140</v>
      </c>
    </row>
    <row r="223" s="13" customFormat="1">
      <c r="A223" s="13"/>
      <c r="B223" s="225"/>
      <c r="C223" s="226"/>
      <c r="D223" s="218" t="s">
        <v>154</v>
      </c>
      <c r="E223" s="227" t="s">
        <v>19</v>
      </c>
      <c r="F223" s="228" t="s">
        <v>1436</v>
      </c>
      <c r="G223" s="226"/>
      <c r="H223" s="229">
        <v>7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154</v>
      </c>
      <c r="AU223" s="235" t="s">
        <v>148</v>
      </c>
      <c r="AV223" s="13" t="s">
        <v>148</v>
      </c>
      <c r="AW223" s="13" t="s">
        <v>33</v>
      </c>
      <c r="AX223" s="13" t="s">
        <v>71</v>
      </c>
      <c r="AY223" s="235" t="s">
        <v>140</v>
      </c>
    </row>
    <row r="224" s="15" customFormat="1">
      <c r="A224" s="15"/>
      <c r="B224" s="246"/>
      <c r="C224" s="247"/>
      <c r="D224" s="218" t="s">
        <v>154</v>
      </c>
      <c r="E224" s="248" t="s">
        <v>19</v>
      </c>
      <c r="F224" s="249" t="s">
        <v>180</v>
      </c>
      <c r="G224" s="247"/>
      <c r="H224" s="250">
        <v>21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6" t="s">
        <v>154</v>
      </c>
      <c r="AU224" s="256" t="s">
        <v>148</v>
      </c>
      <c r="AV224" s="15" t="s">
        <v>147</v>
      </c>
      <c r="AW224" s="15" t="s">
        <v>33</v>
      </c>
      <c r="AX224" s="15" t="s">
        <v>79</v>
      </c>
      <c r="AY224" s="256" t="s">
        <v>140</v>
      </c>
    </row>
    <row r="225" s="2" customFormat="1" ht="37.8" customHeight="1">
      <c r="A225" s="39"/>
      <c r="B225" s="40"/>
      <c r="C225" s="205" t="s">
        <v>353</v>
      </c>
      <c r="D225" s="205" t="s">
        <v>142</v>
      </c>
      <c r="E225" s="206" t="s">
        <v>262</v>
      </c>
      <c r="F225" s="207" t="s">
        <v>263</v>
      </c>
      <c r="G225" s="208" t="s">
        <v>145</v>
      </c>
      <c r="H225" s="209">
        <v>300</v>
      </c>
      <c r="I225" s="210"/>
      <c r="J225" s="211">
        <f>ROUND(I225*H225,2)</f>
        <v>0</v>
      </c>
      <c r="K225" s="207" t="s">
        <v>146</v>
      </c>
      <c r="L225" s="45"/>
      <c r="M225" s="212" t="s">
        <v>19</v>
      </c>
      <c r="N225" s="213" t="s">
        <v>43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0.050000000000000003</v>
      </c>
      <c r="T225" s="215">
        <f>S225*H225</f>
        <v>15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147</v>
      </c>
      <c r="AT225" s="216" t="s">
        <v>142</v>
      </c>
      <c r="AU225" s="216" t="s">
        <v>148</v>
      </c>
      <c r="AY225" s="18" t="s">
        <v>140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148</v>
      </c>
      <c r="BK225" s="217">
        <f>ROUND(I225*H225,2)</f>
        <v>0</v>
      </c>
      <c r="BL225" s="18" t="s">
        <v>147</v>
      </c>
      <c r="BM225" s="216" t="s">
        <v>1437</v>
      </c>
    </row>
    <row r="226" s="2" customFormat="1">
      <c r="A226" s="39"/>
      <c r="B226" s="40"/>
      <c r="C226" s="41"/>
      <c r="D226" s="218" t="s">
        <v>150</v>
      </c>
      <c r="E226" s="41"/>
      <c r="F226" s="219" t="s">
        <v>265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150</v>
      </c>
      <c r="AU226" s="18" t="s">
        <v>148</v>
      </c>
    </row>
    <row r="227" s="2" customFormat="1">
      <c r="A227" s="39"/>
      <c r="B227" s="40"/>
      <c r="C227" s="41"/>
      <c r="D227" s="223" t="s">
        <v>152</v>
      </c>
      <c r="E227" s="41"/>
      <c r="F227" s="224" t="s">
        <v>266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152</v>
      </c>
      <c r="AU227" s="18" t="s">
        <v>148</v>
      </c>
    </row>
    <row r="228" s="14" customFormat="1">
      <c r="A228" s="14"/>
      <c r="B228" s="236"/>
      <c r="C228" s="237"/>
      <c r="D228" s="218" t="s">
        <v>154</v>
      </c>
      <c r="E228" s="238" t="s">
        <v>19</v>
      </c>
      <c r="F228" s="239" t="s">
        <v>349</v>
      </c>
      <c r="G228" s="237"/>
      <c r="H228" s="238" t="s">
        <v>19</v>
      </c>
      <c r="I228" s="240"/>
      <c r="J228" s="237"/>
      <c r="K228" s="237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154</v>
      </c>
      <c r="AU228" s="245" t="s">
        <v>148</v>
      </c>
      <c r="AV228" s="14" t="s">
        <v>79</v>
      </c>
      <c r="AW228" s="14" t="s">
        <v>33</v>
      </c>
      <c r="AX228" s="14" t="s">
        <v>71</v>
      </c>
      <c r="AY228" s="245" t="s">
        <v>140</v>
      </c>
    </row>
    <row r="229" s="13" customFormat="1">
      <c r="A229" s="13"/>
      <c r="B229" s="225"/>
      <c r="C229" s="226"/>
      <c r="D229" s="218" t="s">
        <v>154</v>
      </c>
      <c r="E229" s="227" t="s">
        <v>19</v>
      </c>
      <c r="F229" s="228" t="s">
        <v>1322</v>
      </c>
      <c r="G229" s="226"/>
      <c r="H229" s="229">
        <v>300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154</v>
      </c>
      <c r="AU229" s="235" t="s">
        <v>148</v>
      </c>
      <c r="AV229" s="13" t="s">
        <v>148</v>
      </c>
      <c r="AW229" s="13" t="s">
        <v>33</v>
      </c>
      <c r="AX229" s="13" t="s">
        <v>79</v>
      </c>
      <c r="AY229" s="235" t="s">
        <v>140</v>
      </c>
    </row>
    <row r="230" s="2" customFormat="1" ht="37.8" customHeight="1">
      <c r="A230" s="39"/>
      <c r="B230" s="40"/>
      <c r="C230" s="205" t="s">
        <v>359</v>
      </c>
      <c r="D230" s="205" t="s">
        <v>142</v>
      </c>
      <c r="E230" s="206" t="s">
        <v>269</v>
      </c>
      <c r="F230" s="207" t="s">
        <v>270</v>
      </c>
      <c r="G230" s="208" t="s">
        <v>145</v>
      </c>
      <c r="H230" s="209">
        <v>572.39999999999998</v>
      </c>
      <c r="I230" s="210"/>
      <c r="J230" s="211">
        <f>ROUND(I230*H230,2)</f>
        <v>0</v>
      </c>
      <c r="K230" s="207" t="s">
        <v>146</v>
      </c>
      <c r="L230" s="45"/>
      <c r="M230" s="212" t="s">
        <v>19</v>
      </c>
      <c r="N230" s="213" t="s">
        <v>43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0.045999999999999999</v>
      </c>
      <c r="T230" s="215">
        <f>S230*H230</f>
        <v>26.330399999999997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147</v>
      </c>
      <c r="AT230" s="216" t="s">
        <v>142</v>
      </c>
      <c r="AU230" s="216" t="s">
        <v>148</v>
      </c>
      <c r="AY230" s="18" t="s">
        <v>140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148</v>
      </c>
      <c r="BK230" s="217">
        <f>ROUND(I230*H230,2)</f>
        <v>0</v>
      </c>
      <c r="BL230" s="18" t="s">
        <v>147</v>
      </c>
      <c r="BM230" s="216" t="s">
        <v>1438</v>
      </c>
    </row>
    <row r="231" s="2" customFormat="1">
      <c r="A231" s="39"/>
      <c r="B231" s="40"/>
      <c r="C231" s="41"/>
      <c r="D231" s="218" t="s">
        <v>150</v>
      </c>
      <c r="E231" s="41"/>
      <c r="F231" s="219" t="s">
        <v>272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150</v>
      </c>
      <c r="AU231" s="18" t="s">
        <v>148</v>
      </c>
    </row>
    <row r="232" s="2" customFormat="1">
      <c r="A232" s="39"/>
      <c r="B232" s="40"/>
      <c r="C232" s="41"/>
      <c r="D232" s="223" t="s">
        <v>152</v>
      </c>
      <c r="E232" s="41"/>
      <c r="F232" s="224" t="s">
        <v>273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152</v>
      </c>
      <c r="AU232" s="18" t="s">
        <v>148</v>
      </c>
    </row>
    <row r="233" s="14" customFormat="1">
      <c r="A233" s="14"/>
      <c r="B233" s="236"/>
      <c r="C233" s="237"/>
      <c r="D233" s="218" t="s">
        <v>154</v>
      </c>
      <c r="E233" s="238" t="s">
        <v>19</v>
      </c>
      <c r="F233" s="239" t="s">
        <v>349</v>
      </c>
      <c r="G233" s="237"/>
      <c r="H233" s="238" t="s">
        <v>19</v>
      </c>
      <c r="I233" s="240"/>
      <c r="J233" s="237"/>
      <c r="K233" s="237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154</v>
      </c>
      <c r="AU233" s="245" t="s">
        <v>148</v>
      </c>
      <c r="AV233" s="14" t="s">
        <v>79</v>
      </c>
      <c r="AW233" s="14" t="s">
        <v>33</v>
      </c>
      <c r="AX233" s="14" t="s">
        <v>71</v>
      </c>
      <c r="AY233" s="245" t="s">
        <v>140</v>
      </c>
    </row>
    <row r="234" s="13" customFormat="1">
      <c r="A234" s="13"/>
      <c r="B234" s="225"/>
      <c r="C234" s="226"/>
      <c r="D234" s="218" t="s">
        <v>154</v>
      </c>
      <c r="E234" s="227" t="s">
        <v>19</v>
      </c>
      <c r="F234" s="228" t="s">
        <v>1338</v>
      </c>
      <c r="G234" s="226"/>
      <c r="H234" s="229">
        <v>288.36000000000001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154</v>
      </c>
      <c r="AU234" s="235" t="s">
        <v>148</v>
      </c>
      <c r="AV234" s="13" t="s">
        <v>148</v>
      </c>
      <c r="AW234" s="13" t="s">
        <v>33</v>
      </c>
      <c r="AX234" s="13" t="s">
        <v>71</v>
      </c>
      <c r="AY234" s="235" t="s">
        <v>140</v>
      </c>
    </row>
    <row r="235" s="13" customFormat="1">
      <c r="A235" s="13"/>
      <c r="B235" s="225"/>
      <c r="C235" s="226"/>
      <c r="D235" s="218" t="s">
        <v>154</v>
      </c>
      <c r="E235" s="227" t="s">
        <v>19</v>
      </c>
      <c r="F235" s="228" t="s">
        <v>1339</v>
      </c>
      <c r="G235" s="226"/>
      <c r="H235" s="229">
        <v>284.04000000000002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154</v>
      </c>
      <c r="AU235" s="235" t="s">
        <v>148</v>
      </c>
      <c r="AV235" s="13" t="s">
        <v>148</v>
      </c>
      <c r="AW235" s="13" t="s">
        <v>33</v>
      </c>
      <c r="AX235" s="13" t="s">
        <v>71</v>
      </c>
      <c r="AY235" s="235" t="s">
        <v>140</v>
      </c>
    </row>
    <row r="236" s="15" customFormat="1">
      <c r="A236" s="15"/>
      <c r="B236" s="246"/>
      <c r="C236" s="247"/>
      <c r="D236" s="218" t="s">
        <v>154</v>
      </c>
      <c r="E236" s="248" t="s">
        <v>19</v>
      </c>
      <c r="F236" s="249" t="s">
        <v>180</v>
      </c>
      <c r="G236" s="247"/>
      <c r="H236" s="250">
        <v>572.39999999999998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6" t="s">
        <v>154</v>
      </c>
      <c r="AU236" s="256" t="s">
        <v>148</v>
      </c>
      <c r="AV236" s="15" t="s">
        <v>147</v>
      </c>
      <c r="AW236" s="15" t="s">
        <v>33</v>
      </c>
      <c r="AX236" s="15" t="s">
        <v>79</v>
      </c>
      <c r="AY236" s="256" t="s">
        <v>140</v>
      </c>
    </row>
    <row r="237" s="2" customFormat="1" ht="24.15" customHeight="1">
      <c r="A237" s="39"/>
      <c r="B237" s="40"/>
      <c r="C237" s="205" t="s">
        <v>366</v>
      </c>
      <c r="D237" s="205" t="s">
        <v>142</v>
      </c>
      <c r="E237" s="206" t="s">
        <v>284</v>
      </c>
      <c r="F237" s="207" t="s">
        <v>285</v>
      </c>
      <c r="G237" s="208" t="s">
        <v>145</v>
      </c>
      <c r="H237" s="209">
        <v>143.03999999999999</v>
      </c>
      <c r="I237" s="210"/>
      <c r="J237" s="211">
        <f>ROUND(I237*H237,2)</f>
        <v>0</v>
      </c>
      <c r="K237" s="207" t="s">
        <v>146</v>
      </c>
      <c r="L237" s="45"/>
      <c r="M237" s="212" t="s">
        <v>19</v>
      </c>
      <c r="N237" s="213" t="s">
        <v>43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0.068000000000000005</v>
      </c>
      <c r="T237" s="215">
        <f>S237*H237</f>
        <v>9.7267200000000003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147</v>
      </c>
      <c r="AT237" s="216" t="s">
        <v>142</v>
      </c>
      <c r="AU237" s="216" t="s">
        <v>148</v>
      </c>
      <c r="AY237" s="18" t="s">
        <v>140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148</v>
      </c>
      <c r="BK237" s="217">
        <f>ROUND(I237*H237,2)</f>
        <v>0</v>
      </c>
      <c r="BL237" s="18" t="s">
        <v>147</v>
      </c>
      <c r="BM237" s="216" t="s">
        <v>1439</v>
      </c>
    </row>
    <row r="238" s="2" customFormat="1">
      <c r="A238" s="39"/>
      <c r="B238" s="40"/>
      <c r="C238" s="41"/>
      <c r="D238" s="218" t="s">
        <v>150</v>
      </c>
      <c r="E238" s="41"/>
      <c r="F238" s="219" t="s">
        <v>287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150</v>
      </c>
      <c r="AU238" s="18" t="s">
        <v>148</v>
      </c>
    </row>
    <row r="239" s="2" customFormat="1">
      <c r="A239" s="39"/>
      <c r="B239" s="40"/>
      <c r="C239" s="41"/>
      <c r="D239" s="223" t="s">
        <v>152</v>
      </c>
      <c r="E239" s="41"/>
      <c r="F239" s="224" t="s">
        <v>288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152</v>
      </c>
      <c r="AU239" s="18" t="s">
        <v>148</v>
      </c>
    </row>
    <row r="240" s="14" customFormat="1">
      <c r="A240" s="14"/>
      <c r="B240" s="236"/>
      <c r="C240" s="237"/>
      <c r="D240" s="218" t="s">
        <v>154</v>
      </c>
      <c r="E240" s="238" t="s">
        <v>19</v>
      </c>
      <c r="F240" s="239" t="s">
        <v>1406</v>
      </c>
      <c r="G240" s="237"/>
      <c r="H240" s="238" t="s">
        <v>19</v>
      </c>
      <c r="I240" s="240"/>
      <c r="J240" s="237"/>
      <c r="K240" s="237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154</v>
      </c>
      <c r="AU240" s="245" t="s">
        <v>148</v>
      </c>
      <c r="AV240" s="14" t="s">
        <v>79</v>
      </c>
      <c r="AW240" s="14" t="s">
        <v>33</v>
      </c>
      <c r="AX240" s="14" t="s">
        <v>71</v>
      </c>
      <c r="AY240" s="245" t="s">
        <v>140</v>
      </c>
    </row>
    <row r="241" s="13" customFormat="1">
      <c r="A241" s="13"/>
      <c r="B241" s="225"/>
      <c r="C241" s="226"/>
      <c r="D241" s="218" t="s">
        <v>154</v>
      </c>
      <c r="E241" s="227" t="s">
        <v>19</v>
      </c>
      <c r="F241" s="228" t="s">
        <v>1440</v>
      </c>
      <c r="G241" s="226"/>
      <c r="H241" s="229">
        <v>129.59999999999999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154</v>
      </c>
      <c r="AU241" s="235" t="s">
        <v>148</v>
      </c>
      <c r="AV241" s="13" t="s">
        <v>148</v>
      </c>
      <c r="AW241" s="13" t="s">
        <v>33</v>
      </c>
      <c r="AX241" s="13" t="s">
        <v>71</v>
      </c>
      <c r="AY241" s="235" t="s">
        <v>140</v>
      </c>
    </row>
    <row r="242" s="14" customFormat="1">
      <c r="A242" s="14"/>
      <c r="B242" s="236"/>
      <c r="C242" s="237"/>
      <c r="D242" s="218" t="s">
        <v>154</v>
      </c>
      <c r="E242" s="238" t="s">
        <v>19</v>
      </c>
      <c r="F242" s="239" t="s">
        <v>1441</v>
      </c>
      <c r="G242" s="237"/>
      <c r="H242" s="238" t="s">
        <v>19</v>
      </c>
      <c r="I242" s="240"/>
      <c r="J242" s="237"/>
      <c r="K242" s="237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154</v>
      </c>
      <c r="AU242" s="245" t="s">
        <v>148</v>
      </c>
      <c r="AV242" s="14" t="s">
        <v>79</v>
      </c>
      <c r="AW242" s="14" t="s">
        <v>33</v>
      </c>
      <c r="AX242" s="14" t="s">
        <v>71</v>
      </c>
      <c r="AY242" s="245" t="s">
        <v>140</v>
      </c>
    </row>
    <row r="243" s="13" customFormat="1">
      <c r="A243" s="13"/>
      <c r="B243" s="225"/>
      <c r="C243" s="226"/>
      <c r="D243" s="218" t="s">
        <v>154</v>
      </c>
      <c r="E243" s="227" t="s">
        <v>19</v>
      </c>
      <c r="F243" s="228" t="s">
        <v>1442</v>
      </c>
      <c r="G243" s="226"/>
      <c r="H243" s="229">
        <v>13.44</v>
      </c>
      <c r="I243" s="230"/>
      <c r="J243" s="226"/>
      <c r="K243" s="226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154</v>
      </c>
      <c r="AU243" s="235" t="s">
        <v>148</v>
      </c>
      <c r="AV243" s="13" t="s">
        <v>148</v>
      </c>
      <c r="AW243" s="13" t="s">
        <v>33</v>
      </c>
      <c r="AX243" s="13" t="s">
        <v>71</v>
      </c>
      <c r="AY243" s="235" t="s">
        <v>140</v>
      </c>
    </row>
    <row r="244" s="15" customFormat="1">
      <c r="A244" s="15"/>
      <c r="B244" s="246"/>
      <c r="C244" s="247"/>
      <c r="D244" s="218" t="s">
        <v>154</v>
      </c>
      <c r="E244" s="248" t="s">
        <v>19</v>
      </c>
      <c r="F244" s="249" t="s">
        <v>180</v>
      </c>
      <c r="G244" s="247"/>
      <c r="H244" s="250">
        <v>143.03999999999999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6" t="s">
        <v>154</v>
      </c>
      <c r="AU244" s="256" t="s">
        <v>148</v>
      </c>
      <c r="AV244" s="15" t="s">
        <v>147</v>
      </c>
      <c r="AW244" s="15" t="s">
        <v>33</v>
      </c>
      <c r="AX244" s="15" t="s">
        <v>79</v>
      </c>
      <c r="AY244" s="256" t="s">
        <v>140</v>
      </c>
    </row>
    <row r="245" s="12" customFormat="1" ht="22.8" customHeight="1">
      <c r="A245" s="12"/>
      <c r="B245" s="189"/>
      <c r="C245" s="190"/>
      <c r="D245" s="191" t="s">
        <v>70</v>
      </c>
      <c r="E245" s="203" t="s">
        <v>290</v>
      </c>
      <c r="F245" s="203" t="s">
        <v>291</v>
      </c>
      <c r="G245" s="190"/>
      <c r="H245" s="190"/>
      <c r="I245" s="193"/>
      <c r="J245" s="204">
        <f>BK245</f>
        <v>0</v>
      </c>
      <c r="K245" s="190"/>
      <c r="L245" s="195"/>
      <c r="M245" s="196"/>
      <c r="N245" s="197"/>
      <c r="O245" s="197"/>
      <c r="P245" s="198">
        <f>SUM(P246:P261)</f>
        <v>0</v>
      </c>
      <c r="Q245" s="197"/>
      <c r="R245" s="198">
        <f>SUM(R246:R261)</f>
        <v>0</v>
      </c>
      <c r="S245" s="197"/>
      <c r="T245" s="199">
        <f>SUM(T246:T261)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0" t="s">
        <v>79</v>
      </c>
      <c r="AT245" s="201" t="s">
        <v>70</v>
      </c>
      <c r="AU245" s="201" t="s">
        <v>79</v>
      </c>
      <c r="AY245" s="200" t="s">
        <v>140</v>
      </c>
      <c r="BK245" s="202">
        <f>SUM(BK246:BK261)</f>
        <v>0</v>
      </c>
    </row>
    <row r="246" s="2" customFormat="1" ht="33" customHeight="1">
      <c r="A246" s="39"/>
      <c r="B246" s="40"/>
      <c r="C246" s="205" t="s">
        <v>374</v>
      </c>
      <c r="D246" s="205" t="s">
        <v>142</v>
      </c>
      <c r="E246" s="206" t="s">
        <v>1443</v>
      </c>
      <c r="F246" s="207" t="s">
        <v>1444</v>
      </c>
      <c r="G246" s="208" t="s">
        <v>295</v>
      </c>
      <c r="H246" s="209">
        <v>143.03800000000001</v>
      </c>
      <c r="I246" s="210"/>
      <c r="J246" s="211">
        <f>ROUND(I246*H246,2)</f>
        <v>0</v>
      </c>
      <c r="K246" s="207" t="s">
        <v>146</v>
      </c>
      <c r="L246" s="45"/>
      <c r="M246" s="212" t="s">
        <v>19</v>
      </c>
      <c r="N246" s="213" t="s">
        <v>43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147</v>
      </c>
      <c r="AT246" s="216" t="s">
        <v>142</v>
      </c>
      <c r="AU246" s="216" t="s">
        <v>148</v>
      </c>
      <c r="AY246" s="18" t="s">
        <v>140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148</v>
      </c>
      <c r="BK246" s="217">
        <f>ROUND(I246*H246,2)</f>
        <v>0</v>
      </c>
      <c r="BL246" s="18" t="s">
        <v>147</v>
      </c>
      <c r="BM246" s="216" t="s">
        <v>1445</v>
      </c>
    </row>
    <row r="247" s="2" customFormat="1">
      <c r="A247" s="39"/>
      <c r="B247" s="40"/>
      <c r="C247" s="41"/>
      <c r="D247" s="218" t="s">
        <v>150</v>
      </c>
      <c r="E247" s="41"/>
      <c r="F247" s="219" t="s">
        <v>1446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150</v>
      </c>
      <c r="AU247" s="18" t="s">
        <v>148</v>
      </c>
    </row>
    <row r="248" s="2" customFormat="1">
      <c r="A248" s="39"/>
      <c r="B248" s="40"/>
      <c r="C248" s="41"/>
      <c r="D248" s="223" t="s">
        <v>152</v>
      </c>
      <c r="E248" s="41"/>
      <c r="F248" s="224" t="s">
        <v>1447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152</v>
      </c>
      <c r="AU248" s="18" t="s">
        <v>148</v>
      </c>
    </row>
    <row r="249" s="2" customFormat="1" ht="24.15" customHeight="1">
      <c r="A249" s="39"/>
      <c r="B249" s="40"/>
      <c r="C249" s="205" t="s">
        <v>381</v>
      </c>
      <c r="D249" s="205" t="s">
        <v>142</v>
      </c>
      <c r="E249" s="206" t="s">
        <v>300</v>
      </c>
      <c r="F249" s="207" t="s">
        <v>301</v>
      </c>
      <c r="G249" s="208" t="s">
        <v>295</v>
      </c>
      <c r="H249" s="209">
        <v>143.03800000000001</v>
      </c>
      <c r="I249" s="210"/>
      <c r="J249" s="211">
        <f>ROUND(I249*H249,2)</f>
        <v>0</v>
      </c>
      <c r="K249" s="207" t="s">
        <v>146</v>
      </c>
      <c r="L249" s="45"/>
      <c r="M249" s="212" t="s">
        <v>19</v>
      </c>
      <c r="N249" s="213" t="s">
        <v>43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147</v>
      </c>
      <c r="AT249" s="216" t="s">
        <v>142</v>
      </c>
      <c r="AU249" s="216" t="s">
        <v>148</v>
      </c>
      <c r="AY249" s="18" t="s">
        <v>140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148</v>
      </c>
      <c r="BK249" s="217">
        <f>ROUND(I249*H249,2)</f>
        <v>0</v>
      </c>
      <c r="BL249" s="18" t="s">
        <v>147</v>
      </c>
      <c r="BM249" s="216" t="s">
        <v>1448</v>
      </c>
    </row>
    <row r="250" s="2" customFormat="1">
      <c r="A250" s="39"/>
      <c r="B250" s="40"/>
      <c r="C250" s="41"/>
      <c r="D250" s="218" t="s">
        <v>150</v>
      </c>
      <c r="E250" s="41"/>
      <c r="F250" s="219" t="s">
        <v>303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150</v>
      </c>
      <c r="AU250" s="18" t="s">
        <v>148</v>
      </c>
    </row>
    <row r="251" s="2" customFormat="1">
      <c r="A251" s="39"/>
      <c r="B251" s="40"/>
      <c r="C251" s="41"/>
      <c r="D251" s="223" t="s">
        <v>152</v>
      </c>
      <c r="E251" s="41"/>
      <c r="F251" s="224" t="s">
        <v>304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152</v>
      </c>
      <c r="AU251" s="18" t="s">
        <v>148</v>
      </c>
    </row>
    <row r="252" s="2" customFormat="1" ht="24.15" customHeight="1">
      <c r="A252" s="39"/>
      <c r="B252" s="40"/>
      <c r="C252" s="205" t="s">
        <v>387</v>
      </c>
      <c r="D252" s="205" t="s">
        <v>142</v>
      </c>
      <c r="E252" s="206" t="s">
        <v>306</v>
      </c>
      <c r="F252" s="207" t="s">
        <v>307</v>
      </c>
      <c r="G252" s="208" t="s">
        <v>295</v>
      </c>
      <c r="H252" s="209">
        <v>2002.5319999999999</v>
      </c>
      <c r="I252" s="210"/>
      <c r="J252" s="211">
        <f>ROUND(I252*H252,2)</f>
        <v>0</v>
      </c>
      <c r="K252" s="207" t="s">
        <v>146</v>
      </c>
      <c r="L252" s="45"/>
      <c r="M252" s="212" t="s">
        <v>19</v>
      </c>
      <c r="N252" s="213" t="s">
        <v>43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147</v>
      </c>
      <c r="AT252" s="216" t="s">
        <v>142</v>
      </c>
      <c r="AU252" s="216" t="s">
        <v>148</v>
      </c>
      <c r="AY252" s="18" t="s">
        <v>140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148</v>
      </c>
      <c r="BK252" s="217">
        <f>ROUND(I252*H252,2)</f>
        <v>0</v>
      </c>
      <c r="BL252" s="18" t="s">
        <v>147</v>
      </c>
      <c r="BM252" s="216" t="s">
        <v>1449</v>
      </c>
    </row>
    <row r="253" s="2" customFormat="1">
      <c r="A253" s="39"/>
      <c r="B253" s="40"/>
      <c r="C253" s="41"/>
      <c r="D253" s="218" t="s">
        <v>150</v>
      </c>
      <c r="E253" s="41"/>
      <c r="F253" s="219" t="s">
        <v>309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150</v>
      </c>
      <c r="AU253" s="18" t="s">
        <v>148</v>
      </c>
    </row>
    <row r="254" s="2" customFormat="1">
      <c r="A254" s="39"/>
      <c r="B254" s="40"/>
      <c r="C254" s="41"/>
      <c r="D254" s="223" t="s">
        <v>152</v>
      </c>
      <c r="E254" s="41"/>
      <c r="F254" s="224" t="s">
        <v>310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152</v>
      </c>
      <c r="AU254" s="18" t="s">
        <v>148</v>
      </c>
    </row>
    <row r="255" s="13" customFormat="1">
      <c r="A255" s="13"/>
      <c r="B255" s="225"/>
      <c r="C255" s="226"/>
      <c r="D255" s="218" t="s">
        <v>154</v>
      </c>
      <c r="E255" s="226"/>
      <c r="F255" s="228" t="s">
        <v>1450</v>
      </c>
      <c r="G255" s="226"/>
      <c r="H255" s="229">
        <v>2002.5319999999999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154</v>
      </c>
      <c r="AU255" s="235" t="s">
        <v>148</v>
      </c>
      <c r="AV255" s="13" t="s">
        <v>148</v>
      </c>
      <c r="AW255" s="13" t="s">
        <v>4</v>
      </c>
      <c r="AX255" s="13" t="s">
        <v>79</v>
      </c>
      <c r="AY255" s="235" t="s">
        <v>140</v>
      </c>
    </row>
    <row r="256" s="2" customFormat="1" ht="33" customHeight="1">
      <c r="A256" s="39"/>
      <c r="B256" s="40"/>
      <c r="C256" s="205" t="s">
        <v>394</v>
      </c>
      <c r="D256" s="205" t="s">
        <v>142</v>
      </c>
      <c r="E256" s="206" t="s">
        <v>312</v>
      </c>
      <c r="F256" s="207" t="s">
        <v>313</v>
      </c>
      <c r="G256" s="208" t="s">
        <v>295</v>
      </c>
      <c r="H256" s="209">
        <v>143.03800000000001</v>
      </c>
      <c r="I256" s="210"/>
      <c r="J256" s="211">
        <f>ROUND(I256*H256,2)</f>
        <v>0</v>
      </c>
      <c r="K256" s="207" t="s">
        <v>146</v>
      </c>
      <c r="L256" s="45"/>
      <c r="M256" s="212" t="s">
        <v>19</v>
      </c>
      <c r="N256" s="213" t="s">
        <v>43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147</v>
      </c>
      <c r="AT256" s="216" t="s">
        <v>142</v>
      </c>
      <c r="AU256" s="216" t="s">
        <v>148</v>
      </c>
      <c r="AY256" s="18" t="s">
        <v>140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148</v>
      </c>
      <c r="BK256" s="217">
        <f>ROUND(I256*H256,2)</f>
        <v>0</v>
      </c>
      <c r="BL256" s="18" t="s">
        <v>147</v>
      </c>
      <c r="BM256" s="216" t="s">
        <v>1451</v>
      </c>
    </row>
    <row r="257" s="2" customFormat="1">
      <c r="A257" s="39"/>
      <c r="B257" s="40"/>
      <c r="C257" s="41"/>
      <c r="D257" s="218" t="s">
        <v>150</v>
      </c>
      <c r="E257" s="41"/>
      <c r="F257" s="219" t="s">
        <v>315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150</v>
      </c>
      <c r="AU257" s="18" t="s">
        <v>148</v>
      </c>
    </row>
    <row r="258" s="2" customFormat="1">
      <c r="A258" s="39"/>
      <c r="B258" s="40"/>
      <c r="C258" s="41"/>
      <c r="D258" s="223" t="s">
        <v>152</v>
      </c>
      <c r="E258" s="41"/>
      <c r="F258" s="224" t="s">
        <v>316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152</v>
      </c>
      <c r="AU258" s="18" t="s">
        <v>148</v>
      </c>
    </row>
    <row r="259" s="2" customFormat="1" ht="24.15" customHeight="1">
      <c r="A259" s="39"/>
      <c r="B259" s="40"/>
      <c r="C259" s="205" t="s">
        <v>400</v>
      </c>
      <c r="D259" s="205" t="s">
        <v>142</v>
      </c>
      <c r="E259" s="206" t="s">
        <v>318</v>
      </c>
      <c r="F259" s="207" t="s">
        <v>319</v>
      </c>
      <c r="G259" s="208" t="s">
        <v>295</v>
      </c>
      <c r="H259" s="209">
        <v>143.03800000000001</v>
      </c>
      <c r="I259" s="210"/>
      <c r="J259" s="211">
        <f>ROUND(I259*H259,2)</f>
        <v>0</v>
      </c>
      <c r="K259" s="207" t="s">
        <v>146</v>
      </c>
      <c r="L259" s="45"/>
      <c r="M259" s="212" t="s">
        <v>19</v>
      </c>
      <c r="N259" s="213" t="s">
        <v>43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147</v>
      </c>
      <c r="AT259" s="216" t="s">
        <v>142</v>
      </c>
      <c r="AU259" s="216" t="s">
        <v>148</v>
      </c>
      <c r="AY259" s="18" t="s">
        <v>140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148</v>
      </c>
      <c r="BK259" s="217">
        <f>ROUND(I259*H259,2)</f>
        <v>0</v>
      </c>
      <c r="BL259" s="18" t="s">
        <v>147</v>
      </c>
      <c r="BM259" s="216" t="s">
        <v>1452</v>
      </c>
    </row>
    <row r="260" s="2" customFormat="1">
      <c r="A260" s="39"/>
      <c r="B260" s="40"/>
      <c r="C260" s="41"/>
      <c r="D260" s="218" t="s">
        <v>150</v>
      </c>
      <c r="E260" s="41"/>
      <c r="F260" s="219" t="s">
        <v>321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150</v>
      </c>
      <c r="AU260" s="18" t="s">
        <v>148</v>
      </c>
    </row>
    <row r="261" s="2" customFormat="1">
      <c r="A261" s="39"/>
      <c r="B261" s="40"/>
      <c r="C261" s="41"/>
      <c r="D261" s="223" t="s">
        <v>152</v>
      </c>
      <c r="E261" s="41"/>
      <c r="F261" s="224" t="s">
        <v>322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152</v>
      </c>
      <c r="AU261" s="18" t="s">
        <v>148</v>
      </c>
    </row>
    <row r="262" s="12" customFormat="1" ht="22.8" customHeight="1">
      <c r="A262" s="12"/>
      <c r="B262" s="189"/>
      <c r="C262" s="190"/>
      <c r="D262" s="191" t="s">
        <v>70</v>
      </c>
      <c r="E262" s="203" t="s">
        <v>662</v>
      </c>
      <c r="F262" s="203" t="s">
        <v>663</v>
      </c>
      <c r="G262" s="190"/>
      <c r="H262" s="190"/>
      <c r="I262" s="193"/>
      <c r="J262" s="204">
        <f>BK262</f>
        <v>0</v>
      </c>
      <c r="K262" s="190"/>
      <c r="L262" s="195"/>
      <c r="M262" s="196"/>
      <c r="N262" s="197"/>
      <c r="O262" s="197"/>
      <c r="P262" s="198">
        <f>SUM(P263:P265)</f>
        <v>0</v>
      </c>
      <c r="Q262" s="197"/>
      <c r="R262" s="198">
        <f>SUM(R263:R265)</f>
        <v>0</v>
      </c>
      <c r="S262" s="197"/>
      <c r="T262" s="199">
        <f>SUM(T263:T265)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0" t="s">
        <v>79</v>
      </c>
      <c r="AT262" s="201" t="s">
        <v>70</v>
      </c>
      <c r="AU262" s="201" t="s">
        <v>79</v>
      </c>
      <c r="AY262" s="200" t="s">
        <v>140</v>
      </c>
      <c r="BK262" s="202">
        <f>SUM(BK263:BK265)</f>
        <v>0</v>
      </c>
    </row>
    <row r="263" s="2" customFormat="1" ht="16.5" customHeight="1">
      <c r="A263" s="39"/>
      <c r="B263" s="40"/>
      <c r="C263" s="205" t="s">
        <v>409</v>
      </c>
      <c r="D263" s="205" t="s">
        <v>142</v>
      </c>
      <c r="E263" s="206" t="s">
        <v>664</v>
      </c>
      <c r="F263" s="207" t="s">
        <v>665</v>
      </c>
      <c r="G263" s="208" t="s">
        <v>295</v>
      </c>
      <c r="H263" s="209">
        <v>34.466000000000001</v>
      </c>
      <c r="I263" s="210"/>
      <c r="J263" s="211">
        <f>ROUND(I263*H263,2)</f>
        <v>0</v>
      </c>
      <c r="K263" s="207" t="s">
        <v>146</v>
      </c>
      <c r="L263" s="45"/>
      <c r="M263" s="212" t="s">
        <v>19</v>
      </c>
      <c r="N263" s="213" t="s">
        <v>43</v>
      </c>
      <c r="O263" s="85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147</v>
      </c>
      <c r="AT263" s="216" t="s">
        <v>142</v>
      </c>
      <c r="AU263" s="216" t="s">
        <v>148</v>
      </c>
      <c r="AY263" s="18" t="s">
        <v>140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148</v>
      </c>
      <c r="BK263" s="217">
        <f>ROUND(I263*H263,2)</f>
        <v>0</v>
      </c>
      <c r="BL263" s="18" t="s">
        <v>147</v>
      </c>
      <c r="BM263" s="216" t="s">
        <v>1453</v>
      </c>
    </row>
    <row r="264" s="2" customFormat="1">
      <c r="A264" s="39"/>
      <c r="B264" s="40"/>
      <c r="C264" s="41"/>
      <c r="D264" s="218" t="s">
        <v>150</v>
      </c>
      <c r="E264" s="41"/>
      <c r="F264" s="219" t="s">
        <v>667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150</v>
      </c>
      <c r="AU264" s="18" t="s">
        <v>148</v>
      </c>
    </row>
    <row r="265" s="2" customFormat="1">
      <c r="A265" s="39"/>
      <c r="B265" s="40"/>
      <c r="C265" s="41"/>
      <c r="D265" s="223" t="s">
        <v>152</v>
      </c>
      <c r="E265" s="41"/>
      <c r="F265" s="224" t="s">
        <v>668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152</v>
      </c>
      <c r="AU265" s="18" t="s">
        <v>148</v>
      </c>
    </row>
    <row r="266" s="12" customFormat="1" ht="25.92" customHeight="1">
      <c r="A266" s="12"/>
      <c r="B266" s="189"/>
      <c r="C266" s="190"/>
      <c r="D266" s="191" t="s">
        <v>70</v>
      </c>
      <c r="E266" s="192" t="s">
        <v>323</v>
      </c>
      <c r="F266" s="192" t="s">
        <v>324</v>
      </c>
      <c r="G266" s="190"/>
      <c r="H266" s="190"/>
      <c r="I266" s="193"/>
      <c r="J266" s="194">
        <f>BK266</f>
        <v>0</v>
      </c>
      <c r="K266" s="190"/>
      <c r="L266" s="195"/>
      <c r="M266" s="196"/>
      <c r="N266" s="197"/>
      <c r="O266" s="197"/>
      <c r="P266" s="198">
        <f>P267+P281+P330+P380+P431+P460+P466+P504</f>
        <v>0</v>
      </c>
      <c r="Q266" s="197"/>
      <c r="R266" s="198">
        <f>R267+R281+R330+R380+R431+R460+R466+R504</f>
        <v>20.165632400000003</v>
      </c>
      <c r="S266" s="197"/>
      <c r="T266" s="199">
        <f>T267+T281+T330+T380+T431+T460+T466+T504</f>
        <v>7.4969999999999999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0" t="s">
        <v>148</v>
      </c>
      <c r="AT266" s="201" t="s">
        <v>70</v>
      </c>
      <c r="AU266" s="201" t="s">
        <v>71</v>
      </c>
      <c r="AY266" s="200" t="s">
        <v>140</v>
      </c>
      <c r="BK266" s="202">
        <f>BK267+BK281+BK330+BK380+BK431+BK460+BK466+BK504</f>
        <v>0</v>
      </c>
    </row>
    <row r="267" s="12" customFormat="1" ht="22.8" customHeight="1">
      <c r="A267" s="12"/>
      <c r="B267" s="189"/>
      <c r="C267" s="190"/>
      <c r="D267" s="191" t="s">
        <v>70</v>
      </c>
      <c r="E267" s="203" t="s">
        <v>325</v>
      </c>
      <c r="F267" s="203" t="s">
        <v>326</v>
      </c>
      <c r="G267" s="190"/>
      <c r="H267" s="190"/>
      <c r="I267" s="193"/>
      <c r="J267" s="204">
        <f>BK267</f>
        <v>0</v>
      </c>
      <c r="K267" s="190"/>
      <c r="L267" s="195"/>
      <c r="M267" s="196"/>
      <c r="N267" s="197"/>
      <c r="O267" s="197"/>
      <c r="P267" s="198">
        <f>SUM(P268:P280)</f>
        <v>0</v>
      </c>
      <c r="Q267" s="197"/>
      <c r="R267" s="198">
        <f>SUM(R268:R280)</f>
        <v>6.2230480000000004</v>
      </c>
      <c r="S267" s="197"/>
      <c r="T267" s="199">
        <f>SUM(T268:T280)</f>
        <v>5.3999999999999995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0" t="s">
        <v>148</v>
      </c>
      <c r="AT267" s="201" t="s">
        <v>70</v>
      </c>
      <c r="AU267" s="201" t="s">
        <v>79</v>
      </c>
      <c r="AY267" s="200" t="s">
        <v>140</v>
      </c>
      <c r="BK267" s="202">
        <f>SUM(BK268:BK280)</f>
        <v>0</v>
      </c>
    </row>
    <row r="268" s="2" customFormat="1" ht="33" customHeight="1">
      <c r="A268" s="39"/>
      <c r="B268" s="40"/>
      <c r="C268" s="205" t="s">
        <v>415</v>
      </c>
      <c r="D268" s="205" t="s">
        <v>142</v>
      </c>
      <c r="E268" s="206" t="s">
        <v>1454</v>
      </c>
      <c r="F268" s="207" t="s">
        <v>1455</v>
      </c>
      <c r="G268" s="208" t="s">
        <v>145</v>
      </c>
      <c r="H268" s="209">
        <v>275.60000000000002</v>
      </c>
      <c r="I268" s="210"/>
      <c r="J268" s="211">
        <f>ROUND(I268*H268,2)</f>
        <v>0</v>
      </c>
      <c r="K268" s="207" t="s">
        <v>146</v>
      </c>
      <c r="L268" s="45"/>
      <c r="M268" s="212" t="s">
        <v>19</v>
      </c>
      <c r="N268" s="213" t="s">
        <v>43</v>
      </c>
      <c r="O268" s="85"/>
      <c r="P268" s="214">
        <f>O268*H268</f>
        <v>0</v>
      </c>
      <c r="Q268" s="214">
        <v>0.022579999999999999</v>
      </c>
      <c r="R268" s="214">
        <f>Q268*H268</f>
        <v>6.2230480000000004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276</v>
      </c>
      <c r="AT268" s="216" t="s">
        <v>142</v>
      </c>
      <c r="AU268" s="216" t="s">
        <v>148</v>
      </c>
      <c r="AY268" s="18" t="s">
        <v>140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148</v>
      </c>
      <c r="BK268" s="217">
        <f>ROUND(I268*H268,2)</f>
        <v>0</v>
      </c>
      <c r="BL268" s="18" t="s">
        <v>276</v>
      </c>
      <c r="BM268" s="216" t="s">
        <v>1456</v>
      </c>
    </row>
    <row r="269" s="2" customFormat="1">
      <c r="A269" s="39"/>
      <c r="B269" s="40"/>
      <c r="C269" s="41"/>
      <c r="D269" s="218" t="s">
        <v>150</v>
      </c>
      <c r="E269" s="41"/>
      <c r="F269" s="219" t="s">
        <v>1457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150</v>
      </c>
      <c r="AU269" s="18" t="s">
        <v>148</v>
      </c>
    </row>
    <row r="270" s="2" customFormat="1">
      <c r="A270" s="39"/>
      <c r="B270" s="40"/>
      <c r="C270" s="41"/>
      <c r="D270" s="223" t="s">
        <v>152</v>
      </c>
      <c r="E270" s="41"/>
      <c r="F270" s="224" t="s">
        <v>1458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152</v>
      </c>
      <c r="AU270" s="18" t="s">
        <v>148</v>
      </c>
    </row>
    <row r="271" s="14" customFormat="1">
      <c r="A271" s="14"/>
      <c r="B271" s="236"/>
      <c r="C271" s="237"/>
      <c r="D271" s="218" t="s">
        <v>154</v>
      </c>
      <c r="E271" s="238" t="s">
        <v>19</v>
      </c>
      <c r="F271" s="239" t="s">
        <v>349</v>
      </c>
      <c r="G271" s="237"/>
      <c r="H271" s="238" t="s">
        <v>19</v>
      </c>
      <c r="I271" s="240"/>
      <c r="J271" s="237"/>
      <c r="K271" s="237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154</v>
      </c>
      <c r="AU271" s="245" t="s">
        <v>148</v>
      </c>
      <c r="AV271" s="14" t="s">
        <v>79</v>
      </c>
      <c r="AW271" s="14" t="s">
        <v>33</v>
      </c>
      <c r="AX271" s="14" t="s">
        <v>71</v>
      </c>
      <c r="AY271" s="245" t="s">
        <v>140</v>
      </c>
    </row>
    <row r="272" s="13" customFormat="1">
      <c r="A272" s="13"/>
      <c r="B272" s="225"/>
      <c r="C272" s="226"/>
      <c r="D272" s="218" t="s">
        <v>154</v>
      </c>
      <c r="E272" s="227" t="s">
        <v>19</v>
      </c>
      <c r="F272" s="228" t="s">
        <v>1459</v>
      </c>
      <c r="G272" s="226"/>
      <c r="H272" s="229">
        <v>275.60000000000002</v>
      </c>
      <c r="I272" s="230"/>
      <c r="J272" s="226"/>
      <c r="K272" s="226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154</v>
      </c>
      <c r="AU272" s="235" t="s">
        <v>148</v>
      </c>
      <c r="AV272" s="13" t="s">
        <v>148</v>
      </c>
      <c r="AW272" s="13" t="s">
        <v>33</v>
      </c>
      <c r="AX272" s="13" t="s">
        <v>79</v>
      </c>
      <c r="AY272" s="235" t="s">
        <v>140</v>
      </c>
    </row>
    <row r="273" s="2" customFormat="1" ht="21.75" customHeight="1">
      <c r="A273" s="39"/>
      <c r="B273" s="40"/>
      <c r="C273" s="205" t="s">
        <v>423</v>
      </c>
      <c r="D273" s="205" t="s">
        <v>142</v>
      </c>
      <c r="E273" s="206" t="s">
        <v>344</v>
      </c>
      <c r="F273" s="207" t="s">
        <v>345</v>
      </c>
      <c r="G273" s="208" t="s">
        <v>145</v>
      </c>
      <c r="H273" s="209">
        <v>300</v>
      </c>
      <c r="I273" s="210"/>
      <c r="J273" s="211">
        <f>ROUND(I273*H273,2)</f>
        <v>0</v>
      </c>
      <c r="K273" s="207" t="s">
        <v>146</v>
      </c>
      <c r="L273" s="45"/>
      <c r="M273" s="212" t="s">
        <v>19</v>
      </c>
      <c r="N273" s="213" t="s">
        <v>43</v>
      </c>
      <c r="O273" s="85"/>
      <c r="P273" s="214">
        <f>O273*H273</f>
        <v>0</v>
      </c>
      <c r="Q273" s="214">
        <v>0</v>
      </c>
      <c r="R273" s="214">
        <f>Q273*H273</f>
        <v>0</v>
      </c>
      <c r="S273" s="214">
        <v>0.017999999999999999</v>
      </c>
      <c r="T273" s="215">
        <f>S273*H273</f>
        <v>5.3999999999999995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276</v>
      </c>
      <c r="AT273" s="216" t="s">
        <v>142</v>
      </c>
      <c r="AU273" s="216" t="s">
        <v>148</v>
      </c>
      <c r="AY273" s="18" t="s">
        <v>140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148</v>
      </c>
      <c r="BK273" s="217">
        <f>ROUND(I273*H273,2)</f>
        <v>0</v>
      </c>
      <c r="BL273" s="18" t="s">
        <v>276</v>
      </c>
      <c r="BM273" s="216" t="s">
        <v>1460</v>
      </c>
    </row>
    <row r="274" s="2" customFormat="1">
      <c r="A274" s="39"/>
      <c r="B274" s="40"/>
      <c r="C274" s="41"/>
      <c r="D274" s="218" t="s">
        <v>150</v>
      </c>
      <c r="E274" s="41"/>
      <c r="F274" s="219" t="s">
        <v>347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150</v>
      </c>
      <c r="AU274" s="18" t="s">
        <v>148</v>
      </c>
    </row>
    <row r="275" s="2" customFormat="1">
      <c r="A275" s="39"/>
      <c r="B275" s="40"/>
      <c r="C275" s="41"/>
      <c r="D275" s="223" t="s">
        <v>152</v>
      </c>
      <c r="E275" s="41"/>
      <c r="F275" s="224" t="s">
        <v>348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152</v>
      </c>
      <c r="AU275" s="18" t="s">
        <v>148</v>
      </c>
    </row>
    <row r="276" s="14" customFormat="1">
      <c r="A276" s="14"/>
      <c r="B276" s="236"/>
      <c r="C276" s="237"/>
      <c r="D276" s="218" t="s">
        <v>154</v>
      </c>
      <c r="E276" s="238" t="s">
        <v>19</v>
      </c>
      <c r="F276" s="239" t="s">
        <v>349</v>
      </c>
      <c r="G276" s="237"/>
      <c r="H276" s="238" t="s">
        <v>19</v>
      </c>
      <c r="I276" s="240"/>
      <c r="J276" s="237"/>
      <c r="K276" s="237"/>
      <c r="L276" s="241"/>
      <c r="M276" s="242"/>
      <c r="N276" s="243"/>
      <c r="O276" s="243"/>
      <c r="P276" s="243"/>
      <c r="Q276" s="243"/>
      <c r="R276" s="243"/>
      <c r="S276" s="243"/>
      <c r="T276" s="24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5" t="s">
        <v>154</v>
      </c>
      <c r="AU276" s="245" t="s">
        <v>148</v>
      </c>
      <c r="AV276" s="14" t="s">
        <v>79</v>
      </c>
      <c r="AW276" s="14" t="s">
        <v>33</v>
      </c>
      <c r="AX276" s="14" t="s">
        <v>71</v>
      </c>
      <c r="AY276" s="245" t="s">
        <v>140</v>
      </c>
    </row>
    <row r="277" s="13" customFormat="1">
      <c r="A277" s="13"/>
      <c r="B277" s="225"/>
      <c r="C277" s="226"/>
      <c r="D277" s="218" t="s">
        <v>154</v>
      </c>
      <c r="E277" s="227" t="s">
        <v>19</v>
      </c>
      <c r="F277" s="228" t="s">
        <v>1322</v>
      </c>
      <c r="G277" s="226"/>
      <c r="H277" s="229">
        <v>300</v>
      </c>
      <c r="I277" s="230"/>
      <c r="J277" s="226"/>
      <c r="K277" s="226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154</v>
      </c>
      <c r="AU277" s="235" t="s">
        <v>148</v>
      </c>
      <c r="AV277" s="13" t="s">
        <v>148</v>
      </c>
      <c r="AW277" s="13" t="s">
        <v>33</v>
      </c>
      <c r="AX277" s="13" t="s">
        <v>79</v>
      </c>
      <c r="AY277" s="235" t="s">
        <v>140</v>
      </c>
    </row>
    <row r="278" s="2" customFormat="1" ht="24.15" customHeight="1">
      <c r="A278" s="39"/>
      <c r="B278" s="40"/>
      <c r="C278" s="205" t="s">
        <v>429</v>
      </c>
      <c r="D278" s="205" t="s">
        <v>142</v>
      </c>
      <c r="E278" s="206" t="s">
        <v>952</v>
      </c>
      <c r="F278" s="207" t="s">
        <v>953</v>
      </c>
      <c r="G278" s="208" t="s">
        <v>295</v>
      </c>
      <c r="H278" s="209">
        <v>6.2229999999999999</v>
      </c>
      <c r="I278" s="210"/>
      <c r="J278" s="211">
        <f>ROUND(I278*H278,2)</f>
        <v>0</v>
      </c>
      <c r="K278" s="207" t="s">
        <v>146</v>
      </c>
      <c r="L278" s="45"/>
      <c r="M278" s="212" t="s">
        <v>19</v>
      </c>
      <c r="N278" s="213" t="s">
        <v>43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276</v>
      </c>
      <c r="AT278" s="216" t="s">
        <v>142</v>
      </c>
      <c r="AU278" s="216" t="s">
        <v>148</v>
      </c>
      <c r="AY278" s="18" t="s">
        <v>140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148</v>
      </c>
      <c r="BK278" s="217">
        <f>ROUND(I278*H278,2)</f>
        <v>0</v>
      </c>
      <c r="BL278" s="18" t="s">
        <v>276</v>
      </c>
      <c r="BM278" s="216" t="s">
        <v>1461</v>
      </c>
    </row>
    <row r="279" s="2" customFormat="1">
      <c r="A279" s="39"/>
      <c r="B279" s="40"/>
      <c r="C279" s="41"/>
      <c r="D279" s="218" t="s">
        <v>150</v>
      </c>
      <c r="E279" s="41"/>
      <c r="F279" s="219" t="s">
        <v>955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150</v>
      </c>
      <c r="AU279" s="18" t="s">
        <v>148</v>
      </c>
    </row>
    <row r="280" s="2" customFormat="1">
      <c r="A280" s="39"/>
      <c r="B280" s="40"/>
      <c r="C280" s="41"/>
      <c r="D280" s="223" t="s">
        <v>152</v>
      </c>
      <c r="E280" s="41"/>
      <c r="F280" s="224" t="s">
        <v>956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152</v>
      </c>
      <c r="AU280" s="18" t="s">
        <v>148</v>
      </c>
    </row>
    <row r="281" s="12" customFormat="1" ht="22.8" customHeight="1">
      <c r="A281" s="12"/>
      <c r="B281" s="189"/>
      <c r="C281" s="190"/>
      <c r="D281" s="191" t="s">
        <v>70</v>
      </c>
      <c r="E281" s="203" t="s">
        <v>1240</v>
      </c>
      <c r="F281" s="203" t="s">
        <v>1241</v>
      </c>
      <c r="G281" s="190"/>
      <c r="H281" s="190"/>
      <c r="I281" s="193"/>
      <c r="J281" s="204">
        <f>BK281</f>
        <v>0</v>
      </c>
      <c r="K281" s="190"/>
      <c r="L281" s="195"/>
      <c r="M281" s="196"/>
      <c r="N281" s="197"/>
      <c r="O281" s="197"/>
      <c r="P281" s="198">
        <f>SUM(P282:P329)</f>
        <v>0</v>
      </c>
      <c r="Q281" s="197"/>
      <c r="R281" s="198">
        <f>SUM(R282:R329)</f>
        <v>6.3632924000000006</v>
      </c>
      <c r="S281" s="197"/>
      <c r="T281" s="199">
        <f>SUM(T282:T329)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0" t="s">
        <v>148</v>
      </c>
      <c r="AT281" s="201" t="s">
        <v>70</v>
      </c>
      <c r="AU281" s="201" t="s">
        <v>79</v>
      </c>
      <c r="AY281" s="200" t="s">
        <v>140</v>
      </c>
      <c r="BK281" s="202">
        <f>SUM(BK282:BK329)</f>
        <v>0</v>
      </c>
    </row>
    <row r="282" s="2" customFormat="1" ht="24.15" customHeight="1">
      <c r="A282" s="39"/>
      <c r="B282" s="40"/>
      <c r="C282" s="205" t="s">
        <v>435</v>
      </c>
      <c r="D282" s="205" t="s">
        <v>142</v>
      </c>
      <c r="E282" s="206" t="s">
        <v>1462</v>
      </c>
      <c r="F282" s="207" t="s">
        <v>1463</v>
      </c>
      <c r="G282" s="208" t="s">
        <v>145</v>
      </c>
      <c r="H282" s="209">
        <v>110.72</v>
      </c>
      <c r="I282" s="210"/>
      <c r="J282" s="211">
        <f>ROUND(I282*H282,2)</f>
        <v>0</v>
      </c>
      <c r="K282" s="207" t="s">
        <v>146</v>
      </c>
      <c r="L282" s="45"/>
      <c r="M282" s="212" t="s">
        <v>19</v>
      </c>
      <c r="N282" s="213" t="s">
        <v>43</v>
      </c>
      <c r="O282" s="85"/>
      <c r="P282" s="214">
        <f>O282*H282</f>
        <v>0</v>
      </c>
      <c r="Q282" s="214">
        <v>0.025510000000000001</v>
      </c>
      <c r="R282" s="214">
        <f>Q282*H282</f>
        <v>2.8244672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276</v>
      </c>
      <c r="AT282" s="216" t="s">
        <v>142</v>
      </c>
      <c r="AU282" s="216" t="s">
        <v>148</v>
      </c>
      <c r="AY282" s="18" t="s">
        <v>140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148</v>
      </c>
      <c r="BK282" s="217">
        <f>ROUND(I282*H282,2)</f>
        <v>0</v>
      </c>
      <c r="BL282" s="18" t="s">
        <v>276</v>
      </c>
      <c r="BM282" s="216" t="s">
        <v>1464</v>
      </c>
    </row>
    <row r="283" s="2" customFormat="1">
      <c r="A283" s="39"/>
      <c r="B283" s="40"/>
      <c r="C283" s="41"/>
      <c r="D283" s="218" t="s">
        <v>150</v>
      </c>
      <c r="E283" s="41"/>
      <c r="F283" s="219" t="s">
        <v>1465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150</v>
      </c>
      <c r="AU283" s="18" t="s">
        <v>148</v>
      </c>
    </row>
    <row r="284" s="2" customFormat="1">
      <c r="A284" s="39"/>
      <c r="B284" s="40"/>
      <c r="C284" s="41"/>
      <c r="D284" s="223" t="s">
        <v>152</v>
      </c>
      <c r="E284" s="41"/>
      <c r="F284" s="224" t="s">
        <v>1466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152</v>
      </c>
      <c r="AU284" s="18" t="s">
        <v>148</v>
      </c>
    </row>
    <row r="285" s="13" customFormat="1">
      <c r="A285" s="13"/>
      <c r="B285" s="225"/>
      <c r="C285" s="226"/>
      <c r="D285" s="218" t="s">
        <v>154</v>
      </c>
      <c r="E285" s="227" t="s">
        <v>19</v>
      </c>
      <c r="F285" s="228" t="s">
        <v>1467</v>
      </c>
      <c r="G285" s="226"/>
      <c r="H285" s="229">
        <v>129.91999999999999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154</v>
      </c>
      <c r="AU285" s="235" t="s">
        <v>148</v>
      </c>
      <c r="AV285" s="13" t="s">
        <v>148</v>
      </c>
      <c r="AW285" s="13" t="s">
        <v>33</v>
      </c>
      <c r="AX285" s="13" t="s">
        <v>71</v>
      </c>
      <c r="AY285" s="235" t="s">
        <v>140</v>
      </c>
    </row>
    <row r="286" s="13" customFormat="1">
      <c r="A286" s="13"/>
      <c r="B286" s="225"/>
      <c r="C286" s="226"/>
      <c r="D286" s="218" t="s">
        <v>154</v>
      </c>
      <c r="E286" s="227" t="s">
        <v>19</v>
      </c>
      <c r="F286" s="228" t="s">
        <v>1468</v>
      </c>
      <c r="G286" s="226"/>
      <c r="H286" s="229">
        <v>-19.199999999999999</v>
      </c>
      <c r="I286" s="230"/>
      <c r="J286" s="226"/>
      <c r="K286" s="226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154</v>
      </c>
      <c r="AU286" s="235" t="s">
        <v>148</v>
      </c>
      <c r="AV286" s="13" t="s">
        <v>148</v>
      </c>
      <c r="AW286" s="13" t="s">
        <v>33</v>
      </c>
      <c r="AX286" s="13" t="s">
        <v>71</v>
      </c>
      <c r="AY286" s="235" t="s">
        <v>140</v>
      </c>
    </row>
    <row r="287" s="15" customFormat="1">
      <c r="A287" s="15"/>
      <c r="B287" s="246"/>
      <c r="C287" s="247"/>
      <c r="D287" s="218" t="s">
        <v>154</v>
      </c>
      <c r="E287" s="248" t="s">
        <v>19</v>
      </c>
      <c r="F287" s="249" t="s">
        <v>180</v>
      </c>
      <c r="G287" s="247"/>
      <c r="H287" s="250">
        <v>110.72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6" t="s">
        <v>154</v>
      </c>
      <c r="AU287" s="256" t="s">
        <v>148</v>
      </c>
      <c r="AV287" s="15" t="s">
        <v>147</v>
      </c>
      <c r="AW287" s="15" t="s">
        <v>33</v>
      </c>
      <c r="AX287" s="15" t="s">
        <v>79</v>
      </c>
      <c r="AY287" s="256" t="s">
        <v>140</v>
      </c>
    </row>
    <row r="288" s="2" customFormat="1" ht="24.15" customHeight="1">
      <c r="A288" s="39"/>
      <c r="B288" s="40"/>
      <c r="C288" s="205" t="s">
        <v>443</v>
      </c>
      <c r="D288" s="205" t="s">
        <v>142</v>
      </c>
      <c r="E288" s="206" t="s">
        <v>1469</v>
      </c>
      <c r="F288" s="207" t="s">
        <v>1470</v>
      </c>
      <c r="G288" s="208" t="s">
        <v>145</v>
      </c>
      <c r="H288" s="209">
        <v>73.480000000000004</v>
      </c>
      <c r="I288" s="210"/>
      <c r="J288" s="211">
        <f>ROUND(I288*H288,2)</f>
        <v>0</v>
      </c>
      <c r="K288" s="207" t="s">
        <v>146</v>
      </c>
      <c r="L288" s="45"/>
      <c r="M288" s="212" t="s">
        <v>19</v>
      </c>
      <c r="N288" s="213" t="s">
        <v>43</v>
      </c>
      <c r="O288" s="85"/>
      <c r="P288" s="214">
        <f>O288*H288</f>
        <v>0</v>
      </c>
      <c r="Q288" s="214">
        <v>0.02614</v>
      </c>
      <c r="R288" s="214">
        <f>Q288*H288</f>
        <v>1.9207672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276</v>
      </c>
      <c r="AT288" s="216" t="s">
        <v>142</v>
      </c>
      <c r="AU288" s="216" t="s">
        <v>148</v>
      </c>
      <c r="AY288" s="18" t="s">
        <v>140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148</v>
      </c>
      <c r="BK288" s="217">
        <f>ROUND(I288*H288,2)</f>
        <v>0</v>
      </c>
      <c r="BL288" s="18" t="s">
        <v>276</v>
      </c>
      <c r="BM288" s="216" t="s">
        <v>1471</v>
      </c>
    </row>
    <row r="289" s="2" customFormat="1">
      <c r="A289" s="39"/>
      <c r="B289" s="40"/>
      <c r="C289" s="41"/>
      <c r="D289" s="218" t="s">
        <v>150</v>
      </c>
      <c r="E289" s="41"/>
      <c r="F289" s="219" t="s">
        <v>1472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150</v>
      </c>
      <c r="AU289" s="18" t="s">
        <v>148</v>
      </c>
    </row>
    <row r="290" s="2" customFormat="1">
      <c r="A290" s="39"/>
      <c r="B290" s="40"/>
      <c r="C290" s="41"/>
      <c r="D290" s="223" t="s">
        <v>152</v>
      </c>
      <c r="E290" s="41"/>
      <c r="F290" s="224" t="s">
        <v>1473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152</v>
      </c>
      <c r="AU290" s="18" t="s">
        <v>148</v>
      </c>
    </row>
    <row r="291" s="14" customFormat="1">
      <c r="A291" s="14"/>
      <c r="B291" s="236"/>
      <c r="C291" s="237"/>
      <c r="D291" s="218" t="s">
        <v>154</v>
      </c>
      <c r="E291" s="238" t="s">
        <v>19</v>
      </c>
      <c r="F291" s="239" t="s">
        <v>1358</v>
      </c>
      <c r="G291" s="237"/>
      <c r="H291" s="238" t="s">
        <v>19</v>
      </c>
      <c r="I291" s="240"/>
      <c r="J291" s="237"/>
      <c r="K291" s="237"/>
      <c r="L291" s="241"/>
      <c r="M291" s="242"/>
      <c r="N291" s="243"/>
      <c r="O291" s="243"/>
      <c r="P291" s="243"/>
      <c r="Q291" s="243"/>
      <c r="R291" s="243"/>
      <c r="S291" s="243"/>
      <c r="T291" s="24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5" t="s">
        <v>154</v>
      </c>
      <c r="AU291" s="245" t="s">
        <v>148</v>
      </c>
      <c r="AV291" s="14" t="s">
        <v>79</v>
      </c>
      <c r="AW291" s="14" t="s">
        <v>33</v>
      </c>
      <c r="AX291" s="14" t="s">
        <v>71</v>
      </c>
      <c r="AY291" s="245" t="s">
        <v>140</v>
      </c>
    </row>
    <row r="292" s="13" customFormat="1">
      <c r="A292" s="13"/>
      <c r="B292" s="225"/>
      <c r="C292" s="226"/>
      <c r="D292" s="218" t="s">
        <v>154</v>
      </c>
      <c r="E292" s="227" t="s">
        <v>19</v>
      </c>
      <c r="F292" s="228" t="s">
        <v>1474</v>
      </c>
      <c r="G292" s="226"/>
      <c r="H292" s="229">
        <v>84.680000000000007</v>
      </c>
      <c r="I292" s="230"/>
      <c r="J292" s="226"/>
      <c r="K292" s="226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154</v>
      </c>
      <c r="AU292" s="235" t="s">
        <v>148</v>
      </c>
      <c r="AV292" s="13" t="s">
        <v>148</v>
      </c>
      <c r="AW292" s="13" t="s">
        <v>33</v>
      </c>
      <c r="AX292" s="13" t="s">
        <v>71</v>
      </c>
      <c r="AY292" s="235" t="s">
        <v>140</v>
      </c>
    </row>
    <row r="293" s="13" customFormat="1">
      <c r="A293" s="13"/>
      <c r="B293" s="225"/>
      <c r="C293" s="226"/>
      <c r="D293" s="218" t="s">
        <v>154</v>
      </c>
      <c r="E293" s="227" t="s">
        <v>19</v>
      </c>
      <c r="F293" s="228" t="s">
        <v>1475</v>
      </c>
      <c r="G293" s="226"/>
      <c r="H293" s="229">
        <v>-11.199999999999999</v>
      </c>
      <c r="I293" s="230"/>
      <c r="J293" s="226"/>
      <c r="K293" s="226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154</v>
      </c>
      <c r="AU293" s="235" t="s">
        <v>148</v>
      </c>
      <c r="AV293" s="13" t="s">
        <v>148</v>
      </c>
      <c r="AW293" s="13" t="s">
        <v>33</v>
      </c>
      <c r="AX293" s="13" t="s">
        <v>71</v>
      </c>
      <c r="AY293" s="235" t="s">
        <v>140</v>
      </c>
    </row>
    <row r="294" s="15" customFormat="1">
      <c r="A294" s="15"/>
      <c r="B294" s="246"/>
      <c r="C294" s="247"/>
      <c r="D294" s="218" t="s">
        <v>154</v>
      </c>
      <c r="E294" s="248" t="s">
        <v>19</v>
      </c>
      <c r="F294" s="249" t="s">
        <v>180</v>
      </c>
      <c r="G294" s="247"/>
      <c r="H294" s="250">
        <v>73.480000000000004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6" t="s">
        <v>154</v>
      </c>
      <c r="AU294" s="256" t="s">
        <v>148</v>
      </c>
      <c r="AV294" s="15" t="s">
        <v>147</v>
      </c>
      <c r="AW294" s="15" t="s">
        <v>33</v>
      </c>
      <c r="AX294" s="15" t="s">
        <v>79</v>
      </c>
      <c r="AY294" s="256" t="s">
        <v>140</v>
      </c>
    </row>
    <row r="295" s="2" customFormat="1" ht="33" customHeight="1">
      <c r="A295" s="39"/>
      <c r="B295" s="40"/>
      <c r="C295" s="205" t="s">
        <v>453</v>
      </c>
      <c r="D295" s="205" t="s">
        <v>142</v>
      </c>
      <c r="E295" s="206" t="s">
        <v>1476</v>
      </c>
      <c r="F295" s="207" t="s">
        <v>1477</v>
      </c>
      <c r="G295" s="208" t="s">
        <v>145</v>
      </c>
      <c r="H295" s="209">
        <v>46.600000000000001</v>
      </c>
      <c r="I295" s="210"/>
      <c r="J295" s="211">
        <f>ROUND(I295*H295,2)</f>
        <v>0</v>
      </c>
      <c r="K295" s="207" t="s">
        <v>146</v>
      </c>
      <c r="L295" s="45"/>
      <c r="M295" s="212" t="s">
        <v>19</v>
      </c>
      <c r="N295" s="213" t="s">
        <v>43</v>
      </c>
      <c r="O295" s="85"/>
      <c r="P295" s="214">
        <f>O295*H295</f>
        <v>0</v>
      </c>
      <c r="Q295" s="214">
        <v>0.028750000000000001</v>
      </c>
      <c r="R295" s="214">
        <f>Q295*H295</f>
        <v>1.33975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276</v>
      </c>
      <c r="AT295" s="216" t="s">
        <v>142</v>
      </c>
      <c r="AU295" s="216" t="s">
        <v>148</v>
      </c>
      <c r="AY295" s="18" t="s">
        <v>140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148</v>
      </c>
      <c r="BK295" s="217">
        <f>ROUND(I295*H295,2)</f>
        <v>0</v>
      </c>
      <c r="BL295" s="18" t="s">
        <v>276</v>
      </c>
      <c r="BM295" s="216" t="s">
        <v>1478</v>
      </c>
    </row>
    <row r="296" s="2" customFormat="1">
      <c r="A296" s="39"/>
      <c r="B296" s="40"/>
      <c r="C296" s="41"/>
      <c r="D296" s="218" t="s">
        <v>150</v>
      </c>
      <c r="E296" s="41"/>
      <c r="F296" s="219" t="s">
        <v>1479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150</v>
      </c>
      <c r="AU296" s="18" t="s">
        <v>148</v>
      </c>
    </row>
    <row r="297" s="2" customFormat="1">
      <c r="A297" s="39"/>
      <c r="B297" s="40"/>
      <c r="C297" s="41"/>
      <c r="D297" s="223" t="s">
        <v>152</v>
      </c>
      <c r="E297" s="41"/>
      <c r="F297" s="224" t="s">
        <v>1480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152</v>
      </c>
      <c r="AU297" s="18" t="s">
        <v>148</v>
      </c>
    </row>
    <row r="298" s="14" customFormat="1">
      <c r="A298" s="14"/>
      <c r="B298" s="236"/>
      <c r="C298" s="237"/>
      <c r="D298" s="218" t="s">
        <v>154</v>
      </c>
      <c r="E298" s="238" t="s">
        <v>19</v>
      </c>
      <c r="F298" s="239" t="s">
        <v>1481</v>
      </c>
      <c r="G298" s="237"/>
      <c r="H298" s="238" t="s">
        <v>19</v>
      </c>
      <c r="I298" s="240"/>
      <c r="J298" s="237"/>
      <c r="K298" s="237"/>
      <c r="L298" s="241"/>
      <c r="M298" s="242"/>
      <c r="N298" s="243"/>
      <c r="O298" s="243"/>
      <c r="P298" s="243"/>
      <c r="Q298" s="243"/>
      <c r="R298" s="243"/>
      <c r="S298" s="243"/>
      <c r="T298" s="24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5" t="s">
        <v>154</v>
      </c>
      <c r="AU298" s="245" t="s">
        <v>148</v>
      </c>
      <c r="AV298" s="14" t="s">
        <v>79</v>
      </c>
      <c r="AW298" s="14" t="s">
        <v>33</v>
      </c>
      <c r="AX298" s="14" t="s">
        <v>71</v>
      </c>
      <c r="AY298" s="245" t="s">
        <v>140</v>
      </c>
    </row>
    <row r="299" s="13" customFormat="1">
      <c r="A299" s="13"/>
      <c r="B299" s="225"/>
      <c r="C299" s="226"/>
      <c r="D299" s="218" t="s">
        <v>154</v>
      </c>
      <c r="E299" s="227" t="s">
        <v>19</v>
      </c>
      <c r="F299" s="228" t="s">
        <v>1482</v>
      </c>
      <c r="G299" s="226"/>
      <c r="H299" s="229">
        <v>52.200000000000003</v>
      </c>
      <c r="I299" s="230"/>
      <c r="J299" s="226"/>
      <c r="K299" s="226"/>
      <c r="L299" s="231"/>
      <c r="M299" s="232"/>
      <c r="N299" s="233"/>
      <c r="O299" s="233"/>
      <c r="P299" s="233"/>
      <c r="Q299" s="233"/>
      <c r="R299" s="233"/>
      <c r="S299" s="233"/>
      <c r="T299" s="23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5" t="s">
        <v>154</v>
      </c>
      <c r="AU299" s="235" t="s">
        <v>148</v>
      </c>
      <c r="AV299" s="13" t="s">
        <v>148</v>
      </c>
      <c r="AW299" s="13" t="s">
        <v>33</v>
      </c>
      <c r="AX299" s="13" t="s">
        <v>71</v>
      </c>
      <c r="AY299" s="235" t="s">
        <v>140</v>
      </c>
    </row>
    <row r="300" s="13" customFormat="1">
      <c r="A300" s="13"/>
      <c r="B300" s="225"/>
      <c r="C300" s="226"/>
      <c r="D300" s="218" t="s">
        <v>154</v>
      </c>
      <c r="E300" s="227" t="s">
        <v>19</v>
      </c>
      <c r="F300" s="228" t="s">
        <v>1483</v>
      </c>
      <c r="G300" s="226"/>
      <c r="H300" s="229">
        <v>-5.5999999999999996</v>
      </c>
      <c r="I300" s="230"/>
      <c r="J300" s="226"/>
      <c r="K300" s="226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154</v>
      </c>
      <c r="AU300" s="235" t="s">
        <v>148</v>
      </c>
      <c r="AV300" s="13" t="s">
        <v>148</v>
      </c>
      <c r="AW300" s="13" t="s">
        <v>33</v>
      </c>
      <c r="AX300" s="13" t="s">
        <v>71</v>
      </c>
      <c r="AY300" s="235" t="s">
        <v>140</v>
      </c>
    </row>
    <row r="301" s="15" customFormat="1">
      <c r="A301" s="15"/>
      <c r="B301" s="246"/>
      <c r="C301" s="247"/>
      <c r="D301" s="218" t="s">
        <v>154</v>
      </c>
      <c r="E301" s="248" t="s">
        <v>19</v>
      </c>
      <c r="F301" s="249" t="s">
        <v>180</v>
      </c>
      <c r="G301" s="247"/>
      <c r="H301" s="250">
        <v>46.600000000000001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6" t="s">
        <v>154</v>
      </c>
      <c r="AU301" s="256" t="s">
        <v>148</v>
      </c>
      <c r="AV301" s="15" t="s">
        <v>147</v>
      </c>
      <c r="AW301" s="15" t="s">
        <v>33</v>
      </c>
      <c r="AX301" s="15" t="s">
        <v>79</v>
      </c>
      <c r="AY301" s="256" t="s">
        <v>140</v>
      </c>
    </row>
    <row r="302" s="2" customFormat="1" ht="16.5" customHeight="1">
      <c r="A302" s="39"/>
      <c r="B302" s="40"/>
      <c r="C302" s="205" t="s">
        <v>460</v>
      </c>
      <c r="D302" s="205" t="s">
        <v>142</v>
      </c>
      <c r="E302" s="206" t="s">
        <v>1484</v>
      </c>
      <c r="F302" s="207" t="s">
        <v>1485</v>
      </c>
      <c r="G302" s="208" t="s">
        <v>200</v>
      </c>
      <c r="H302" s="209">
        <v>92</v>
      </c>
      <c r="I302" s="210"/>
      <c r="J302" s="211">
        <f>ROUND(I302*H302,2)</f>
        <v>0</v>
      </c>
      <c r="K302" s="207" t="s">
        <v>146</v>
      </c>
      <c r="L302" s="45"/>
      <c r="M302" s="212" t="s">
        <v>19</v>
      </c>
      <c r="N302" s="213" t="s">
        <v>43</v>
      </c>
      <c r="O302" s="85"/>
      <c r="P302" s="214">
        <f>O302*H302</f>
        <v>0</v>
      </c>
      <c r="Q302" s="214">
        <v>1.0000000000000001E-05</v>
      </c>
      <c r="R302" s="214">
        <f>Q302*H302</f>
        <v>0.00092000000000000003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276</v>
      </c>
      <c r="AT302" s="216" t="s">
        <v>142</v>
      </c>
      <c r="AU302" s="216" t="s">
        <v>148</v>
      </c>
      <c r="AY302" s="18" t="s">
        <v>140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148</v>
      </c>
      <c r="BK302" s="217">
        <f>ROUND(I302*H302,2)</f>
        <v>0</v>
      </c>
      <c r="BL302" s="18" t="s">
        <v>276</v>
      </c>
      <c r="BM302" s="216" t="s">
        <v>1486</v>
      </c>
    </row>
    <row r="303" s="2" customFormat="1">
      <c r="A303" s="39"/>
      <c r="B303" s="40"/>
      <c r="C303" s="41"/>
      <c r="D303" s="218" t="s">
        <v>150</v>
      </c>
      <c r="E303" s="41"/>
      <c r="F303" s="219" t="s">
        <v>1487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150</v>
      </c>
      <c r="AU303" s="18" t="s">
        <v>148</v>
      </c>
    </row>
    <row r="304" s="2" customFormat="1">
      <c r="A304" s="39"/>
      <c r="B304" s="40"/>
      <c r="C304" s="41"/>
      <c r="D304" s="223" t="s">
        <v>152</v>
      </c>
      <c r="E304" s="41"/>
      <c r="F304" s="224" t="s">
        <v>1488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152</v>
      </c>
      <c r="AU304" s="18" t="s">
        <v>148</v>
      </c>
    </row>
    <row r="305" s="13" customFormat="1">
      <c r="A305" s="13"/>
      <c r="B305" s="225"/>
      <c r="C305" s="226"/>
      <c r="D305" s="218" t="s">
        <v>154</v>
      </c>
      <c r="E305" s="227" t="s">
        <v>19</v>
      </c>
      <c r="F305" s="228" t="s">
        <v>1489</v>
      </c>
      <c r="G305" s="226"/>
      <c r="H305" s="229">
        <v>44.799999999999997</v>
      </c>
      <c r="I305" s="230"/>
      <c r="J305" s="226"/>
      <c r="K305" s="226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154</v>
      </c>
      <c r="AU305" s="235" t="s">
        <v>148</v>
      </c>
      <c r="AV305" s="13" t="s">
        <v>148</v>
      </c>
      <c r="AW305" s="13" t="s">
        <v>33</v>
      </c>
      <c r="AX305" s="13" t="s">
        <v>71</v>
      </c>
      <c r="AY305" s="235" t="s">
        <v>140</v>
      </c>
    </row>
    <row r="306" s="14" customFormat="1">
      <c r="A306" s="14"/>
      <c r="B306" s="236"/>
      <c r="C306" s="237"/>
      <c r="D306" s="218" t="s">
        <v>154</v>
      </c>
      <c r="E306" s="238" t="s">
        <v>19</v>
      </c>
      <c r="F306" s="239" t="s">
        <v>1358</v>
      </c>
      <c r="G306" s="237"/>
      <c r="H306" s="238" t="s">
        <v>19</v>
      </c>
      <c r="I306" s="240"/>
      <c r="J306" s="237"/>
      <c r="K306" s="237"/>
      <c r="L306" s="241"/>
      <c r="M306" s="242"/>
      <c r="N306" s="243"/>
      <c r="O306" s="243"/>
      <c r="P306" s="243"/>
      <c r="Q306" s="243"/>
      <c r="R306" s="243"/>
      <c r="S306" s="243"/>
      <c r="T306" s="24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5" t="s">
        <v>154</v>
      </c>
      <c r="AU306" s="245" t="s">
        <v>148</v>
      </c>
      <c r="AV306" s="14" t="s">
        <v>79</v>
      </c>
      <c r="AW306" s="14" t="s">
        <v>33</v>
      </c>
      <c r="AX306" s="14" t="s">
        <v>71</v>
      </c>
      <c r="AY306" s="245" t="s">
        <v>140</v>
      </c>
    </row>
    <row r="307" s="13" customFormat="1">
      <c r="A307" s="13"/>
      <c r="B307" s="225"/>
      <c r="C307" s="226"/>
      <c r="D307" s="218" t="s">
        <v>154</v>
      </c>
      <c r="E307" s="227" t="s">
        <v>19</v>
      </c>
      <c r="F307" s="228" t="s">
        <v>1490</v>
      </c>
      <c r="G307" s="226"/>
      <c r="H307" s="229">
        <v>29.199999999999999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154</v>
      </c>
      <c r="AU307" s="235" t="s">
        <v>148</v>
      </c>
      <c r="AV307" s="13" t="s">
        <v>148</v>
      </c>
      <c r="AW307" s="13" t="s">
        <v>33</v>
      </c>
      <c r="AX307" s="13" t="s">
        <v>71</v>
      </c>
      <c r="AY307" s="235" t="s">
        <v>140</v>
      </c>
    </row>
    <row r="308" s="14" customFormat="1">
      <c r="A308" s="14"/>
      <c r="B308" s="236"/>
      <c r="C308" s="237"/>
      <c r="D308" s="218" t="s">
        <v>154</v>
      </c>
      <c r="E308" s="238" t="s">
        <v>19</v>
      </c>
      <c r="F308" s="239" t="s">
        <v>1481</v>
      </c>
      <c r="G308" s="237"/>
      <c r="H308" s="238" t="s">
        <v>19</v>
      </c>
      <c r="I308" s="240"/>
      <c r="J308" s="237"/>
      <c r="K308" s="237"/>
      <c r="L308" s="241"/>
      <c r="M308" s="242"/>
      <c r="N308" s="243"/>
      <c r="O308" s="243"/>
      <c r="P308" s="243"/>
      <c r="Q308" s="243"/>
      <c r="R308" s="243"/>
      <c r="S308" s="243"/>
      <c r="T308" s="24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5" t="s">
        <v>154</v>
      </c>
      <c r="AU308" s="245" t="s">
        <v>148</v>
      </c>
      <c r="AV308" s="14" t="s">
        <v>79</v>
      </c>
      <c r="AW308" s="14" t="s">
        <v>33</v>
      </c>
      <c r="AX308" s="14" t="s">
        <v>71</v>
      </c>
      <c r="AY308" s="245" t="s">
        <v>140</v>
      </c>
    </row>
    <row r="309" s="13" customFormat="1">
      <c r="A309" s="13"/>
      <c r="B309" s="225"/>
      <c r="C309" s="226"/>
      <c r="D309" s="218" t="s">
        <v>154</v>
      </c>
      <c r="E309" s="227" t="s">
        <v>19</v>
      </c>
      <c r="F309" s="228" t="s">
        <v>1491</v>
      </c>
      <c r="G309" s="226"/>
      <c r="H309" s="229">
        <v>18</v>
      </c>
      <c r="I309" s="230"/>
      <c r="J309" s="226"/>
      <c r="K309" s="226"/>
      <c r="L309" s="231"/>
      <c r="M309" s="232"/>
      <c r="N309" s="233"/>
      <c r="O309" s="233"/>
      <c r="P309" s="233"/>
      <c r="Q309" s="233"/>
      <c r="R309" s="233"/>
      <c r="S309" s="233"/>
      <c r="T309" s="23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5" t="s">
        <v>154</v>
      </c>
      <c r="AU309" s="235" t="s">
        <v>148</v>
      </c>
      <c r="AV309" s="13" t="s">
        <v>148</v>
      </c>
      <c r="AW309" s="13" t="s">
        <v>33</v>
      </c>
      <c r="AX309" s="13" t="s">
        <v>71</v>
      </c>
      <c r="AY309" s="235" t="s">
        <v>140</v>
      </c>
    </row>
    <row r="310" s="15" customFormat="1">
      <c r="A310" s="15"/>
      <c r="B310" s="246"/>
      <c r="C310" s="247"/>
      <c r="D310" s="218" t="s">
        <v>154</v>
      </c>
      <c r="E310" s="248" t="s">
        <v>19</v>
      </c>
      <c r="F310" s="249" t="s">
        <v>180</v>
      </c>
      <c r="G310" s="247"/>
      <c r="H310" s="250">
        <v>92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6" t="s">
        <v>154</v>
      </c>
      <c r="AU310" s="256" t="s">
        <v>148</v>
      </c>
      <c r="AV310" s="15" t="s">
        <v>147</v>
      </c>
      <c r="AW310" s="15" t="s">
        <v>33</v>
      </c>
      <c r="AX310" s="15" t="s">
        <v>79</v>
      </c>
      <c r="AY310" s="256" t="s">
        <v>140</v>
      </c>
    </row>
    <row r="311" s="2" customFormat="1" ht="21.75" customHeight="1">
      <c r="A311" s="39"/>
      <c r="B311" s="40"/>
      <c r="C311" s="205" t="s">
        <v>692</v>
      </c>
      <c r="D311" s="205" t="s">
        <v>142</v>
      </c>
      <c r="E311" s="206" t="s">
        <v>1492</v>
      </c>
      <c r="F311" s="207" t="s">
        <v>1493</v>
      </c>
      <c r="G311" s="208" t="s">
        <v>145</v>
      </c>
      <c r="H311" s="209">
        <v>461.60000000000002</v>
      </c>
      <c r="I311" s="210"/>
      <c r="J311" s="211">
        <f>ROUND(I311*H311,2)</f>
        <v>0</v>
      </c>
      <c r="K311" s="207" t="s">
        <v>146</v>
      </c>
      <c r="L311" s="45"/>
      <c r="M311" s="212" t="s">
        <v>19</v>
      </c>
      <c r="N311" s="213" t="s">
        <v>43</v>
      </c>
      <c r="O311" s="85"/>
      <c r="P311" s="214">
        <f>O311*H311</f>
        <v>0</v>
      </c>
      <c r="Q311" s="214">
        <v>0.00020000000000000001</v>
      </c>
      <c r="R311" s="214">
        <f>Q311*H311</f>
        <v>0.092320000000000013</v>
      </c>
      <c r="S311" s="214">
        <v>0</v>
      </c>
      <c r="T311" s="21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6" t="s">
        <v>276</v>
      </c>
      <c r="AT311" s="216" t="s">
        <v>142</v>
      </c>
      <c r="AU311" s="216" t="s">
        <v>148</v>
      </c>
      <c r="AY311" s="18" t="s">
        <v>140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148</v>
      </c>
      <c r="BK311" s="217">
        <f>ROUND(I311*H311,2)</f>
        <v>0</v>
      </c>
      <c r="BL311" s="18" t="s">
        <v>276</v>
      </c>
      <c r="BM311" s="216" t="s">
        <v>1494</v>
      </c>
    </row>
    <row r="312" s="2" customFormat="1">
      <c r="A312" s="39"/>
      <c r="B312" s="40"/>
      <c r="C312" s="41"/>
      <c r="D312" s="218" t="s">
        <v>150</v>
      </c>
      <c r="E312" s="41"/>
      <c r="F312" s="219" t="s">
        <v>1495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150</v>
      </c>
      <c r="AU312" s="18" t="s">
        <v>148</v>
      </c>
    </row>
    <row r="313" s="2" customFormat="1">
      <c r="A313" s="39"/>
      <c r="B313" s="40"/>
      <c r="C313" s="41"/>
      <c r="D313" s="223" t="s">
        <v>152</v>
      </c>
      <c r="E313" s="41"/>
      <c r="F313" s="224" t="s">
        <v>1496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152</v>
      </c>
      <c r="AU313" s="18" t="s">
        <v>148</v>
      </c>
    </row>
    <row r="314" s="13" customFormat="1">
      <c r="A314" s="13"/>
      <c r="B314" s="225"/>
      <c r="C314" s="226"/>
      <c r="D314" s="218" t="s">
        <v>154</v>
      </c>
      <c r="E314" s="227" t="s">
        <v>19</v>
      </c>
      <c r="F314" s="228" t="s">
        <v>1497</v>
      </c>
      <c r="G314" s="226"/>
      <c r="H314" s="229">
        <v>221.44</v>
      </c>
      <c r="I314" s="230"/>
      <c r="J314" s="226"/>
      <c r="K314" s="226"/>
      <c r="L314" s="231"/>
      <c r="M314" s="232"/>
      <c r="N314" s="233"/>
      <c r="O314" s="233"/>
      <c r="P314" s="233"/>
      <c r="Q314" s="233"/>
      <c r="R314" s="233"/>
      <c r="S314" s="233"/>
      <c r="T314" s="23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5" t="s">
        <v>154</v>
      </c>
      <c r="AU314" s="235" t="s">
        <v>148</v>
      </c>
      <c r="AV314" s="13" t="s">
        <v>148</v>
      </c>
      <c r="AW314" s="13" t="s">
        <v>33</v>
      </c>
      <c r="AX314" s="13" t="s">
        <v>71</v>
      </c>
      <c r="AY314" s="235" t="s">
        <v>140</v>
      </c>
    </row>
    <row r="315" s="13" customFormat="1">
      <c r="A315" s="13"/>
      <c r="B315" s="225"/>
      <c r="C315" s="226"/>
      <c r="D315" s="218" t="s">
        <v>154</v>
      </c>
      <c r="E315" s="227" t="s">
        <v>19</v>
      </c>
      <c r="F315" s="228" t="s">
        <v>1498</v>
      </c>
      <c r="G315" s="226"/>
      <c r="H315" s="229">
        <v>146.96000000000001</v>
      </c>
      <c r="I315" s="230"/>
      <c r="J315" s="226"/>
      <c r="K315" s="226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154</v>
      </c>
      <c r="AU315" s="235" t="s">
        <v>148</v>
      </c>
      <c r="AV315" s="13" t="s">
        <v>148</v>
      </c>
      <c r="AW315" s="13" t="s">
        <v>33</v>
      </c>
      <c r="AX315" s="13" t="s">
        <v>71</v>
      </c>
      <c r="AY315" s="235" t="s">
        <v>140</v>
      </c>
    </row>
    <row r="316" s="13" customFormat="1">
      <c r="A316" s="13"/>
      <c r="B316" s="225"/>
      <c r="C316" s="226"/>
      <c r="D316" s="218" t="s">
        <v>154</v>
      </c>
      <c r="E316" s="227" t="s">
        <v>19</v>
      </c>
      <c r="F316" s="228" t="s">
        <v>1499</v>
      </c>
      <c r="G316" s="226"/>
      <c r="H316" s="229">
        <v>93.200000000000003</v>
      </c>
      <c r="I316" s="230"/>
      <c r="J316" s="226"/>
      <c r="K316" s="226"/>
      <c r="L316" s="231"/>
      <c r="M316" s="232"/>
      <c r="N316" s="233"/>
      <c r="O316" s="233"/>
      <c r="P316" s="233"/>
      <c r="Q316" s="233"/>
      <c r="R316" s="233"/>
      <c r="S316" s="233"/>
      <c r="T316" s="23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5" t="s">
        <v>154</v>
      </c>
      <c r="AU316" s="235" t="s">
        <v>148</v>
      </c>
      <c r="AV316" s="13" t="s">
        <v>148</v>
      </c>
      <c r="AW316" s="13" t="s">
        <v>33</v>
      </c>
      <c r="AX316" s="13" t="s">
        <v>71</v>
      </c>
      <c r="AY316" s="235" t="s">
        <v>140</v>
      </c>
    </row>
    <row r="317" s="15" customFormat="1">
      <c r="A317" s="15"/>
      <c r="B317" s="246"/>
      <c r="C317" s="247"/>
      <c r="D317" s="218" t="s">
        <v>154</v>
      </c>
      <c r="E317" s="248" t="s">
        <v>19</v>
      </c>
      <c r="F317" s="249" t="s">
        <v>180</v>
      </c>
      <c r="G317" s="247"/>
      <c r="H317" s="250">
        <v>461.60000000000002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56" t="s">
        <v>154</v>
      </c>
      <c r="AU317" s="256" t="s">
        <v>148</v>
      </c>
      <c r="AV317" s="15" t="s">
        <v>147</v>
      </c>
      <c r="AW317" s="15" t="s">
        <v>33</v>
      </c>
      <c r="AX317" s="15" t="s">
        <v>79</v>
      </c>
      <c r="AY317" s="256" t="s">
        <v>140</v>
      </c>
    </row>
    <row r="318" s="2" customFormat="1" ht="21.75" customHeight="1">
      <c r="A318" s="39"/>
      <c r="B318" s="40"/>
      <c r="C318" s="205" t="s">
        <v>697</v>
      </c>
      <c r="D318" s="205" t="s">
        <v>142</v>
      </c>
      <c r="E318" s="206" t="s">
        <v>1500</v>
      </c>
      <c r="F318" s="207" t="s">
        <v>1501</v>
      </c>
      <c r="G318" s="208" t="s">
        <v>200</v>
      </c>
      <c r="H318" s="209">
        <v>11.6</v>
      </c>
      <c r="I318" s="210"/>
      <c r="J318" s="211">
        <f>ROUND(I318*H318,2)</f>
        <v>0</v>
      </c>
      <c r="K318" s="207" t="s">
        <v>146</v>
      </c>
      <c r="L318" s="45"/>
      <c r="M318" s="212" t="s">
        <v>19</v>
      </c>
      <c r="N318" s="213" t="s">
        <v>43</v>
      </c>
      <c r="O318" s="85"/>
      <c r="P318" s="214">
        <f>O318*H318</f>
        <v>0</v>
      </c>
      <c r="Q318" s="214">
        <v>0.0050299999999999997</v>
      </c>
      <c r="R318" s="214">
        <f>Q318*H318</f>
        <v>0.058347999999999997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276</v>
      </c>
      <c r="AT318" s="216" t="s">
        <v>142</v>
      </c>
      <c r="AU318" s="216" t="s">
        <v>148</v>
      </c>
      <c r="AY318" s="18" t="s">
        <v>140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148</v>
      </c>
      <c r="BK318" s="217">
        <f>ROUND(I318*H318,2)</f>
        <v>0</v>
      </c>
      <c r="BL318" s="18" t="s">
        <v>276</v>
      </c>
      <c r="BM318" s="216" t="s">
        <v>1502</v>
      </c>
    </row>
    <row r="319" s="2" customFormat="1">
      <c r="A319" s="39"/>
      <c r="B319" s="40"/>
      <c r="C319" s="41"/>
      <c r="D319" s="218" t="s">
        <v>150</v>
      </c>
      <c r="E319" s="41"/>
      <c r="F319" s="219" t="s">
        <v>1503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150</v>
      </c>
      <c r="AU319" s="18" t="s">
        <v>148</v>
      </c>
    </row>
    <row r="320" s="2" customFormat="1">
      <c r="A320" s="39"/>
      <c r="B320" s="40"/>
      <c r="C320" s="41"/>
      <c r="D320" s="223" t="s">
        <v>152</v>
      </c>
      <c r="E320" s="41"/>
      <c r="F320" s="224" t="s">
        <v>1504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152</v>
      </c>
      <c r="AU320" s="18" t="s">
        <v>148</v>
      </c>
    </row>
    <row r="321" s="14" customFormat="1">
      <c r="A321" s="14"/>
      <c r="B321" s="236"/>
      <c r="C321" s="237"/>
      <c r="D321" s="218" t="s">
        <v>154</v>
      </c>
      <c r="E321" s="238" t="s">
        <v>19</v>
      </c>
      <c r="F321" s="239" t="s">
        <v>1481</v>
      </c>
      <c r="G321" s="237"/>
      <c r="H321" s="238" t="s">
        <v>19</v>
      </c>
      <c r="I321" s="240"/>
      <c r="J321" s="237"/>
      <c r="K321" s="237"/>
      <c r="L321" s="241"/>
      <c r="M321" s="242"/>
      <c r="N321" s="243"/>
      <c r="O321" s="243"/>
      <c r="P321" s="243"/>
      <c r="Q321" s="243"/>
      <c r="R321" s="243"/>
      <c r="S321" s="243"/>
      <c r="T321" s="24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5" t="s">
        <v>154</v>
      </c>
      <c r="AU321" s="245" t="s">
        <v>148</v>
      </c>
      <c r="AV321" s="14" t="s">
        <v>79</v>
      </c>
      <c r="AW321" s="14" t="s">
        <v>33</v>
      </c>
      <c r="AX321" s="14" t="s">
        <v>71</v>
      </c>
      <c r="AY321" s="245" t="s">
        <v>140</v>
      </c>
    </row>
    <row r="322" s="13" customFormat="1">
      <c r="A322" s="13"/>
      <c r="B322" s="225"/>
      <c r="C322" s="226"/>
      <c r="D322" s="218" t="s">
        <v>154</v>
      </c>
      <c r="E322" s="227" t="s">
        <v>19</v>
      </c>
      <c r="F322" s="228" t="s">
        <v>1505</v>
      </c>
      <c r="G322" s="226"/>
      <c r="H322" s="229">
        <v>11.6</v>
      </c>
      <c r="I322" s="230"/>
      <c r="J322" s="226"/>
      <c r="K322" s="226"/>
      <c r="L322" s="231"/>
      <c r="M322" s="232"/>
      <c r="N322" s="233"/>
      <c r="O322" s="233"/>
      <c r="P322" s="233"/>
      <c r="Q322" s="233"/>
      <c r="R322" s="233"/>
      <c r="S322" s="233"/>
      <c r="T322" s="23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5" t="s">
        <v>154</v>
      </c>
      <c r="AU322" s="235" t="s">
        <v>148</v>
      </c>
      <c r="AV322" s="13" t="s">
        <v>148</v>
      </c>
      <c r="AW322" s="13" t="s">
        <v>33</v>
      </c>
      <c r="AX322" s="13" t="s">
        <v>79</v>
      </c>
      <c r="AY322" s="235" t="s">
        <v>140</v>
      </c>
    </row>
    <row r="323" s="2" customFormat="1" ht="24.15" customHeight="1">
      <c r="A323" s="39"/>
      <c r="B323" s="40"/>
      <c r="C323" s="205" t="s">
        <v>704</v>
      </c>
      <c r="D323" s="205" t="s">
        <v>142</v>
      </c>
      <c r="E323" s="206" t="s">
        <v>1506</v>
      </c>
      <c r="F323" s="207" t="s">
        <v>1507</v>
      </c>
      <c r="G323" s="208" t="s">
        <v>390</v>
      </c>
      <c r="H323" s="209">
        <v>24</v>
      </c>
      <c r="I323" s="210"/>
      <c r="J323" s="211">
        <f>ROUND(I323*H323,2)</f>
        <v>0</v>
      </c>
      <c r="K323" s="207" t="s">
        <v>146</v>
      </c>
      <c r="L323" s="45"/>
      <c r="M323" s="212" t="s">
        <v>19</v>
      </c>
      <c r="N323" s="213" t="s">
        <v>43</v>
      </c>
      <c r="O323" s="85"/>
      <c r="P323" s="214">
        <f>O323*H323</f>
        <v>0</v>
      </c>
      <c r="Q323" s="214">
        <v>0.00528</v>
      </c>
      <c r="R323" s="214">
        <f>Q323*H323</f>
        <v>0.12672</v>
      </c>
      <c r="S323" s="214">
        <v>0</v>
      </c>
      <c r="T323" s="21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6" t="s">
        <v>276</v>
      </c>
      <c r="AT323" s="216" t="s">
        <v>142</v>
      </c>
      <c r="AU323" s="216" t="s">
        <v>148</v>
      </c>
      <c r="AY323" s="18" t="s">
        <v>140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148</v>
      </c>
      <c r="BK323" s="217">
        <f>ROUND(I323*H323,2)</f>
        <v>0</v>
      </c>
      <c r="BL323" s="18" t="s">
        <v>276</v>
      </c>
      <c r="BM323" s="216" t="s">
        <v>1508</v>
      </c>
    </row>
    <row r="324" s="2" customFormat="1">
      <c r="A324" s="39"/>
      <c r="B324" s="40"/>
      <c r="C324" s="41"/>
      <c r="D324" s="218" t="s">
        <v>150</v>
      </c>
      <c r="E324" s="41"/>
      <c r="F324" s="219" t="s">
        <v>1509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150</v>
      </c>
      <c r="AU324" s="18" t="s">
        <v>148</v>
      </c>
    </row>
    <row r="325" s="2" customFormat="1">
      <c r="A325" s="39"/>
      <c r="B325" s="40"/>
      <c r="C325" s="41"/>
      <c r="D325" s="223" t="s">
        <v>152</v>
      </c>
      <c r="E325" s="41"/>
      <c r="F325" s="224" t="s">
        <v>1510</v>
      </c>
      <c r="G325" s="41"/>
      <c r="H325" s="41"/>
      <c r="I325" s="220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152</v>
      </c>
      <c r="AU325" s="18" t="s">
        <v>148</v>
      </c>
    </row>
    <row r="326" s="13" customFormat="1">
      <c r="A326" s="13"/>
      <c r="B326" s="225"/>
      <c r="C326" s="226"/>
      <c r="D326" s="218" t="s">
        <v>154</v>
      </c>
      <c r="E326" s="227" t="s">
        <v>19</v>
      </c>
      <c r="F326" s="228" t="s">
        <v>1511</v>
      </c>
      <c r="G326" s="226"/>
      <c r="H326" s="229">
        <v>24</v>
      </c>
      <c r="I326" s="230"/>
      <c r="J326" s="226"/>
      <c r="K326" s="226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154</v>
      </c>
      <c r="AU326" s="235" t="s">
        <v>148</v>
      </c>
      <c r="AV326" s="13" t="s">
        <v>148</v>
      </c>
      <c r="AW326" s="13" t="s">
        <v>33</v>
      </c>
      <c r="AX326" s="13" t="s">
        <v>79</v>
      </c>
      <c r="AY326" s="235" t="s">
        <v>140</v>
      </c>
    </row>
    <row r="327" s="2" customFormat="1" ht="24.15" customHeight="1">
      <c r="A327" s="39"/>
      <c r="B327" s="40"/>
      <c r="C327" s="205" t="s">
        <v>710</v>
      </c>
      <c r="D327" s="205" t="s">
        <v>142</v>
      </c>
      <c r="E327" s="206" t="s">
        <v>1512</v>
      </c>
      <c r="F327" s="207" t="s">
        <v>1513</v>
      </c>
      <c r="G327" s="208" t="s">
        <v>295</v>
      </c>
      <c r="H327" s="209">
        <v>6.3630000000000004</v>
      </c>
      <c r="I327" s="210"/>
      <c r="J327" s="211">
        <f>ROUND(I327*H327,2)</f>
        <v>0</v>
      </c>
      <c r="K327" s="207" t="s">
        <v>146</v>
      </c>
      <c r="L327" s="45"/>
      <c r="M327" s="212" t="s">
        <v>19</v>
      </c>
      <c r="N327" s="213" t="s">
        <v>43</v>
      </c>
      <c r="O327" s="85"/>
      <c r="P327" s="214">
        <f>O327*H327</f>
        <v>0</v>
      </c>
      <c r="Q327" s="214">
        <v>0</v>
      </c>
      <c r="R327" s="214">
        <f>Q327*H327</f>
        <v>0</v>
      </c>
      <c r="S327" s="214">
        <v>0</v>
      </c>
      <c r="T327" s="21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6" t="s">
        <v>276</v>
      </c>
      <c r="AT327" s="216" t="s">
        <v>142</v>
      </c>
      <c r="AU327" s="216" t="s">
        <v>148</v>
      </c>
      <c r="AY327" s="18" t="s">
        <v>140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148</v>
      </c>
      <c r="BK327" s="217">
        <f>ROUND(I327*H327,2)</f>
        <v>0</v>
      </c>
      <c r="BL327" s="18" t="s">
        <v>276</v>
      </c>
      <c r="BM327" s="216" t="s">
        <v>1514</v>
      </c>
    </row>
    <row r="328" s="2" customFormat="1">
      <c r="A328" s="39"/>
      <c r="B328" s="40"/>
      <c r="C328" s="41"/>
      <c r="D328" s="218" t="s">
        <v>150</v>
      </c>
      <c r="E328" s="41"/>
      <c r="F328" s="219" t="s">
        <v>1515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150</v>
      </c>
      <c r="AU328" s="18" t="s">
        <v>148</v>
      </c>
    </row>
    <row r="329" s="2" customFormat="1">
      <c r="A329" s="39"/>
      <c r="B329" s="40"/>
      <c r="C329" s="41"/>
      <c r="D329" s="223" t="s">
        <v>152</v>
      </c>
      <c r="E329" s="41"/>
      <c r="F329" s="224" t="s">
        <v>1516</v>
      </c>
      <c r="G329" s="41"/>
      <c r="H329" s="41"/>
      <c r="I329" s="220"/>
      <c r="J329" s="41"/>
      <c r="K329" s="41"/>
      <c r="L329" s="45"/>
      <c r="M329" s="221"/>
      <c r="N329" s="222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152</v>
      </c>
      <c r="AU329" s="18" t="s">
        <v>148</v>
      </c>
    </row>
    <row r="330" s="12" customFormat="1" ht="22.8" customHeight="1">
      <c r="A330" s="12"/>
      <c r="B330" s="189"/>
      <c r="C330" s="190"/>
      <c r="D330" s="191" t="s">
        <v>70</v>
      </c>
      <c r="E330" s="203" t="s">
        <v>421</v>
      </c>
      <c r="F330" s="203" t="s">
        <v>422</v>
      </c>
      <c r="G330" s="190"/>
      <c r="H330" s="190"/>
      <c r="I330" s="193"/>
      <c r="J330" s="204">
        <f>BK330</f>
        <v>0</v>
      </c>
      <c r="K330" s="190"/>
      <c r="L330" s="195"/>
      <c r="M330" s="196"/>
      <c r="N330" s="197"/>
      <c r="O330" s="197"/>
      <c r="P330" s="198">
        <f>SUM(P331:P379)</f>
        <v>0</v>
      </c>
      <c r="Q330" s="197"/>
      <c r="R330" s="198">
        <f>SUM(R331:R379)</f>
        <v>0.96267999999999998</v>
      </c>
      <c r="S330" s="197"/>
      <c r="T330" s="199">
        <f>SUM(T331:T379)</f>
        <v>1.3919999999999999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0" t="s">
        <v>148</v>
      </c>
      <c r="AT330" s="201" t="s">
        <v>70</v>
      </c>
      <c r="AU330" s="201" t="s">
        <v>79</v>
      </c>
      <c r="AY330" s="200" t="s">
        <v>140</v>
      </c>
      <c r="BK330" s="202">
        <f>SUM(BK331:BK379)</f>
        <v>0</v>
      </c>
    </row>
    <row r="331" s="2" customFormat="1" ht="24.15" customHeight="1">
      <c r="A331" s="39"/>
      <c r="B331" s="40"/>
      <c r="C331" s="205" t="s">
        <v>719</v>
      </c>
      <c r="D331" s="205" t="s">
        <v>142</v>
      </c>
      <c r="E331" s="206" t="s">
        <v>1517</v>
      </c>
      <c r="F331" s="207" t="s">
        <v>1518</v>
      </c>
      <c r="G331" s="208" t="s">
        <v>390</v>
      </c>
      <c r="H331" s="209">
        <v>4</v>
      </c>
      <c r="I331" s="210"/>
      <c r="J331" s="211">
        <f>ROUND(I331*H331,2)</f>
        <v>0</v>
      </c>
      <c r="K331" s="207" t="s">
        <v>146</v>
      </c>
      <c r="L331" s="45"/>
      <c r="M331" s="212" t="s">
        <v>19</v>
      </c>
      <c r="N331" s="213" t="s">
        <v>43</v>
      </c>
      <c r="O331" s="85"/>
      <c r="P331" s="214">
        <f>O331*H331</f>
        <v>0</v>
      </c>
      <c r="Q331" s="214">
        <v>0</v>
      </c>
      <c r="R331" s="214">
        <f>Q331*H331</f>
        <v>0</v>
      </c>
      <c r="S331" s="214">
        <v>0</v>
      </c>
      <c r="T331" s="21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6" t="s">
        <v>276</v>
      </c>
      <c r="AT331" s="216" t="s">
        <v>142</v>
      </c>
      <c r="AU331" s="216" t="s">
        <v>148</v>
      </c>
      <c r="AY331" s="18" t="s">
        <v>140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8" t="s">
        <v>148</v>
      </c>
      <c r="BK331" s="217">
        <f>ROUND(I331*H331,2)</f>
        <v>0</v>
      </c>
      <c r="BL331" s="18" t="s">
        <v>276</v>
      </c>
      <c r="BM331" s="216" t="s">
        <v>1519</v>
      </c>
    </row>
    <row r="332" s="2" customFormat="1">
      <c r="A332" s="39"/>
      <c r="B332" s="40"/>
      <c r="C332" s="41"/>
      <c r="D332" s="218" t="s">
        <v>150</v>
      </c>
      <c r="E332" s="41"/>
      <c r="F332" s="219" t="s">
        <v>1520</v>
      </c>
      <c r="G332" s="41"/>
      <c r="H332" s="41"/>
      <c r="I332" s="220"/>
      <c r="J332" s="41"/>
      <c r="K332" s="41"/>
      <c r="L332" s="45"/>
      <c r="M332" s="221"/>
      <c r="N332" s="222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150</v>
      </c>
      <c r="AU332" s="18" t="s">
        <v>148</v>
      </c>
    </row>
    <row r="333" s="2" customFormat="1">
      <c r="A333" s="39"/>
      <c r="B333" s="40"/>
      <c r="C333" s="41"/>
      <c r="D333" s="223" t="s">
        <v>152</v>
      </c>
      <c r="E333" s="41"/>
      <c r="F333" s="224" t="s">
        <v>1521</v>
      </c>
      <c r="G333" s="41"/>
      <c r="H333" s="41"/>
      <c r="I333" s="220"/>
      <c r="J333" s="41"/>
      <c r="K333" s="41"/>
      <c r="L333" s="45"/>
      <c r="M333" s="221"/>
      <c r="N333" s="222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152</v>
      </c>
      <c r="AU333" s="18" t="s">
        <v>148</v>
      </c>
    </row>
    <row r="334" s="14" customFormat="1">
      <c r="A334" s="14"/>
      <c r="B334" s="236"/>
      <c r="C334" s="237"/>
      <c r="D334" s="218" t="s">
        <v>154</v>
      </c>
      <c r="E334" s="238" t="s">
        <v>19</v>
      </c>
      <c r="F334" s="239" t="s">
        <v>1522</v>
      </c>
      <c r="G334" s="237"/>
      <c r="H334" s="238" t="s">
        <v>19</v>
      </c>
      <c r="I334" s="240"/>
      <c r="J334" s="237"/>
      <c r="K334" s="237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154</v>
      </c>
      <c r="AU334" s="245" t="s">
        <v>148</v>
      </c>
      <c r="AV334" s="14" t="s">
        <v>79</v>
      </c>
      <c r="AW334" s="14" t="s">
        <v>33</v>
      </c>
      <c r="AX334" s="14" t="s">
        <v>71</v>
      </c>
      <c r="AY334" s="245" t="s">
        <v>140</v>
      </c>
    </row>
    <row r="335" s="13" customFormat="1">
      <c r="A335" s="13"/>
      <c r="B335" s="225"/>
      <c r="C335" s="226"/>
      <c r="D335" s="218" t="s">
        <v>154</v>
      </c>
      <c r="E335" s="227" t="s">
        <v>19</v>
      </c>
      <c r="F335" s="228" t="s">
        <v>147</v>
      </c>
      <c r="G335" s="226"/>
      <c r="H335" s="229">
        <v>4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154</v>
      </c>
      <c r="AU335" s="235" t="s">
        <v>148</v>
      </c>
      <c r="AV335" s="13" t="s">
        <v>148</v>
      </c>
      <c r="AW335" s="13" t="s">
        <v>33</v>
      </c>
      <c r="AX335" s="13" t="s">
        <v>79</v>
      </c>
      <c r="AY335" s="235" t="s">
        <v>140</v>
      </c>
    </row>
    <row r="336" s="2" customFormat="1" ht="33" customHeight="1">
      <c r="A336" s="39"/>
      <c r="B336" s="40"/>
      <c r="C336" s="260" t="s">
        <v>727</v>
      </c>
      <c r="D336" s="260" t="s">
        <v>527</v>
      </c>
      <c r="E336" s="261" t="s">
        <v>1523</v>
      </c>
      <c r="F336" s="262" t="s">
        <v>1524</v>
      </c>
      <c r="G336" s="263" t="s">
        <v>390</v>
      </c>
      <c r="H336" s="264">
        <v>4</v>
      </c>
      <c r="I336" s="265"/>
      <c r="J336" s="266">
        <f>ROUND(I336*H336,2)</f>
        <v>0</v>
      </c>
      <c r="K336" s="262" t="s">
        <v>146</v>
      </c>
      <c r="L336" s="267"/>
      <c r="M336" s="268" t="s">
        <v>19</v>
      </c>
      <c r="N336" s="269" t="s">
        <v>43</v>
      </c>
      <c r="O336" s="85"/>
      <c r="P336" s="214">
        <f>O336*H336</f>
        <v>0</v>
      </c>
      <c r="Q336" s="214">
        <v>0.042999999999999997</v>
      </c>
      <c r="R336" s="214">
        <f>Q336*H336</f>
        <v>0.17199999999999999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394</v>
      </c>
      <c r="AT336" s="216" t="s">
        <v>527</v>
      </c>
      <c r="AU336" s="216" t="s">
        <v>148</v>
      </c>
      <c r="AY336" s="18" t="s">
        <v>140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148</v>
      </c>
      <c r="BK336" s="217">
        <f>ROUND(I336*H336,2)</f>
        <v>0</v>
      </c>
      <c r="BL336" s="18" t="s">
        <v>276</v>
      </c>
      <c r="BM336" s="216" t="s">
        <v>1525</v>
      </c>
    </row>
    <row r="337" s="2" customFormat="1">
      <c r="A337" s="39"/>
      <c r="B337" s="40"/>
      <c r="C337" s="41"/>
      <c r="D337" s="218" t="s">
        <v>150</v>
      </c>
      <c r="E337" s="41"/>
      <c r="F337" s="219" t="s">
        <v>1524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150</v>
      </c>
      <c r="AU337" s="18" t="s">
        <v>148</v>
      </c>
    </row>
    <row r="338" s="2" customFormat="1">
      <c r="A338" s="39"/>
      <c r="B338" s="40"/>
      <c r="C338" s="41"/>
      <c r="D338" s="223" t="s">
        <v>152</v>
      </c>
      <c r="E338" s="41"/>
      <c r="F338" s="224" t="s">
        <v>1526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152</v>
      </c>
      <c r="AU338" s="18" t="s">
        <v>148</v>
      </c>
    </row>
    <row r="339" s="2" customFormat="1" ht="24.15" customHeight="1">
      <c r="A339" s="39"/>
      <c r="B339" s="40"/>
      <c r="C339" s="205" t="s">
        <v>733</v>
      </c>
      <c r="D339" s="205" t="s">
        <v>142</v>
      </c>
      <c r="E339" s="206" t="s">
        <v>1527</v>
      </c>
      <c r="F339" s="207" t="s">
        <v>1528</v>
      </c>
      <c r="G339" s="208" t="s">
        <v>390</v>
      </c>
      <c r="H339" s="209">
        <v>24</v>
      </c>
      <c r="I339" s="210"/>
      <c r="J339" s="211">
        <f>ROUND(I339*H339,2)</f>
        <v>0</v>
      </c>
      <c r="K339" s="207" t="s">
        <v>146</v>
      </c>
      <c r="L339" s="45"/>
      <c r="M339" s="212" t="s">
        <v>19</v>
      </c>
      <c r="N339" s="213" t="s">
        <v>43</v>
      </c>
      <c r="O339" s="85"/>
      <c r="P339" s="214">
        <f>O339*H339</f>
        <v>0</v>
      </c>
      <c r="Q339" s="214">
        <v>0</v>
      </c>
      <c r="R339" s="214">
        <f>Q339*H339</f>
        <v>0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276</v>
      </c>
      <c r="AT339" s="216" t="s">
        <v>142</v>
      </c>
      <c r="AU339" s="216" t="s">
        <v>148</v>
      </c>
      <c r="AY339" s="18" t="s">
        <v>140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148</v>
      </c>
      <c r="BK339" s="217">
        <f>ROUND(I339*H339,2)</f>
        <v>0</v>
      </c>
      <c r="BL339" s="18" t="s">
        <v>276</v>
      </c>
      <c r="BM339" s="216" t="s">
        <v>1529</v>
      </c>
    </row>
    <row r="340" s="2" customFormat="1">
      <c r="A340" s="39"/>
      <c r="B340" s="40"/>
      <c r="C340" s="41"/>
      <c r="D340" s="218" t="s">
        <v>150</v>
      </c>
      <c r="E340" s="41"/>
      <c r="F340" s="219" t="s">
        <v>1530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150</v>
      </c>
      <c r="AU340" s="18" t="s">
        <v>148</v>
      </c>
    </row>
    <row r="341" s="2" customFormat="1">
      <c r="A341" s="39"/>
      <c r="B341" s="40"/>
      <c r="C341" s="41"/>
      <c r="D341" s="223" t="s">
        <v>152</v>
      </c>
      <c r="E341" s="41"/>
      <c r="F341" s="224" t="s">
        <v>1531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152</v>
      </c>
      <c r="AU341" s="18" t="s">
        <v>148</v>
      </c>
    </row>
    <row r="342" s="14" customFormat="1">
      <c r="A342" s="14"/>
      <c r="B342" s="236"/>
      <c r="C342" s="237"/>
      <c r="D342" s="218" t="s">
        <v>154</v>
      </c>
      <c r="E342" s="238" t="s">
        <v>19</v>
      </c>
      <c r="F342" s="239" t="s">
        <v>1532</v>
      </c>
      <c r="G342" s="237"/>
      <c r="H342" s="238" t="s">
        <v>19</v>
      </c>
      <c r="I342" s="240"/>
      <c r="J342" s="237"/>
      <c r="K342" s="237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154</v>
      </c>
      <c r="AU342" s="245" t="s">
        <v>148</v>
      </c>
      <c r="AV342" s="14" t="s">
        <v>79</v>
      </c>
      <c r="AW342" s="14" t="s">
        <v>33</v>
      </c>
      <c r="AX342" s="14" t="s">
        <v>71</v>
      </c>
      <c r="AY342" s="245" t="s">
        <v>140</v>
      </c>
    </row>
    <row r="343" s="13" customFormat="1">
      <c r="A343" s="13"/>
      <c r="B343" s="225"/>
      <c r="C343" s="226"/>
      <c r="D343" s="218" t="s">
        <v>154</v>
      </c>
      <c r="E343" s="227" t="s">
        <v>19</v>
      </c>
      <c r="F343" s="228" t="s">
        <v>1533</v>
      </c>
      <c r="G343" s="226"/>
      <c r="H343" s="229">
        <v>24</v>
      </c>
      <c r="I343" s="230"/>
      <c r="J343" s="226"/>
      <c r="K343" s="226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154</v>
      </c>
      <c r="AU343" s="235" t="s">
        <v>148</v>
      </c>
      <c r="AV343" s="13" t="s">
        <v>148</v>
      </c>
      <c r="AW343" s="13" t="s">
        <v>33</v>
      </c>
      <c r="AX343" s="13" t="s">
        <v>79</v>
      </c>
      <c r="AY343" s="235" t="s">
        <v>140</v>
      </c>
    </row>
    <row r="344" s="2" customFormat="1" ht="24.15" customHeight="1">
      <c r="A344" s="39"/>
      <c r="B344" s="40"/>
      <c r="C344" s="260" t="s">
        <v>739</v>
      </c>
      <c r="D344" s="260" t="s">
        <v>527</v>
      </c>
      <c r="E344" s="261" t="s">
        <v>1534</v>
      </c>
      <c r="F344" s="262" t="s">
        <v>1535</v>
      </c>
      <c r="G344" s="263" t="s">
        <v>390</v>
      </c>
      <c r="H344" s="264">
        <v>12</v>
      </c>
      <c r="I344" s="265"/>
      <c r="J344" s="266">
        <f>ROUND(I344*H344,2)</f>
        <v>0</v>
      </c>
      <c r="K344" s="262" t="s">
        <v>146</v>
      </c>
      <c r="L344" s="267"/>
      <c r="M344" s="268" t="s">
        <v>19</v>
      </c>
      <c r="N344" s="269" t="s">
        <v>43</v>
      </c>
      <c r="O344" s="85"/>
      <c r="P344" s="214">
        <f>O344*H344</f>
        <v>0</v>
      </c>
      <c r="Q344" s="214">
        <v>0.014500000000000001</v>
      </c>
      <c r="R344" s="214">
        <f>Q344*H344</f>
        <v>0.17400000000000002</v>
      </c>
      <c r="S344" s="214">
        <v>0</v>
      </c>
      <c r="T344" s="21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6" t="s">
        <v>394</v>
      </c>
      <c r="AT344" s="216" t="s">
        <v>527</v>
      </c>
      <c r="AU344" s="216" t="s">
        <v>148</v>
      </c>
      <c r="AY344" s="18" t="s">
        <v>140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148</v>
      </c>
      <c r="BK344" s="217">
        <f>ROUND(I344*H344,2)</f>
        <v>0</v>
      </c>
      <c r="BL344" s="18" t="s">
        <v>276</v>
      </c>
      <c r="BM344" s="216" t="s">
        <v>1536</v>
      </c>
    </row>
    <row r="345" s="2" customFormat="1">
      <c r="A345" s="39"/>
      <c r="B345" s="40"/>
      <c r="C345" s="41"/>
      <c r="D345" s="218" t="s">
        <v>150</v>
      </c>
      <c r="E345" s="41"/>
      <c r="F345" s="219" t="s">
        <v>1535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150</v>
      </c>
      <c r="AU345" s="18" t="s">
        <v>148</v>
      </c>
    </row>
    <row r="346" s="2" customFormat="1">
      <c r="A346" s="39"/>
      <c r="B346" s="40"/>
      <c r="C346" s="41"/>
      <c r="D346" s="223" t="s">
        <v>152</v>
      </c>
      <c r="E346" s="41"/>
      <c r="F346" s="224" t="s">
        <v>1537</v>
      </c>
      <c r="G346" s="41"/>
      <c r="H346" s="41"/>
      <c r="I346" s="220"/>
      <c r="J346" s="41"/>
      <c r="K346" s="41"/>
      <c r="L346" s="45"/>
      <c r="M346" s="221"/>
      <c r="N346" s="222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152</v>
      </c>
      <c r="AU346" s="18" t="s">
        <v>148</v>
      </c>
    </row>
    <row r="347" s="14" customFormat="1">
      <c r="A347" s="14"/>
      <c r="B347" s="236"/>
      <c r="C347" s="237"/>
      <c r="D347" s="218" t="s">
        <v>154</v>
      </c>
      <c r="E347" s="238" t="s">
        <v>19</v>
      </c>
      <c r="F347" s="239" t="s">
        <v>1538</v>
      </c>
      <c r="G347" s="237"/>
      <c r="H347" s="238" t="s">
        <v>19</v>
      </c>
      <c r="I347" s="240"/>
      <c r="J347" s="237"/>
      <c r="K347" s="237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154</v>
      </c>
      <c r="AU347" s="245" t="s">
        <v>148</v>
      </c>
      <c r="AV347" s="14" t="s">
        <v>79</v>
      </c>
      <c r="AW347" s="14" t="s">
        <v>33</v>
      </c>
      <c r="AX347" s="14" t="s">
        <v>71</v>
      </c>
      <c r="AY347" s="245" t="s">
        <v>140</v>
      </c>
    </row>
    <row r="348" s="13" customFormat="1">
      <c r="A348" s="13"/>
      <c r="B348" s="225"/>
      <c r="C348" s="226"/>
      <c r="D348" s="218" t="s">
        <v>154</v>
      </c>
      <c r="E348" s="227" t="s">
        <v>19</v>
      </c>
      <c r="F348" s="228" t="s">
        <v>1539</v>
      </c>
      <c r="G348" s="226"/>
      <c r="H348" s="229">
        <v>12</v>
      </c>
      <c r="I348" s="230"/>
      <c r="J348" s="226"/>
      <c r="K348" s="226"/>
      <c r="L348" s="231"/>
      <c r="M348" s="232"/>
      <c r="N348" s="233"/>
      <c r="O348" s="233"/>
      <c r="P348" s="233"/>
      <c r="Q348" s="233"/>
      <c r="R348" s="233"/>
      <c r="S348" s="233"/>
      <c r="T348" s="23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5" t="s">
        <v>154</v>
      </c>
      <c r="AU348" s="235" t="s">
        <v>148</v>
      </c>
      <c r="AV348" s="13" t="s">
        <v>148</v>
      </c>
      <c r="AW348" s="13" t="s">
        <v>33</v>
      </c>
      <c r="AX348" s="13" t="s">
        <v>79</v>
      </c>
      <c r="AY348" s="235" t="s">
        <v>140</v>
      </c>
    </row>
    <row r="349" s="2" customFormat="1" ht="24.15" customHeight="1">
      <c r="A349" s="39"/>
      <c r="B349" s="40"/>
      <c r="C349" s="260" t="s">
        <v>745</v>
      </c>
      <c r="D349" s="260" t="s">
        <v>527</v>
      </c>
      <c r="E349" s="261" t="s">
        <v>1540</v>
      </c>
      <c r="F349" s="262" t="s">
        <v>1541</v>
      </c>
      <c r="G349" s="263" t="s">
        <v>390</v>
      </c>
      <c r="H349" s="264">
        <v>12</v>
      </c>
      <c r="I349" s="265"/>
      <c r="J349" s="266">
        <f>ROUND(I349*H349,2)</f>
        <v>0</v>
      </c>
      <c r="K349" s="262" t="s">
        <v>146</v>
      </c>
      <c r="L349" s="267"/>
      <c r="M349" s="268" t="s">
        <v>19</v>
      </c>
      <c r="N349" s="269" t="s">
        <v>43</v>
      </c>
      <c r="O349" s="85"/>
      <c r="P349" s="214">
        <f>O349*H349</f>
        <v>0</v>
      </c>
      <c r="Q349" s="214">
        <v>0.016</v>
      </c>
      <c r="R349" s="214">
        <f>Q349*H349</f>
        <v>0.192</v>
      </c>
      <c r="S349" s="214">
        <v>0</v>
      </c>
      <c r="T349" s="21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6" t="s">
        <v>394</v>
      </c>
      <c r="AT349" s="216" t="s">
        <v>527</v>
      </c>
      <c r="AU349" s="216" t="s">
        <v>148</v>
      </c>
      <c r="AY349" s="18" t="s">
        <v>140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148</v>
      </c>
      <c r="BK349" s="217">
        <f>ROUND(I349*H349,2)</f>
        <v>0</v>
      </c>
      <c r="BL349" s="18" t="s">
        <v>276</v>
      </c>
      <c r="BM349" s="216" t="s">
        <v>1542</v>
      </c>
    </row>
    <row r="350" s="2" customFormat="1">
      <c r="A350" s="39"/>
      <c r="B350" s="40"/>
      <c r="C350" s="41"/>
      <c r="D350" s="218" t="s">
        <v>150</v>
      </c>
      <c r="E350" s="41"/>
      <c r="F350" s="219" t="s">
        <v>1541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150</v>
      </c>
      <c r="AU350" s="18" t="s">
        <v>148</v>
      </c>
    </row>
    <row r="351" s="2" customFormat="1">
      <c r="A351" s="39"/>
      <c r="B351" s="40"/>
      <c r="C351" s="41"/>
      <c r="D351" s="223" t="s">
        <v>152</v>
      </c>
      <c r="E351" s="41"/>
      <c r="F351" s="224" t="s">
        <v>1543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152</v>
      </c>
      <c r="AU351" s="18" t="s">
        <v>148</v>
      </c>
    </row>
    <row r="352" s="14" customFormat="1">
      <c r="A352" s="14"/>
      <c r="B352" s="236"/>
      <c r="C352" s="237"/>
      <c r="D352" s="218" t="s">
        <v>154</v>
      </c>
      <c r="E352" s="238" t="s">
        <v>19</v>
      </c>
      <c r="F352" s="239" t="s">
        <v>1544</v>
      </c>
      <c r="G352" s="237"/>
      <c r="H352" s="238" t="s">
        <v>19</v>
      </c>
      <c r="I352" s="240"/>
      <c r="J352" s="237"/>
      <c r="K352" s="237"/>
      <c r="L352" s="241"/>
      <c r="M352" s="242"/>
      <c r="N352" s="243"/>
      <c r="O352" s="243"/>
      <c r="P352" s="243"/>
      <c r="Q352" s="243"/>
      <c r="R352" s="243"/>
      <c r="S352" s="243"/>
      <c r="T352" s="24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5" t="s">
        <v>154</v>
      </c>
      <c r="AU352" s="245" t="s">
        <v>148</v>
      </c>
      <c r="AV352" s="14" t="s">
        <v>79</v>
      </c>
      <c r="AW352" s="14" t="s">
        <v>33</v>
      </c>
      <c r="AX352" s="14" t="s">
        <v>71</v>
      </c>
      <c r="AY352" s="245" t="s">
        <v>140</v>
      </c>
    </row>
    <row r="353" s="13" customFormat="1">
      <c r="A353" s="13"/>
      <c r="B353" s="225"/>
      <c r="C353" s="226"/>
      <c r="D353" s="218" t="s">
        <v>154</v>
      </c>
      <c r="E353" s="227" t="s">
        <v>19</v>
      </c>
      <c r="F353" s="228" t="s">
        <v>1539</v>
      </c>
      <c r="G353" s="226"/>
      <c r="H353" s="229">
        <v>12</v>
      </c>
      <c r="I353" s="230"/>
      <c r="J353" s="226"/>
      <c r="K353" s="226"/>
      <c r="L353" s="231"/>
      <c r="M353" s="232"/>
      <c r="N353" s="233"/>
      <c r="O353" s="233"/>
      <c r="P353" s="233"/>
      <c r="Q353" s="233"/>
      <c r="R353" s="233"/>
      <c r="S353" s="233"/>
      <c r="T353" s="23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5" t="s">
        <v>154</v>
      </c>
      <c r="AU353" s="235" t="s">
        <v>148</v>
      </c>
      <c r="AV353" s="13" t="s">
        <v>148</v>
      </c>
      <c r="AW353" s="13" t="s">
        <v>33</v>
      </c>
      <c r="AX353" s="13" t="s">
        <v>79</v>
      </c>
      <c r="AY353" s="235" t="s">
        <v>140</v>
      </c>
    </row>
    <row r="354" s="2" customFormat="1" ht="21.75" customHeight="1">
      <c r="A354" s="39"/>
      <c r="B354" s="40"/>
      <c r="C354" s="205" t="s">
        <v>1058</v>
      </c>
      <c r="D354" s="205" t="s">
        <v>142</v>
      </c>
      <c r="E354" s="206" t="s">
        <v>1263</v>
      </c>
      <c r="F354" s="207" t="s">
        <v>1264</v>
      </c>
      <c r="G354" s="208" t="s">
        <v>390</v>
      </c>
      <c r="H354" s="209">
        <v>24</v>
      </c>
      <c r="I354" s="210"/>
      <c r="J354" s="211">
        <f>ROUND(I354*H354,2)</f>
        <v>0</v>
      </c>
      <c r="K354" s="207" t="s">
        <v>146</v>
      </c>
      <c r="L354" s="45"/>
      <c r="M354" s="212" t="s">
        <v>19</v>
      </c>
      <c r="N354" s="213" t="s">
        <v>43</v>
      </c>
      <c r="O354" s="85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276</v>
      </c>
      <c r="AT354" s="216" t="s">
        <v>142</v>
      </c>
      <c r="AU354" s="216" t="s">
        <v>148</v>
      </c>
      <c r="AY354" s="18" t="s">
        <v>140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148</v>
      </c>
      <c r="BK354" s="217">
        <f>ROUND(I354*H354,2)</f>
        <v>0</v>
      </c>
      <c r="BL354" s="18" t="s">
        <v>276</v>
      </c>
      <c r="BM354" s="216" t="s">
        <v>1545</v>
      </c>
    </row>
    <row r="355" s="2" customFormat="1">
      <c r="A355" s="39"/>
      <c r="B355" s="40"/>
      <c r="C355" s="41"/>
      <c r="D355" s="218" t="s">
        <v>150</v>
      </c>
      <c r="E355" s="41"/>
      <c r="F355" s="219" t="s">
        <v>1266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150</v>
      </c>
      <c r="AU355" s="18" t="s">
        <v>148</v>
      </c>
    </row>
    <row r="356" s="2" customFormat="1">
      <c r="A356" s="39"/>
      <c r="B356" s="40"/>
      <c r="C356" s="41"/>
      <c r="D356" s="223" t="s">
        <v>152</v>
      </c>
      <c r="E356" s="41"/>
      <c r="F356" s="224" t="s">
        <v>1267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152</v>
      </c>
      <c r="AU356" s="18" t="s">
        <v>148</v>
      </c>
    </row>
    <row r="357" s="2" customFormat="1" ht="24.15" customHeight="1">
      <c r="A357" s="39"/>
      <c r="B357" s="40"/>
      <c r="C357" s="260" t="s">
        <v>1064</v>
      </c>
      <c r="D357" s="260" t="s">
        <v>527</v>
      </c>
      <c r="E357" s="261" t="s">
        <v>1268</v>
      </c>
      <c r="F357" s="262" t="s">
        <v>1269</v>
      </c>
      <c r="G357" s="263" t="s">
        <v>390</v>
      </c>
      <c r="H357" s="264">
        <v>24</v>
      </c>
      <c r="I357" s="265"/>
      <c r="J357" s="266">
        <f>ROUND(I357*H357,2)</f>
        <v>0</v>
      </c>
      <c r="K357" s="262" t="s">
        <v>146</v>
      </c>
      <c r="L357" s="267"/>
      <c r="M357" s="268" t="s">
        <v>19</v>
      </c>
      <c r="N357" s="269" t="s">
        <v>43</v>
      </c>
      <c r="O357" s="85"/>
      <c r="P357" s="214">
        <f>O357*H357</f>
        <v>0</v>
      </c>
      <c r="Q357" s="214">
        <v>0.0011999999999999999</v>
      </c>
      <c r="R357" s="214">
        <f>Q357*H357</f>
        <v>0.028799999999999999</v>
      </c>
      <c r="S357" s="214">
        <v>0</v>
      </c>
      <c r="T357" s="21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6" t="s">
        <v>394</v>
      </c>
      <c r="AT357" s="216" t="s">
        <v>527</v>
      </c>
      <c r="AU357" s="216" t="s">
        <v>148</v>
      </c>
      <c r="AY357" s="18" t="s">
        <v>140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148</v>
      </c>
      <c r="BK357" s="217">
        <f>ROUND(I357*H357,2)</f>
        <v>0</v>
      </c>
      <c r="BL357" s="18" t="s">
        <v>276</v>
      </c>
      <c r="BM357" s="216" t="s">
        <v>1546</v>
      </c>
    </row>
    <row r="358" s="2" customFormat="1">
      <c r="A358" s="39"/>
      <c r="B358" s="40"/>
      <c r="C358" s="41"/>
      <c r="D358" s="218" t="s">
        <v>150</v>
      </c>
      <c r="E358" s="41"/>
      <c r="F358" s="219" t="s">
        <v>1269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150</v>
      </c>
      <c r="AU358" s="18" t="s">
        <v>148</v>
      </c>
    </row>
    <row r="359" s="2" customFormat="1">
      <c r="A359" s="39"/>
      <c r="B359" s="40"/>
      <c r="C359" s="41"/>
      <c r="D359" s="223" t="s">
        <v>152</v>
      </c>
      <c r="E359" s="41"/>
      <c r="F359" s="224" t="s">
        <v>1271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152</v>
      </c>
      <c r="AU359" s="18" t="s">
        <v>148</v>
      </c>
    </row>
    <row r="360" s="2" customFormat="1" ht="16.5" customHeight="1">
      <c r="A360" s="39"/>
      <c r="B360" s="40"/>
      <c r="C360" s="205" t="s">
        <v>1070</v>
      </c>
      <c r="D360" s="205" t="s">
        <v>142</v>
      </c>
      <c r="E360" s="206" t="s">
        <v>1547</v>
      </c>
      <c r="F360" s="207" t="s">
        <v>1548</v>
      </c>
      <c r="G360" s="208" t="s">
        <v>390</v>
      </c>
      <c r="H360" s="209">
        <v>4</v>
      </c>
      <c r="I360" s="210"/>
      <c r="J360" s="211">
        <f>ROUND(I360*H360,2)</f>
        <v>0</v>
      </c>
      <c r="K360" s="207" t="s">
        <v>146</v>
      </c>
      <c r="L360" s="45"/>
      <c r="M360" s="212" t="s">
        <v>19</v>
      </c>
      <c r="N360" s="213" t="s">
        <v>43</v>
      </c>
      <c r="O360" s="85"/>
      <c r="P360" s="214">
        <f>O360*H360</f>
        <v>0</v>
      </c>
      <c r="Q360" s="214">
        <v>0</v>
      </c>
      <c r="R360" s="214">
        <f>Q360*H360</f>
        <v>0</v>
      </c>
      <c r="S360" s="214">
        <v>0</v>
      </c>
      <c r="T360" s="21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6" t="s">
        <v>276</v>
      </c>
      <c r="AT360" s="216" t="s">
        <v>142</v>
      </c>
      <c r="AU360" s="216" t="s">
        <v>148</v>
      </c>
      <c r="AY360" s="18" t="s">
        <v>140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8" t="s">
        <v>148</v>
      </c>
      <c r="BK360" s="217">
        <f>ROUND(I360*H360,2)</f>
        <v>0</v>
      </c>
      <c r="BL360" s="18" t="s">
        <v>276</v>
      </c>
      <c r="BM360" s="216" t="s">
        <v>1549</v>
      </c>
    </row>
    <row r="361" s="2" customFormat="1">
      <c r="A361" s="39"/>
      <c r="B361" s="40"/>
      <c r="C361" s="41"/>
      <c r="D361" s="218" t="s">
        <v>150</v>
      </c>
      <c r="E361" s="41"/>
      <c r="F361" s="219" t="s">
        <v>1550</v>
      </c>
      <c r="G361" s="41"/>
      <c r="H361" s="41"/>
      <c r="I361" s="220"/>
      <c r="J361" s="41"/>
      <c r="K361" s="41"/>
      <c r="L361" s="45"/>
      <c r="M361" s="221"/>
      <c r="N361" s="222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150</v>
      </c>
      <c r="AU361" s="18" t="s">
        <v>148</v>
      </c>
    </row>
    <row r="362" s="2" customFormat="1">
      <c r="A362" s="39"/>
      <c r="B362" s="40"/>
      <c r="C362" s="41"/>
      <c r="D362" s="223" t="s">
        <v>152</v>
      </c>
      <c r="E362" s="41"/>
      <c r="F362" s="224" t="s">
        <v>1551</v>
      </c>
      <c r="G362" s="41"/>
      <c r="H362" s="41"/>
      <c r="I362" s="220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152</v>
      </c>
      <c r="AU362" s="18" t="s">
        <v>148</v>
      </c>
    </row>
    <row r="363" s="2" customFormat="1" ht="16.5" customHeight="1">
      <c r="A363" s="39"/>
      <c r="B363" s="40"/>
      <c r="C363" s="260" t="s">
        <v>1078</v>
      </c>
      <c r="D363" s="260" t="s">
        <v>527</v>
      </c>
      <c r="E363" s="261" t="s">
        <v>1552</v>
      </c>
      <c r="F363" s="262" t="s">
        <v>1553</v>
      </c>
      <c r="G363" s="263" t="s">
        <v>390</v>
      </c>
      <c r="H363" s="264">
        <v>4</v>
      </c>
      <c r="I363" s="265"/>
      <c r="J363" s="266">
        <f>ROUND(I363*H363,2)</f>
        <v>0</v>
      </c>
      <c r="K363" s="262" t="s">
        <v>146</v>
      </c>
      <c r="L363" s="267"/>
      <c r="M363" s="268" t="s">
        <v>19</v>
      </c>
      <c r="N363" s="269" t="s">
        <v>43</v>
      </c>
      <c r="O363" s="85"/>
      <c r="P363" s="214">
        <f>O363*H363</f>
        <v>0</v>
      </c>
      <c r="Q363" s="214">
        <v>0.00014999999999999999</v>
      </c>
      <c r="R363" s="214">
        <f>Q363*H363</f>
        <v>0.00059999999999999995</v>
      </c>
      <c r="S363" s="214">
        <v>0</v>
      </c>
      <c r="T363" s="21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6" t="s">
        <v>394</v>
      </c>
      <c r="AT363" s="216" t="s">
        <v>527</v>
      </c>
      <c r="AU363" s="216" t="s">
        <v>148</v>
      </c>
      <c r="AY363" s="18" t="s">
        <v>140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8" t="s">
        <v>148</v>
      </c>
      <c r="BK363" s="217">
        <f>ROUND(I363*H363,2)</f>
        <v>0</v>
      </c>
      <c r="BL363" s="18" t="s">
        <v>276</v>
      </c>
      <c r="BM363" s="216" t="s">
        <v>1554</v>
      </c>
    </row>
    <row r="364" s="2" customFormat="1">
      <c r="A364" s="39"/>
      <c r="B364" s="40"/>
      <c r="C364" s="41"/>
      <c r="D364" s="218" t="s">
        <v>150</v>
      </c>
      <c r="E364" s="41"/>
      <c r="F364" s="219" t="s">
        <v>1553</v>
      </c>
      <c r="G364" s="41"/>
      <c r="H364" s="41"/>
      <c r="I364" s="220"/>
      <c r="J364" s="41"/>
      <c r="K364" s="41"/>
      <c r="L364" s="45"/>
      <c r="M364" s="221"/>
      <c r="N364" s="222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150</v>
      </c>
      <c r="AU364" s="18" t="s">
        <v>148</v>
      </c>
    </row>
    <row r="365" s="2" customFormat="1">
      <c r="A365" s="39"/>
      <c r="B365" s="40"/>
      <c r="C365" s="41"/>
      <c r="D365" s="223" t="s">
        <v>152</v>
      </c>
      <c r="E365" s="41"/>
      <c r="F365" s="224" t="s">
        <v>1555</v>
      </c>
      <c r="G365" s="41"/>
      <c r="H365" s="41"/>
      <c r="I365" s="220"/>
      <c r="J365" s="41"/>
      <c r="K365" s="41"/>
      <c r="L365" s="45"/>
      <c r="M365" s="221"/>
      <c r="N365" s="222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152</v>
      </c>
      <c r="AU365" s="18" t="s">
        <v>148</v>
      </c>
    </row>
    <row r="366" s="2" customFormat="1" ht="24.15" customHeight="1">
      <c r="A366" s="39"/>
      <c r="B366" s="40"/>
      <c r="C366" s="205" t="s">
        <v>1084</v>
      </c>
      <c r="D366" s="205" t="s">
        <v>142</v>
      </c>
      <c r="E366" s="206" t="s">
        <v>1556</v>
      </c>
      <c r="F366" s="207" t="s">
        <v>1557</v>
      </c>
      <c r="G366" s="208" t="s">
        <v>390</v>
      </c>
      <c r="H366" s="209">
        <v>24</v>
      </c>
      <c r="I366" s="210"/>
      <c r="J366" s="211">
        <f>ROUND(I366*H366,2)</f>
        <v>0</v>
      </c>
      <c r="K366" s="207" t="s">
        <v>146</v>
      </c>
      <c r="L366" s="45"/>
      <c r="M366" s="212" t="s">
        <v>19</v>
      </c>
      <c r="N366" s="213" t="s">
        <v>43</v>
      </c>
      <c r="O366" s="85"/>
      <c r="P366" s="214">
        <f>O366*H366</f>
        <v>0</v>
      </c>
      <c r="Q366" s="214">
        <v>0.00046999999999999999</v>
      </c>
      <c r="R366" s="214">
        <f>Q366*H366</f>
        <v>0.01128</v>
      </c>
      <c r="S366" s="214">
        <v>0</v>
      </c>
      <c r="T366" s="21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6" t="s">
        <v>276</v>
      </c>
      <c r="AT366" s="216" t="s">
        <v>142</v>
      </c>
      <c r="AU366" s="216" t="s">
        <v>148</v>
      </c>
      <c r="AY366" s="18" t="s">
        <v>140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8" t="s">
        <v>148</v>
      </c>
      <c r="BK366" s="217">
        <f>ROUND(I366*H366,2)</f>
        <v>0</v>
      </c>
      <c r="BL366" s="18" t="s">
        <v>276</v>
      </c>
      <c r="BM366" s="216" t="s">
        <v>1558</v>
      </c>
    </row>
    <row r="367" s="2" customFormat="1">
      <c r="A367" s="39"/>
      <c r="B367" s="40"/>
      <c r="C367" s="41"/>
      <c r="D367" s="218" t="s">
        <v>150</v>
      </c>
      <c r="E367" s="41"/>
      <c r="F367" s="219" t="s">
        <v>1559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150</v>
      </c>
      <c r="AU367" s="18" t="s">
        <v>148</v>
      </c>
    </row>
    <row r="368" s="2" customFormat="1">
      <c r="A368" s="39"/>
      <c r="B368" s="40"/>
      <c r="C368" s="41"/>
      <c r="D368" s="223" t="s">
        <v>152</v>
      </c>
      <c r="E368" s="41"/>
      <c r="F368" s="224" t="s">
        <v>1560</v>
      </c>
      <c r="G368" s="41"/>
      <c r="H368" s="41"/>
      <c r="I368" s="220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152</v>
      </c>
      <c r="AU368" s="18" t="s">
        <v>148</v>
      </c>
    </row>
    <row r="369" s="2" customFormat="1" ht="37.8" customHeight="1">
      <c r="A369" s="39"/>
      <c r="B369" s="40"/>
      <c r="C369" s="260" t="s">
        <v>1090</v>
      </c>
      <c r="D369" s="260" t="s">
        <v>527</v>
      </c>
      <c r="E369" s="261" t="s">
        <v>1561</v>
      </c>
      <c r="F369" s="262" t="s">
        <v>1562</v>
      </c>
      <c r="G369" s="263" t="s">
        <v>390</v>
      </c>
      <c r="H369" s="264">
        <v>24</v>
      </c>
      <c r="I369" s="265"/>
      <c r="J369" s="266">
        <f>ROUND(I369*H369,2)</f>
        <v>0</v>
      </c>
      <c r="K369" s="262" t="s">
        <v>146</v>
      </c>
      <c r="L369" s="267"/>
      <c r="M369" s="268" t="s">
        <v>19</v>
      </c>
      <c r="N369" s="269" t="s">
        <v>43</v>
      </c>
      <c r="O369" s="85"/>
      <c r="P369" s="214">
        <f>O369*H369</f>
        <v>0</v>
      </c>
      <c r="Q369" s="214">
        <v>0.016</v>
      </c>
      <c r="R369" s="214">
        <f>Q369*H369</f>
        <v>0.38400000000000001</v>
      </c>
      <c r="S369" s="214">
        <v>0</v>
      </c>
      <c r="T369" s="21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6" t="s">
        <v>394</v>
      </c>
      <c r="AT369" s="216" t="s">
        <v>527</v>
      </c>
      <c r="AU369" s="216" t="s">
        <v>148</v>
      </c>
      <c r="AY369" s="18" t="s">
        <v>140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8" t="s">
        <v>148</v>
      </c>
      <c r="BK369" s="217">
        <f>ROUND(I369*H369,2)</f>
        <v>0</v>
      </c>
      <c r="BL369" s="18" t="s">
        <v>276</v>
      </c>
      <c r="BM369" s="216" t="s">
        <v>1563</v>
      </c>
    </row>
    <row r="370" s="2" customFormat="1">
      <c r="A370" s="39"/>
      <c r="B370" s="40"/>
      <c r="C370" s="41"/>
      <c r="D370" s="218" t="s">
        <v>150</v>
      </c>
      <c r="E370" s="41"/>
      <c r="F370" s="219" t="s">
        <v>1562</v>
      </c>
      <c r="G370" s="41"/>
      <c r="H370" s="41"/>
      <c r="I370" s="220"/>
      <c r="J370" s="41"/>
      <c r="K370" s="41"/>
      <c r="L370" s="45"/>
      <c r="M370" s="221"/>
      <c r="N370" s="222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150</v>
      </c>
      <c r="AU370" s="18" t="s">
        <v>148</v>
      </c>
    </row>
    <row r="371" s="2" customFormat="1">
      <c r="A371" s="39"/>
      <c r="B371" s="40"/>
      <c r="C371" s="41"/>
      <c r="D371" s="223" t="s">
        <v>152</v>
      </c>
      <c r="E371" s="41"/>
      <c r="F371" s="224" t="s">
        <v>1564</v>
      </c>
      <c r="G371" s="41"/>
      <c r="H371" s="41"/>
      <c r="I371" s="220"/>
      <c r="J371" s="41"/>
      <c r="K371" s="41"/>
      <c r="L371" s="45"/>
      <c r="M371" s="221"/>
      <c r="N371" s="222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152</v>
      </c>
      <c r="AU371" s="18" t="s">
        <v>148</v>
      </c>
    </row>
    <row r="372" s="2" customFormat="1" ht="24.15" customHeight="1">
      <c r="A372" s="39"/>
      <c r="B372" s="40"/>
      <c r="C372" s="205" t="s">
        <v>1096</v>
      </c>
      <c r="D372" s="205" t="s">
        <v>142</v>
      </c>
      <c r="E372" s="206" t="s">
        <v>1565</v>
      </c>
      <c r="F372" s="207" t="s">
        <v>1566</v>
      </c>
      <c r="G372" s="208" t="s">
        <v>390</v>
      </c>
      <c r="H372" s="209">
        <v>8</v>
      </c>
      <c r="I372" s="210"/>
      <c r="J372" s="211">
        <f>ROUND(I372*H372,2)</f>
        <v>0</v>
      </c>
      <c r="K372" s="207" t="s">
        <v>146</v>
      </c>
      <c r="L372" s="45"/>
      <c r="M372" s="212" t="s">
        <v>19</v>
      </c>
      <c r="N372" s="213" t="s">
        <v>43</v>
      </c>
      <c r="O372" s="85"/>
      <c r="P372" s="214">
        <f>O372*H372</f>
        <v>0</v>
      </c>
      <c r="Q372" s="214">
        <v>0</v>
      </c>
      <c r="R372" s="214">
        <f>Q372*H372</f>
        <v>0</v>
      </c>
      <c r="S372" s="214">
        <v>0.17399999999999999</v>
      </c>
      <c r="T372" s="215">
        <f>S372*H372</f>
        <v>1.3919999999999999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6" t="s">
        <v>276</v>
      </c>
      <c r="AT372" s="216" t="s">
        <v>142</v>
      </c>
      <c r="AU372" s="216" t="s">
        <v>148</v>
      </c>
      <c r="AY372" s="18" t="s">
        <v>140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148</v>
      </c>
      <c r="BK372" s="217">
        <f>ROUND(I372*H372,2)</f>
        <v>0</v>
      </c>
      <c r="BL372" s="18" t="s">
        <v>276</v>
      </c>
      <c r="BM372" s="216" t="s">
        <v>1567</v>
      </c>
    </row>
    <row r="373" s="2" customFormat="1">
      <c r="A373" s="39"/>
      <c r="B373" s="40"/>
      <c r="C373" s="41"/>
      <c r="D373" s="218" t="s">
        <v>150</v>
      </c>
      <c r="E373" s="41"/>
      <c r="F373" s="219" t="s">
        <v>1568</v>
      </c>
      <c r="G373" s="41"/>
      <c r="H373" s="41"/>
      <c r="I373" s="220"/>
      <c r="J373" s="41"/>
      <c r="K373" s="41"/>
      <c r="L373" s="45"/>
      <c r="M373" s="221"/>
      <c r="N373" s="222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150</v>
      </c>
      <c r="AU373" s="18" t="s">
        <v>148</v>
      </c>
    </row>
    <row r="374" s="2" customFormat="1">
      <c r="A374" s="39"/>
      <c r="B374" s="40"/>
      <c r="C374" s="41"/>
      <c r="D374" s="223" t="s">
        <v>152</v>
      </c>
      <c r="E374" s="41"/>
      <c r="F374" s="224" t="s">
        <v>1569</v>
      </c>
      <c r="G374" s="41"/>
      <c r="H374" s="41"/>
      <c r="I374" s="220"/>
      <c r="J374" s="41"/>
      <c r="K374" s="41"/>
      <c r="L374" s="45"/>
      <c r="M374" s="221"/>
      <c r="N374" s="222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152</v>
      </c>
      <c r="AU374" s="18" t="s">
        <v>148</v>
      </c>
    </row>
    <row r="375" s="2" customFormat="1" ht="16.5" customHeight="1">
      <c r="A375" s="39"/>
      <c r="B375" s="40"/>
      <c r="C375" s="260" t="s">
        <v>1102</v>
      </c>
      <c r="D375" s="260" t="s">
        <v>527</v>
      </c>
      <c r="E375" s="261" t="s">
        <v>1570</v>
      </c>
      <c r="F375" s="262" t="s">
        <v>1571</v>
      </c>
      <c r="G375" s="263" t="s">
        <v>1126</v>
      </c>
      <c r="H375" s="264">
        <v>4</v>
      </c>
      <c r="I375" s="265"/>
      <c r="J375" s="266">
        <f>ROUND(I375*H375,2)</f>
        <v>0</v>
      </c>
      <c r="K375" s="262" t="s">
        <v>19</v>
      </c>
      <c r="L375" s="267"/>
      <c r="M375" s="268" t="s">
        <v>19</v>
      </c>
      <c r="N375" s="269" t="s">
        <v>43</v>
      </c>
      <c r="O375" s="85"/>
      <c r="P375" s="214">
        <f>O375*H375</f>
        <v>0</v>
      </c>
      <c r="Q375" s="214">
        <v>0</v>
      </c>
      <c r="R375" s="214">
        <f>Q375*H375</f>
        <v>0</v>
      </c>
      <c r="S375" s="214">
        <v>0</v>
      </c>
      <c r="T375" s="215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6" t="s">
        <v>394</v>
      </c>
      <c r="AT375" s="216" t="s">
        <v>527</v>
      </c>
      <c r="AU375" s="216" t="s">
        <v>148</v>
      </c>
      <c r="AY375" s="18" t="s">
        <v>140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8" t="s">
        <v>148</v>
      </c>
      <c r="BK375" s="217">
        <f>ROUND(I375*H375,2)</f>
        <v>0</v>
      </c>
      <c r="BL375" s="18" t="s">
        <v>276</v>
      </c>
      <c r="BM375" s="216" t="s">
        <v>1572</v>
      </c>
    </row>
    <row r="376" s="2" customFormat="1">
      <c r="A376" s="39"/>
      <c r="B376" s="40"/>
      <c r="C376" s="41"/>
      <c r="D376" s="218" t="s">
        <v>150</v>
      </c>
      <c r="E376" s="41"/>
      <c r="F376" s="219" t="s">
        <v>1571</v>
      </c>
      <c r="G376" s="41"/>
      <c r="H376" s="41"/>
      <c r="I376" s="220"/>
      <c r="J376" s="41"/>
      <c r="K376" s="41"/>
      <c r="L376" s="45"/>
      <c r="M376" s="221"/>
      <c r="N376" s="222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150</v>
      </c>
      <c r="AU376" s="18" t="s">
        <v>148</v>
      </c>
    </row>
    <row r="377" s="2" customFormat="1" ht="24.15" customHeight="1">
      <c r="A377" s="39"/>
      <c r="B377" s="40"/>
      <c r="C377" s="205" t="s">
        <v>1108</v>
      </c>
      <c r="D377" s="205" t="s">
        <v>142</v>
      </c>
      <c r="E377" s="206" t="s">
        <v>1272</v>
      </c>
      <c r="F377" s="207" t="s">
        <v>1273</v>
      </c>
      <c r="G377" s="208" t="s">
        <v>713</v>
      </c>
      <c r="H377" s="270"/>
      <c r="I377" s="210"/>
      <c r="J377" s="211">
        <f>ROUND(I377*H377,2)</f>
        <v>0</v>
      </c>
      <c r="K377" s="207" t="s">
        <v>146</v>
      </c>
      <c r="L377" s="45"/>
      <c r="M377" s="212" t="s">
        <v>19</v>
      </c>
      <c r="N377" s="213" t="s">
        <v>43</v>
      </c>
      <c r="O377" s="85"/>
      <c r="P377" s="214">
        <f>O377*H377</f>
        <v>0</v>
      </c>
      <c r="Q377" s="214">
        <v>0</v>
      </c>
      <c r="R377" s="214">
        <f>Q377*H377</f>
        <v>0</v>
      </c>
      <c r="S377" s="214">
        <v>0</v>
      </c>
      <c r="T377" s="21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6" t="s">
        <v>276</v>
      </c>
      <c r="AT377" s="216" t="s">
        <v>142</v>
      </c>
      <c r="AU377" s="216" t="s">
        <v>148</v>
      </c>
      <c r="AY377" s="18" t="s">
        <v>140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8" t="s">
        <v>148</v>
      </c>
      <c r="BK377" s="217">
        <f>ROUND(I377*H377,2)</f>
        <v>0</v>
      </c>
      <c r="BL377" s="18" t="s">
        <v>276</v>
      </c>
      <c r="BM377" s="216" t="s">
        <v>1573</v>
      </c>
    </row>
    <row r="378" s="2" customFormat="1">
      <c r="A378" s="39"/>
      <c r="B378" s="40"/>
      <c r="C378" s="41"/>
      <c r="D378" s="218" t="s">
        <v>150</v>
      </c>
      <c r="E378" s="41"/>
      <c r="F378" s="219" t="s">
        <v>1275</v>
      </c>
      <c r="G378" s="41"/>
      <c r="H378" s="41"/>
      <c r="I378" s="220"/>
      <c r="J378" s="41"/>
      <c r="K378" s="41"/>
      <c r="L378" s="45"/>
      <c r="M378" s="221"/>
      <c r="N378" s="222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150</v>
      </c>
      <c r="AU378" s="18" t="s">
        <v>148</v>
      </c>
    </row>
    <row r="379" s="2" customFormat="1">
      <c r="A379" s="39"/>
      <c r="B379" s="40"/>
      <c r="C379" s="41"/>
      <c r="D379" s="223" t="s">
        <v>152</v>
      </c>
      <c r="E379" s="41"/>
      <c r="F379" s="224" t="s">
        <v>1276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152</v>
      </c>
      <c r="AU379" s="18" t="s">
        <v>148</v>
      </c>
    </row>
    <row r="380" s="12" customFormat="1" ht="22.8" customHeight="1">
      <c r="A380" s="12"/>
      <c r="B380" s="189"/>
      <c r="C380" s="190"/>
      <c r="D380" s="191" t="s">
        <v>70</v>
      </c>
      <c r="E380" s="203" t="s">
        <v>441</v>
      </c>
      <c r="F380" s="203" t="s">
        <v>442</v>
      </c>
      <c r="G380" s="190"/>
      <c r="H380" s="190"/>
      <c r="I380" s="193"/>
      <c r="J380" s="204">
        <f>BK380</f>
        <v>0</v>
      </c>
      <c r="K380" s="190"/>
      <c r="L380" s="195"/>
      <c r="M380" s="196"/>
      <c r="N380" s="197"/>
      <c r="O380" s="197"/>
      <c r="P380" s="198">
        <f>SUM(P381:P430)</f>
        <v>0</v>
      </c>
      <c r="Q380" s="197"/>
      <c r="R380" s="198">
        <f>SUM(R381:R430)</f>
        <v>1.0130139999999999</v>
      </c>
      <c r="S380" s="197"/>
      <c r="T380" s="199">
        <f>SUM(T381:T430)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0" t="s">
        <v>148</v>
      </c>
      <c r="AT380" s="201" t="s">
        <v>70</v>
      </c>
      <c r="AU380" s="201" t="s">
        <v>79</v>
      </c>
      <c r="AY380" s="200" t="s">
        <v>140</v>
      </c>
      <c r="BK380" s="202">
        <f>SUM(BK381:BK430)</f>
        <v>0</v>
      </c>
    </row>
    <row r="381" s="2" customFormat="1" ht="16.5" customHeight="1">
      <c r="A381" s="39"/>
      <c r="B381" s="40"/>
      <c r="C381" s="205" t="s">
        <v>1116</v>
      </c>
      <c r="D381" s="205" t="s">
        <v>142</v>
      </c>
      <c r="E381" s="206" t="s">
        <v>1574</v>
      </c>
      <c r="F381" s="207" t="s">
        <v>1575</v>
      </c>
      <c r="G381" s="208" t="s">
        <v>145</v>
      </c>
      <c r="H381" s="209">
        <v>28.399999999999999</v>
      </c>
      <c r="I381" s="210"/>
      <c r="J381" s="211">
        <f>ROUND(I381*H381,2)</f>
        <v>0</v>
      </c>
      <c r="K381" s="207" t="s">
        <v>146</v>
      </c>
      <c r="L381" s="45"/>
      <c r="M381" s="212" t="s">
        <v>19</v>
      </c>
      <c r="N381" s="213" t="s">
        <v>43</v>
      </c>
      <c r="O381" s="85"/>
      <c r="P381" s="214">
        <f>O381*H381</f>
        <v>0</v>
      </c>
      <c r="Q381" s="214">
        <v>0</v>
      </c>
      <c r="R381" s="214">
        <f>Q381*H381</f>
        <v>0</v>
      </c>
      <c r="S381" s="214">
        <v>0</v>
      </c>
      <c r="T381" s="215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6" t="s">
        <v>276</v>
      </c>
      <c r="AT381" s="216" t="s">
        <v>142</v>
      </c>
      <c r="AU381" s="216" t="s">
        <v>148</v>
      </c>
      <c r="AY381" s="18" t="s">
        <v>140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8" t="s">
        <v>148</v>
      </c>
      <c r="BK381" s="217">
        <f>ROUND(I381*H381,2)</f>
        <v>0</v>
      </c>
      <c r="BL381" s="18" t="s">
        <v>276</v>
      </c>
      <c r="BM381" s="216" t="s">
        <v>1576</v>
      </c>
    </row>
    <row r="382" s="2" customFormat="1">
      <c r="A382" s="39"/>
      <c r="B382" s="40"/>
      <c r="C382" s="41"/>
      <c r="D382" s="218" t="s">
        <v>150</v>
      </c>
      <c r="E382" s="41"/>
      <c r="F382" s="219" t="s">
        <v>1577</v>
      </c>
      <c r="G382" s="41"/>
      <c r="H382" s="41"/>
      <c r="I382" s="220"/>
      <c r="J382" s="41"/>
      <c r="K382" s="41"/>
      <c r="L382" s="45"/>
      <c r="M382" s="221"/>
      <c r="N382" s="222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150</v>
      </c>
      <c r="AU382" s="18" t="s">
        <v>148</v>
      </c>
    </row>
    <row r="383" s="2" customFormat="1">
      <c r="A383" s="39"/>
      <c r="B383" s="40"/>
      <c r="C383" s="41"/>
      <c r="D383" s="223" t="s">
        <v>152</v>
      </c>
      <c r="E383" s="41"/>
      <c r="F383" s="224" t="s">
        <v>1578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152</v>
      </c>
      <c r="AU383" s="18" t="s">
        <v>148</v>
      </c>
    </row>
    <row r="384" s="2" customFormat="1" ht="16.5" customHeight="1">
      <c r="A384" s="39"/>
      <c r="B384" s="40"/>
      <c r="C384" s="205" t="s">
        <v>1123</v>
      </c>
      <c r="D384" s="205" t="s">
        <v>142</v>
      </c>
      <c r="E384" s="206" t="s">
        <v>1579</v>
      </c>
      <c r="F384" s="207" t="s">
        <v>1580</v>
      </c>
      <c r="G384" s="208" t="s">
        <v>145</v>
      </c>
      <c r="H384" s="209">
        <v>28.399999999999999</v>
      </c>
      <c r="I384" s="210"/>
      <c r="J384" s="211">
        <f>ROUND(I384*H384,2)</f>
        <v>0</v>
      </c>
      <c r="K384" s="207" t="s">
        <v>146</v>
      </c>
      <c r="L384" s="45"/>
      <c r="M384" s="212" t="s">
        <v>19</v>
      </c>
      <c r="N384" s="213" t="s">
        <v>43</v>
      </c>
      <c r="O384" s="85"/>
      <c r="P384" s="214">
        <f>O384*H384</f>
        <v>0</v>
      </c>
      <c r="Q384" s="214">
        <v>0.00029999999999999997</v>
      </c>
      <c r="R384" s="214">
        <f>Q384*H384</f>
        <v>0.0085199999999999981</v>
      </c>
      <c r="S384" s="214">
        <v>0</v>
      </c>
      <c r="T384" s="215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6" t="s">
        <v>276</v>
      </c>
      <c r="AT384" s="216" t="s">
        <v>142</v>
      </c>
      <c r="AU384" s="216" t="s">
        <v>148</v>
      </c>
      <c r="AY384" s="18" t="s">
        <v>140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8" t="s">
        <v>148</v>
      </c>
      <c r="BK384" s="217">
        <f>ROUND(I384*H384,2)</f>
        <v>0</v>
      </c>
      <c r="BL384" s="18" t="s">
        <v>276</v>
      </c>
      <c r="BM384" s="216" t="s">
        <v>1581</v>
      </c>
    </row>
    <row r="385" s="2" customFormat="1">
      <c r="A385" s="39"/>
      <c r="B385" s="40"/>
      <c r="C385" s="41"/>
      <c r="D385" s="218" t="s">
        <v>150</v>
      </c>
      <c r="E385" s="41"/>
      <c r="F385" s="219" t="s">
        <v>1582</v>
      </c>
      <c r="G385" s="41"/>
      <c r="H385" s="41"/>
      <c r="I385" s="220"/>
      <c r="J385" s="41"/>
      <c r="K385" s="41"/>
      <c r="L385" s="45"/>
      <c r="M385" s="221"/>
      <c r="N385" s="222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150</v>
      </c>
      <c r="AU385" s="18" t="s">
        <v>148</v>
      </c>
    </row>
    <row r="386" s="2" customFormat="1">
      <c r="A386" s="39"/>
      <c r="B386" s="40"/>
      <c r="C386" s="41"/>
      <c r="D386" s="223" t="s">
        <v>152</v>
      </c>
      <c r="E386" s="41"/>
      <c r="F386" s="224" t="s">
        <v>1583</v>
      </c>
      <c r="G386" s="41"/>
      <c r="H386" s="41"/>
      <c r="I386" s="220"/>
      <c r="J386" s="41"/>
      <c r="K386" s="41"/>
      <c r="L386" s="45"/>
      <c r="M386" s="221"/>
      <c r="N386" s="222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152</v>
      </c>
      <c r="AU386" s="18" t="s">
        <v>148</v>
      </c>
    </row>
    <row r="387" s="2" customFormat="1" ht="24.15" customHeight="1">
      <c r="A387" s="39"/>
      <c r="B387" s="40"/>
      <c r="C387" s="205" t="s">
        <v>1128</v>
      </c>
      <c r="D387" s="205" t="s">
        <v>142</v>
      </c>
      <c r="E387" s="206" t="s">
        <v>1584</v>
      </c>
      <c r="F387" s="207" t="s">
        <v>1585</v>
      </c>
      <c r="G387" s="208" t="s">
        <v>145</v>
      </c>
      <c r="H387" s="209">
        <v>28.399999999999999</v>
      </c>
      <c r="I387" s="210"/>
      <c r="J387" s="211">
        <f>ROUND(I387*H387,2)</f>
        <v>0</v>
      </c>
      <c r="K387" s="207" t="s">
        <v>146</v>
      </c>
      <c r="L387" s="45"/>
      <c r="M387" s="212" t="s">
        <v>19</v>
      </c>
      <c r="N387" s="213" t="s">
        <v>43</v>
      </c>
      <c r="O387" s="85"/>
      <c r="P387" s="214">
        <f>O387*H387</f>
        <v>0</v>
      </c>
      <c r="Q387" s="214">
        <v>0.0075799999999999999</v>
      </c>
      <c r="R387" s="214">
        <f>Q387*H387</f>
        <v>0.21527199999999999</v>
      </c>
      <c r="S387" s="214">
        <v>0</v>
      </c>
      <c r="T387" s="21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6" t="s">
        <v>276</v>
      </c>
      <c r="AT387" s="216" t="s">
        <v>142</v>
      </c>
      <c r="AU387" s="216" t="s">
        <v>148</v>
      </c>
      <c r="AY387" s="18" t="s">
        <v>140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8" t="s">
        <v>148</v>
      </c>
      <c r="BK387" s="217">
        <f>ROUND(I387*H387,2)</f>
        <v>0</v>
      </c>
      <c r="BL387" s="18" t="s">
        <v>276</v>
      </c>
      <c r="BM387" s="216" t="s">
        <v>1586</v>
      </c>
    </row>
    <row r="388" s="2" customFormat="1">
      <c r="A388" s="39"/>
      <c r="B388" s="40"/>
      <c r="C388" s="41"/>
      <c r="D388" s="218" t="s">
        <v>150</v>
      </c>
      <c r="E388" s="41"/>
      <c r="F388" s="219" t="s">
        <v>1587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150</v>
      </c>
      <c r="AU388" s="18" t="s">
        <v>148</v>
      </c>
    </row>
    <row r="389" s="2" customFormat="1">
      <c r="A389" s="39"/>
      <c r="B389" s="40"/>
      <c r="C389" s="41"/>
      <c r="D389" s="223" t="s">
        <v>152</v>
      </c>
      <c r="E389" s="41"/>
      <c r="F389" s="224" t="s">
        <v>1588</v>
      </c>
      <c r="G389" s="41"/>
      <c r="H389" s="41"/>
      <c r="I389" s="220"/>
      <c r="J389" s="41"/>
      <c r="K389" s="41"/>
      <c r="L389" s="45"/>
      <c r="M389" s="221"/>
      <c r="N389" s="222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152</v>
      </c>
      <c r="AU389" s="18" t="s">
        <v>148</v>
      </c>
    </row>
    <row r="390" s="14" customFormat="1">
      <c r="A390" s="14"/>
      <c r="B390" s="236"/>
      <c r="C390" s="237"/>
      <c r="D390" s="218" t="s">
        <v>154</v>
      </c>
      <c r="E390" s="238" t="s">
        <v>19</v>
      </c>
      <c r="F390" s="239" t="s">
        <v>1358</v>
      </c>
      <c r="G390" s="237"/>
      <c r="H390" s="238" t="s">
        <v>19</v>
      </c>
      <c r="I390" s="240"/>
      <c r="J390" s="237"/>
      <c r="K390" s="237"/>
      <c r="L390" s="241"/>
      <c r="M390" s="242"/>
      <c r="N390" s="243"/>
      <c r="O390" s="243"/>
      <c r="P390" s="243"/>
      <c r="Q390" s="243"/>
      <c r="R390" s="243"/>
      <c r="S390" s="243"/>
      <c r="T390" s="24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5" t="s">
        <v>154</v>
      </c>
      <c r="AU390" s="245" t="s">
        <v>148</v>
      </c>
      <c r="AV390" s="14" t="s">
        <v>79</v>
      </c>
      <c r="AW390" s="14" t="s">
        <v>33</v>
      </c>
      <c r="AX390" s="14" t="s">
        <v>71</v>
      </c>
      <c r="AY390" s="245" t="s">
        <v>140</v>
      </c>
    </row>
    <row r="391" s="13" customFormat="1">
      <c r="A391" s="13"/>
      <c r="B391" s="225"/>
      <c r="C391" s="226"/>
      <c r="D391" s="218" t="s">
        <v>154</v>
      </c>
      <c r="E391" s="227" t="s">
        <v>19</v>
      </c>
      <c r="F391" s="228" t="s">
        <v>1589</v>
      </c>
      <c r="G391" s="226"/>
      <c r="H391" s="229">
        <v>28.399999999999999</v>
      </c>
      <c r="I391" s="230"/>
      <c r="J391" s="226"/>
      <c r="K391" s="226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154</v>
      </c>
      <c r="AU391" s="235" t="s">
        <v>148</v>
      </c>
      <c r="AV391" s="13" t="s">
        <v>148</v>
      </c>
      <c r="AW391" s="13" t="s">
        <v>33</v>
      </c>
      <c r="AX391" s="13" t="s">
        <v>79</v>
      </c>
      <c r="AY391" s="235" t="s">
        <v>140</v>
      </c>
    </row>
    <row r="392" s="2" customFormat="1" ht="24.15" customHeight="1">
      <c r="A392" s="39"/>
      <c r="B392" s="40"/>
      <c r="C392" s="205" t="s">
        <v>1132</v>
      </c>
      <c r="D392" s="205" t="s">
        <v>142</v>
      </c>
      <c r="E392" s="206" t="s">
        <v>1590</v>
      </c>
      <c r="F392" s="207" t="s">
        <v>1591</v>
      </c>
      <c r="G392" s="208" t="s">
        <v>200</v>
      </c>
      <c r="H392" s="209">
        <v>62</v>
      </c>
      <c r="I392" s="210"/>
      <c r="J392" s="211">
        <f>ROUND(I392*H392,2)</f>
        <v>0</v>
      </c>
      <c r="K392" s="207" t="s">
        <v>146</v>
      </c>
      <c r="L392" s="45"/>
      <c r="M392" s="212" t="s">
        <v>19</v>
      </c>
      <c r="N392" s="213" t="s">
        <v>43</v>
      </c>
      <c r="O392" s="85"/>
      <c r="P392" s="214">
        <f>O392*H392</f>
        <v>0</v>
      </c>
      <c r="Q392" s="214">
        <v>0</v>
      </c>
      <c r="R392" s="214">
        <f>Q392*H392</f>
        <v>0</v>
      </c>
      <c r="S392" s="214">
        <v>0</v>
      </c>
      <c r="T392" s="21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276</v>
      </c>
      <c r="AT392" s="216" t="s">
        <v>142</v>
      </c>
      <c r="AU392" s="216" t="s">
        <v>148</v>
      </c>
      <c r="AY392" s="18" t="s">
        <v>140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148</v>
      </c>
      <c r="BK392" s="217">
        <f>ROUND(I392*H392,2)</f>
        <v>0</v>
      </c>
      <c r="BL392" s="18" t="s">
        <v>276</v>
      </c>
      <c r="BM392" s="216" t="s">
        <v>1592</v>
      </c>
    </row>
    <row r="393" s="2" customFormat="1">
      <c r="A393" s="39"/>
      <c r="B393" s="40"/>
      <c r="C393" s="41"/>
      <c r="D393" s="218" t="s">
        <v>150</v>
      </c>
      <c r="E393" s="41"/>
      <c r="F393" s="219" t="s">
        <v>1593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150</v>
      </c>
      <c r="AU393" s="18" t="s">
        <v>148</v>
      </c>
    </row>
    <row r="394" s="2" customFormat="1">
      <c r="A394" s="39"/>
      <c r="B394" s="40"/>
      <c r="C394" s="41"/>
      <c r="D394" s="223" t="s">
        <v>152</v>
      </c>
      <c r="E394" s="41"/>
      <c r="F394" s="224" t="s">
        <v>1594</v>
      </c>
      <c r="G394" s="41"/>
      <c r="H394" s="41"/>
      <c r="I394" s="220"/>
      <c r="J394" s="41"/>
      <c r="K394" s="41"/>
      <c r="L394" s="45"/>
      <c r="M394" s="221"/>
      <c r="N394" s="222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152</v>
      </c>
      <c r="AU394" s="18" t="s">
        <v>148</v>
      </c>
    </row>
    <row r="395" s="14" customFormat="1">
      <c r="A395" s="14"/>
      <c r="B395" s="236"/>
      <c r="C395" s="237"/>
      <c r="D395" s="218" t="s">
        <v>154</v>
      </c>
      <c r="E395" s="238" t="s">
        <v>19</v>
      </c>
      <c r="F395" s="239" t="s">
        <v>1358</v>
      </c>
      <c r="G395" s="237"/>
      <c r="H395" s="238" t="s">
        <v>19</v>
      </c>
      <c r="I395" s="240"/>
      <c r="J395" s="237"/>
      <c r="K395" s="237"/>
      <c r="L395" s="241"/>
      <c r="M395" s="242"/>
      <c r="N395" s="243"/>
      <c r="O395" s="243"/>
      <c r="P395" s="243"/>
      <c r="Q395" s="243"/>
      <c r="R395" s="243"/>
      <c r="S395" s="243"/>
      <c r="T395" s="24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5" t="s">
        <v>154</v>
      </c>
      <c r="AU395" s="245" t="s">
        <v>148</v>
      </c>
      <c r="AV395" s="14" t="s">
        <v>79</v>
      </c>
      <c r="AW395" s="14" t="s">
        <v>33</v>
      </c>
      <c r="AX395" s="14" t="s">
        <v>71</v>
      </c>
      <c r="AY395" s="245" t="s">
        <v>140</v>
      </c>
    </row>
    <row r="396" s="13" customFormat="1">
      <c r="A396" s="13"/>
      <c r="B396" s="225"/>
      <c r="C396" s="226"/>
      <c r="D396" s="218" t="s">
        <v>154</v>
      </c>
      <c r="E396" s="227" t="s">
        <v>19</v>
      </c>
      <c r="F396" s="228" t="s">
        <v>1595</v>
      </c>
      <c r="G396" s="226"/>
      <c r="H396" s="229">
        <v>62</v>
      </c>
      <c r="I396" s="230"/>
      <c r="J396" s="226"/>
      <c r="K396" s="226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154</v>
      </c>
      <c r="AU396" s="235" t="s">
        <v>148</v>
      </c>
      <c r="AV396" s="13" t="s">
        <v>148</v>
      </c>
      <c r="AW396" s="13" t="s">
        <v>33</v>
      </c>
      <c r="AX396" s="13" t="s">
        <v>79</v>
      </c>
      <c r="AY396" s="235" t="s">
        <v>140</v>
      </c>
    </row>
    <row r="397" s="2" customFormat="1" ht="16.5" customHeight="1">
      <c r="A397" s="39"/>
      <c r="B397" s="40"/>
      <c r="C397" s="260" t="s">
        <v>580</v>
      </c>
      <c r="D397" s="260" t="s">
        <v>527</v>
      </c>
      <c r="E397" s="261" t="s">
        <v>1596</v>
      </c>
      <c r="F397" s="262" t="s">
        <v>1597</v>
      </c>
      <c r="G397" s="263" t="s">
        <v>200</v>
      </c>
      <c r="H397" s="264">
        <v>68.200000000000003</v>
      </c>
      <c r="I397" s="265"/>
      <c r="J397" s="266">
        <f>ROUND(I397*H397,2)</f>
        <v>0</v>
      </c>
      <c r="K397" s="262" t="s">
        <v>146</v>
      </c>
      <c r="L397" s="267"/>
      <c r="M397" s="268" t="s">
        <v>19</v>
      </c>
      <c r="N397" s="269" t="s">
        <v>43</v>
      </c>
      <c r="O397" s="85"/>
      <c r="P397" s="214">
        <f>O397*H397</f>
        <v>0</v>
      </c>
      <c r="Q397" s="214">
        <v>1.0000000000000001E-05</v>
      </c>
      <c r="R397" s="214">
        <f>Q397*H397</f>
        <v>0.0006820000000000001</v>
      </c>
      <c r="S397" s="214">
        <v>0</v>
      </c>
      <c r="T397" s="215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6" t="s">
        <v>394</v>
      </c>
      <c r="AT397" s="216" t="s">
        <v>527</v>
      </c>
      <c r="AU397" s="216" t="s">
        <v>148</v>
      </c>
      <c r="AY397" s="18" t="s">
        <v>140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8" t="s">
        <v>148</v>
      </c>
      <c r="BK397" s="217">
        <f>ROUND(I397*H397,2)</f>
        <v>0</v>
      </c>
      <c r="BL397" s="18" t="s">
        <v>276</v>
      </c>
      <c r="BM397" s="216" t="s">
        <v>1598</v>
      </c>
    </row>
    <row r="398" s="2" customFormat="1">
      <c r="A398" s="39"/>
      <c r="B398" s="40"/>
      <c r="C398" s="41"/>
      <c r="D398" s="218" t="s">
        <v>150</v>
      </c>
      <c r="E398" s="41"/>
      <c r="F398" s="219" t="s">
        <v>1597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150</v>
      </c>
      <c r="AU398" s="18" t="s">
        <v>148</v>
      </c>
    </row>
    <row r="399" s="2" customFormat="1">
      <c r="A399" s="39"/>
      <c r="B399" s="40"/>
      <c r="C399" s="41"/>
      <c r="D399" s="223" t="s">
        <v>152</v>
      </c>
      <c r="E399" s="41"/>
      <c r="F399" s="224" t="s">
        <v>1599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152</v>
      </c>
      <c r="AU399" s="18" t="s">
        <v>148</v>
      </c>
    </row>
    <row r="400" s="13" customFormat="1">
      <c r="A400" s="13"/>
      <c r="B400" s="225"/>
      <c r="C400" s="226"/>
      <c r="D400" s="218" t="s">
        <v>154</v>
      </c>
      <c r="E400" s="226"/>
      <c r="F400" s="228" t="s">
        <v>1600</v>
      </c>
      <c r="G400" s="226"/>
      <c r="H400" s="229">
        <v>68.200000000000003</v>
      </c>
      <c r="I400" s="230"/>
      <c r="J400" s="226"/>
      <c r="K400" s="226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154</v>
      </c>
      <c r="AU400" s="235" t="s">
        <v>148</v>
      </c>
      <c r="AV400" s="13" t="s">
        <v>148</v>
      </c>
      <c r="AW400" s="13" t="s">
        <v>4</v>
      </c>
      <c r="AX400" s="13" t="s">
        <v>79</v>
      </c>
      <c r="AY400" s="235" t="s">
        <v>140</v>
      </c>
    </row>
    <row r="401" s="2" customFormat="1" ht="24.15" customHeight="1">
      <c r="A401" s="39"/>
      <c r="B401" s="40"/>
      <c r="C401" s="205" t="s">
        <v>1141</v>
      </c>
      <c r="D401" s="205" t="s">
        <v>142</v>
      </c>
      <c r="E401" s="206" t="s">
        <v>1601</v>
      </c>
      <c r="F401" s="207" t="s">
        <v>1602</v>
      </c>
      <c r="G401" s="208" t="s">
        <v>145</v>
      </c>
      <c r="H401" s="209">
        <v>28.399999999999999</v>
      </c>
      <c r="I401" s="210"/>
      <c r="J401" s="211">
        <f>ROUND(I401*H401,2)</f>
        <v>0</v>
      </c>
      <c r="K401" s="207" t="s">
        <v>146</v>
      </c>
      <c r="L401" s="45"/>
      <c r="M401" s="212" t="s">
        <v>19</v>
      </c>
      <c r="N401" s="213" t="s">
        <v>43</v>
      </c>
      <c r="O401" s="85"/>
      <c r="P401" s="214">
        <f>O401*H401</f>
        <v>0</v>
      </c>
      <c r="Q401" s="214">
        <v>0.0063499999999999997</v>
      </c>
      <c r="R401" s="214">
        <f>Q401*H401</f>
        <v>0.18033999999999997</v>
      </c>
      <c r="S401" s="214">
        <v>0</v>
      </c>
      <c r="T401" s="21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6" t="s">
        <v>276</v>
      </c>
      <c r="AT401" s="216" t="s">
        <v>142</v>
      </c>
      <c r="AU401" s="216" t="s">
        <v>148</v>
      </c>
      <c r="AY401" s="18" t="s">
        <v>140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148</v>
      </c>
      <c r="BK401" s="217">
        <f>ROUND(I401*H401,2)</f>
        <v>0</v>
      </c>
      <c r="BL401" s="18" t="s">
        <v>276</v>
      </c>
      <c r="BM401" s="216" t="s">
        <v>1603</v>
      </c>
    </row>
    <row r="402" s="2" customFormat="1">
      <c r="A402" s="39"/>
      <c r="B402" s="40"/>
      <c r="C402" s="41"/>
      <c r="D402" s="218" t="s">
        <v>150</v>
      </c>
      <c r="E402" s="41"/>
      <c r="F402" s="219" t="s">
        <v>1604</v>
      </c>
      <c r="G402" s="41"/>
      <c r="H402" s="41"/>
      <c r="I402" s="220"/>
      <c r="J402" s="41"/>
      <c r="K402" s="41"/>
      <c r="L402" s="45"/>
      <c r="M402" s="221"/>
      <c r="N402" s="222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150</v>
      </c>
      <c r="AU402" s="18" t="s">
        <v>148</v>
      </c>
    </row>
    <row r="403" s="2" customFormat="1">
      <c r="A403" s="39"/>
      <c r="B403" s="40"/>
      <c r="C403" s="41"/>
      <c r="D403" s="223" t="s">
        <v>152</v>
      </c>
      <c r="E403" s="41"/>
      <c r="F403" s="224" t="s">
        <v>1605</v>
      </c>
      <c r="G403" s="41"/>
      <c r="H403" s="41"/>
      <c r="I403" s="220"/>
      <c r="J403" s="41"/>
      <c r="K403" s="41"/>
      <c r="L403" s="45"/>
      <c r="M403" s="221"/>
      <c r="N403" s="222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152</v>
      </c>
      <c r="AU403" s="18" t="s">
        <v>148</v>
      </c>
    </row>
    <row r="404" s="14" customFormat="1">
      <c r="A404" s="14"/>
      <c r="B404" s="236"/>
      <c r="C404" s="237"/>
      <c r="D404" s="218" t="s">
        <v>154</v>
      </c>
      <c r="E404" s="238" t="s">
        <v>19</v>
      </c>
      <c r="F404" s="239" t="s">
        <v>1358</v>
      </c>
      <c r="G404" s="237"/>
      <c r="H404" s="238" t="s">
        <v>19</v>
      </c>
      <c r="I404" s="240"/>
      <c r="J404" s="237"/>
      <c r="K404" s="237"/>
      <c r="L404" s="241"/>
      <c r="M404" s="242"/>
      <c r="N404" s="243"/>
      <c r="O404" s="243"/>
      <c r="P404" s="243"/>
      <c r="Q404" s="243"/>
      <c r="R404" s="243"/>
      <c r="S404" s="243"/>
      <c r="T404" s="24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5" t="s">
        <v>154</v>
      </c>
      <c r="AU404" s="245" t="s">
        <v>148</v>
      </c>
      <c r="AV404" s="14" t="s">
        <v>79</v>
      </c>
      <c r="AW404" s="14" t="s">
        <v>33</v>
      </c>
      <c r="AX404" s="14" t="s">
        <v>71</v>
      </c>
      <c r="AY404" s="245" t="s">
        <v>140</v>
      </c>
    </row>
    <row r="405" s="13" customFormat="1">
      <c r="A405" s="13"/>
      <c r="B405" s="225"/>
      <c r="C405" s="226"/>
      <c r="D405" s="218" t="s">
        <v>154</v>
      </c>
      <c r="E405" s="227" t="s">
        <v>19</v>
      </c>
      <c r="F405" s="228" t="s">
        <v>1589</v>
      </c>
      <c r="G405" s="226"/>
      <c r="H405" s="229">
        <v>28.399999999999999</v>
      </c>
      <c r="I405" s="230"/>
      <c r="J405" s="226"/>
      <c r="K405" s="226"/>
      <c r="L405" s="231"/>
      <c r="M405" s="232"/>
      <c r="N405" s="233"/>
      <c r="O405" s="233"/>
      <c r="P405" s="233"/>
      <c r="Q405" s="233"/>
      <c r="R405" s="233"/>
      <c r="S405" s="233"/>
      <c r="T405" s="23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5" t="s">
        <v>154</v>
      </c>
      <c r="AU405" s="235" t="s">
        <v>148</v>
      </c>
      <c r="AV405" s="13" t="s">
        <v>148</v>
      </c>
      <c r="AW405" s="13" t="s">
        <v>33</v>
      </c>
      <c r="AX405" s="13" t="s">
        <v>79</v>
      </c>
      <c r="AY405" s="235" t="s">
        <v>140</v>
      </c>
    </row>
    <row r="406" s="2" customFormat="1" ht="24.15" customHeight="1">
      <c r="A406" s="39"/>
      <c r="B406" s="40"/>
      <c r="C406" s="260" t="s">
        <v>1147</v>
      </c>
      <c r="D406" s="260" t="s">
        <v>527</v>
      </c>
      <c r="E406" s="261" t="s">
        <v>1606</v>
      </c>
      <c r="F406" s="262" t="s">
        <v>1607</v>
      </c>
      <c r="G406" s="263" t="s">
        <v>145</v>
      </c>
      <c r="H406" s="264">
        <v>31.239999999999998</v>
      </c>
      <c r="I406" s="265"/>
      <c r="J406" s="266">
        <f>ROUND(I406*H406,2)</f>
        <v>0</v>
      </c>
      <c r="K406" s="262" t="s">
        <v>146</v>
      </c>
      <c r="L406" s="267"/>
      <c r="M406" s="268" t="s">
        <v>19</v>
      </c>
      <c r="N406" s="269" t="s">
        <v>43</v>
      </c>
      <c r="O406" s="85"/>
      <c r="P406" s="214">
        <f>O406*H406</f>
        <v>0</v>
      </c>
      <c r="Q406" s="214">
        <v>0.017999999999999999</v>
      </c>
      <c r="R406" s="214">
        <f>Q406*H406</f>
        <v>0.56231999999999993</v>
      </c>
      <c r="S406" s="214">
        <v>0</v>
      </c>
      <c r="T406" s="215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6" t="s">
        <v>394</v>
      </c>
      <c r="AT406" s="216" t="s">
        <v>527</v>
      </c>
      <c r="AU406" s="216" t="s">
        <v>148</v>
      </c>
      <c r="AY406" s="18" t="s">
        <v>140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8" t="s">
        <v>148</v>
      </c>
      <c r="BK406" s="217">
        <f>ROUND(I406*H406,2)</f>
        <v>0</v>
      </c>
      <c r="BL406" s="18" t="s">
        <v>276</v>
      </c>
      <c r="BM406" s="216" t="s">
        <v>1608</v>
      </c>
    </row>
    <row r="407" s="2" customFormat="1">
      <c r="A407" s="39"/>
      <c r="B407" s="40"/>
      <c r="C407" s="41"/>
      <c r="D407" s="218" t="s">
        <v>150</v>
      </c>
      <c r="E407" s="41"/>
      <c r="F407" s="219" t="s">
        <v>1607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150</v>
      </c>
      <c r="AU407" s="18" t="s">
        <v>148</v>
      </c>
    </row>
    <row r="408" s="2" customFormat="1">
      <c r="A408" s="39"/>
      <c r="B408" s="40"/>
      <c r="C408" s="41"/>
      <c r="D408" s="223" t="s">
        <v>152</v>
      </c>
      <c r="E408" s="41"/>
      <c r="F408" s="224" t="s">
        <v>1609</v>
      </c>
      <c r="G408" s="41"/>
      <c r="H408" s="41"/>
      <c r="I408" s="220"/>
      <c r="J408" s="41"/>
      <c r="K408" s="41"/>
      <c r="L408" s="45"/>
      <c r="M408" s="221"/>
      <c r="N408" s="222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152</v>
      </c>
      <c r="AU408" s="18" t="s">
        <v>148</v>
      </c>
    </row>
    <row r="409" s="13" customFormat="1">
      <c r="A409" s="13"/>
      <c r="B409" s="225"/>
      <c r="C409" s="226"/>
      <c r="D409" s="218" t="s">
        <v>154</v>
      </c>
      <c r="E409" s="226"/>
      <c r="F409" s="228" t="s">
        <v>1610</v>
      </c>
      <c r="G409" s="226"/>
      <c r="H409" s="229">
        <v>31.239999999999998</v>
      </c>
      <c r="I409" s="230"/>
      <c r="J409" s="226"/>
      <c r="K409" s="226"/>
      <c r="L409" s="231"/>
      <c r="M409" s="232"/>
      <c r="N409" s="233"/>
      <c r="O409" s="233"/>
      <c r="P409" s="233"/>
      <c r="Q409" s="233"/>
      <c r="R409" s="233"/>
      <c r="S409" s="233"/>
      <c r="T409" s="23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5" t="s">
        <v>154</v>
      </c>
      <c r="AU409" s="235" t="s">
        <v>148</v>
      </c>
      <c r="AV409" s="13" t="s">
        <v>148</v>
      </c>
      <c r="AW409" s="13" t="s">
        <v>4</v>
      </c>
      <c r="AX409" s="13" t="s">
        <v>79</v>
      </c>
      <c r="AY409" s="235" t="s">
        <v>140</v>
      </c>
    </row>
    <row r="410" s="2" customFormat="1" ht="24.15" customHeight="1">
      <c r="A410" s="39"/>
      <c r="B410" s="40"/>
      <c r="C410" s="205" t="s">
        <v>1152</v>
      </c>
      <c r="D410" s="205" t="s">
        <v>142</v>
      </c>
      <c r="E410" s="206" t="s">
        <v>1611</v>
      </c>
      <c r="F410" s="207" t="s">
        <v>1612</v>
      </c>
      <c r="G410" s="208" t="s">
        <v>145</v>
      </c>
      <c r="H410" s="209">
        <v>28.399999999999999</v>
      </c>
      <c r="I410" s="210"/>
      <c r="J410" s="211">
        <f>ROUND(I410*H410,2)</f>
        <v>0</v>
      </c>
      <c r="K410" s="207" t="s">
        <v>146</v>
      </c>
      <c r="L410" s="45"/>
      <c r="M410" s="212" t="s">
        <v>19</v>
      </c>
      <c r="N410" s="213" t="s">
        <v>43</v>
      </c>
      <c r="O410" s="85"/>
      <c r="P410" s="214">
        <f>O410*H410</f>
        <v>0</v>
      </c>
      <c r="Q410" s="214">
        <v>0</v>
      </c>
      <c r="R410" s="214">
        <f>Q410*H410</f>
        <v>0</v>
      </c>
      <c r="S410" s="214">
        <v>0</v>
      </c>
      <c r="T410" s="21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6" t="s">
        <v>276</v>
      </c>
      <c r="AT410" s="216" t="s">
        <v>142</v>
      </c>
      <c r="AU410" s="216" t="s">
        <v>148</v>
      </c>
      <c r="AY410" s="18" t="s">
        <v>140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148</v>
      </c>
      <c r="BK410" s="217">
        <f>ROUND(I410*H410,2)</f>
        <v>0</v>
      </c>
      <c r="BL410" s="18" t="s">
        <v>276</v>
      </c>
      <c r="BM410" s="216" t="s">
        <v>1613</v>
      </c>
    </row>
    <row r="411" s="2" customFormat="1">
      <c r="A411" s="39"/>
      <c r="B411" s="40"/>
      <c r="C411" s="41"/>
      <c r="D411" s="218" t="s">
        <v>150</v>
      </c>
      <c r="E411" s="41"/>
      <c r="F411" s="219" t="s">
        <v>1614</v>
      </c>
      <c r="G411" s="41"/>
      <c r="H411" s="41"/>
      <c r="I411" s="220"/>
      <c r="J411" s="41"/>
      <c r="K411" s="41"/>
      <c r="L411" s="45"/>
      <c r="M411" s="221"/>
      <c r="N411" s="222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150</v>
      </c>
      <c r="AU411" s="18" t="s">
        <v>148</v>
      </c>
    </row>
    <row r="412" s="2" customFormat="1">
      <c r="A412" s="39"/>
      <c r="B412" s="40"/>
      <c r="C412" s="41"/>
      <c r="D412" s="223" t="s">
        <v>152</v>
      </c>
      <c r="E412" s="41"/>
      <c r="F412" s="224" t="s">
        <v>1615</v>
      </c>
      <c r="G412" s="41"/>
      <c r="H412" s="41"/>
      <c r="I412" s="220"/>
      <c r="J412" s="41"/>
      <c r="K412" s="41"/>
      <c r="L412" s="45"/>
      <c r="M412" s="221"/>
      <c r="N412" s="222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152</v>
      </c>
      <c r="AU412" s="18" t="s">
        <v>148</v>
      </c>
    </row>
    <row r="413" s="2" customFormat="1" ht="24.15" customHeight="1">
      <c r="A413" s="39"/>
      <c r="B413" s="40"/>
      <c r="C413" s="205" t="s">
        <v>1616</v>
      </c>
      <c r="D413" s="205" t="s">
        <v>142</v>
      </c>
      <c r="E413" s="206" t="s">
        <v>1617</v>
      </c>
      <c r="F413" s="207" t="s">
        <v>1618</v>
      </c>
      <c r="G413" s="208" t="s">
        <v>145</v>
      </c>
      <c r="H413" s="209">
        <v>28.399999999999999</v>
      </c>
      <c r="I413" s="210"/>
      <c r="J413" s="211">
        <f>ROUND(I413*H413,2)</f>
        <v>0</v>
      </c>
      <c r="K413" s="207" t="s">
        <v>146</v>
      </c>
      <c r="L413" s="45"/>
      <c r="M413" s="212" t="s">
        <v>19</v>
      </c>
      <c r="N413" s="213" t="s">
        <v>43</v>
      </c>
      <c r="O413" s="85"/>
      <c r="P413" s="214">
        <f>O413*H413</f>
        <v>0</v>
      </c>
      <c r="Q413" s="214">
        <v>0</v>
      </c>
      <c r="R413" s="214">
        <f>Q413*H413</f>
        <v>0</v>
      </c>
      <c r="S413" s="214">
        <v>0</v>
      </c>
      <c r="T413" s="21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6" t="s">
        <v>276</v>
      </c>
      <c r="AT413" s="216" t="s">
        <v>142</v>
      </c>
      <c r="AU413" s="216" t="s">
        <v>148</v>
      </c>
      <c r="AY413" s="18" t="s">
        <v>140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8" t="s">
        <v>148</v>
      </c>
      <c r="BK413" s="217">
        <f>ROUND(I413*H413,2)</f>
        <v>0</v>
      </c>
      <c r="BL413" s="18" t="s">
        <v>276</v>
      </c>
      <c r="BM413" s="216" t="s">
        <v>1619</v>
      </c>
    </row>
    <row r="414" s="2" customFormat="1">
      <c r="A414" s="39"/>
      <c r="B414" s="40"/>
      <c r="C414" s="41"/>
      <c r="D414" s="218" t="s">
        <v>150</v>
      </c>
      <c r="E414" s="41"/>
      <c r="F414" s="219" t="s">
        <v>1620</v>
      </c>
      <c r="G414" s="41"/>
      <c r="H414" s="41"/>
      <c r="I414" s="220"/>
      <c r="J414" s="41"/>
      <c r="K414" s="41"/>
      <c r="L414" s="45"/>
      <c r="M414" s="221"/>
      <c r="N414" s="222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150</v>
      </c>
      <c r="AU414" s="18" t="s">
        <v>148</v>
      </c>
    </row>
    <row r="415" s="2" customFormat="1">
      <c r="A415" s="39"/>
      <c r="B415" s="40"/>
      <c r="C415" s="41"/>
      <c r="D415" s="223" t="s">
        <v>152</v>
      </c>
      <c r="E415" s="41"/>
      <c r="F415" s="224" t="s">
        <v>1621</v>
      </c>
      <c r="G415" s="41"/>
      <c r="H415" s="41"/>
      <c r="I415" s="220"/>
      <c r="J415" s="41"/>
      <c r="K415" s="41"/>
      <c r="L415" s="45"/>
      <c r="M415" s="221"/>
      <c r="N415" s="222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152</v>
      </c>
      <c r="AU415" s="18" t="s">
        <v>148</v>
      </c>
    </row>
    <row r="416" s="2" customFormat="1" ht="37.8" customHeight="1">
      <c r="A416" s="39"/>
      <c r="B416" s="40"/>
      <c r="C416" s="205" t="s">
        <v>1622</v>
      </c>
      <c r="D416" s="205" t="s">
        <v>142</v>
      </c>
      <c r="E416" s="206" t="s">
        <v>1623</v>
      </c>
      <c r="F416" s="207" t="s">
        <v>1624</v>
      </c>
      <c r="G416" s="208" t="s">
        <v>145</v>
      </c>
      <c r="H416" s="209">
        <v>28.399999999999999</v>
      </c>
      <c r="I416" s="210"/>
      <c r="J416" s="211">
        <f>ROUND(I416*H416,2)</f>
        <v>0</v>
      </c>
      <c r="K416" s="207" t="s">
        <v>146</v>
      </c>
      <c r="L416" s="45"/>
      <c r="M416" s="212" t="s">
        <v>19</v>
      </c>
      <c r="N416" s="213" t="s">
        <v>43</v>
      </c>
      <c r="O416" s="85"/>
      <c r="P416" s="214">
        <f>O416*H416</f>
        <v>0</v>
      </c>
      <c r="Q416" s="214">
        <v>0</v>
      </c>
      <c r="R416" s="214">
        <f>Q416*H416</f>
        <v>0</v>
      </c>
      <c r="S416" s="214">
        <v>0</v>
      </c>
      <c r="T416" s="215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16" t="s">
        <v>276</v>
      </c>
      <c r="AT416" s="216" t="s">
        <v>142</v>
      </c>
      <c r="AU416" s="216" t="s">
        <v>148</v>
      </c>
      <c r="AY416" s="18" t="s">
        <v>140</v>
      </c>
      <c r="BE416" s="217">
        <f>IF(N416="základní",J416,0)</f>
        <v>0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8" t="s">
        <v>148</v>
      </c>
      <c r="BK416" s="217">
        <f>ROUND(I416*H416,2)</f>
        <v>0</v>
      </c>
      <c r="BL416" s="18" t="s">
        <v>276</v>
      </c>
      <c r="BM416" s="216" t="s">
        <v>1625</v>
      </c>
    </row>
    <row r="417" s="2" customFormat="1">
      <c r="A417" s="39"/>
      <c r="B417" s="40"/>
      <c r="C417" s="41"/>
      <c r="D417" s="218" t="s">
        <v>150</v>
      </c>
      <c r="E417" s="41"/>
      <c r="F417" s="219" t="s">
        <v>1626</v>
      </c>
      <c r="G417" s="41"/>
      <c r="H417" s="41"/>
      <c r="I417" s="220"/>
      <c r="J417" s="41"/>
      <c r="K417" s="41"/>
      <c r="L417" s="45"/>
      <c r="M417" s="221"/>
      <c r="N417" s="222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150</v>
      </c>
      <c r="AU417" s="18" t="s">
        <v>148</v>
      </c>
    </row>
    <row r="418" s="2" customFormat="1">
      <c r="A418" s="39"/>
      <c r="B418" s="40"/>
      <c r="C418" s="41"/>
      <c r="D418" s="223" t="s">
        <v>152</v>
      </c>
      <c r="E418" s="41"/>
      <c r="F418" s="224" t="s">
        <v>1627</v>
      </c>
      <c r="G418" s="41"/>
      <c r="H418" s="41"/>
      <c r="I418" s="220"/>
      <c r="J418" s="41"/>
      <c r="K418" s="41"/>
      <c r="L418" s="45"/>
      <c r="M418" s="221"/>
      <c r="N418" s="222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152</v>
      </c>
      <c r="AU418" s="18" t="s">
        <v>148</v>
      </c>
    </row>
    <row r="419" s="2" customFormat="1" ht="24.15" customHeight="1">
      <c r="A419" s="39"/>
      <c r="B419" s="40"/>
      <c r="C419" s="205" t="s">
        <v>1628</v>
      </c>
      <c r="D419" s="205" t="s">
        <v>142</v>
      </c>
      <c r="E419" s="206" t="s">
        <v>1629</v>
      </c>
      <c r="F419" s="207" t="s">
        <v>1630</v>
      </c>
      <c r="G419" s="208" t="s">
        <v>145</v>
      </c>
      <c r="H419" s="209">
        <v>28.399999999999999</v>
      </c>
      <c r="I419" s="210"/>
      <c r="J419" s="211">
        <f>ROUND(I419*H419,2)</f>
        <v>0</v>
      </c>
      <c r="K419" s="207" t="s">
        <v>146</v>
      </c>
      <c r="L419" s="45"/>
      <c r="M419" s="212" t="s">
        <v>19</v>
      </c>
      <c r="N419" s="213" t="s">
        <v>43</v>
      </c>
      <c r="O419" s="85"/>
      <c r="P419" s="214">
        <f>O419*H419</f>
        <v>0</v>
      </c>
      <c r="Q419" s="214">
        <v>0.0015</v>
      </c>
      <c r="R419" s="214">
        <f>Q419*H419</f>
        <v>0.042599999999999999</v>
      </c>
      <c r="S419" s="214">
        <v>0</v>
      </c>
      <c r="T419" s="215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16" t="s">
        <v>276</v>
      </c>
      <c r="AT419" s="216" t="s">
        <v>142</v>
      </c>
      <c r="AU419" s="216" t="s">
        <v>148</v>
      </c>
      <c r="AY419" s="18" t="s">
        <v>140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18" t="s">
        <v>148</v>
      </c>
      <c r="BK419" s="217">
        <f>ROUND(I419*H419,2)</f>
        <v>0</v>
      </c>
      <c r="BL419" s="18" t="s">
        <v>276</v>
      </c>
      <c r="BM419" s="216" t="s">
        <v>1631</v>
      </c>
    </row>
    <row r="420" s="2" customFormat="1">
      <c r="A420" s="39"/>
      <c r="B420" s="40"/>
      <c r="C420" s="41"/>
      <c r="D420" s="218" t="s">
        <v>150</v>
      </c>
      <c r="E420" s="41"/>
      <c r="F420" s="219" t="s">
        <v>1632</v>
      </c>
      <c r="G420" s="41"/>
      <c r="H420" s="41"/>
      <c r="I420" s="220"/>
      <c r="J420" s="41"/>
      <c r="K420" s="41"/>
      <c r="L420" s="45"/>
      <c r="M420" s="221"/>
      <c r="N420" s="222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150</v>
      </c>
      <c r="AU420" s="18" t="s">
        <v>148</v>
      </c>
    </row>
    <row r="421" s="2" customFormat="1">
      <c r="A421" s="39"/>
      <c r="B421" s="40"/>
      <c r="C421" s="41"/>
      <c r="D421" s="223" t="s">
        <v>152</v>
      </c>
      <c r="E421" s="41"/>
      <c r="F421" s="224" t="s">
        <v>1633</v>
      </c>
      <c r="G421" s="41"/>
      <c r="H421" s="41"/>
      <c r="I421" s="220"/>
      <c r="J421" s="41"/>
      <c r="K421" s="41"/>
      <c r="L421" s="45"/>
      <c r="M421" s="221"/>
      <c r="N421" s="222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152</v>
      </c>
      <c r="AU421" s="18" t="s">
        <v>148</v>
      </c>
    </row>
    <row r="422" s="2" customFormat="1" ht="16.5" customHeight="1">
      <c r="A422" s="39"/>
      <c r="B422" s="40"/>
      <c r="C422" s="205" t="s">
        <v>1634</v>
      </c>
      <c r="D422" s="205" t="s">
        <v>142</v>
      </c>
      <c r="E422" s="206" t="s">
        <v>1635</v>
      </c>
      <c r="F422" s="207" t="s">
        <v>1636</v>
      </c>
      <c r="G422" s="208" t="s">
        <v>200</v>
      </c>
      <c r="H422" s="209">
        <v>62</v>
      </c>
      <c r="I422" s="210"/>
      <c r="J422" s="211">
        <f>ROUND(I422*H422,2)</f>
        <v>0</v>
      </c>
      <c r="K422" s="207" t="s">
        <v>146</v>
      </c>
      <c r="L422" s="45"/>
      <c r="M422" s="212" t="s">
        <v>19</v>
      </c>
      <c r="N422" s="213" t="s">
        <v>43</v>
      </c>
      <c r="O422" s="85"/>
      <c r="P422" s="214">
        <f>O422*H422</f>
        <v>0</v>
      </c>
      <c r="Q422" s="214">
        <v>3.0000000000000001E-05</v>
      </c>
      <c r="R422" s="214">
        <f>Q422*H422</f>
        <v>0.0018600000000000001</v>
      </c>
      <c r="S422" s="214">
        <v>0</v>
      </c>
      <c r="T422" s="215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16" t="s">
        <v>276</v>
      </c>
      <c r="AT422" s="216" t="s">
        <v>142</v>
      </c>
      <c r="AU422" s="216" t="s">
        <v>148</v>
      </c>
      <c r="AY422" s="18" t="s">
        <v>140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8" t="s">
        <v>148</v>
      </c>
      <c r="BK422" s="217">
        <f>ROUND(I422*H422,2)</f>
        <v>0</v>
      </c>
      <c r="BL422" s="18" t="s">
        <v>276</v>
      </c>
      <c r="BM422" s="216" t="s">
        <v>1637</v>
      </c>
    </row>
    <row r="423" s="2" customFormat="1">
      <c r="A423" s="39"/>
      <c r="B423" s="40"/>
      <c r="C423" s="41"/>
      <c r="D423" s="218" t="s">
        <v>150</v>
      </c>
      <c r="E423" s="41"/>
      <c r="F423" s="219" t="s">
        <v>1638</v>
      </c>
      <c r="G423" s="41"/>
      <c r="H423" s="41"/>
      <c r="I423" s="220"/>
      <c r="J423" s="41"/>
      <c r="K423" s="41"/>
      <c r="L423" s="45"/>
      <c r="M423" s="221"/>
      <c r="N423" s="222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150</v>
      </c>
      <c r="AU423" s="18" t="s">
        <v>148</v>
      </c>
    </row>
    <row r="424" s="2" customFormat="1">
      <c r="A424" s="39"/>
      <c r="B424" s="40"/>
      <c r="C424" s="41"/>
      <c r="D424" s="223" t="s">
        <v>152</v>
      </c>
      <c r="E424" s="41"/>
      <c r="F424" s="224" t="s">
        <v>1639</v>
      </c>
      <c r="G424" s="41"/>
      <c r="H424" s="41"/>
      <c r="I424" s="220"/>
      <c r="J424" s="41"/>
      <c r="K424" s="41"/>
      <c r="L424" s="45"/>
      <c r="M424" s="221"/>
      <c r="N424" s="222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152</v>
      </c>
      <c r="AU424" s="18" t="s">
        <v>148</v>
      </c>
    </row>
    <row r="425" s="2" customFormat="1" ht="24.15" customHeight="1">
      <c r="A425" s="39"/>
      <c r="B425" s="40"/>
      <c r="C425" s="205" t="s">
        <v>1640</v>
      </c>
      <c r="D425" s="205" t="s">
        <v>142</v>
      </c>
      <c r="E425" s="206" t="s">
        <v>1641</v>
      </c>
      <c r="F425" s="207" t="s">
        <v>1642</v>
      </c>
      <c r="G425" s="208" t="s">
        <v>145</v>
      </c>
      <c r="H425" s="209">
        <v>28.399999999999999</v>
      </c>
      <c r="I425" s="210"/>
      <c r="J425" s="211">
        <f>ROUND(I425*H425,2)</f>
        <v>0</v>
      </c>
      <c r="K425" s="207" t="s">
        <v>146</v>
      </c>
      <c r="L425" s="45"/>
      <c r="M425" s="212" t="s">
        <v>19</v>
      </c>
      <c r="N425" s="213" t="s">
        <v>43</v>
      </c>
      <c r="O425" s="85"/>
      <c r="P425" s="214">
        <f>O425*H425</f>
        <v>0</v>
      </c>
      <c r="Q425" s="214">
        <v>5.0000000000000002E-05</v>
      </c>
      <c r="R425" s="214">
        <f>Q425*H425</f>
        <v>0.00142</v>
      </c>
      <c r="S425" s="214">
        <v>0</v>
      </c>
      <c r="T425" s="215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6" t="s">
        <v>276</v>
      </c>
      <c r="AT425" s="216" t="s">
        <v>142</v>
      </c>
      <c r="AU425" s="216" t="s">
        <v>148</v>
      </c>
      <c r="AY425" s="18" t="s">
        <v>140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8" t="s">
        <v>148</v>
      </c>
      <c r="BK425" s="217">
        <f>ROUND(I425*H425,2)</f>
        <v>0</v>
      </c>
      <c r="BL425" s="18" t="s">
        <v>276</v>
      </c>
      <c r="BM425" s="216" t="s">
        <v>1643</v>
      </c>
    </row>
    <row r="426" s="2" customFormat="1">
      <c r="A426" s="39"/>
      <c r="B426" s="40"/>
      <c r="C426" s="41"/>
      <c r="D426" s="218" t="s">
        <v>150</v>
      </c>
      <c r="E426" s="41"/>
      <c r="F426" s="219" t="s">
        <v>1644</v>
      </c>
      <c r="G426" s="41"/>
      <c r="H426" s="41"/>
      <c r="I426" s="220"/>
      <c r="J426" s="41"/>
      <c r="K426" s="41"/>
      <c r="L426" s="45"/>
      <c r="M426" s="221"/>
      <c r="N426" s="222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150</v>
      </c>
      <c r="AU426" s="18" t="s">
        <v>148</v>
      </c>
    </row>
    <row r="427" s="2" customFormat="1">
      <c r="A427" s="39"/>
      <c r="B427" s="40"/>
      <c r="C427" s="41"/>
      <c r="D427" s="223" t="s">
        <v>152</v>
      </c>
      <c r="E427" s="41"/>
      <c r="F427" s="224" t="s">
        <v>1645</v>
      </c>
      <c r="G427" s="41"/>
      <c r="H427" s="41"/>
      <c r="I427" s="220"/>
      <c r="J427" s="41"/>
      <c r="K427" s="41"/>
      <c r="L427" s="45"/>
      <c r="M427" s="221"/>
      <c r="N427" s="222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152</v>
      </c>
      <c r="AU427" s="18" t="s">
        <v>148</v>
      </c>
    </row>
    <row r="428" s="2" customFormat="1" ht="24.15" customHeight="1">
      <c r="A428" s="39"/>
      <c r="B428" s="40"/>
      <c r="C428" s="205" t="s">
        <v>1646</v>
      </c>
      <c r="D428" s="205" t="s">
        <v>142</v>
      </c>
      <c r="E428" s="206" t="s">
        <v>1647</v>
      </c>
      <c r="F428" s="207" t="s">
        <v>1648</v>
      </c>
      <c r="G428" s="208" t="s">
        <v>295</v>
      </c>
      <c r="H428" s="209">
        <v>1.0129999999999999</v>
      </c>
      <c r="I428" s="210"/>
      <c r="J428" s="211">
        <f>ROUND(I428*H428,2)</f>
        <v>0</v>
      </c>
      <c r="K428" s="207" t="s">
        <v>146</v>
      </c>
      <c r="L428" s="45"/>
      <c r="M428" s="212" t="s">
        <v>19</v>
      </c>
      <c r="N428" s="213" t="s">
        <v>43</v>
      </c>
      <c r="O428" s="85"/>
      <c r="P428" s="214">
        <f>O428*H428</f>
        <v>0</v>
      </c>
      <c r="Q428" s="214">
        <v>0</v>
      </c>
      <c r="R428" s="214">
        <f>Q428*H428</f>
        <v>0</v>
      </c>
      <c r="S428" s="214">
        <v>0</v>
      </c>
      <c r="T428" s="215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6" t="s">
        <v>276</v>
      </c>
      <c r="AT428" s="216" t="s">
        <v>142</v>
      </c>
      <c r="AU428" s="216" t="s">
        <v>148</v>
      </c>
      <c r="AY428" s="18" t="s">
        <v>140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8" t="s">
        <v>148</v>
      </c>
      <c r="BK428" s="217">
        <f>ROUND(I428*H428,2)</f>
        <v>0</v>
      </c>
      <c r="BL428" s="18" t="s">
        <v>276</v>
      </c>
      <c r="BM428" s="216" t="s">
        <v>1649</v>
      </c>
    </row>
    <row r="429" s="2" customFormat="1">
      <c r="A429" s="39"/>
      <c r="B429" s="40"/>
      <c r="C429" s="41"/>
      <c r="D429" s="218" t="s">
        <v>150</v>
      </c>
      <c r="E429" s="41"/>
      <c r="F429" s="219" t="s">
        <v>1650</v>
      </c>
      <c r="G429" s="41"/>
      <c r="H429" s="41"/>
      <c r="I429" s="220"/>
      <c r="J429" s="41"/>
      <c r="K429" s="41"/>
      <c r="L429" s="45"/>
      <c r="M429" s="221"/>
      <c r="N429" s="222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150</v>
      </c>
      <c r="AU429" s="18" t="s">
        <v>148</v>
      </c>
    </row>
    <row r="430" s="2" customFormat="1">
      <c r="A430" s="39"/>
      <c r="B430" s="40"/>
      <c r="C430" s="41"/>
      <c r="D430" s="223" t="s">
        <v>152</v>
      </c>
      <c r="E430" s="41"/>
      <c r="F430" s="224" t="s">
        <v>1651</v>
      </c>
      <c r="G430" s="41"/>
      <c r="H430" s="41"/>
      <c r="I430" s="220"/>
      <c r="J430" s="41"/>
      <c r="K430" s="41"/>
      <c r="L430" s="45"/>
      <c r="M430" s="221"/>
      <c r="N430" s="222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152</v>
      </c>
      <c r="AU430" s="18" t="s">
        <v>148</v>
      </c>
    </row>
    <row r="431" s="12" customFormat="1" ht="22.8" customHeight="1">
      <c r="A431" s="12"/>
      <c r="B431" s="189"/>
      <c r="C431" s="190"/>
      <c r="D431" s="191" t="s">
        <v>70</v>
      </c>
      <c r="E431" s="203" t="s">
        <v>1652</v>
      </c>
      <c r="F431" s="203" t="s">
        <v>1653</v>
      </c>
      <c r="G431" s="190"/>
      <c r="H431" s="190"/>
      <c r="I431" s="193"/>
      <c r="J431" s="204">
        <f>BK431</f>
        <v>0</v>
      </c>
      <c r="K431" s="190"/>
      <c r="L431" s="195"/>
      <c r="M431" s="196"/>
      <c r="N431" s="197"/>
      <c r="O431" s="197"/>
      <c r="P431" s="198">
        <f>SUM(P432:P459)</f>
        <v>0</v>
      </c>
      <c r="Q431" s="197"/>
      <c r="R431" s="198">
        <f>SUM(R432:R459)</f>
        <v>2.0952959999999998</v>
      </c>
      <c r="S431" s="197"/>
      <c r="T431" s="199">
        <f>SUM(T432:T459)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00" t="s">
        <v>148</v>
      </c>
      <c r="AT431" s="201" t="s">
        <v>70</v>
      </c>
      <c r="AU431" s="201" t="s">
        <v>79</v>
      </c>
      <c r="AY431" s="200" t="s">
        <v>140</v>
      </c>
      <c r="BK431" s="202">
        <f>SUM(BK432:BK459)</f>
        <v>0</v>
      </c>
    </row>
    <row r="432" s="2" customFormat="1" ht="24.15" customHeight="1">
      <c r="A432" s="39"/>
      <c r="B432" s="40"/>
      <c r="C432" s="205" t="s">
        <v>1654</v>
      </c>
      <c r="D432" s="205" t="s">
        <v>142</v>
      </c>
      <c r="E432" s="206" t="s">
        <v>1655</v>
      </c>
      <c r="F432" s="207" t="s">
        <v>1656</v>
      </c>
      <c r="G432" s="208" t="s">
        <v>200</v>
      </c>
      <c r="H432" s="209">
        <v>322</v>
      </c>
      <c r="I432" s="210"/>
      <c r="J432" s="211">
        <f>ROUND(I432*H432,2)</f>
        <v>0</v>
      </c>
      <c r="K432" s="207" t="s">
        <v>146</v>
      </c>
      <c r="L432" s="45"/>
      <c r="M432" s="212" t="s">
        <v>19</v>
      </c>
      <c r="N432" s="213" t="s">
        <v>43</v>
      </c>
      <c r="O432" s="85"/>
      <c r="P432" s="214">
        <f>O432*H432</f>
        <v>0</v>
      </c>
      <c r="Q432" s="214">
        <v>3.0000000000000001E-05</v>
      </c>
      <c r="R432" s="214">
        <f>Q432*H432</f>
        <v>0.0096600000000000002</v>
      </c>
      <c r="S432" s="214">
        <v>0</v>
      </c>
      <c r="T432" s="21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6" t="s">
        <v>276</v>
      </c>
      <c r="AT432" s="216" t="s">
        <v>142</v>
      </c>
      <c r="AU432" s="216" t="s">
        <v>148</v>
      </c>
      <c r="AY432" s="18" t="s">
        <v>140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8" t="s">
        <v>148</v>
      </c>
      <c r="BK432" s="217">
        <f>ROUND(I432*H432,2)</f>
        <v>0</v>
      </c>
      <c r="BL432" s="18" t="s">
        <v>276</v>
      </c>
      <c r="BM432" s="216" t="s">
        <v>1657</v>
      </c>
    </row>
    <row r="433" s="2" customFormat="1">
      <c r="A433" s="39"/>
      <c r="B433" s="40"/>
      <c r="C433" s="41"/>
      <c r="D433" s="218" t="s">
        <v>150</v>
      </c>
      <c r="E433" s="41"/>
      <c r="F433" s="219" t="s">
        <v>1658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150</v>
      </c>
      <c r="AU433" s="18" t="s">
        <v>148</v>
      </c>
    </row>
    <row r="434" s="2" customFormat="1">
      <c r="A434" s="39"/>
      <c r="B434" s="40"/>
      <c r="C434" s="41"/>
      <c r="D434" s="223" t="s">
        <v>152</v>
      </c>
      <c r="E434" s="41"/>
      <c r="F434" s="224" t="s">
        <v>1659</v>
      </c>
      <c r="G434" s="41"/>
      <c r="H434" s="41"/>
      <c r="I434" s="220"/>
      <c r="J434" s="41"/>
      <c r="K434" s="41"/>
      <c r="L434" s="45"/>
      <c r="M434" s="221"/>
      <c r="N434" s="222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152</v>
      </c>
      <c r="AU434" s="18" t="s">
        <v>148</v>
      </c>
    </row>
    <row r="435" s="14" customFormat="1">
      <c r="A435" s="14"/>
      <c r="B435" s="236"/>
      <c r="C435" s="237"/>
      <c r="D435" s="218" t="s">
        <v>154</v>
      </c>
      <c r="E435" s="238" t="s">
        <v>19</v>
      </c>
      <c r="F435" s="239" t="s">
        <v>349</v>
      </c>
      <c r="G435" s="237"/>
      <c r="H435" s="238" t="s">
        <v>19</v>
      </c>
      <c r="I435" s="240"/>
      <c r="J435" s="237"/>
      <c r="K435" s="237"/>
      <c r="L435" s="241"/>
      <c r="M435" s="242"/>
      <c r="N435" s="243"/>
      <c r="O435" s="243"/>
      <c r="P435" s="243"/>
      <c r="Q435" s="243"/>
      <c r="R435" s="243"/>
      <c r="S435" s="243"/>
      <c r="T435" s="24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5" t="s">
        <v>154</v>
      </c>
      <c r="AU435" s="245" t="s">
        <v>148</v>
      </c>
      <c r="AV435" s="14" t="s">
        <v>79</v>
      </c>
      <c r="AW435" s="14" t="s">
        <v>33</v>
      </c>
      <c r="AX435" s="14" t="s">
        <v>71</v>
      </c>
      <c r="AY435" s="245" t="s">
        <v>140</v>
      </c>
    </row>
    <row r="436" s="13" customFormat="1">
      <c r="A436" s="13"/>
      <c r="B436" s="225"/>
      <c r="C436" s="226"/>
      <c r="D436" s="218" t="s">
        <v>154</v>
      </c>
      <c r="E436" s="227" t="s">
        <v>19</v>
      </c>
      <c r="F436" s="228" t="s">
        <v>1660</v>
      </c>
      <c r="G436" s="226"/>
      <c r="H436" s="229">
        <v>322</v>
      </c>
      <c r="I436" s="230"/>
      <c r="J436" s="226"/>
      <c r="K436" s="226"/>
      <c r="L436" s="231"/>
      <c r="M436" s="232"/>
      <c r="N436" s="233"/>
      <c r="O436" s="233"/>
      <c r="P436" s="233"/>
      <c r="Q436" s="233"/>
      <c r="R436" s="233"/>
      <c r="S436" s="233"/>
      <c r="T436" s="23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5" t="s">
        <v>154</v>
      </c>
      <c r="AU436" s="235" t="s">
        <v>148</v>
      </c>
      <c r="AV436" s="13" t="s">
        <v>148</v>
      </c>
      <c r="AW436" s="13" t="s">
        <v>33</v>
      </c>
      <c r="AX436" s="13" t="s">
        <v>79</v>
      </c>
      <c r="AY436" s="235" t="s">
        <v>140</v>
      </c>
    </row>
    <row r="437" s="2" customFormat="1" ht="16.5" customHeight="1">
      <c r="A437" s="39"/>
      <c r="B437" s="40"/>
      <c r="C437" s="260" t="s">
        <v>1661</v>
      </c>
      <c r="D437" s="260" t="s">
        <v>527</v>
      </c>
      <c r="E437" s="261" t="s">
        <v>1662</v>
      </c>
      <c r="F437" s="262" t="s">
        <v>1663</v>
      </c>
      <c r="G437" s="263" t="s">
        <v>200</v>
      </c>
      <c r="H437" s="264">
        <v>338.10000000000002</v>
      </c>
      <c r="I437" s="265"/>
      <c r="J437" s="266">
        <f>ROUND(I437*H437,2)</f>
        <v>0</v>
      </c>
      <c r="K437" s="262" t="s">
        <v>146</v>
      </c>
      <c r="L437" s="267"/>
      <c r="M437" s="268" t="s">
        <v>19</v>
      </c>
      <c r="N437" s="269" t="s">
        <v>43</v>
      </c>
      <c r="O437" s="85"/>
      <c r="P437" s="214">
        <f>O437*H437</f>
        <v>0</v>
      </c>
      <c r="Q437" s="214">
        <v>0.00020000000000000001</v>
      </c>
      <c r="R437" s="214">
        <f>Q437*H437</f>
        <v>0.067620000000000013</v>
      </c>
      <c r="S437" s="214">
        <v>0</v>
      </c>
      <c r="T437" s="215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16" t="s">
        <v>394</v>
      </c>
      <c r="AT437" s="216" t="s">
        <v>527</v>
      </c>
      <c r="AU437" s="216" t="s">
        <v>148</v>
      </c>
      <c r="AY437" s="18" t="s">
        <v>140</v>
      </c>
      <c r="BE437" s="217">
        <f>IF(N437="základní",J437,0)</f>
        <v>0</v>
      </c>
      <c r="BF437" s="217">
        <f>IF(N437="snížená",J437,0)</f>
        <v>0</v>
      </c>
      <c r="BG437" s="217">
        <f>IF(N437="zákl. přenesená",J437,0)</f>
        <v>0</v>
      </c>
      <c r="BH437" s="217">
        <f>IF(N437="sníž. přenesená",J437,0)</f>
        <v>0</v>
      </c>
      <c r="BI437" s="217">
        <f>IF(N437="nulová",J437,0)</f>
        <v>0</v>
      </c>
      <c r="BJ437" s="18" t="s">
        <v>148</v>
      </c>
      <c r="BK437" s="217">
        <f>ROUND(I437*H437,2)</f>
        <v>0</v>
      </c>
      <c r="BL437" s="18" t="s">
        <v>276</v>
      </c>
      <c r="BM437" s="216" t="s">
        <v>1664</v>
      </c>
    </row>
    <row r="438" s="2" customFormat="1">
      <c r="A438" s="39"/>
      <c r="B438" s="40"/>
      <c r="C438" s="41"/>
      <c r="D438" s="218" t="s">
        <v>150</v>
      </c>
      <c r="E438" s="41"/>
      <c r="F438" s="219" t="s">
        <v>1663</v>
      </c>
      <c r="G438" s="41"/>
      <c r="H438" s="41"/>
      <c r="I438" s="220"/>
      <c r="J438" s="41"/>
      <c r="K438" s="41"/>
      <c r="L438" s="45"/>
      <c r="M438" s="221"/>
      <c r="N438" s="222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150</v>
      </c>
      <c r="AU438" s="18" t="s">
        <v>148</v>
      </c>
    </row>
    <row r="439" s="2" customFormat="1">
      <c r="A439" s="39"/>
      <c r="B439" s="40"/>
      <c r="C439" s="41"/>
      <c r="D439" s="223" t="s">
        <v>152</v>
      </c>
      <c r="E439" s="41"/>
      <c r="F439" s="224" t="s">
        <v>1665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152</v>
      </c>
      <c r="AU439" s="18" t="s">
        <v>148</v>
      </c>
    </row>
    <row r="440" s="13" customFormat="1">
      <c r="A440" s="13"/>
      <c r="B440" s="225"/>
      <c r="C440" s="226"/>
      <c r="D440" s="218" t="s">
        <v>154</v>
      </c>
      <c r="E440" s="226"/>
      <c r="F440" s="228" t="s">
        <v>1666</v>
      </c>
      <c r="G440" s="226"/>
      <c r="H440" s="229">
        <v>338.10000000000002</v>
      </c>
      <c r="I440" s="230"/>
      <c r="J440" s="226"/>
      <c r="K440" s="226"/>
      <c r="L440" s="231"/>
      <c r="M440" s="232"/>
      <c r="N440" s="233"/>
      <c r="O440" s="233"/>
      <c r="P440" s="233"/>
      <c r="Q440" s="233"/>
      <c r="R440" s="233"/>
      <c r="S440" s="233"/>
      <c r="T440" s="23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5" t="s">
        <v>154</v>
      </c>
      <c r="AU440" s="235" t="s">
        <v>148</v>
      </c>
      <c r="AV440" s="13" t="s">
        <v>148</v>
      </c>
      <c r="AW440" s="13" t="s">
        <v>4</v>
      </c>
      <c r="AX440" s="13" t="s">
        <v>79</v>
      </c>
      <c r="AY440" s="235" t="s">
        <v>140</v>
      </c>
    </row>
    <row r="441" s="2" customFormat="1" ht="16.5" customHeight="1">
      <c r="A441" s="39"/>
      <c r="B441" s="40"/>
      <c r="C441" s="205" t="s">
        <v>1667</v>
      </c>
      <c r="D441" s="205" t="s">
        <v>142</v>
      </c>
      <c r="E441" s="206" t="s">
        <v>1668</v>
      </c>
      <c r="F441" s="207" t="s">
        <v>1669</v>
      </c>
      <c r="G441" s="208" t="s">
        <v>145</v>
      </c>
      <c r="H441" s="209">
        <v>254.80000000000001</v>
      </c>
      <c r="I441" s="210"/>
      <c r="J441" s="211">
        <f>ROUND(I441*H441,2)</f>
        <v>0</v>
      </c>
      <c r="K441" s="207" t="s">
        <v>146</v>
      </c>
      <c r="L441" s="45"/>
      <c r="M441" s="212" t="s">
        <v>19</v>
      </c>
      <c r="N441" s="213" t="s">
        <v>43</v>
      </c>
      <c r="O441" s="85"/>
      <c r="P441" s="214">
        <f>O441*H441</f>
        <v>0</v>
      </c>
      <c r="Q441" s="214">
        <v>0</v>
      </c>
      <c r="R441" s="214">
        <f>Q441*H441</f>
        <v>0</v>
      </c>
      <c r="S441" s="214">
        <v>0</v>
      </c>
      <c r="T441" s="215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16" t="s">
        <v>276</v>
      </c>
      <c r="AT441" s="216" t="s">
        <v>142</v>
      </c>
      <c r="AU441" s="216" t="s">
        <v>148</v>
      </c>
      <c r="AY441" s="18" t="s">
        <v>140</v>
      </c>
      <c r="BE441" s="217">
        <f>IF(N441="základní",J441,0)</f>
        <v>0</v>
      </c>
      <c r="BF441" s="217">
        <f>IF(N441="snížená",J441,0)</f>
        <v>0</v>
      </c>
      <c r="BG441" s="217">
        <f>IF(N441="zákl. přenesená",J441,0)</f>
        <v>0</v>
      </c>
      <c r="BH441" s="217">
        <f>IF(N441="sníž. přenesená",J441,0)</f>
        <v>0</v>
      </c>
      <c r="BI441" s="217">
        <f>IF(N441="nulová",J441,0)</f>
        <v>0</v>
      </c>
      <c r="BJ441" s="18" t="s">
        <v>148</v>
      </c>
      <c r="BK441" s="217">
        <f>ROUND(I441*H441,2)</f>
        <v>0</v>
      </c>
      <c r="BL441" s="18" t="s">
        <v>276</v>
      </c>
      <c r="BM441" s="216" t="s">
        <v>1670</v>
      </c>
    </row>
    <row r="442" s="2" customFormat="1">
      <c r="A442" s="39"/>
      <c r="B442" s="40"/>
      <c r="C442" s="41"/>
      <c r="D442" s="218" t="s">
        <v>150</v>
      </c>
      <c r="E442" s="41"/>
      <c r="F442" s="219" t="s">
        <v>1671</v>
      </c>
      <c r="G442" s="41"/>
      <c r="H442" s="41"/>
      <c r="I442" s="220"/>
      <c r="J442" s="41"/>
      <c r="K442" s="41"/>
      <c r="L442" s="45"/>
      <c r="M442" s="221"/>
      <c r="N442" s="222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150</v>
      </c>
      <c r="AU442" s="18" t="s">
        <v>148</v>
      </c>
    </row>
    <row r="443" s="2" customFormat="1">
      <c r="A443" s="39"/>
      <c r="B443" s="40"/>
      <c r="C443" s="41"/>
      <c r="D443" s="223" t="s">
        <v>152</v>
      </c>
      <c r="E443" s="41"/>
      <c r="F443" s="224" t="s">
        <v>1672</v>
      </c>
      <c r="G443" s="41"/>
      <c r="H443" s="41"/>
      <c r="I443" s="220"/>
      <c r="J443" s="41"/>
      <c r="K443" s="41"/>
      <c r="L443" s="45"/>
      <c r="M443" s="221"/>
      <c r="N443" s="222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152</v>
      </c>
      <c r="AU443" s="18" t="s">
        <v>148</v>
      </c>
    </row>
    <row r="444" s="14" customFormat="1">
      <c r="A444" s="14"/>
      <c r="B444" s="236"/>
      <c r="C444" s="237"/>
      <c r="D444" s="218" t="s">
        <v>154</v>
      </c>
      <c r="E444" s="238" t="s">
        <v>19</v>
      </c>
      <c r="F444" s="239" t="s">
        <v>349</v>
      </c>
      <c r="G444" s="237"/>
      <c r="H444" s="238" t="s">
        <v>19</v>
      </c>
      <c r="I444" s="240"/>
      <c r="J444" s="237"/>
      <c r="K444" s="237"/>
      <c r="L444" s="241"/>
      <c r="M444" s="242"/>
      <c r="N444" s="243"/>
      <c r="O444" s="243"/>
      <c r="P444" s="243"/>
      <c r="Q444" s="243"/>
      <c r="R444" s="243"/>
      <c r="S444" s="243"/>
      <c r="T444" s="24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5" t="s">
        <v>154</v>
      </c>
      <c r="AU444" s="245" t="s">
        <v>148</v>
      </c>
      <c r="AV444" s="14" t="s">
        <v>79</v>
      </c>
      <c r="AW444" s="14" t="s">
        <v>33</v>
      </c>
      <c r="AX444" s="14" t="s">
        <v>71</v>
      </c>
      <c r="AY444" s="245" t="s">
        <v>140</v>
      </c>
    </row>
    <row r="445" s="13" customFormat="1">
      <c r="A445" s="13"/>
      <c r="B445" s="225"/>
      <c r="C445" s="226"/>
      <c r="D445" s="218" t="s">
        <v>154</v>
      </c>
      <c r="E445" s="227" t="s">
        <v>19</v>
      </c>
      <c r="F445" s="228" t="s">
        <v>1673</v>
      </c>
      <c r="G445" s="226"/>
      <c r="H445" s="229">
        <v>254.80000000000001</v>
      </c>
      <c r="I445" s="230"/>
      <c r="J445" s="226"/>
      <c r="K445" s="226"/>
      <c r="L445" s="231"/>
      <c r="M445" s="232"/>
      <c r="N445" s="233"/>
      <c r="O445" s="233"/>
      <c r="P445" s="233"/>
      <c r="Q445" s="233"/>
      <c r="R445" s="233"/>
      <c r="S445" s="233"/>
      <c r="T445" s="23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5" t="s">
        <v>154</v>
      </c>
      <c r="AU445" s="235" t="s">
        <v>148</v>
      </c>
      <c r="AV445" s="13" t="s">
        <v>148</v>
      </c>
      <c r="AW445" s="13" t="s">
        <v>33</v>
      </c>
      <c r="AX445" s="13" t="s">
        <v>79</v>
      </c>
      <c r="AY445" s="235" t="s">
        <v>140</v>
      </c>
    </row>
    <row r="446" s="2" customFormat="1" ht="24.15" customHeight="1">
      <c r="A446" s="39"/>
      <c r="B446" s="40"/>
      <c r="C446" s="260" t="s">
        <v>1674</v>
      </c>
      <c r="D446" s="260" t="s">
        <v>527</v>
      </c>
      <c r="E446" s="261" t="s">
        <v>1675</v>
      </c>
      <c r="F446" s="262" t="s">
        <v>1676</v>
      </c>
      <c r="G446" s="263" t="s">
        <v>145</v>
      </c>
      <c r="H446" s="264">
        <v>280.27999999999997</v>
      </c>
      <c r="I446" s="265"/>
      <c r="J446" s="266">
        <f>ROUND(I446*H446,2)</f>
        <v>0</v>
      </c>
      <c r="K446" s="262" t="s">
        <v>146</v>
      </c>
      <c r="L446" s="267"/>
      <c r="M446" s="268" t="s">
        <v>19</v>
      </c>
      <c r="N446" s="269" t="s">
        <v>43</v>
      </c>
      <c r="O446" s="85"/>
      <c r="P446" s="214">
        <f>O446*H446</f>
        <v>0</v>
      </c>
      <c r="Q446" s="214">
        <v>0.0064000000000000003</v>
      </c>
      <c r="R446" s="214">
        <f>Q446*H446</f>
        <v>1.7937919999999998</v>
      </c>
      <c r="S446" s="214">
        <v>0</v>
      </c>
      <c r="T446" s="215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16" t="s">
        <v>394</v>
      </c>
      <c r="AT446" s="216" t="s">
        <v>527</v>
      </c>
      <c r="AU446" s="216" t="s">
        <v>148</v>
      </c>
      <c r="AY446" s="18" t="s">
        <v>140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8" t="s">
        <v>148</v>
      </c>
      <c r="BK446" s="217">
        <f>ROUND(I446*H446,2)</f>
        <v>0</v>
      </c>
      <c r="BL446" s="18" t="s">
        <v>276</v>
      </c>
      <c r="BM446" s="216" t="s">
        <v>1677</v>
      </c>
    </row>
    <row r="447" s="2" customFormat="1">
      <c r="A447" s="39"/>
      <c r="B447" s="40"/>
      <c r="C447" s="41"/>
      <c r="D447" s="218" t="s">
        <v>150</v>
      </c>
      <c r="E447" s="41"/>
      <c r="F447" s="219" t="s">
        <v>1676</v>
      </c>
      <c r="G447" s="41"/>
      <c r="H447" s="41"/>
      <c r="I447" s="220"/>
      <c r="J447" s="41"/>
      <c r="K447" s="41"/>
      <c r="L447" s="45"/>
      <c r="M447" s="221"/>
      <c r="N447" s="222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150</v>
      </c>
      <c r="AU447" s="18" t="s">
        <v>148</v>
      </c>
    </row>
    <row r="448" s="2" customFormat="1">
      <c r="A448" s="39"/>
      <c r="B448" s="40"/>
      <c r="C448" s="41"/>
      <c r="D448" s="223" t="s">
        <v>152</v>
      </c>
      <c r="E448" s="41"/>
      <c r="F448" s="224" t="s">
        <v>1678</v>
      </c>
      <c r="G448" s="41"/>
      <c r="H448" s="41"/>
      <c r="I448" s="220"/>
      <c r="J448" s="41"/>
      <c r="K448" s="41"/>
      <c r="L448" s="45"/>
      <c r="M448" s="221"/>
      <c r="N448" s="222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152</v>
      </c>
      <c r="AU448" s="18" t="s">
        <v>148</v>
      </c>
    </row>
    <row r="449" s="13" customFormat="1">
      <c r="A449" s="13"/>
      <c r="B449" s="225"/>
      <c r="C449" s="226"/>
      <c r="D449" s="218" t="s">
        <v>154</v>
      </c>
      <c r="E449" s="226"/>
      <c r="F449" s="228" t="s">
        <v>1679</v>
      </c>
      <c r="G449" s="226"/>
      <c r="H449" s="229">
        <v>280.27999999999997</v>
      </c>
      <c r="I449" s="230"/>
      <c r="J449" s="226"/>
      <c r="K449" s="226"/>
      <c r="L449" s="231"/>
      <c r="M449" s="232"/>
      <c r="N449" s="233"/>
      <c r="O449" s="233"/>
      <c r="P449" s="233"/>
      <c r="Q449" s="233"/>
      <c r="R449" s="233"/>
      <c r="S449" s="233"/>
      <c r="T449" s="23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5" t="s">
        <v>154</v>
      </c>
      <c r="AU449" s="235" t="s">
        <v>148</v>
      </c>
      <c r="AV449" s="13" t="s">
        <v>148</v>
      </c>
      <c r="AW449" s="13" t="s">
        <v>4</v>
      </c>
      <c r="AX449" s="13" t="s">
        <v>79</v>
      </c>
      <c r="AY449" s="235" t="s">
        <v>140</v>
      </c>
    </row>
    <row r="450" s="2" customFormat="1" ht="24.15" customHeight="1">
      <c r="A450" s="39"/>
      <c r="B450" s="40"/>
      <c r="C450" s="205" t="s">
        <v>1680</v>
      </c>
      <c r="D450" s="205" t="s">
        <v>142</v>
      </c>
      <c r="E450" s="206" t="s">
        <v>1681</v>
      </c>
      <c r="F450" s="207" t="s">
        <v>1682</v>
      </c>
      <c r="G450" s="208" t="s">
        <v>145</v>
      </c>
      <c r="H450" s="209">
        <v>254.80000000000001</v>
      </c>
      <c r="I450" s="210"/>
      <c r="J450" s="211">
        <f>ROUND(I450*H450,2)</f>
        <v>0</v>
      </c>
      <c r="K450" s="207" t="s">
        <v>146</v>
      </c>
      <c r="L450" s="45"/>
      <c r="M450" s="212" t="s">
        <v>19</v>
      </c>
      <c r="N450" s="213" t="s">
        <v>43</v>
      </c>
      <c r="O450" s="85"/>
      <c r="P450" s="214">
        <f>O450*H450</f>
        <v>0</v>
      </c>
      <c r="Q450" s="214">
        <v>0</v>
      </c>
      <c r="R450" s="214">
        <f>Q450*H450</f>
        <v>0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276</v>
      </c>
      <c r="AT450" s="216" t="s">
        <v>142</v>
      </c>
      <c r="AU450" s="216" t="s">
        <v>148</v>
      </c>
      <c r="AY450" s="18" t="s">
        <v>140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148</v>
      </c>
      <c r="BK450" s="217">
        <f>ROUND(I450*H450,2)</f>
        <v>0</v>
      </c>
      <c r="BL450" s="18" t="s">
        <v>276</v>
      </c>
      <c r="BM450" s="216" t="s">
        <v>1683</v>
      </c>
    </row>
    <row r="451" s="2" customFormat="1">
      <c r="A451" s="39"/>
      <c r="B451" s="40"/>
      <c r="C451" s="41"/>
      <c r="D451" s="218" t="s">
        <v>150</v>
      </c>
      <c r="E451" s="41"/>
      <c r="F451" s="219" t="s">
        <v>1684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150</v>
      </c>
      <c r="AU451" s="18" t="s">
        <v>148</v>
      </c>
    </row>
    <row r="452" s="2" customFormat="1">
      <c r="A452" s="39"/>
      <c r="B452" s="40"/>
      <c r="C452" s="41"/>
      <c r="D452" s="223" t="s">
        <v>152</v>
      </c>
      <c r="E452" s="41"/>
      <c r="F452" s="224" t="s">
        <v>1685</v>
      </c>
      <c r="G452" s="41"/>
      <c r="H452" s="41"/>
      <c r="I452" s="220"/>
      <c r="J452" s="41"/>
      <c r="K452" s="41"/>
      <c r="L452" s="45"/>
      <c r="M452" s="221"/>
      <c r="N452" s="222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152</v>
      </c>
      <c r="AU452" s="18" t="s">
        <v>148</v>
      </c>
    </row>
    <row r="453" s="2" customFormat="1" ht="16.5" customHeight="1">
      <c r="A453" s="39"/>
      <c r="B453" s="40"/>
      <c r="C453" s="260" t="s">
        <v>1686</v>
      </c>
      <c r="D453" s="260" t="s">
        <v>527</v>
      </c>
      <c r="E453" s="261" t="s">
        <v>1687</v>
      </c>
      <c r="F453" s="262" t="s">
        <v>1688</v>
      </c>
      <c r="G453" s="263" t="s">
        <v>145</v>
      </c>
      <c r="H453" s="264">
        <v>280.27999999999997</v>
      </c>
      <c r="I453" s="265"/>
      <c r="J453" s="266">
        <f>ROUND(I453*H453,2)</f>
        <v>0</v>
      </c>
      <c r="K453" s="262" t="s">
        <v>146</v>
      </c>
      <c r="L453" s="267"/>
      <c r="M453" s="268" t="s">
        <v>19</v>
      </c>
      <c r="N453" s="269" t="s">
        <v>43</v>
      </c>
      <c r="O453" s="85"/>
      <c r="P453" s="214">
        <f>O453*H453</f>
        <v>0</v>
      </c>
      <c r="Q453" s="214">
        <v>0.00080000000000000004</v>
      </c>
      <c r="R453" s="214">
        <f>Q453*H453</f>
        <v>0.22422399999999998</v>
      </c>
      <c r="S453" s="214">
        <v>0</v>
      </c>
      <c r="T453" s="215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6" t="s">
        <v>394</v>
      </c>
      <c r="AT453" s="216" t="s">
        <v>527</v>
      </c>
      <c r="AU453" s="216" t="s">
        <v>148</v>
      </c>
      <c r="AY453" s="18" t="s">
        <v>140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8" t="s">
        <v>148</v>
      </c>
      <c r="BK453" s="217">
        <f>ROUND(I453*H453,2)</f>
        <v>0</v>
      </c>
      <c r="BL453" s="18" t="s">
        <v>276</v>
      </c>
      <c r="BM453" s="216" t="s">
        <v>1689</v>
      </c>
    </row>
    <row r="454" s="2" customFormat="1">
      <c r="A454" s="39"/>
      <c r="B454" s="40"/>
      <c r="C454" s="41"/>
      <c r="D454" s="218" t="s">
        <v>150</v>
      </c>
      <c r="E454" s="41"/>
      <c r="F454" s="219" t="s">
        <v>1688</v>
      </c>
      <c r="G454" s="41"/>
      <c r="H454" s="41"/>
      <c r="I454" s="220"/>
      <c r="J454" s="41"/>
      <c r="K454" s="41"/>
      <c r="L454" s="45"/>
      <c r="M454" s="221"/>
      <c r="N454" s="222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150</v>
      </c>
      <c r="AU454" s="18" t="s">
        <v>148</v>
      </c>
    </row>
    <row r="455" s="2" customFormat="1">
      <c r="A455" s="39"/>
      <c r="B455" s="40"/>
      <c r="C455" s="41"/>
      <c r="D455" s="223" t="s">
        <v>152</v>
      </c>
      <c r="E455" s="41"/>
      <c r="F455" s="224" t="s">
        <v>1690</v>
      </c>
      <c r="G455" s="41"/>
      <c r="H455" s="41"/>
      <c r="I455" s="220"/>
      <c r="J455" s="41"/>
      <c r="K455" s="41"/>
      <c r="L455" s="45"/>
      <c r="M455" s="221"/>
      <c r="N455" s="222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152</v>
      </c>
      <c r="AU455" s="18" t="s">
        <v>148</v>
      </c>
    </row>
    <row r="456" s="13" customFormat="1">
      <c r="A456" s="13"/>
      <c r="B456" s="225"/>
      <c r="C456" s="226"/>
      <c r="D456" s="218" t="s">
        <v>154</v>
      </c>
      <c r="E456" s="226"/>
      <c r="F456" s="228" t="s">
        <v>1679</v>
      </c>
      <c r="G456" s="226"/>
      <c r="H456" s="229">
        <v>280.27999999999997</v>
      </c>
      <c r="I456" s="230"/>
      <c r="J456" s="226"/>
      <c r="K456" s="226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154</v>
      </c>
      <c r="AU456" s="235" t="s">
        <v>148</v>
      </c>
      <c r="AV456" s="13" t="s">
        <v>148</v>
      </c>
      <c r="AW456" s="13" t="s">
        <v>4</v>
      </c>
      <c r="AX456" s="13" t="s">
        <v>79</v>
      </c>
      <c r="AY456" s="235" t="s">
        <v>140</v>
      </c>
    </row>
    <row r="457" s="2" customFormat="1" ht="24.15" customHeight="1">
      <c r="A457" s="39"/>
      <c r="B457" s="40"/>
      <c r="C457" s="205" t="s">
        <v>1691</v>
      </c>
      <c r="D457" s="205" t="s">
        <v>142</v>
      </c>
      <c r="E457" s="206" t="s">
        <v>1692</v>
      </c>
      <c r="F457" s="207" t="s">
        <v>1693</v>
      </c>
      <c r="G457" s="208" t="s">
        <v>295</v>
      </c>
      <c r="H457" s="209">
        <v>2.0950000000000002</v>
      </c>
      <c r="I457" s="210"/>
      <c r="J457" s="211">
        <f>ROUND(I457*H457,2)</f>
        <v>0</v>
      </c>
      <c r="K457" s="207" t="s">
        <v>146</v>
      </c>
      <c r="L457" s="45"/>
      <c r="M457" s="212" t="s">
        <v>19</v>
      </c>
      <c r="N457" s="213" t="s">
        <v>43</v>
      </c>
      <c r="O457" s="85"/>
      <c r="P457" s="214">
        <f>O457*H457</f>
        <v>0</v>
      </c>
      <c r="Q457" s="214">
        <v>0</v>
      </c>
      <c r="R457" s="214">
        <f>Q457*H457</f>
        <v>0</v>
      </c>
      <c r="S457" s="214">
        <v>0</v>
      </c>
      <c r="T457" s="215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16" t="s">
        <v>276</v>
      </c>
      <c r="AT457" s="216" t="s">
        <v>142</v>
      </c>
      <c r="AU457" s="216" t="s">
        <v>148</v>
      </c>
      <c r="AY457" s="18" t="s">
        <v>140</v>
      </c>
      <c r="BE457" s="217">
        <f>IF(N457="základní",J457,0)</f>
        <v>0</v>
      </c>
      <c r="BF457" s="217">
        <f>IF(N457="snížená",J457,0)</f>
        <v>0</v>
      </c>
      <c r="BG457" s="217">
        <f>IF(N457="zákl. přenesená",J457,0)</f>
        <v>0</v>
      </c>
      <c r="BH457" s="217">
        <f>IF(N457="sníž. přenesená",J457,0)</f>
        <v>0</v>
      </c>
      <c r="BI457" s="217">
        <f>IF(N457="nulová",J457,0)</f>
        <v>0</v>
      </c>
      <c r="BJ457" s="18" t="s">
        <v>148</v>
      </c>
      <c r="BK457" s="217">
        <f>ROUND(I457*H457,2)</f>
        <v>0</v>
      </c>
      <c r="BL457" s="18" t="s">
        <v>276</v>
      </c>
      <c r="BM457" s="216" t="s">
        <v>1694</v>
      </c>
    </row>
    <row r="458" s="2" customFormat="1">
      <c r="A458" s="39"/>
      <c r="B458" s="40"/>
      <c r="C458" s="41"/>
      <c r="D458" s="218" t="s">
        <v>150</v>
      </c>
      <c r="E458" s="41"/>
      <c r="F458" s="219" t="s">
        <v>1695</v>
      </c>
      <c r="G458" s="41"/>
      <c r="H458" s="41"/>
      <c r="I458" s="220"/>
      <c r="J458" s="41"/>
      <c r="K458" s="41"/>
      <c r="L458" s="45"/>
      <c r="M458" s="221"/>
      <c r="N458" s="222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150</v>
      </c>
      <c r="AU458" s="18" t="s">
        <v>148</v>
      </c>
    </row>
    <row r="459" s="2" customFormat="1">
      <c r="A459" s="39"/>
      <c r="B459" s="40"/>
      <c r="C459" s="41"/>
      <c r="D459" s="223" t="s">
        <v>152</v>
      </c>
      <c r="E459" s="41"/>
      <c r="F459" s="224" t="s">
        <v>1696</v>
      </c>
      <c r="G459" s="41"/>
      <c r="H459" s="41"/>
      <c r="I459" s="220"/>
      <c r="J459" s="41"/>
      <c r="K459" s="41"/>
      <c r="L459" s="45"/>
      <c r="M459" s="221"/>
      <c r="N459" s="222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152</v>
      </c>
      <c r="AU459" s="18" t="s">
        <v>148</v>
      </c>
    </row>
    <row r="460" s="12" customFormat="1" ht="22.8" customHeight="1">
      <c r="A460" s="12"/>
      <c r="B460" s="189"/>
      <c r="C460" s="190"/>
      <c r="D460" s="191" t="s">
        <v>70</v>
      </c>
      <c r="E460" s="203" t="s">
        <v>451</v>
      </c>
      <c r="F460" s="203" t="s">
        <v>452</v>
      </c>
      <c r="G460" s="190"/>
      <c r="H460" s="190"/>
      <c r="I460" s="193"/>
      <c r="J460" s="204">
        <f>BK460</f>
        <v>0</v>
      </c>
      <c r="K460" s="190"/>
      <c r="L460" s="195"/>
      <c r="M460" s="196"/>
      <c r="N460" s="197"/>
      <c r="O460" s="197"/>
      <c r="P460" s="198">
        <f>SUM(P461:P465)</f>
        <v>0</v>
      </c>
      <c r="Q460" s="197"/>
      <c r="R460" s="198">
        <f>SUM(R461:R465)</f>
        <v>0</v>
      </c>
      <c r="S460" s="197"/>
      <c r="T460" s="199">
        <f>SUM(T461:T465)</f>
        <v>0.70499999999999996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00" t="s">
        <v>148</v>
      </c>
      <c r="AT460" s="201" t="s">
        <v>70</v>
      </c>
      <c r="AU460" s="201" t="s">
        <v>79</v>
      </c>
      <c r="AY460" s="200" t="s">
        <v>140</v>
      </c>
      <c r="BK460" s="202">
        <f>SUM(BK461:BK465)</f>
        <v>0</v>
      </c>
    </row>
    <row r="461" s="2" customFormat="1" ht="24.15" customHeight="1">
      <c r="A461" s="39"/>
      <c r="B461" s="40"/>
      <c r="C461" s="205" t="s">
        <v>1697</v>
      </c>
      <c r="D461" s="205" t="s">
        <v>142</v>
      </c>
      <c r="E461" s="206" t="s">
        <v>1698</v>
      </c>
      <c r="F461" s="207" t="s">
        <v>1699</v>
      </c>
      <c r="G461" s="208" t="s">
        <v>145</v>
      </c>
      <c r="H461" s="209">
        <v>282</v>
      </c>
      <c r="I461" s="210"/>
      <c r="J461" s="211">
        <f>ROUND(I461*H461,2)</f>
        <v>0</v>
      </c>
      <c r="K461" s="207" t="s">
        <v>146</v>
      </c>
      <c r="L461" s="45"/>
      <c r="M461" s="212" t="s">
        <v>19</v>
      </c>
      <c r="N461" s="213" t="s">
        <v>43</v>
      </c>
      <c r="O461" s="85"/>
      <c r="P461" s="214">
        <f>O461*H461</f>
        <v>0</v>
      </c>
      <c r="Q461" s="214">
        <v>0</v>
      </c>
      <c r="R461" s="214">
        <f>Q461*H461</f>
        <v>0</v>
      </c>
      <c r="S461" s="214">
        <v>0.0025000000000000001</v>
      </c>
      <c r="T461" s="215">
        <f>S461*H461</f>
        <v>0.70499999999999996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16" t="s">
        <v>276</v>
      </c>
      <c r="AT461" s="216" t="s">
        <v>142</v>
      </c>
      <c r="AU461" s="216" t="s">
        <v>148</v>
      </c>
      <c r="AY461" s="18" t="s">
        <v>140</v>
      </c>
      <c r="BE461" s="217">
        <f>IF(N461="základní",J461,0)</f>
        <v>0</v>
      </c>
      <c r="BF461" s="217">
        <f>IF(N461="snížená",J461,0)</f>
        <v>0</v>
      </c>
      <c r="BG461" s="217">
        <f>IF(N461="zákl. přenesená",J461,0)</f>
        <v>0</v>
      </c>
      <c r="BH461" s="217">
        <f>IF(N461="sníž. přenesená",J461,0)</f>
        <v>0</v>
      </c>
      <c r="BI461" s="217">
        <f>IF(N461="nulová",J461,0)</f>
        <v>0</v>
      </c>
      <c r="BJ461" s="18" t="s">
        <v>148</v>
      </c>
      <c r="BK461" s="217">
        <f>ROUND(I461*H461,2)</f>
        <v>0</v>
      </c>
      <c r="BL461" s="18" t="s">
        <v>276</v>
      </c>
      <c r="BM461" s="216" t="s">
        <v>1700</v>
      </c>
    </row>
    <row r="462" s="2" customFormat="1">
      <c r="A462" s="39"/>
      <c r="B462" s="40"/>
      <c r="C462" s="41"/>
      <c r="D462" s="218" t="s">
        <v>150</v>
      </c>
      <c r="E462" s="41"/>
      <c r="F462" s="219" t="s">
        <v>1701</v>
      </c>
      <c r="G462" s="41"/>
      <c r="H462" s="41"/>
      <c r="I462" s="220"/>
      <c r="J462" s="41"/>
      <c r="K462" s="41"/>
      <c r="L462" s="45"/>
      <c r="M462" s="221"/>
      <c r="N462" s="222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150</v>
      </c>
      <c r="AU462" s="18" t="s">
        <v>148</v>
      </c>
    </row>
    <row r="463" s="2" customFormat="1">
      <c r="A463" s="39"/>
      <c r="B463" s="40"/>
      <c r="C463" s="41"/>
      <c r="D463" s="223" t="s">
        <v>152</v>
      </c>
      <c r="E463" s="41"/>
      <c r="F463" s="224" t="s">
        <v>1702</v>
      </c>
      <c r="G463" s="41"/>
      <c r="H463" s="41"/>
      <c r="I463" s="220"/>
      <c r="J463" s="41"/>
      <c r="K463" s="41"/>
      <c r="L463" s="45"/>
      <c r="M463" s="221"/>
      <c r="N463" s="222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152</v>
      </c>
      <c r="AU463" s="18" t="s">
        <v>148</v>
      </c>
    </row>
    <row r="464" s="14" customFormat="1">
      <c r="A464" s="14"/>
      <c r="B464" s="236"/>
      <c r="C464" s="237"/>
      <c r="D464" s="218" t="s">
        <v>154</v>
      </c>
      <c r="E464" s="238" t="s">
        <v>19</v>
      </c>
      <c r="F464" s="239" t="s">
        <v>349</v>
      </c>
      <c r="G464" s="237"/>
      <c r="H464" s="238" t="s">
        <v>19</v>
      </c>
      <c r="I464" s="240"/>
      <c r="J464" s="237"/>
      <c r="K464" s="237"/>
      <c r="L464" s="241"/>
      <c r="M464" s="242"/>
      <c r="N464" s="243"/>
      <c r="O464" s="243"/>
      <c r="P464" s="243"/>
      <c r="Q464" s="243"/>
      <c r="R464" s="243"/>
      <c r="S464" s="243"/>
      <c r="T464" s="24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5" t="s">
        <v>154</v>
      </c>
      <c r="AU464" s="245" t="s">
        <v>148</v>
      </c>
      <c r="AV464" s="14" t="s">
        <v>79</v>
      </c>
      <c r="AW464" s="14" t="s">
        <v>33</v>
      </c>
      <c r="AX464" s="14" t="s">
        <v>71</v>
      </c>
      <c r="AY464" s="245" t="s">
        <v>140</v>
      </c>
    </row>
    <row r="465" s="13" customFormat="1">
      <c r="A465" s="13"/>
      <c r="B465" s="225"/>
      <c r="C465" s="226"/>
      <c r="D465" s="218" t="s">
        <v>154</v>
      </c>
      <c r="E465" s="227" t="s">
        <v>19</v>
      </c>
      <c r="F465" s="228" t="s">
        <v>1703</v>
      </c>
      <c r="G465" s="226"/>
      <c r="H465" s="229">
        <v>282</v>
      </c>
      <c r="I465" s="230"/>
      <c r="J465" s="226"/>
      <c r="K465" s="226"/>
      <c r="L465" s="231"/>
      <c r="M465" s="232"/>
      <c r="N465" s="233"/>
      <c r="O465" s="233"/>
      <c r="P465" s="233"/>
      <c r="Q465" s="233"/>
      <c r="R465" s="233"/>
      <c r="S465" s="233"/>
      <c r="T465" s="23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5" t="s">
        <v>154</v>
      </c>
      <c r="AU465" s="235" t="s">
        <v>148</v>
      </c>
      <c r="AV465" s="13" t="s">
        <v>148</v>
      </c>
      <c r="AW465" s="13" t="s">
        <v>33</v>
      </c>
      <c r="AX465" s="13" t="s">
        <v>79</v>
      </c>
      <c r="AY465" s="235" t="s">
        <v>140</v>
      </c>
    </row>
    <row r="466" s="12" customFormat="1" ht="22.8" customHeight="1">
      <c r="A466" s="12"/>
      <c r="B466" s="189"/>
      <c r="C466" s="190"/>
      <c r="D466" s="191" t="s">
        <v>70</v>
      </c>
      <c r="E466" s="203" t="s">
        <v>1704</v>
      </c>
      <c r="F466" s="203" t="s">
        <v>1705</v>
      </c>
      <c r="G466" s="190"/>
      <c r="H466" s="190"/>
      <c r="I466" s="193"/>
      <c r="J466" s="204">
        <f>BK466</f>
        <v>0</v>
      </c>
      <c r="K466" s="190"/>
      <c r="L466" s="195"/>
      <c r="M466" s="196"/>
      <c r="N466" s="197"/>
      <c r="O466" s="197"/>
      <c r="P466" s="198">
        <f>SUM(P467:P503)</f>
        <v>0</v>
      </c>
      <c r="Q466" s="197"/>
      <c r="R466" s="198">
        <f>SUM(R467:R503)</f>
        <v>2.8946619999999998</v>
      </c>
      <c r="S466" s="197"/>
      <c r="T466" s="199">
        <f>SUM(T467:T503)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00" t="s">
        <v>148</v>
      </c>
      <c r="AT466" s="201" t="s">
        <v>70</v>
      </c>
      <c r="AU466" s="201" t="s">
        <v>79</v>
      </c>
      <c r="AY466" s="200" t="s">
        <v>140</v>
      </c>
      <c r="BK466" s="202">
        <f>SUM(BK467:BK503)</f>
        <v>0</v>
      </c>
    </row>
    <row r="467" s="2" customFormat="1" ht="16.5" customHeight="1">
      <c r="A467" s="39"/>
      <c r="B467" s="40"/>
      <c r="C467" s="205" t="s">
        <v>1706</v>
      </c>
      <c r="D467" s="205" t="s">
        <v>142</v>
      </c>
      <c r="E467" s="206" t="s">
        <v>1707</v>
      </c>
      <c r="F467" s="207" t="s">
        <v>1708</v>
      </c>
      <c r="G467" s="208" t="s">
        <v>145</v>
      </c>
      <c r="H467" s="209">
        <v>112.8</v>
      </c>
      <c r="I467" s="210"/>
      <c r="J467" s="211">
        <f>ROUND(I467*H467,2)</f>
        <v>0</v>
      </c>
      <c r="K467" s="207" t="s">
        <v>146</v>
      </c>
      <c r="L467" s="45"/>
      <c r="M467" s="212" t="s">
        <v>19</v>
      </c>
      <c r="N467" s="213" t="s">
        <v>43</v>
      </c>
      <c r="O467" s="85"/>
      <c r="P467" s="214">
        <f>O467*H467</f>
        <v>0</v>
      </c>
      <c r="Q467" s="214">
        <v>0.00029999999999999997</v>
      </c>
      <c r="R467" s="214">
        <f>Q467*H467</f>
        <v>0.033839999999999995</v>
      </c>
      <c r="S467" s="214">
        <v>0</v>
      </c>
      <c r="T467" s="215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16" t="s">
        <v>276</v>
      </c>
      <c r="AT467" s="216" t="s">
        <v>142</v>
      </c>
      <c r="AU467" s="216" t="s">
        <v>148</v>
      </c>
      <c r="AY467" s="18" t="s">
        <v>140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8" t="s">
        <v>148</v>
      </c>
      <c r="BK467" s="217">
        <f>ROUND(I467*H467,2)</f>
        <v>0</v>
      </c>
      <c r="BL467" s="18" t="s">
        <v>276</v>
      </c>
      <c r="BM467" s="216" t="s">
        <v>1709</v>
      </c>
    </row>
    <row r="468" s="2" customFormat="1">
      <c r="A468" s="39"/>
      <c r="B468" s="40"/>
      <c r="C468" s="41"/>
      <c r="D468" s="218" t="s">
        <v>150</v>
      </c>
      <c r="E468" s="41"/>
      <c r="F468" s="219" t="s">
        <v>1710</v>
      </c>
      <c r="G468" s="41"/>
      <c r="H468" s="41"/>
      <c r="I468" s="220"/>
      <c r="J468" s="41"/>
      <c r="K468" s="41"/>
      <c r="L468" s="45"/>
      <c r="M468" s="221"/>
      <c r="N468" s="222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150</v>
      </c>
      <c r="AU468" s="18" t="s">
        <v>148</v>
      </c>
    </row>
    <row r="469" s="2" customFormat="1">
      <c r="A469" s="39"/>
      <c r="B469" s="40"/>
      <c r="C469" s="41"/>
      <c r="D469" s="223" t="s">
        <v>152</v>
      </c>
      <c r="E469" s="41"/>
      <c r="F469" s="224" t="s">
        <v>1711</v>
      </c>
      <c r="G469" s="41"/>
      <c r="H469" s="41"/>
      <c r="I469" s="220"/>
      <c r="J469" s="41"/>
      <c r="K469" s="41"/>
      <c r="L469" s="45"/>
      <c r="M469" s="221"/>
      <c r="N469" s="222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152</v>
      </c>
      <c r="AU469" s="18" t="s">
        <v>148</v>
      </c>
    </row>
    <row r="470" s="2" customFormat="1" ht="24.15" customHeight="1">
      <c r="A470" s="39"/>
      <c r="B470" s="40"/>
      <c r="C470" s="205" t="s">
        <v>1712</v>
      </c>
      <c r="D470" s="205" t="s">
        <v>142</v>
      </c>
      <c r="E470" s="206" t="s">
        <v>1713</v>
      </c>
      <c r="F470" s="207" t="s">
        <v>1714</v>
      </c>
      <c r="G470" s="208" t="s">
        <v>145</v>
      </c>
      <c r="H470" s="209">
        <v>30.399999999999999</v>
      </c>
      <c r="I470" s="210"/>
      <c r="J470" s="211">
        <f>ROUND(I470*H470,2)</f>
        <v>0</v>
      </c>
      <c r="K470" s="207" t="s">
        <v>146</v>
      </c>
      <c r="L470" s="45"/>
      <c r="M470" s="212" t="s">
        <v>19</v>
      </c>
      <c r="N470" s="213" t="s">
        <v>43</v>
      </c>
      <c r="O470" s="85"/>
      <c r="P470" s="214">
        <f>O470*H470</f>
        <v>0</v>
      </c>
      <c r="Q470" s="214">
        <v>0.0015</v>
      </c>
      <c r="R470" s="214">
        <f>Q470*H470</f>
        <v>0.045600000000000002</v>
      </c>
      <c r="S470" s="214">
        <v>0</v>
      </c>
      <c r="T470" s="21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6" t="s">
        <v>276</v>
      </c>
      <c r="AT470" s="216" t="s">
        <v>142</v>
      </c>
      <c r="AU470" s="216" t="s">
        <v>148</v>
      </c>
      <c r="AY470" s="18" t="s">
        <v>140</v>
      </c>
      <c r="BE470" s="217">
        <f>IF(N470="základní",J470,0)</f>
        <v>0</v>
      </c>
      <c r="BF470" s="217">
        <f>IF(N470="snížená",J470,0)</f>
        <v>0</v>
      </c>
      <c r="BG470" s="217">
        <f>IF(N470="zákl. přenesená",J470,0)</f>
        <v>0</v>
      </c>
      <c r="BH470" s="217">
        <f>IF(N470="sníž. přenesená",J470,0)</f>
        <v>0</v>
      </c>
      <c r="BI470" s="217">
        <f>IF(N470="nulová",J470,0)</f>
        <v>0</v>
      </c>
      <c r="BJ470" s="18" t="s">
        <v>148</v>
      </c>
      <c r="BK470" s="217">
        <f>ROUND(I470*H470,2)</f>
        <v>0</v>
      </c>
      <c r="BL470" s="18" t="s">
        <v>276</v>
      </c>
      <c r="BM470" s="216" t="s">
        <v>1715</v>
      </c>
    </row>
    <row r="471" s="2" customFormat="1">
      <c r="A471" s="39"/>
      <c r="B471" s="40"/>
      <c r="C471" s="41"/>
      <c r="D471" s="218" t="s">
        <v>150</v>
      </c>
      <c r="E471" s="41"/>
      <c r="F471" s="219" t="s">
        <v>1716</v>
      </c>
      <c r="G471" s="41"/>
      <c r="H471" s="41"/>
      <c r="I471" s="220"/>
      <c r="J471" s="41"/>
      <c r="K471" s="41"/>
      <c r="L471" s="45"/>
      <c r="M471" s="221"/>
      <c r="N471" s="222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150</v>
      </c>
      <c r="AU471" s="18" t="s">
        <v>148</v>
      </c>
    </row>
    <row r="472" s="2" customFormat="1">
      <c r="A472" s="39"/>
      <c r="B472" s="40"/>
      <c r="C472" s="41"/>
      <c r="D472" s="223" t="s">
        <v>152</v>
      </c>
      <c r="E472" s="41"/>
      <c r="F472" s="224" t="s">
        <v>1717</v>
      </c>
      <c r="G472" s="41"/>
      <c r="H472" s="41"/>
      <c r="I472" s="220"/>
      <c r="J472" s="41"/>
      <c r="K472" s="41"/>
      <c r="L472" s="45"/>
      <c r="M472" s="221"/>
      <c r="N472" s="222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152</v>
      </c>
      <c r="AU472" s="18" t="s">
        <v>148</v>
      </c>
    </row>
    <row r="473" s="14" customFormat="1">
      <c r="A473" s="14"/>
      <c r="B473" s="236"/>
      <c r="C473" s="237"/>
      <c r="D473" s="218" t="s">
        <v>154</v>
      </c>
      <c r="E473" s="238" t="s">
        <v>19</v>
      </c>
      <c r="F473" s="239" t="s">
        <v>1718</v>
      </c>
      <c r="G473" s="237"/>
      <c r="H473" s="238" t="s">
        <v>19</v>
      </c>
      <c r="I473" s="240"/>
      <c r="J473" s="237"/>
      <c r="K473" s="237"/>
      <c r="L473" s="241"/>
      <c r="M473" s="242"/>
      <c r="N473" s="243"/>
      <c r="O473" s="243"/>
      <c r="P473" s="243"/>
      <c r="Q473" s="243"/>
      <c r="R473" s="243"/>
      <c r="S473" s="243"/>
      <c r="T473" s="24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5" t="s">
        <v>154</v>
      </c>
      <c r="AU473" s="245" t="s">
        <v>148</v>
      </c>
      <c r="AV473" s="14" t="s">
        <v>79</v>
      </c>
      <c r="AW473" s="14" t="s">
        <v>33</v>
      </c>
      <c r="AX473" s="14" t="s">
        <v>71</v>
      </c>
      <c r="AY473" s="245" t="s">
        <v>140</v>
      </c>
    </row>
    <row r="474" s="13" customFormat="1">
      <c r="A474" s="13"/>
      <c r="B474" s="225"/>
      <c r="C474" s="226"/>
      <c r="D474" s="218" t="s">
        <v>154</v>
      </c>
      <c r="E474" s="227" t="s">
        <v>19</v>
      </c>
      <c r="F474" s="228" t="s">
        <v>1719</v>
      </c>
      <c r="G474" s="226"/>
      <c r="H474" s="229">
        <v>30.399999999999999</v>
      </c>
      <c r="I474" s="230"/>
      <c r="J474" s="226"/>
      <c r="K474" s="226"/>
      <c r="L474" s="231"/>
      <c r="M474" s="232"/>
      <c r="N474" s="233"/>
      <c r="O474" s="233"/>
      <c r="P474" s="233"/>
      <c r="Q474" s="233"/>
      <c r="R474" s="233"/>
      <c r="S474" s="233"/>
      <c r="T474" s="234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5" t="s">
        <v>154</v>
      </c>
      <c r="AU474" s="235" t="s">
        <v>148</v>
      </c>
      <c r="AV474" s="13" t="s">
        <v>148</v>
      </c>
      <c r="AW474" s="13" t="s">
        <v>33</v>
      </c>
      <c r="AX474" s="13" t="s">
        <v>79</v>
      </c>
      <c r="AY474" s="235" t="s">
        <v>140</v>
      </c>
    </row>
    <row r="475" s="2" customFormat="1" ht="16.5" customHeight="1">
      <c r="A475" s="39"/>
      <c r="B475" s="40"/>
      <c r="C475" s="205" t="s">
        <v>1720</v>
      </c>
      <c r="D475" s="205" t="s">
        <v>142</v>
      </c>
      <c r="E475" s="206" t="s">
        <v>1721</v>
      </c>
      <c r="F475" s="207" t="s">
        <v>1722</v>
      </c>
      <c r="G475" s="208" t="s">
        <v>145</v>
      </c>
      <c r="H475" s="209">
        <v>112.8</v>
      </c>
      <c r="I475" s="210"/>
      <c r="J475" s="211">
        <f>ROUND(I475*H475,2)</f>
        <v>0</v>
      </c>
      <c r="K475" s="207" t="s">
        <v>146</v>
      </c>
      <c r="L475" s="45"/>
      <c r="M475" s="212" t="s">
        <v>19</v>
      </c>
      <c r="N475" s="213" t="s">
        <v>43</v>
      </c>
      <c r="O475" s="85"/>
      <c r="P475" s="214">
        <f>O475*H475</f>
        <v>0</v>
      </c>
      <c r="Q475" s="214">
        <v>0.0044999999999999997</v>
      </c>
      <c r="R475" s="214">
        <f>Q475*H475</f>
        <v>0.50759999999999994</v>
      </c>
      <c r="S475" s="214">
        <v>0</v>
      </c>
      <c r="T475" s="215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16" t="s">
        <v>276</v>
      </c>
      <c r="AT475" s="216" t="s">
        <v>142</v>
      </c>
      <c r="AU475" s="216" t="s">
        <v>148</v>
      </c>
      <c r="AY475" s="18" t="s">
        <v>140</v>
      </c>
      <c r="BE475" s="217">
        <f>IF(N475="základní",J475,0)</f>
        <v>0</v>
      </c>
      <c r="BF475" s="217">
        <f>IF(N475="snížená",J475,0)</f>
        <v>0</v>
      </c>
      <c r="BG475" s="217">
        <f>IF(N475="zákl. přenesená",J475,0)</f>
        <v>0</v>
      </c>
      <c r="BH475" s="217">
        <f>IF(N475="sníž. přenesená",J475,0)</f>
        <v>0</v>
      </c>
      <c r="BI475" s="217">
        <f>IF(N475="nulová",J475,0)</f>
        <v>0</v>
      </c>
      <c r="BJ475" s="18" t="s">
        <v>148</v>
      </c>
      <c r="BK475" s="217">
        <f>ROUND(I475*H475,2)</f>
        <v>0</v>
      </c>
      <c r="BL475" s="18" t="s">
        <v>276</v>
      </c>
      <c r="BM475" s="216" t="s">
        <v>1723</v>
      </c>
    </row>
    <row r="476" s="2" customFormat="1">
      <c r="A476" s="39"/>
      <c r="B476" s="40"/>
      <c r="C476" s="41"/>
      <c r="D476" s="218" t="s">
        <v>150</v>
      </c>
      <c r="E476" s="41"/>
      <c r="F476" s="219" t="s">
        <v>1724</v>
      </c>
      <c r="G476" s="41"/>
      <c r="H476" s="41"/>
      <c r="I476" s="220"/>
      <c r="J476" s="41"/>
      <c r="K476" s="41"/>
      <c r="L476" s="45"/>
      <c r="M476" s="221"/>
      <c r="N476" s="222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150</v>
      </c>
      <c r="AU476" s="18" t="s">
        <v>148</v>
      </c>
    </row>
    <row r="477" s="2" customFormat="1">
      <c r="A477" s="39"/>
      <c r="B477" s="40"/>
      <c r="C477" s="41"/>
      <c r="D477" s="223" t="s">
        <v>152</v>
      </c>
      <c r="E477" s="41"/>
      <c r="F477" s="224" t="s">
        <v>1725</v>
      </c>
      <c r="G477" s="41"/>
      <c r="H477" s="41"/>
      <c r="I477" s="220"/>
      <c r="J477" s="41"/>
      <c r="K477" s="41"/>
      <c r="L477" s="45"/>
      <c r="M477" s="221"/>
      <c r="N477" s="222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152</v>
      </c>
      <c r="AU477" s="18" t="s">
        <v>148</v>
      </c>
    </row>
    <row r="478" s="2" customFormat="1" ht="21.75" customHeight="1">
      <c r="A478" s="39"/>
      <c r="B478" s="40"/>
      <c r="C478" s="205" t="s">
        <v>1726</v>
      </c>
      <c r="D478" s="205" t="s">
        <v>142</v>
      </c>
      <c r="E478" s="206" t="s">
        <v>1727</v>
      </c>
      <c r="F478" s="207" t="s">
        <v>1728</v>
      </c>
      <c r="G478" s="208" t="s">
        <v>200</v>
      </c>
      <c r="H478" s="209">
        <v>62</v>
      </c>
      <c r="I478" s="210"/>
      <c r="J478" s="211">
        <f>ROUND(I478*H478,2)</f>
        <v>0</v>
      </c>
      <c r="K478" s="207" t="s">
        <v>146</v>
      </c>
      <c r="L478" s="45"/>
      <c r="M478" s="212" t="s">
        <v>19</v>
      </c>
      <c r="N478" s="213" t="s">
        <v>43</v>
      </c>
      <c r="O478" s="85"/>
      <c r="P478" s="214">
        <f>O478*H478</f>
        <v>0</v>
      </c>
      <c r="Q478" s="214">
        <v>0.00020000000000000001</v>
      </c>
      <c r="R478" s="214">
        <f>Q478*H478</f>
        <v>0.012400000000000001</v>
      </c>
      <c r="S478" s="214">
        <v>0</v>
      </c>
      <c r="T478" s="215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16" t="s">
        <v>276</v>
      </c>
      <c r="AT478" s="216" t="s">
        <v>142</v>
      </c>
      <c r="AU478" s="216" t="s">
        <v>148</v>
      </c>
      <c r="AY478" s="18" t="s">
        <v>140</v>
      </c>
      <c r="BE478" s="217">
        <f>IF(N478="základní",J478,0)</f>
        <v>0</v>
      </c>
      <c r="BF478" s="217">
        <f>IF(N478="snížená",J478,0)</f>
        <v>0</v>
      </c>
      <c r="BG478" s="217">
        <f>IF(N478="zákl. přenesená",J478,0)</f>
        <v>0</v>
      </c>
      <c r="BH478" s="217">
        <f>IF(N478="sníž. přenesená",J478,0)</f>
        <v>0</v>
      </c>
      <c r="BI478" s="217">
        <f>IF(N478="nulová",J478,0)</f>
        <v>0</v>
      </c>
      <c r="BJ478" s="18" t="s">
        <v>148</v>
      </c>
      <c r="BK478" s="217">
        <f>ROUND(I478*H478,2)</f>
        <v>0</v>
      </c>
      <c r="BL478" s="18" t="s">
        <v>276</v>
      </c>
      <c r="BM478" s="216" t="s">
        <v>1729</v>
      </c>
    </row>
    <row r="479" s="2" customFormat="1">
      <c r="A479" s="39"/>
      <c r="B479" s="40"/>
      <c r="C479" s="41"/>
      <c r="D479" s="218" t="s">
        <v>150</v>
      </c>
      <c r="E479" s="41"/>
      <c r="F479" s="219" t="s">
        <v>1730</v>
      </c>
      <c r="G479" s="41"/>
      <c r="H479" s="41"/>
      <c r="I479" s="220"/>
      <c r="J479" s="41"/>
      <c r="K479" s="41"/>
      <c r="L479" s="45"/>
      <c r="M479" s="221"/>
      <c r="N479" s="222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150</v>
      </c>
      <c r="AU479" s="18" t="s">
        <v>148</v>
      </c>
    </row>
    <row r="480" s="2" customFormat="1">
      <c r="A480" s="39"/>
      <c r="B480" s="40"/>
      <c r="C480" s="41"/>
      <c r="D480" s="223" t="s">
        <v>152</v>
      </c>
      <c r="E480" s="41"/>
      <c r="F480" s="224" t="s">
        <v>1731</v>
      </c>
      <c r="G480" s="41"/>
      <c r="H480" s="41"/>
      <c r="I480" s="220"/>
      <c r="J480" s="41"/>
      <c r="K480" s="41"/>
      <c r="L480" s="45"/>
      <c r="M480" s="221"/>
      <c r="N480" s="222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152</v>
      </c>
      <c r="AU480" s="18" t="s">
        <v>148</v>
      </c>
    </row>
    <row r="481" s="14" customFormat="1">
      <c r="A481" s="14"/>
      <c r="B481" s="236"/>
      <c r="C481" s="237"/>
      <c r="D481" s="218" t="s">
        <v>154</v>
      </c>
      <c r="E481" s="238" t="s">
        <v>19</v>
      </c>
      <c r="F481" s="239" t="s">
        <v>1358</v>
      </c>
      <c r="G481" s="237"/>
      <c r="H481" s="238" t="s">
        <v>19</v>
      </c>
      <c r="I481" s="240"/>
      <c r="J481" s="237"/>
      <c r="K481" s="237"/>
      <c r="L481" s="241"/>
      <c r="M481" s="242"/>
      <c r="N481" s="243"/>
      <c r="O481" s="243"/>
      <c r="P481" s="243"/>
      <c r="Q481" s="243"/>
      <c r="R481" s="243"/>
      <c r="S481" s="243"/>
      <c r="T481" s="24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5" t="s">
        <v>154</v>
      </c>
      <c r="AU481" s="245" t="s">
        <v>148</v>
      </c>
      <c r="AV481" s="14" t="s">
        <v>79</v>
      </c>
      <c r="AW481" s="14" t="s">
        <v>33</v>
      </c>
      <c r="AX481" s="14" t="s">
        <v>71</v>
      </c>
      <c r="AY481" s="245" t="s">
        <v>140</v>
      </c>
    </row>
    <row r="482" s="13" customFormat="1">
      <c r="A482" s="13"/>
      <c r="B482" s="225"/>
      <c r="C482" s="226"/>
      <c r="D482" s="218" t="s">
        <v>154</v>
      </c>
      <c r="E482" s="227" t="s">
        <v>19</v>
      </c>
      <c r="F482" s="228" t="s">
        <v>1595</v>
      </c>
      <c r="G482" s="226"/>
      <c r="H482" s="229">
        <v>62</v>
      </c>
      <c r="I482" s="230"/>
      <c r="J482" s="226"/>
      <c r="K482" s="226"/>
      <c r="L482" s="231"/>
      <c r="M482" s="232"/>
      <c r="N482" s="233"/>
      <c r="O482" s="233"/>
      <c r="P482" s="233"/>
      <c r="Q482" s="233"/>
      <c r="R482" s="233"/>
      <c r="S482" s="233"/>
      <c r="T482" s="23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5" t="s">
        <v>154</v>
      </c>
      <c r="AU482" s="235" t="s">
        <v>148</v>
      </c>
      <c r="AV482" s="13" t="s">
        <v>148</v>
      </c>
      <c r="AW482" s="13" t="s">
        <v>33</v>
      </c>
      <c r="AX482" s="13" t="s">
        <v>79</v>
      </c>
      <c r="AY482" s="235" t="s">
        <v>140</v>
      </c>
    </row>
    <row r="483" s="2" customFormat="1" ht="24.15" customHeight="1">
      <c r="A483" s="39"/>
      <c r="B483" s="40"/>
      <c r="C483" s="260" t="s">
        <v>1732</v>
      </c>
      <c r="D483" s="260" t="s">
        <v>527</v>
      </c>
      <c r="E483" s="261" t="s">
        <v>1733</v>
      </c>
      <c r="F483" s="262" t="s">
        <v>1734</v>
      </c>
      <c r="G483" s="263" t="s">
        <v>200</v>
      </c>
      <c r="H483" s="264">
        <v>65.099999999999994</v>
      </c>
      <c r="I483" s="265"/>
      <c r="J483" s="266">
        <f>ROUND(I483*H483,2)</f>
        <v>0</v>
      </c>
      <c r="K483" s="262" t="s">
        <v>146</v>
      </c>
      <c r="L483" s="267"/>
      <c r="M483" s="268" t="s">
        <v>19</v>
      </c>
      <c r="N483" s="269" t="s">
        <v>43</v>
      </c>
      <c r="O483" s="85"/>
      <c r="P483" s="214">
        <f>O483*H483</f>
        <v>0</v>
      </c>
      <c r="Q483" s="214">
        <v>0.00010000000000000001</v>
      </c>
      <c r="R483" s="214">
        <f>Q483*H483</f>
        <v>0.0065100000000000002</v>
      </c>
      <c r="S483" s="214">
        <v>0</v>
      </c>
      <c r="T483" s="215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16" t="s">
        <v>394</v>
      </c>
      <c r="AT483" s="216" t="s">
        <v>527</v>
      </c>
      <c r="AU483" s="216" t="s">
        <v>148</v>
      </c>
      <c r="AY483" s="18" t="s">
        <v>140</v>
      </c>
      <c r="BE483" s="217">
        <f>IF(N483="základní",J483,0)</f>
        <v>0</v>
      </c>
      <c r="BF483" s="217">
        <f>IF(N483="snížená",J483,0)</f>
        <v>0</v>
      </c>
      <c r="BG483" s="217">
        <f>IF(N483="zákl. přenesená",J483,0)</f>
        <v>0</v>
      </c>
      <c r="BH483" s="217">
        <f>IF(N483="sníž. přenesená",J483,0)</f>
        <v>0</v>
      </c>
      <c r="BI483" s="217">
        <f>IF(N483="nulová",J483,0)</f>
        <v>0</v>
      </c>
      <c r="BJ483" s="18" t="s">
        <v>148</v>
      </c>
      <c r="BK483" s="217">
        <f>ROUND(I483*H483,2)</f>
        <v>0</v>
      </c>
      <c r="BL483" s="18" t="s">
        <v>276</v>
      </c>
      <c r="BM483" s="216" t="s">
        <v>1735</v>
      </c>
    </row>
    <row r="484" s="2" customFormat="1">
      <c r="A484" s="39"/>
      <c r="B484" s="40"/>
      <c r="C484" s="41"/>
      <c r="D484" s="218" t="s">
        <v>150</v>
      </c>
      <c r="E484" s="41"/>
      <c r="F484" s="219" t="s">
        <v>1734</v>
      </c>
      <c r="G484" s="41"/>
      <c r="H484" s="41"/>
      <c r="I484" s="220"/>
      <c r="J484" s="41"/>
      <c r="K484" s="41"/>
      <c r="L484" s="45"/>
      <c r="M484" s="221"/>
      <c r="N484" s="222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150</v>
      </c>
      <c r="AU484" s="18" t="s">
        <v>148</v>
      </c>
    </row>
    <row r="485" s="2" customFormat="1">
      <c r="A485" s="39"/>
      <c r="B485" s="40"/>
      <c r="C485" s="41"/>
      <c r="D485" s="223" t="s">
        <v>152</v>
      </c>
      <c r="E485" s="41"/>
      <c r="F485" s="224" t="s">
        <v>1736</v>
      </c>
      <c r="G485" s="41"/>
      <c r="H485" s="41"/>
      <c r="I485" s="220"/>
      <c r="J485" s="41"/>
      <c r="K485" s="41"/>
      <c r="L485" s="45"/>
      <c r="M485" s="221"/>
      <c r="N485" s="222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152</v>
      </c>
      <c r="AU485" s="18" t="s">
        <v>148</v>
      </c>
    </row>
    <row r="486" s="13" customFormat="1">
      <c r="A486" s="13"/>
      <c r="B486" s="225"/>
      <c r="C486" s="226"/>
      <c r="D486" s="218" t="s">
        <v>154</v>
      </c>
      <c r="E486" s="226"/>
      <c r="F486" s="228" t="s">
        <v>1737</v>
      </c>
      <c r="G486" s="226"/>
      <c r="H486" s="229">
        <v>65.099999999999994</v>
      </c>
      <c r="I486" s="230"/>
      <c r="J486" s="226"/>
      <c r="K486" s="226"/>
      <c r="L486" s="231"/>
      <c r="M486" s="232"/>
      <c r="N486" s="233"/>
      <c r="O486" s="233"/>
      <c r="P486" s="233"/>
      <c r="Q486" s="233"/>
      <c r="R486" s="233"/>
      <c r="S486" s="233"/>
      <c r="T486" s="23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5" t="s">
        <v>154</v>
      </c>
      <c r="AU486" s="235" t="s">
        <v>148</v>
      </c>
      <c r="AV486" s="13" t="s">
        <v>148</v>
      </c>
      <c r="AW486" s="13" t="s">
        <v>4</v>
      </c>
      <c r="AX486" s="13" t="s">
        <v>79</v>
      </c>
      <c r="AY486" s="235" t="s">
        <v>140</v>
      </c>
    </row>
    <row r="487" s="2" customFormat="1" ht="33" customHeight="1">
      <c r="A487" s="39"/>
      <c r="B487" s="40"/>
      <c r="C487" s="205" t="s">
        <v>1738</v>
      </c>
      <c r="D487" s="205" t="s">
        <v>142</v>
      </c>
      <c r="E487" s="206" t="s">
        <v>1739</v>
      </c>
      <c r="F487" s="207" t="s">
        <v>1740</v>
      </c>
      <c r="G487" s="208" t="s">
        <v>145</v>
      </c>
      <c r="H487" s="209">
        <v>112.8</v>
      </c>
      <c r="I487" s="210"/>
      <c r="J487" s="211">
        <f>ROUND(I487*H487,2)</f>
        <v>0</v>
      </c>
      <c r="K487" s="207" t="s">
        <v>146</v>
      </c>
      <c r="L487" s="45"/>
      <c r="M487" s="212" t="s">
        <v>19</v>
      </c>
      <c r="N487" s="213" t="s">
        <v>43</v>
      </c>
      <c r="O487" s="85"/>
      <c r="P487" s="214">
        <f>O487*H487</f>
        <v>0</v>
      </c>
      <c r="Q487" s="214">
        <v>0.0060499999999999998</v>
      </c>
      <c r="R487" s="214">
        <f>Q487*H487</f>
        <v>0.68243999999999994</v>
      </c>
      <c r="S487" s="214">
        <v>0</v>
      </c>
      <c r="T487" s="215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16" t="s">
        <v>276</v>
      </c>
      <c r="AT487" s="216" t="s">
        <v>142</v>
      </c>
      <c r="AU487" s="216" t="s">
        <v>148</v>
      </c>
      <c r="AY487" s="18" t="s">
        <v>140</v>
      </c>
      <c r="BE487" s="217">
        <f>IF(N487="základní",J487,0)</f>
        <v>0</v>
      </c>
      <c r="BF487" s="217">
        <f>IF(N487="snížená",J487,0)</f>
        <v>0</v>
      </c>
      <c r="BG487" s="217">
        <f>IF(N487="zákl. přenesená",J487,0)</f>
        <v>0</v>
      </c>
      <c r="BH487" s="217">
        <f>IF(N487="sníž. přenesená",J487,0)</f>
        <v>0</v>
      </c>
      <c r="BI487" s="217">
        <f>IF(N487="nulová",J487,0)</f>
        <v>0</v>
      </c>
      <c r="BJ487" s="18" t="s">
        <v>148</v>
      </c>
      <c r="BK487" s="217">
        <f>ROUND(I487*H487,2)</f>
        <v>0</v>
      </c>
      <c r="BL487" s="18" t="s">
        <v>276</v>
      </c>
      <c r="BM487" s="216" t="s">
        <v>1741</v>
      </c>
    </row>
    <row r="488" s="2" customFormat="1">
      <c r="A488" s="39"/>
      <c r="B488" s="40"/>
      <c r="C488" s="41"/>
      <c r="D488" s="218" t="s">
        <v>150</v>
      </c>
      <c r="E488" s="41"/>
      <c r="F488" s="219" t="s">
        <v>1742</v>
      </c>
      <c r="G488" s="41"/>
      <c r="H488" s="41"/>
      <c r="I488" s="220"/>
      <c r="J488" s="41"/>
      <c r="K488" s="41"/>
      <c r="L488" s="45"/>
      <c r="M488" s="221"/>
      <c r="N488" s="222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150</v>
      </c>
      <c r="AU488" s="18" t="s">
        <v>148</v>
      </c>
    </row>
    <row r="489" s="2" customFormat="1">
      <c r="A489" s="39"/>
      <c r="B489" s="40"/>
      <c r="C489" s="41"/>
      <c r="D489" s="223" t="s">
        <v>152</v>
      </c>
      <c r="E489" s="41"/>
      <c r="F489" s="224" t="s">
        <v>1743</v>
      </c>
      <c r="G489" s="41"/>
      <c r="H489" s="41"/>
      <c r="I489" s="220"/>
      <c r="J489" s="41"/>
      <c r="K489" s="41"/>
      <c r="L489" s="45"/>
      <c r="M489" s="221"/>
      <c r="N489" s="222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152</v>
      </c>
      <c r="AU489" s="18" t="s">
        <v>148</v>
      </c>
    </row>
    <row r="490" s="14" customFormat="1">
      <c r="A490" s="14"/>
      <c r="B490" s="236"/>
      <c r="C490" s="237"/>
      <c r="D490" s="218" t="s">
        <v>154</v>
      </c>
      <c r="E490" s="238" t="s">
        <v>19</v>
      </c>
      <c r="F490" s="239" t="s">
        <v>1358</v>
      </c>
      <c r="G490" s="237"/>
      <c r="H490" s="238" t="s">
        <v>19</v>
      </c>
      <c r="I490" s="240"/>
      <c r="J490" s="237"/>
      <c r="K490" s="237"/>
      <c r="L490" s="241"/>
      <c r="M490" s="242"/>
      <c r="N490" s="243"/>
      <c r="O490" s="243"/>
      <c r="P490" s="243"/>
      <c r="Q490" s="243"/>
      <c r="R490" s="243"/>
      <c r="S490" s="243"/>
      <c r="T490" s="24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5" t="s">
        <v>154</v>
      </c>
      <c r="AU490" s="245" t="s">
        <v>148</v>
      </c>
      <c r="AV490" s="14" t="s">
        <v>79</v>
      </c>
      <c r="AW490" s="14" t="s">
        <v>33</v>
      </c>
      <c r="AX490" s="14" t="s">
        <v>71</v>
      </c>
      <c r="AY490" s="245" t="s">
        <v>140</v>
      </c>
    </row>
    <row r="491" s="13" customFormat="1">
      <c r="A491" s="13"/>
      <c r="B491" s="225"/>
      <c r="C491" s="226"/>
      <c r="D491" s="218" t="s">
        <v>154</v>
      </c>
      <c r="E491" s="227" t="s">
        <v>19</v>
      </c>
      <c r="F491" s="228" t="s">
        <v>1744</v>
      </c>
      <c r="G491" s="226"/>
      <c r="H491" s="229">
        <v>124</v>
      </c>
      <c r="I491" s="230"/>
      <c r="J491" s="226"/>
      <c r="K491" s="226"/>
      <c r="L491" s="231"/>
      <c r="M491" s="232"/>
      <c r="N491" s="233"/>
      <c r="O491" s="233"/>
      <c r="P491" s="233"/>
      <c r="Q491" s="233"/>
      <c r="R491" s="233"/>
      <c r="S491" s="233"/>
      <c r="T491" s="23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5" t="s">
        <v>154</v>
      </c>
      <c r="AU491" s="235" t="s">
        <v>148</v>
      </c>
      <c r="AV491" s="13" t="s">
        <v>148</v>
      </c>
      <c r="AW491" s="13" t="s">
        <v>33</v>
      </c>
      <c r="AX491" s="13" t="s">
        <v>71</v>
      </c>
      <c r="AY491" s="235" t="s">
        <v>140</v>
      </c>
    </row>
    <row r="492" s="13" customFormat="1">
      <c r="A492" s="13"/>
      <c r="B492" s="225"/>
      <c r="C492" s="226"/>
      <c r="D492" s="218" t="s">
        <v>154</v>
      </c>
      <c r="E492" s="227" t="s">
        <v>19</v>
      </c>
      <c r="F492" s="228" t="s">
        <v>1475</v>
      </c>
      <c r="G492" s="226"/>
      <c r="H492" s="229">
        <v>-11.199999999999999</v>
      </c>
      <c r="I492" s="230"/>
      <c r="J492" s="226"/>
      <c r="K492" s="226"/>
      <c r="L492" s="231"/>
      <c r="M492" s="232"/>
      <c r="N492" s="233"/>
      <c r="O492" s="233"/>
      <c r="P492" s="233"/>
      <c r="Q492" s="233"/>
      <c r="R492" s="233"/>
      <c r="S492" s="233"/>
      <c r="T492" s="23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5" t="s">
        <v>154</v>
      </c>
      <c r="AU492" s="235" t="s">
        <v>148</v>
      </c>
      <c r="AV492" s="13" t="s">
        <v>148</v>
      </c>
      <c r="AW492" s="13" t="s">
        <v>33</v>
      </c>
      <c r="AX492" s="13" t="s">
        <v>71</v>
      </c>
      <c r="AY492" s="235" t="s">
        <v>140</v>
      </c>
    </row>
    <row r="493" s="15" customFormat="1">
      <c r="A493" s="15"/>
      <c r="B493" s="246"/>
      <c r="C493" s="247"/>
      <c r="D493" s="218" t="s">
        <v>154</v>
      </c>
      <c r="E493" s="248" t="s">
        <v>19</v>
      </c>
      <c r="F493" s="249" t="s">
        <v>180</v>
      </c>
      <c r="G493" s="247"/>
      <c r="H493" s="250">
        <v>112.8</v>
      </c>
      <c r="I493" s="251"/>
      <c r="J493" s="247"/>
      <c r="K493" s="247"/>
      <c r="L493" s="252"/>
      <c r="M493" s="253"/>
      <c r="N493" s="254"/>
      <c r="O493" s="254"/>
      <c r="P493" s="254"/>
      <c r="Q493" s="254"/>
      <c r="R493" s="254"/>
      <c r="S493" s="254"/>
      <c r="T493" s="255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56" t="s">
        <v>154</v>
      </c>
      <c r="AU493" s="256" t="s">
        <v>148</v>
      </c>
      <c r="AV493" s="15" t="s">
        <v>147</v>
      </c>
      <c r="AW493" s="15" t="s">
        <v>33</v>
      </c>
      <c r="AX493" s="15" t="s">
        <v>79</v>
      </c>
      <c r="AY493" s="256" t="s">
        <v>140</v>
      </c>
    </row>
    <row r="494" s="2" customFormat="1" ht="16.5" customHeight="1">
      <c r="A494" s="39"/>
      <c r="B494" s="40"/>
      <c r="C494" s="260" t="s">
        <v>1745</v>
      </c>
      <c r="D494" s="260" t="s">
        <v>527</v>
      </c>
      <c r="E494" s="261" t="s">
        <v>1746</v>
      </c>
      <c r="F494" s="262" t="s">
        <v>1747</v>
      </c>
      <c r="G494" s="263" t="s">
        <v>145</v>
      </c>
      <c r="H494" s="264">
        <v>124.08</v>
      </c>
      <c r="I494" s="265"/>
      <c r="J494" s="266">
        <f>ROUND(I494*H494,2)</f>
        <v>0</v>
      </c>
      <c r="K494" s="262" t="s">
        <v>146</v>
      </c>
      <c r="L494" s="267"/>
      <c r="M494" s="268" t="s">
        <v>19</v>
      </c>
      <c r="N494" s="269" t="s">
        <v>43</v>
      </c>
      <c r="O494" s="85"/>
      <c r="P494" s="214">
        <f>O494*H494</f>
        <v>0</v>
      </c>
      <c r="Q494" s="214">
        <v>0.0129</v>
      </c>
      <c r="R494" s="214">
        <f>Q494*H494</f>
        <v>1.6006320000000001</v>
      </c>
      <c r="S494" s="214">
        <v>0</v>
      </c>
      <c r="T494" s="215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16" t="s">
        <v>394</v>
      </c>
      <c r="AT494" s="216" t="s">
        <v>527</v>
      </c>
      <c r="AU494" s="216" t="s">
        <v>148</v>
      </c>
      <c r="AY494" s="18" t="s">
        <v>140</v>
      </c>
      <c r="BE494" s="217">
        <f>IF(N494="základní",J494,0)</f>
        <v>0</v>
      </c>
      <c r="BF494" s="217">
        <f>IF(N494="snížená",J494,0)</f>
        <v>0</v>
      </c>
      <c r="BG494" s="217">
        <f>IF(N494="zákl. přenesená",J494,0)</f>
        <v>0</v>
      </c>
      <c r="BH494" s="217">
        <f>IF(N494="sníž. přenesená",J494,0)</f>
        <v>0</v>
      </c>
      <c r="BI494" s="217">
        <f>IF(N494="nulová",J494,0)</f>
        <v>0</v>
      </c>
      <c r="BJ494" s="18" t="s">
        <v>148</v>
      </c>
      <c r="BK494" s="217">
        <f>ROUND(I494*H494,2)</f>
        <v>0</v>
      </c>
      <c r="BL494" s="18" t="s">
        <v>276</v>
      </c>
      <c r="BM494" s="216" t="s">
        <v>1748</v>
      </c>
    </row>
    <row r="495" s="2" customFormat="1">
      <c r="A495" s="39"/>
      <c r="B495" s="40"/>
      <c r="C495" s="41"/>
      <c r="D495" s="218" t="s">
        <v>150</v>
      </c>
      <c r="E495" s="41"/>
      <c r="F495" s="219" t="s">
        <v>1747</v>
      </c>
      <c r="G495" s="41"/>
      <c r="H495" s="41"/>
      <c r="I495" s="220"/>
      <c r="J495" s="41"/>
      <c r="K495" s="41"/>
      <c r="L495" s="45"/>
      <c r="M495" s="221"/>
      <c r="N495" s="222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150</v>
      </c>
      <c r="AU495" s="18" t="s">
        <v>148</v>
      </c>
    </row>
    <row r="496" s="2" customFormat="1">
      <c r="A496" s="39"/>
      <c r="B496" s="40"/>
      <c r="C496" s="41"/>
      <c r="D496" s="223" t="s">
        <v>152</v>
      </c>
      <c r="E496" s="41"/>
      <c r="F496" s="224" t="s">
        <v>1749</v>
      </c>
      <c r="G496" s="41"/>
      <c r="H496" s="41"/>
      <c r="I496" s="220"/>
      <c r="J496" s="41"/>
      <c r="K496" s="41"/>
      <c r="L496" s="45"/>
      <c r="M496" s="221"/>
      <c r="N496" s="222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152</v>
      </c>
      <c r="AU496" s="18" t="s">
        <v>148</v>
      </c>
    </row>
    <row r="497" s="13" customFormat="1">
      <c r="A497" s="13"/>
      <c r="B497" s="225"/>
      <c r="C497" s="226"/>
      <c r="D497" s="218" t="s">
        <v>154</v>
      </c>
      <c r="E497" s="226"/>
      <c r="F497" s="228" t="s">
        <v>1750</v>
      </c>
      <c r="G497" s="226"/>
      <c r="H497" s="229">
        <v>124.08</v>
      </c>
      <c r="I497" s="230"/>
      <c r="J497" s="226"/>
      <c r="K497" s="226"/>
      <c r="L497" s="231"/>
      <c r="M497" s="232"/>
      <c r="N497" s="233"/>
      <c r="O497" s="233"/>
      <c r="P497" s="233"/>
      <c r="Q497" s="233"/>
      <c r="R497" s="233"/>
      <c r="S497" s="233"/>
      <c r="T497" s="23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5" t="s">
        <v>154</v>
      </c>
      <c r="AU497" s="235" t="s">
        <v>148</v>
      </c>
      <c r="AV497" s="13" t="s">
        <v>148</v>
      </c>
      <c r="AW497" s="13" t="s">
        <v>4</v>
      </c>
      <c r="AX497" s="13" t="s">
        <v>79</v>
      </c>
      <c r="AY497" s="235" t="s">
        <v>140</v>
      </c>
    </row>
    <row r="498" s="2" customFormat="1" ht="24.15" customHeight="1">
      <c r="A498" s="39"/>
      <c r="B498" s="40"/>
      <c r="C498" s="205" t="s">
        <v>1751</v>
      </c>
      <c r="D498" s="205" t="s">
        <v>142</v>
      </c>
      <c r="E498" s="206" t="s">
        <v>1752</v>
      </c>
      <c r="F498" s="207" t="s">
        <v>1753</v>
      </c>
      <c r="G498" s="208" t="s">
        <v>145</v>
      </c>
      <c r="H498" s="209">
        <v>112.8</v>
      </c>
      <c r="I498" s="210"/>
      <c r="J498" s="211">
        <f>ROUND(I498*H498,2)</f>
        <v>0</v>
      </c>
      <c r="K498" s="207" t="s">
        <v>146</v>
      </c>
      <c r="L498" s="45"/>
      <c r="M498" s="212" t="s">
        <v>19</v>
      </c>
      <c r="N498" s="213" t="s">
        <v>43</v>
      </c>
      <c r="O498" s="85"/>
      <c r="P498" s="214">
        <f>O498*H498</f>
        <v>0</v>
      </c>
      <c r="Q498" s="214">
        <v>5.0000000000000002E-05</v>
      </c>
      <c r="R498" s="214">
        <f>Q498*H498</f>
        <v>0.00564</v>
      </c>
      <c r="S498" s="214">
        <v>0</v>
      </c>
      <c r="T498" s="215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16" t="s">
        <v>276</v>
      </c>
      <c r="AT498" s="216" t="s">
        <v>142</v>
      </c>
      <c r="AU498" s="216" t="s">
        <v>148</v>
      </c>
      <c r="AY498" s="18" t="s">
        <v>140</v>
      </c>
      <c r="BE498" s="217">
        <f>IF(N498="základní",J498,0)</f>
        <v>0</v>
      </c>
      <c r="BF498" s="217">
        <f>IF(N498="snížená",J498,0)</f>
        <v>0</v>
      </c>
      <c r="BG498" s="217">
        <f>IF(N498="zákl. přenesená",J498,0)</f>
        <v>0</v>
      </c>
      <c r="BH498" s="217">
        <f>IF(N498="sníž. přenesená",J498,0)</f>
        <v>0</v>
      </c>
      <c r="BI498" s="217">
        <f>IF(N498="nulová",J498,0)</f>
        <v>0</v>
      </c>
      <c r="BJ498" s="18" t="s">
        <v>148</v>
      </c>
      <c r="BK498" s="217">
        <f>ROUND(I498*H498,2)</f>
        <v>0</v>
      </c>
      <c r="BL498" s="18" t="s">
        <v>276</v>
      </c>
      <c r="BM498" s="216" t="s">
        <v>1754</v>
      </c>
    </row>
    <row r="499" s="2" customFormat="1">
      <c r="A499" s="39"/>
      <c r="B499" s="40"/>
      <c r="C499" s="41"/>
      <c r="D499" s="218" t="s">
        <v>150</v>
      </c>
      <c r="E499" s="41"/>
      <c r="F499" s="219" t="s">
        <v>1755</v>
      </c>
      <c r="G499" s="41"/>
      <c r="H499" s="41"/>
      <c r="I499" s="220"/>
      <c r="J499" s="41"/>
      <c r="K499" s="41"/>
      <c r="L499" s="45"/>
      <c r="M499" s="221"/>
      <c r="N499" s="222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150</v>
      </c>
      <c r="AU499" s="18" t="s">
        <v>148</v>
      </c>
    </row>
    <row r="500" s="2" customFormat="1">
      <c r="A500" s="39"/>
      <c r="B500" s="40"/>
      <c r="C500" s="41"/>
      <c r="D500" s="223" t="s">
        <v>152</v>
      </c>
      <c r="E500" s="41"/>
      <c r="F500" s="224" t="s">
        <v>1756</v>
      </c>
      <c r="G500" s="41"/>
      <c r="H500" s="41"/>
      <c r="I500" s="220"/>
      <c r="J500" s="41"/>
      <c r="K500" s="41"/>
      <c r="L500" s="45"/>
      <c r="M500" s="221"/>
      <c r="N500" s="222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152</v>
      </c>
      <c r="AU500" s="18" t="s">
        <v>148</v>
      </c>
    </row>
    <row r="501" s="2" customFormat="1" ht="24.15" customHeight="1">
      <c r="A501" s="39"/>
      <c r="B501" s="40"/>
      <c r="C501" s="205" t="s">
        <v>1757</v>
      </c>
      <c r="D501" s="205" t="s">
        <v>142</v>
      </c>
      <c r="E501" s="206" t="s">
        <v>1758</v>
      </c>
      <c r="F501" s="207" t="s">
        <v>1759</v>
      </c>
      <c r="G501" s="208" t="s">
        <v>295</v>
      </c>
      <c r="H501" s="209">
        <v>2.895</v>
      </c>
      <c r="I501" s="210"/>
      <c r="J501" s="211">
        <f>ROUND(I501*H501,2)</f>
        <v>0</v>
      </c>
      <c r="K501" s="207" t="s">
        <v>146</v>
      </c>
      <c r="L501" s="45"/>
      <c r="M501" s="212" t="s">
        <v>19</v>
      </c>
      <c r="N501" s="213" t="s">
        <v>43</v>
      </c>
      <c r="O501" s="85"/>
      <c r="P501" s="214">
        <f>O501*H501</f>
        <v>0</v>
      </c>
      <c r="Q501" s="214">
        <v>0</v>
      </c>
      <c r="R501" s="214">
        <f>Q501*H501</f>
        <v>0</v>
      </c>
      <c r="S501" s="214">
        <v>0</v>
      </c>
      <c r="T501" s="215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16" t="s">
        <v>276</v>
      </c>
      <c r="AT501" s="216" t="s">
        <v>142</v>
      </c>
      <c r="AU501" s="216" t="s">
        <v>148</v>
      </c>
      <c r="AY501" s="18" t="s">
        <v>140</v>
      </c>
      <c r="BE501" s="217">
        <f>IF(N501="základní",J501,0)</f>
        <v>0</v>
      </c>
      <c r="BF501" s="217">
        <f>IF(N501="snížená",J501,0)</f>
        <v>0</v>
      </c>
      <c r="BG501" s="217">
        <f>IF(N501="zákl. přenesená",J501,0)</f>
        <v>0</v>
      </c>
      <c r="BH501" s="217">
        <f>IF(N501="sníž. přenesená",J501,0)</f>
        <v>0</v>
      </c>
      <c r="BI501" s="217">
        <f>IF(N501="nulová",J501,0)</f>
        <v>0</v>
      </c>
      <c r="BJ501" s="18" t="s">
        <v>148</v>
      </c>
      <c r="BK501" s="217">
        <f>ROUND(I501*H501,2)</f>
        <v>0</v>
      </c>
      <c r="BL501" s="18" t="s">
        <v>276</v>
      </c>
      <c r="BM501" s="216" t="s">
        <v>1760</v>
      </c>
    </row>
    <row r="502" s="2" customFormat="1">
      <c r="A502" s="39"/>
      <c r="B502" s="40"/>
      <c r="C502" s="41"/>
      <c r="D502" s="218" t="s">
        <v>150</v>
      </c>
      <c r="E502" s="41"/>
      <c r="F502" s="219" t="s">
        <v>1761</v>
      </c>
      <c r="G502" s="41"/>
      <c r="H502" s="41"/>
      <c r="I502" s="220"/>
      <c r="J502" s="41"/>
      <c r="K502" s="41"/>
      <c r="L502" s="45"/>
      <c r="M502" s="221"/>
      <c r="N502" s="222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150</v>
      </c>
      <c r="AU502" s="18" t="s">
        <v>148</v>
      </c>
    </row>
    <row r="503" s="2" customFormat="1">
      <c r="A503" s="39"/>
      <c r="B503" s="40"/>
      <c r="C503" s="41"/>
      <c r="D503" s="223" t="s">
        <v>152</v>
      </c>
      <c r="E503" s="41"/>
      <c r="F503" s="224" t="s">
        <v>1762</v>
      </c>
      <c r="G503" s="41"/>
      <c r="H503" s="41"/>
      <c r="I503" s="220"/>
      <c r="J503" s="41"/>
      <c r="K503" s="41"/>
      <c r="L503" s="45"/>
      <c r="M503" s="221"/>
      <c r="N503" s="222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152</v>
      </c>
      <c r="AU503" s="18" t="s">
        <v>148</v>
      </c>
    </row>
    <row r="504" s="12" customFormat="1" ht="22.8" customHeight="1">
      <c r="A504" s="12"/>
      <c r="B504" s="189"/>
      <c r="C504" s="190"/>
      <c r="D504" s="191" t="s">
        <v>70</v>
      </c>
      <c r="E504" s="203" t="s">
        <v>717</v>
      </c>
      <c r="F504" s="203" t="s">
        <v>718</v>
      </c>
      <c r="G504" s="190"/>
      <c r="H504" s="190"/>
      <c r="I504" s="193"/>
      <c r="J504" s="204">
        <f>BK504</f>
        <v>0</v>
      </c>
      <c r="K504" s="190"/>
      <c r="L504" s="195"/>
      <c r="M504" s="196"/>
      <c r="N504" s="197"/>
      <c r="O504" s="197"/>
      <c r="P504" s="198">
        <f>SUM(P505:P534)</f>
        <v>0</v>
      </c>
      <c r="Q504" s="197"/>
      <c r="R504" s="198">
        <f>SUM(R505:R534)</f>
        <v>0.61363999999999996</v>
      </c>
      <c r="S504" s="197"/>
      <c r="T504" s="199">
        <f>SUM(T505:T534)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00" t="s">
        <v>148</v>
      </c>
      <c r="AT504" s="201" t="s">
        <v>70</v>
      </c>
      <c r="AU504" s="201" t="s">
        <v>79</v>
      </c>
      <c r="AY504" s="200" t="s">
        <v>140</v>
      </c>
      <c r="BK504" s="202">
        <f>SUM(BK505:BK534)</f>
        <v>0</v>
      </c>
    </row>
    <row r="505" s="2" customFormat="1" ht="16.5" customHeight="1">
      <c r="A505" s="39"/>
      <c r="B505" s="40"/>
      <c r="C505" s="205" t="s">
        <v>1763</v>
      </c>
      <c r="D505" s="205" t="s">
        <v>142</v>
      </c>
      <c r="E505" s="206" t="s">
        <v>1764</v>
      </c>
      <c r="F505" s="207" t="s">
        <v>1765</v>
      </c>
      <c r="G505" s="208" t="s">
        <v>145</v>
      </c>
      <c r="H505" s="209">
        <v>300</v>
      </c>
      <c r="I505" s="210"/>
      <c r="J505" s="211">
        <f>ROUND(I505*H505,2)</f>
        <v>0</v>
      </c>
      <c r="K505" s="207" t="s">
        <v>146</v>
      </c>
      <c r="L505" s="45"/>
      <c r="M505" s="212" t="s">
        <v>19</v>
      </c>
      <c r="N505" s="213" t="s">
        <v>43</v>
      </c>
      <c r="O505" s="85"/>
      <c r="P505" s="214">
        <f>O505*H505</f>
        <v>0</v>
      </c>
      <c r="Q505" s="214">
        <v>0</v>
      </c>
      <c r="R505" s="214">
        <f>Q505*H505</f>
        <v>0</v>
      </c>
      <c r="S505" s="214">
        <v>0</v>
      </c>
      <c r="T505" s="215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16" t="s">
        <v>276</v>
      </c>
      <c r="AT505" s="216" t="s">
        <v>142</v>
      </c>
      <c r="AU505" s="216" t="s">
        <v>148</v>
      </c>
      <c r="AY505" s="18" t="s">
        <v>140</v>
      </c>
      <c r="BE505" s="217">
        <f>IF(N505="základní",J505,0)</f>
        <v>0</v>
      </c>
      <c r="BF505" s="217">
        <f>IF(N505="snížená",J505,0)</f>
        <v>0</v>
      </c>
      <c r="BG505" s="217">
        <f>IF(N505="zákl. přenesená",J505,0)</f>
        <v>0</v>
      </c>
      <c r="BH505" s="217">
        <f>IF(N505="sníž. přenesená",J505,0)</f>
        <v>0</v>
      </c>
      <c r="BI505" s="217">
        <f>IF(N505="nulová",J505,0)</f>
        <v>0</v>
      </c>
      <c r="BJ505" s="18" t="s">
        <v>148</v>
      </c>
      <c r="BK505" s="217">
        <f>ROUND(I505*H505,2)</f>
        <v>0</v>
      </c>
      <c r="BL505" s="18" t="s">
        <v>276</v>
      </c>
      <c r="BM505" s="216" t="s">
        <v>1766</v>
      </c>
    </row>
    <row r="506" s="2" customFormat="1">
      <c r="A506" s="39"/>
      <c r="B506" s="40"/>
      <c r="C506" s="41"/>
      <c r="D506" s="218" t="s">
        <v>150</v>
      </c>
      <c r="E506" s="41"/>
      <c r="F506" s="219" t="s">
        <v>1767</v>
      </c>
      <c r="G506" s="41"/>
      <c r="H506" s="41"/>
      <c r="I506" s="220"/>
      <c r="J506" s="41"/>
      <c r="K506" s="41"/>
      <c r="L506" s="45"/>
      <c r="M506" s="221"/>
      <c r="N506" s="222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150</v>
      </c>
      <c r="AU506" s="18" t="s">
        <v>148</v>
      </c>
    </row>
    <row r="507" s="2" customFormat="1">
      <c r="A507" s="39"/>
      <c r="B507" s="40"/>
      <c r="C507" s="41"/>
      <c r="D507" s="223" t="s">
        <v>152</v>
      </c>
      <c r="E507" s="41"/>
      <c r="F507" s="224" t="s">
        <v>1768</v>
      </c>
      <c r="G507" s="41"/>
      <c r="H507" s="41"/>
      <c r="I507" s="220"/>
      <c r="J507" s="41"/>
      <c r="K507" s="41"/>
      <c r="L507" s="45"/>
      <c r="M507" s="221"/>
      <c r="N507" s="222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152</v>
      </c>
      <c r="AU507" s="18" t="s">
        <v>148</v>
      </c>
    </row>
    <row r="508" s="14" customFormat="1">
      <c r="A508" s="14"/>
      <c r="B508" s="236"/>
      <c r="C508" s="237"/>
      <c r="D508" s="218" t="s">
        <v>154</v>
      </c>
      <c r="E508" s="238" t="s">
        <v>19</v>
      </c>
      <c r="F508" s="239" t="s">
        <v>349</v>
      </c>
      <c r="G508" s="237"/>
      <c r="H508" s="238" t="s">
        <v>19</v>
      </c>
      <c r="I508" s="240"/>
      <c r="J508" s="237"/>
      <c r="K508" s="237"/>
      <c r="L508" s="241"/>
      <c r="M508" s="242"/>
      <c r="N508" s="243"/>
      <c r="O508" s="243"/>
      <c r="P508" s="243"/>
      <c r="Q508" s="243"/>
      <c r="R508" s="243"/>
      <c r="S508" s="243"/>
      <c r="T508" s="24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5" t="s">
        <v>154</v>
      </c>
      <c r="AU508" s="245" t="s">
        <v>148</v>
      </c>
      <c r="AV508" s="14" t="s">
        <v>79</v>
      </c>
      <c r="AW508" s="14" t="s">
        <v>33</v>
      </c>
      <c r="AX508" s="14" t="s">
        <v>71</v>
      </c>
      <c r="AY508" s="245" t="s">
        <v>140</v>
      </c>
    </row>
    <row r="509" s="13" customFormat="1">
      <c r="A509" s="13"/>
      <c r="B509" s="225"/>
      <c r="C509" s="226"/>
      <c r="D509" s="218" t="s">
        <v>154</v>
      </c>
      <c r="E509" s="227" t="s">
        <v>19</v>
      </c>
      <c r="F509" s="228" t="s">
        <v>1322</v>
      </c>
      <c r="G509" s="226"/>
      <c r="H509" s="229">
        <v>300</v>
      </c>
      <c r="I509" s="230"/>
      <c r="J509" s="226"/>
      <c r="K509" s="226"/>
      <c r="L509" s="231"/>
      <c r="M509" s="232"/>
      <c r="N509" s="233"/>
      <c r="O509" s="233"/>
      <c r="P509" s="233"/>
      <c r="Q509" s="233"/>
      <c r="R509" s="233"/>
      <c r="S509" s="233"/>
      <c r="T509" s="23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5" t="s">
        <v>154</v>
      </c>
      <c r="AU509" s="235" t="s">
        <v>148</v>
      </c>
      <c r="AV509" s="13" t="s">
        <v>148</v>
      </c>
      <c r="AW509" s="13" t="s">
        <v>33</v>
      </c>
      <c r="AX509" s="13" t="s">
        <v>79</v>
      </c>
      <c r="AY509" s="235" t="s">
        <v>140</v>
      </c>
    </row>
    <row r="510" s="2" customFormat="1" ht="16.5" customHeight="1">
      <c r="A510" s="39"/>
      <c r="B510" s="40"/>
      <c r="C510" s="260" t="s">
        <v>1769</v>
      </c>
      <c r="D510" s="260" t="s">
        <v>527</v>
      </c>
      <c r="E510" s="261" t="s">
        <v>1770</v>
      </c>
      <c r="F510" s="262" t="s">
        <v>1771</v>
      </c>
      <c r="G510" s="263" t="s">
        <v>145</v>
      </c>
      <c r="H510" s="264">
        <v>345</v>
      </c>
      <c r="I510" s="265"/>
      <c r="J510" s="266">
        <f>ROUND(I510*H510,2)</f>
        <v>0</v>
      </c>
      <c r="K510" s="262" t="s">
        <v>146</v>
      </c>
      <c r="L510" s="267"/>
      <c r="M510" s="268" t="s">
        <v>19</v>
      </c>
      <c r="N510" s="269" t="s">
        <v>43</v>
      </c>
      <c r="O510" s="85"/>
      <c r="P510" s="214">
        <f>O510*H510</f>
        <v>0</v>
      </c>
      <c r="Q510" s="214">
        <v>0</v>
      </c>
      <c r="R510" s="214">
        <f>Q510*H510</f>
        <v>0</v>
      </c>
      <c r="S510" s="214">
        <v>0</v>
      </c>
      <c r="T510" s="215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16" t="s">
        <v>394</v>
      </c>
      <c r="AT510" s="216" t="s">
        <v>527</v>
      </c>
      <c r="AU510" s="216" t="s">
        <v>148</v>
      </c>
      <c r="AY510" s="18" t="s">
        <v>140</v>
      </c>
      <c r="BE510" s="217">
        <f>IF(N510="základní",J510,0)</f>
        <v>0</v>
      </c>
      <c r="BF510" s="217">
        <f>IF(N510="snížená",J510,0)</f>
        <v>0</v>
      </c>
      <c r="BG510" s="217">
        <f>IF(N510="zákl. přenesená",J510,0)</f>
        <v>0</v>
      </c>
      <c r="BH510" s="217">
        <f>IF(N510="sníž. přenesená",J510,0)</f>
        <v>0</v>
      </c>
      <c r="BI510" s="217">
        <f>IF(N510="nulová",J510,0)</f>
        <v>0</v>
      </c>
      <c r="BJ510" s="18" t="s">
        <v>148</v>
      </c>
      <c r="BK510" s="217">
        <f>ROUND(I510*H510,2)</f>
        <v>0</v>
      </c>
      <c r="BL510" s="18" t="s">
        <v>276</v>
      </c>
      <c r="BM510" s="216" t="s">
        <v>1772</v>
      </c>
    </row>
    <row r="511" s="2" customFormat="1">
      <c r="A511" s="39"/>
      <c r="B511" s="40"/>
      <c r="C511" s="41"/>
      <c r="D511" s="218" t="s">
        <v>150</v>
      </c>
      <c r="E511" s="41"/>
      <c r="F511" s="219" t="s">
        <v>1771</v>
      </c>
      <c r="G511" s="41"/>
      <c r="H511" s="41"/>
      <c r="I511" s="220"/>
      <c r="J511" s="41"/>
      <c r="K511" s="41"/>
      <c r="L511" s="45"/>
      <c r="M511" s="221"/>
      <c r="N511" s="222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150</v>
      </c>
      <c r="AU511" s="18" t="s">
        <v>148</v>
      </c>
    </row>
    <row r="512" s="2" customFormat="1">
      <c r="A512" s="39"/>
      <c r="B512" s="40"/>
      <c r="C512" s="41"/>
      <c r="D512" s="223" t="s">
        <v>152</v>
      </c>
      <c r="E512" s="41"/>
      <c r="F512" s="224" t="s">
        <v>1773</v>
      </c>
      <c r="G512" s="41"/>
      <c r="H512" s="41"/>
      <c r="I512" s="220"/>
      <c r="J512" s="41"/>
      <c r="K512" s="41"/>
      <c r="L512" s="45"/>
      <c r="M512" s="221"/>
      <c r="N512" s="222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152</v>
      </c>
      <c r="AU512" s="18" t="s">
        <v>148</v>
      </c>
    </row>
    <row r="513" s="13" customFormat="1">
      <c r="A513" s="13"/>
      <c r="B513" s="225"/>
      <c r="C513" s="226"/>
      <c r="D513" s="218" t="s">
        <v>154</v>
      </c>
      <c r="E513" s="226"/>
      <c r="F513" s="228" t="s">
        <v>1774</v>
      </c>
      <c r="G513" s="226"/>
      <c r="H513" s="229">
        <v>345</v>
      </c>
      <c r="I513" s="230"/>
      <c r="J513" s="226"/>
      <c r="K513" s="226"/>
      <c r="L513" s="231"/>
      <c r="M513" s="232"/>
      <c r="N513" s="233"/>
      <c r="O513" s="233"/>
      <c r="P513" s="233"/>
      <c r="Q513" s="233"/>
      <c r="R513" s="233"/>
      <c r="S513" s="233"/>
      <c r="T513" s="23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5" t="s">
        <v>154</v>
      </c>
      <c r="AU513" s="235" t="s">
        <v>148</v>
      </c>
      <c r="AV513" s="13" t="s">
        <v>148</v>
      </c>
      <c r="AW513" s="13" t="s">
        <v>4</v>
      </c>
      <c r="AX513" s="13" t="s">
        <v>79</v>
      </c>
      <c r="AY513" s="235" t="s">
        <v>140</v>
      </c>
    </row>
    <row r="514" s="2" customFormat="1" ht="24.15" customHeight="1">
      <c r="A514" s="39"/>
      <c r="B514" s="40"/>
      <c r="C514" s="205" t="s">
        <v>1775</v>
      </c>
      <c r="D514" s="205" t="s">
        <v>142</v>
      </c>
      <c r="E514" s="206" t="s">
        <v>720</v>
      </c>
      <c r="F514" s="207" t="s">
        <v>721</v>
      </c>
      <c r="G514" s="208" t="s">
        <v>145</v>
      </c>
      <c r="H514" s="209">
        <v>1334</v>
      </c>
      <c r="I514" s="210"/>
      <c r="J514" s="211">
        <f>ROUND(I514*H514,2)</f>
        <v>0</v>
      </c>
      <c r="K514" s="207" t="s">
        <v>146</v>
      </c>
      <c r="L514" s="45"/>
      <c r="M514" s="212" t="s">
        <v>19</v>
      </c>
      <c r="N514" s="213" t="s">
        <v>43</v>
      </c>
      <c r="O514" s="85"/>
      <c r="P514" s="214">
        <f>O514*H514</f>
        <v>0</v>
      </c>
      <c r="Q514" s="214">
        <v>0.00020000000000000001</v>
      </c>
      <c r="R514" s="214">
        <f>Q514*H514</f>
        <v>0.26680000000000004</v>
      </c>
      <c r="S514" s="214">
        <v>0</v>
      </c>
      <c r="T514" s="215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16" t="s">
        <v>276</v>
      </c>
      <c r="AT514" s="216" t="s">
        <v>142</v>
      </c>
      <c r="AU514" s="216" t="s">
        <v>148</v>
      </c>
      <c r="AY514" s="18" t="s">
        <v>140</v>
      </c>
      <c r="BE514" s="217">
        <f>IF(N514="základní",J514,0)</f>
        <v>0</v>
      </c>
      <c r="BF514" s="217">
        <f>IF(N514="snížená",J514,0)</f>
        <v>0</v>
      </c>
      <c r="BG514" s="217">
        <f>IF(N514="zákl. přenesená",J514,0)</f>
        <v>0</v>
      </c>
      <c r="BH514" s="217">
        <f>IF(N514="sníž. přenesená",J514,0)</f>
        <v>0</v>
      </c>
      <c r="BI514" s="217">
        <f>IF(N514="nulová",J514,0)</f>
        <v>0</v>
      </c>
      <c r="BJ514" s="18" t="s">
        <v>148</v>
      </c>
      <c r="BK514" s="217">
        <f>ROUND(I514*H514,2)</f>
        <v>0</v>
      </c>
      <c r="BL514" s="18" t="s">
        <v>276</v>
      </c>
      <c r="BM514" s="216" t="s">
        <v>1776</v>
      </c>
    </row>
    <row r="515" s="2" customFormat="1">
      <c r="A515" s="39"/>
      <c r="B515" s="40"/>
      <c r="C515" s="41"/>
      <c r="D515" s="218" t="s">
        <v>150</v>
      </c>
      <c r="E515" s="41"/>
      <c r="F515" s="219" t="s">
        <v>723</v>
      </c>
      <c r="G515" s="41"/>
      <c r="H515" s="41"/>
      <c r="I515" s="220"/>
      <c r="J515" s="41"/>
      <c r="K515" s="41"/>
      <c r="L515" s="45"/>
      <c r="M515" s="221"/>
      <c r="N515" s="222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150</v>
      </c>
      <c r="AU515" s="18" t="s">
        <v>148</v>
      </c>
    </row>
    <row r="516" s="2" customFormat="1">
      <c r="A516" s="39"/>
      <c r="B516" s="40"/>
      <c r="C516" s="41"/>
      <c r="D516" s="223" t="s">
        <v>152</v>
      </c>
      <c r="E516" s="41"/>
      <c r="F516" s="224" t="s">
        <v>724</v>
      </c>
      <c r="G516" s="41"/>
      <c r="H516" s="41"/>
      <c r="I516" s="220"/>
      <c r="J516" s="41"/>
      <c r="K516" s="41"/>
      <c r="L516" s="45"/>
      <c r="M516" s="221"/>
      <c r="N516" s="222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152</v>
      </c>
      <c r="AU516" s="18" t="s">
        <v>148</v>
      </c>
    </row>
    <row r="517" s="2" customFormat="1" ht="33" customHeight="1">
      <c r="A517" s="39"/>
      <c r="B517" s="40"/>
      <c r="C517" s="205" t="s">
        <v>1777</v>
      </c>
      <c r="D517" s="205" t="s">
        <v>142</v>
      </c>
      <c r="E517" s="206" t="s">
        <v>1778</v>
      </c>
      <c r="F517" s="207" t="s">
        <v>1779</v>
      </c>
      <c r="G517" s="208" t="s">
        <v>145</v>
      </c>
      <c r="H517" s="209">
        <v>1334</v>
      </c>
      <c r="I517" s="210"/>
      <c r="J517" s="211">
        <f>ROUND(I517*H517,2)</f>
        <v>0</v>
      </c>
      <c r="K517" s="207" t="s">
        <v>146</v>
      </c>
      <c r="L517" s="45"/>
      <c r="M517" s="212" t="s">
        <v>19</v>
      </c>
      <c r="N517" s="213" t="s">
        <v>43</v>
      </c>
      <c r="O517" s="85"/>
      <c r="P517" s="214">
        <f>O517*H517</f>
        <v>0</v>
      </c>
      <c r="Q517" s="214">
        <v>0.00025999999999999998</v>
      </c>
      <c r="R517" s="214">
        <f>Q517*H517</f>
        <v>0.34683999999999998</v>
      </c>
      <c r="S517" s="214">
        <v>0</v>
      </c>
      <c r="T517" s="215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16" t="s">
        <v>276</v>
      </c>
      <c r="AT517" s="216" t="s">
        <v>142</v>
      </c>
      <c r="AU517" s="216" t="s">
        <v>148</v>
      </c>
      <c r="AY517" s="18" t="s">
        <v>140</v>
      </c>
      <c r="BE517" s="217">
        <f>IF(N517="základní",J517,0)</f>
        <v>0</v>
      </c>
      <c r="BF517" s="217">
        <f>IF(N517="snížená",J517,0)</f>
        <v>0</v>
      </c>
      <c r="BG517" s="217">
        <f>IF(N517="zákl. přenesená",J517,0)</f>
        <v>0</v>
      </c>
      <c r="BH517" s="217">
        <f>IF(N517="sníž. přenesená",J517,0)</f>
        <v>0</v>
      </c>
      <c r="BI517" s="217">
        <f>IF(N517="nulová",J517,0)</f>
        <v>0</v>
      </c>
      <c r="BJ517" s="18" t="s">
        <v>148</v>
      </c>
      <c r="BK517" s="217">
        <f>ROUND(I517*H517,2)</f>
        <v>0</v>
      </c>
      <c r="BL517" s="18" t="s">
        <v>276</v>
      </c>
      <c r="BM517" s="216" t="s">
        <v>1780</v>
      </c>
    </row>
    <row r="518" s="2" customFormat="1">
      <c r="A518" s="39"/>
      <c r="B518" s="40"/>
      <c r="C518" s="41"/>
      <c r="D518" s="218" t="s">
        <v>150</v>
      </c>
      <c r="E518" s="41"/>
      <c r="F518" s="219" t="s">
        <v>1781</v>
      </c>
      <c r="G518" s="41"/>
      <c r="H518" s="41"/>
      <c r="I518" s="220"/>
      <c r="J518" s="41"/>
      <c r="K518" s="41"/>
      <c r="L518" s="45"/>
      <c r="M518" s="221"/>
      <c r="N518" s="222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150</v>
      </c>
      <c r="AU518" s="18" t="s">
        <v>148</v>
      </c>
    </row>
    <row r="519" s="2" customFormat="1">
      <c r="A519" s="39"/>
      <c r="B519" s="40"/>
      <c r="C519" s="41"/>
      <c r="D519" s="223" t="s">
        <v>152</v>
      </c>
      <c r="E519" s="41"/>
      <c r="F519" s="224" t="s">
        <v>1782</v>
      </c>
      <c r="G519" s="41"/>
      <c r="H519" s="41"/>
      <c r="I519" s="220"/>
      <c r="J519" s="41"/>
      <c r="K519" s="41"/>
      <c r="L519" s="45"/>
      <c r="M519" s="221"/>
      <c r="N519" s="222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152</v>
      </c>
      <c r="AU519" s="18" t="s">
        <v>148</v>
      </c>
    </row>
    <row r="520" s="14" customFormat="1">
      <c r="A520" s="14"/>
      <c r="B520" s="236"/>
      <c r="C520" s="237"/>
      <c r="D520" s="218" t="s">
        <v>154</v>
      </c>
      <c r="E520" s="238" t="s">
        <v>19</v>
      </c>
      <c r="F520" s="239" t="s">
        <v>1783</v>
      </c>
      <c r="G520" s="237"/>
      <c r="H520" s="238" t="s">
        <v>19</v>
      </c>
      <c r="I520" s="240"/>
      <c r="J520" s="237"/>
      <c r="K520" s="237"/>
      <c r="L520" s="241"/>
      <c r="M520" s="242"/>
      <c r="N520" s="243"/>
      <c r="O520" s="243"/>
      <c r="P520" s="243"/>
      <c r="Q520" s="243"/>
      <c r="R520" s="243"/>
      <c r="S520" s="243"/>
      <c r="T520" s="24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5" t="s">
        <v>154</v>
      </c>
      <c r="AU520" s="245" t="s">
        <v>148</v>
      </c>
      <c r="AV520" s="14" t="s">
        <v>79</v>
      </c>
      <c r="AW520" s="14" t="s">
        <v>33</v>
      </c>
      <c r="AX520" s="14" t="s">
        <v>71</v>
      </c>
      <c r="AY520" s="245" t="s">
        <v>140</v>
      </c>
    </row>
    <row r="521" s="13" customFormat="1">
      <c r="A521" s="13"/>
      <c r="B521" s="225"/>
      <c r="C521" s="226"/>
      <c r="D521" s="218" t="s">
        <v>154</v>
      </c>
      <c r="E521" s="227" t="s">
        <v>19</v>
      </c>
      <c r="F521" s="228" t="s">
        <v>1322</v>
      </c>
      <c r="G521" s="226"/>
      <c r="H521" s="229">
        <v>300</v>
      </c>
      <c r="I521" s="230"/>
      <c r="J521" s="226"/>
      <c r="K521" s="226"/>
      <c r="L521" s="231"/>
      <c r="M521" s="232"/>
      <c r="N521" s="233"/>
      <c r="O521" s="233"/>
      <c r="P521" s="233"/>
      <c r="Q521" s="233"/>
      <c r="R521" s="233"/>
      <c r="S521" s="233"/>
      <c r="T521" s="23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5" t="s">
        <v>154</v>
      </c>
      <c r="AU521" s="235" t="s">
        <v>148</v>
      </c>
      <c r="AV521" s="13" t="s">
        <v>148</v>
      </c>
      <c r="AW521" s="13" t="s">
        <v>33</v>
      </c>
      <c r="AX521" s="13" t="s">
        <v>71</v>
      </c>
      <c r="AY521" s="235" t="s">
        <v>140</v>
      </c>
    </row>
    <row r="522" s="14" customFormat="1">
      <c r="A522" s="14"/>
      <c r="B522" s="236"/>
      <c r="C522" s="237"/>
      <c r="D522" s="218" t="s">
        <v>154</v>
      </c>
      <c r="E522" s="238" t="s">
        <v>19</v>
      </c>
      <c r="F522" s="239" t="s">
        <v>1784</v>
      </c>
      <c r="G522" s="237"/>
      <c r="H522" s="238" t="s">
        <v>19</v>
      </c>
      <c r="I522" s="240"/>
      <c r="J522" s="237"/>
      <c r="K522" s="237"/>
      <c r="L522" s="241"/>
      <c r="M522" s="242"/>
      <c r="N522" s="243"/>
      <c r="O522" s="243"/>
      <c r="P522" s="243"/>
      <c r="Q522" s="243"/>
      <c r="R522" s="243"/>
      <c r="S522" s="243"/>
      <c r="T522" s="24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5" t="s">
        <v>154</v>
      </c>
      <c r="AU522" s="245" t="s">
        <v>148</v>
      </c>
      <c r="AV522" s="14" t="s">
        <v>79</v>
      </c>
      <c r="AW522" s="14" t="s">
        <v>33</v>
      </c>
      <c r="AX522" s="14" t="s">
        <v>71</v>
      </c>
      <c r="AY522" s="245" t="s">
        <v>140</v>
      </c>
    </row>
    <row r="523" s="13" customFormat="1">
      <c r="A523" s="13"/>
      <c r="B523" s="225"/>
      <c r="C523" s="226"/>
      <c r="D523" s="218" t="s">
        <v>154</v>
      </c>
      <c r="E523" s="227" t="s">
        <v>19</v>
      </c>
      <c r="F523" s="228" t="s">
        <v>1338</v>
      </c>
      <c r="G523" s="226"/>
      <c r="H523" s="229">
        <v>288.36000000000001</v>
      </c>
      <c r="I523" s="230"/>
      <c r="J523" s="226"/>
      <c r="K523" s="226"/>
      <c r="L523" s="231"/>
      <c r="M523" s="232"/>
      <c r="N523" s="233"/>
      <c r="O523" s="233"/>
      <c r="P523" s="233"/>
      <c r="Q523" s="233"/>
      <c r="R523" s="233"/>
      <c r="S523" s="233"/>
      <c r="T523" s="23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5" t="s">
        <v>154</v>
      </c>
      <c r="AU523" s="235" t="s">
        <v>148</v>
      </c>
      <c r="AV523" s="13" t="s">
        <v>148</v>
      </c>
      <c r="AW523" s="13" t="s">
        <v>33</v>
      </c>
      <c r="AX523" s="13" t="s">
        <v>71</v>
      </c>
      <c r="AY523" s="235" t="s">
        <v>140</v>
      </c>
    </row>
    <row r="524" s="13" customFormat="1">
      <c r="A524" s="13"/>
      <c r="B524" s="225"/>
      <c r="C524" s="226"/>
      <c r="D524" s="218" t="s">
        <v>154</v>
      </c>
      <c r="E524" s="227" t="s">
        <v>19</v>
      </c>
      <c r="F524" s="228" t="s">
        <v>1339</v>
      </c>
      <c r="G524" s="226"/>
      <c r="H524" s="229">
        <v>284.04000000000002</v>
      </c>
      <c r="I524" s="230"/>
      <c r="J524" s="226"/>
      <c r="K524" s="226"/>
      <c r="L524" s="231"/>
      <c r="M524" s="232"/>
      <c r="N524" s="233"/>
      <c r="O524" s="233"/>
      <c r="P524" s="233"/>
      <c r="Q524" s="233"/>
      <c r="R524" s="233"/>
      <c r="S524" s="233"/>
      <c r="T524" s="23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5" t="s">
        <v>154</v>
      </c>
      <c r="AU524" s="235" t="s">
        <v>148</v>
      </c>
      <c r="AV524" s="13" t="s">
        <v>148</v>
      </c>
      <c r="AW524" s="13" t="s">
        <v>33</v>
      </c>
      <c r="AX524" s="13" t="s">
        <v>71</v>
      </c>
      <c r="AY524" s="235" t="s">
        <v>140</v>
      </c>
    </row>
    <row r="525" s="14" customFormat="1">
      <c r="A525" s="14"/>
      <c r="B525" s="236"/>
      <c r="C525" s="237"/>
      <c r="D525" s="218" t="s">
        <v>154</v>
      </c>
      <c r="E525" s="238" t="s">
        <v>19</v>
      </c>
      <c r="F525" s="239" t="s">
        <v>1785</v>
      </c>
      <c r="G525" s="237"/>
      <c r="H525" s="238" t="s">
        <v>19</v>
      </c>
      <c r="I525" s="240"/>
      <c r="J525" s="237"/>
      <c r="K525" s="237"/>
      <c r="L525" s="241"/>
      <c r="M525" s="242"/>
      <c r="N525" s="243"/>
      <c r="O525" s="243"/>
      <c r="P525" s="243"/>
      <c r="Q525" s="243"/>
      <c r="R525" s="243"/>
      <c r="S525" s="243"/>
      <c r="T525" s="24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5" t="s">
        <v>154</v>
      </c>
      <c r="AU525" s="245" t="s">
        <v>148</v>
      </c>
      <c r="AV525" s="14" t="s">
        <v>79</v>
      </c>
      <c r="AW525" s="14" t="s">
        <v>33</v>
      </c>
      <c r="AX525" s="14" t="s">
        <v>71</v>
      </c>
      <c r="AY525" s="245" t="s">
        <v>140</v>
      </c>
    </row>
    <row r="526" s="13" customFormat="1">
      <c r="A526" s="13"/>
      <c r="B526" s="225"/>
      <c r="C526" s="226"/>
      <c r="D526" s="218" t="s">
        <v>154</v>
      </c>
      <c r="E526" s="227" t="s">
        <v>19</v>
      </c>
      <c r="F526" s="228" t="s">
        <v>1786</v>
      </c>
      <c r="G526" s="226"/>
      <c r="H526" s="229">
        <v>259.83999999999997</v>
      </c>
      <c r="I526" s="230"/>
      <c r="J526" s="226"/>
      <c r="K526" s="226"/>
      <c r="L526" s="231"/>
      <c r="M526" s="232"/>
      <c r="N526" s="233"/>
      <c r="O526" s="233"/>
      <c r="P526" s="233"/>
      <c r="Q526" s="233"/>
      <c r="R526" s="233"/>
      <c r="S526" s="233"/>
      <c r="T526" s="23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5" t="s">
        <v>154</v>
      </c>
      <c r="AU526" s="235" t="s">
        <v>148</v>
      </c>
      <c r="AV526" s="13" t="s">
        <v>148</v>
      </c>
      <c r="AW526" s="13" t="s">
        <v>33</v>
      </c>
      <c r="AX526" s="13" t="s">
        <v>71</v>
      </c>
      <c r="AY526" s="235" t="s">
        <v>140</v>
      </c>
    </row>
    <row r="527" s="13" customFormat="1">
      <c r="A527" s="13"/>
      <c r="B527" s="225"/>
      <c r="C527" s="226"/>
      <c r="D527" s="218" t="s">
        <v>154</v>
      </c>
      <c r="E527" s="227" t="s">
        <v>19</v>
      </c>
      <c r="F527" s="228" t="s">
        <v>1787</v>
      </c>
      <c r="G527" s="226"/>
      <c r="H527" s="229">
        <v>-38.399999999999999</v>
      </c>
      <c r="I527" s="230"/>
      <c r="J527" s="226"/>
      <c r="K527" s="226"/>
      <c r="L527" s="231"/>
      <c r="M527" s="232"/>
      <c r="N527" s="233"/>
      <c r="O527" s="233"/>
      <c r="P527" s="233"/>
      <c r="Q527" s="233"/>
      <c r="R527" s="233"/>
      <c r="S527" s="233"/>
      <c r="T527" s="23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5" t="s">
        <v>154</v>
      </c>
      <c r="AU527" s="235" t="s">
        <v>148</v>
      </c>
      <c r="AV527" s="13" t="s">
        <v>148</v>
      </c>
      <c r="AW527" s="13" t="s">
        <v>33</v>
      </c>
      <c r="AX527" s="13" t="s">
        <v>71</v>
      </c>
      <c r="AY527" s="235" t="s">
        <v>140</v>
      </c>
    </row>
    <row r="528" s="14" customFormat="1">
      <c r="A528" s="14"/>
      <c r="B528" s="236"/>
      <c r="C528" s="237"/>
      <c r="D528" s="218" t="s">
        <v>154</v>
      </c>
      <c r="E528" s="238" t="s">
        <v>19</v>
      </c>
      <c r="F528" s="239" t="s">
        <v>1358</v>
      </c>
      <c r="G528" s="237"/>
      <c r="H528" s="238" t="s">
        <v>19</v>
      </c>
      <c r="I528" s="240"/>
      <c r="J528" s="237"/>
      <c r="K528" s="237"/>
      <c r="L528" s="241"/>
      <c r="M528" s="242"/>
      <c r="N528" s="243"/>
      <c r="O528" s="243"/>
      <c r="P528" s="243"/>
      <c r="Q528" s="243"/>
      <c r="R528" s="243"/>
      <c r="S528" s="243"/>
      <c r="T528" s="24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5" t="s">
        <v>154</v>
      </c>
      <c r="AU528" s="245" t="s">
        <v>148</v>
      </c>
      <c r="AV528" s="14" t="s">
        <v>79</v>
      </c>
      <c r="AW528" s="14" t="s">
        <v>33</v>
      </c>
      <c r="AX528" s="14" t="s">
        <v>71</v>
      </c>
      <c r="AY528" s="245" t="s">
        <v>140</v>
      </c>
    </row>
    <row r="529" s="13" customFormat="1">
      <c r="A529" s="13"/>
      <c r="B529" s="225"/>
      <c r="C529" s="226"/>
      <c r="D529" s="218" t="s">
        <v>154</v>
      </c>
      <c r="E529" s="227" t="s">
        <v>19</v>
      </c>
      <c r="F529" s="228" t="s">
        <v>1788</v>
      </c>
      <c r="G529" s="226"/>
      <c r="H529" s="229">
        <v>169.36000000000001</v>
      </c>
      <c r="I529" s="230"/>
      <c r="J529" s="226"/>
      <c r="K529" s="226"/>
      <c r="L529" s="231"/>
      <c r="M529" s="232"/>
      <c r="N529" s="233"/>
      <c r="O529" s="233"/>
      <c r="P529" s="233"/>
      <c r="Q529" s="233"/>
      <c r="R529" s="233"/>
      <c r="S529" s="233"/>
      <c r="T529" s="23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5" t="s">
        <v>154</v>
      </c>
      <c r="AU529" s="235" t="s">
        <v>148</v>
      </c>
      <c r="AV529" s="13" t="s">
        <v>148</v>
      </c>
      <c r="AW529" s="13" t="s">
        <v>33</v>
      </c>
      <c r="AX529" s="13" t="s">
        <v>71</v>
      </c>
      <c r="AY529" s="235" t="s">
        <v>140</v>
      </c>
    </row>
    <row r="530" s="13" customFormat="1">
      <c r="A530" s="13"/>
      <c r="B530" s="225"/>
      <c r="C530" s="226"/>
      <c r="D530" s="218" t="s">
        <v>154</v>
      </c>
      <c r="E530" s="227" t="s">
        <v>19</v>
      </c>
      <c r="F530" s="228" t="s">
        <v>1789</v>
      </c>
      <c r="G530" s="226"/>
      <c r="H530" s="229">
        <v>-22.399999999999999</v>
      </c>
      <c r="I530" s="230"/>
      <c r="J530" s="226"/>
      <c r="K530" s="226"/>
      <c r="L530" s="231"/>
      <c r="M530" s="232"/>
      <c r="N530" s="233"/>
      <c r="O530" s="233"/>
      <c r="P530" s="233"/>
      <c r="Q530" s="233"/>
      <c r="R530" s="233"/>
      <c r="S530" s="233"/>
      <c r="T530" s="23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5" t="s">
        <v>154</v>
      </c>
      <c r="AU530" s="235" t="s">
        <v>148</v>
      </c>
      <c r="AV530" s="13" t="s">
        <v>148</v>
      </c>
      <c r="AW530" s="13" t="s">
        <v>33</v>
      </c>
      <c r="AX530" s="13" t="s">
        <v>71</v>
      </c>
      <c r="AY530" s="235" t="s">
        <v>140</v>
      </c>
    </row>
    <row r="531" s="14" customFormat="1">
      <c r="A531" s="14"/>
      <c r="B531" s="236"/>
      <c r="C531" s="237"/>
      <c r="D531" s="218" t="s">
        <v>154</v>
      </c>
      <c r="E531" s="238" t="s">
        <v>19</v>
      </c>
      <c r="F531" s="239" t="s">
        <v>1481</v>
      </c>
      <c r="G531" s="237"/>
      <c r="H531" s="238" t="s">
        <v>19</v>
      </c>
      <c r="I531" s="240"/>
      <c r="J531" s="237"/>
      <c r="K531" s="237"/>
      <c r="L531" s="241"/>
      <c r="M531" s="242"/>
      <c r="N531" s="243"/>
      <c r="O531" s="243"/>
      <c r="P531" s="243"/>
      <c r="Q531" s="243"/>
      <c r="R531" s="243"/>
      <c r="S531" s="243"/>
      <c r="T531" s="24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5" t="s">
        <v>154</v>
      </c>
      <c r="AU531" s="245" t="s">
        <v>148</v>
      </c>
      <c r="AV531" s="14" t="s">
        <v>79</v>
      </c>
      <c r="AW531" s="14" t="s">
        <v>33</v>
      </c>
      <c r="AX531" s="14" t="s">
        <v>71</v>
      </c>
      <c r="AY531" s="245" t="s">
        <v>140</v>
      </c>
    </row>
    <row r="532" s="13" customFormat="1">
      <c r="A532" s="13"/>
      <c r="B532" s="225"/>
      <c r="C532" s="226"/>
      <c r="D532" s="218" t="s">
        <v>154</v>
      </c>
      <c r="E532" s="227" t="s">
        <v>19</v>
      </c>
      <c r="F532" s="228" t="s">
        <v>1790</v>
      </c>
      <c r="G532" s="226"/>
      <c r="H532" s="229">
        <v>104.40000000000001</v>
      </c>
      <c r="I532" s="230"/>
      <c r="J532" s="226"/>
      <c r="K532" s="226"/>
      <c r="L532" s="231"/>
      <c r="M532" s="232"/>
      <c r="N532" s="233"/>
      <c r="O532" s="233"/>
      <c r="P532" s="233"/>
      <c r="Q532" s="233"/>
      <c r="R532" s="233"/>
      <c r="S532" s="233"/>
      <c r="T532" s="23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5" t="s">
        <v>154</v>
      </c>
      <c r="AU532" s="235" t="s">
        <v>148</v>
      </c>
      <c r="AV532" s="13" t="s">
        <v>148</v>
      </c>
      <c r="AW532" s="13" t="s">
        <v>33</v>
      </c>
      <c r="AX532" s="13" t="s">
        <v>71</v>
      </c>
      <c r="AY532" s="235" t="s">
        <v>140</v>
      </c>
    </row>
    <row r="533" s="13" customFormat="1">
      <c r="A533" s="13"/>
      <c r="B533" s="225"/>
      <c r="C533" s="226"/>
      <c r="D533" s="218" t="s">
        <v>154</v>
      </c>
      <c r="E533" s="227" t="s">
        <v>19</v>
      </c>
      <c r="F533" s="228" t="s">
        <v>1791</v>
      </c>
      <c r="G533" s="226"/>
      <c r="H533" s="229">
        <v>-11.199999999999999</v>
      </c>
      <c r="I533" s="230"/>
      <c r="J533" s="226"/>
      <c r="K533" s="226"/>
      <c r="L533" s="231"/>
      <c r="M533" s="232"/>
      <c r="N533" s="233"/>
      <c r="O533" s="233"/>
      <c r="P533" s="233"/>
      <c r="Q533" s="233"/>
      <c r="R533" s="233"/>
      <c r="S533" s="233"/>
      <c r="T533" s="23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5" t="s">
        <v>154</v>
      </c>
      <c r="AU533" s="235" t="s">
        <v>148</v>
      </c>
      <c r="AV533" s="13" t="s">
        <v>148</v>
      </c>
      <c r="AW533" s="13" t="s">
        <v>33</v>
      </c>
      <c r="AX533" s="13" t="s">
        <v>71</v>
      </c>
      <c r="AY533" s="235" t="s">
        <v>140</v>
      </c>
    </row>
    <row r="534" s="15" customFormat="1">
      <c r="A534" s="15"/>
      <c r="B534" s="246"/>
      <c r="C534" s="247"/>
      <c r="D534" s="218" t="s">
        <v>154</v>
      </c>
      <c r="E534" s="248" t="s">
        <v>19</v>
      </c>
      <c r="F534" s="249" t="s">
        <v>180</v>
      </c>
      <c r="G534" s="247"/>
      <c r="H534" s="250">
        <v>1333.9999999999998</v>
      </c>
      <c r="I534" s="251"/>
      <c r="J534" s="247"/>
      <c r="K534" s="247"/>
      <c r="L534" s="252"/>
      <c r="M534" s="276"/>
      <c r="N534" s="277"/>
      <c r="O534" s="277"/>
      <c r="P534" s="277"/>
      <c r="Q534" s="277"/>
      <c r="R534" s="277"/>
      <c r="S534" s="277"/>
      <c r="T534" s="278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56" t="s">
        <v>154</v>
      </c>
      <c r="AU534" s="256" t="s">
        <v>148</v>
      </c>
      <c r="AV534" s="15" t="s">
        <v>147</v>
      </c>
      <c r="AW534" s="15" t="s">
        <v>33</v>
      </c>
      <c r="AX534" s="15" t="s">
        <v>79</v>
      </c>
      <c r="AY534" s="256" t="s">
        <v>140</v>
      </c>
    </row>
    <row r="535" s="2" customFormat="1" ht="6.96" customHeight="1">
      <c r="A535" s="39"/>
      <c r="B535" s="60"/>
      <c r="C535" s="61"/>
      <c r="D535" s="61"/>
      <c r="E535" s="61"/>
      <c r="F535" s="61"/>
      <c r="G535" s="61"/>
      <c r="H535" s="61"/>
      <c r="I535" s="61"/>
      <c r="J535" s="61"/>
      <c r="K535" s="61"/>
      <c r="L535" s="45"/>
      <c r="M535" s="39"/>
      <c r="O535" s="39"/>
      <c r="P535" s="39"/>
      <c r="Q535" s="39"/>
      <c r="R535" s="39"/>
      <c r="S535" s="39"/>
      <c r="T535" s="39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</row>
  </sheetData>
  <sheetProtection sheet="1" autoFilter="0" formatColumns="0" formatRows="0" objects="1" scenarios="1" spinCount="100000" saltValue="saTTb56RIbNOwwJG8F3rnDW7tBYVP9UJjbLx20rGpX/7uY3A9EoueUWLkSpsHKRCmpRU++VfLA5+HeazMeEDUw==" hashValue="HZfTO3MvfUiNl4RhiTI3Kf/J4GiAc5PQeuTL6PTznz1ivKL8Qa+BuNpPosHR0y+BKiQ6pTdDrwxC6bQrZdhYpA==" algorithmName="SHA-512" password="CC35"/>
  <autoFilter ref="C93:K534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9" r:id="rId1" display="https://podminky.urs.cz/item/CS_URS_2021_02/310239211"/>
    <hyperlink ref="F104" r:id="rId2" display="https://podminky.urs.cz/item/CS_URS_2021_02/346244354"/>
    <hyperlink ref="F108" r:id="rId3" display="https://podminky.urs.cz/item/CS_URS_2021_02/317944321"/>
    <hyperlink ref="F114" r:id="rId4" display="https://podminky.urs.cz/item/CS_URS_2021_02/346244381"/>
    <hyperlink ref="F121" r:id="rId5" display="https://podminky.urs.cz/item/CS_URS_2021_02/611142001"/>
    <hyperlink ref="F126" r:id="rId6" display="https://podminky.urs.cz/item/CS_URS_2021_02/611311111"/>
    <hyperlink ref="F129" r:id="rId7" display="https://podminky.urs.cz/item/CS_URS_2021_02/611311131"/>
    <hyperlink ref="F134" r:id="rId8" display="https://podminky.urs.cz/item/CS_URS_2021_02/612311141"/>
    <hyperlink ref="F141" r:id="rId9" display="https://podminky.urs.cz/item/CS_URS_2021_02/612135101"/>
    <hyperlink ref="F146" r:id="rId10" display="https://podminky.urs.cz/item/CS_URS_2021_02/612325225"/>
    <hyperlink ref="F151" r:id="rId11" display="https://podminky.urs.cz/item/CS_URS_2021_02/631311114"/>
    <hyperlink ref="F156" r:id="rId12" display="https://podminky.urs.cz/item/CS_URS_2021_02/631319011"/>
    <hyperlink ref="F159" r:id="rId13" display="https://podminky.urs.cz/item/CS_URS_2021_02/631319195"/>
    <hyperlink ref="F162" r:id="rId14" display="https://podminky.urs.cz/item/CS_URS_2021_02/631362021"/>
    <hyperlink ref="F168" r:id="rId15" display="https://podminky.urs.cz/item/CS_URS_2021_02/949101111"/>
    <hyperlink ref="F171" r:id="rId16" display="https://podminky.urs.cz/item/CS_URS_2021_02/952901111"/>
    <hyperlink ref="F176" r:id="rId17" display="https://podminky.urs.cz/item/CS_URS_2021_02/953845113"/>
    <hyperlink ref="F179" r:id="rId18" display="https://podminky.urs.cz/item/CS_URS_2021_02/953845123"/>
    <hyperlink ref="F187" r:id="rId19" display="https://podminky.urs.cz/item/CS_URS_2021_02/962031136"/>
    <hyperlink ref="F194" r:id="rId20" display="https://podminky.urs.cz/item/CS_URS_2021_02/965081223"/>
    <hyperlink ref="F199" r:id="rId21" display="https://podminky.urs.cz/item/CS_URS_2021_02/965082923"/>
    <hyperlink ref="F204" r:id="rId22" display="https://podminky.urs.cz/item/CS_URS_2021_02/968062455"/>
    <hyperlink ref="F209" r:id="rId23" display="https://podminky.urs.cz/item/CS_URS_2021_02/971033651"/>
    <hyperlink ref="F214" r:id="rId24" display="https://podminky.urs.cz/item/CS_URS_2021_02/974031133"/>
    <hyperlink ref="F219" r:id="rId25" display="https://podminky.urs.cz/item/CS_URS_2021_02/977331111"/>
    <hyperlink ref="F227" r:id="rId26" display="https://podminky.urs.cz/item/CS_URS_2021_02/978012191"/>
    <hyperlink ref="F232" r:id="rId27" display="https://podminky.urs.cz/item/CS_URS_2021_02/978013191"/>
    <hyperlink ref="F239" r:id="rId28" display="https://podminky.urs.cz/item/CS_URS_2021_02/978059541"/>
    <hyperlink ref="F248" r:id="rId29" display="https://podminky.urs.cz/item/CS_URS_2021_02/997013152"/>
    <hyperlink ref="F251" r:id="rId30" display="https://podminky.urs.cz/item/CS_URS_2021_02/997013501"/>
    <hyperlink ref="F254" r:id="rId31" display="https://podminky.urs.cz/item/CS_URS_2021_02/997013509"/>
    <hyperlink ref="F258" r:id="rId32" display="https://podminky.urs.cz/item/CS_URS_2021_02/997013631"/>
    <hyperlink ref="F261" r:id="rId33" display="https://podminky.urs.cz/item/CS_URS_2021_02/997221131"/>
    <hyperlink ref="F265" r:id="rId34" display="https://podminky.urs.cz/item/CS_URS_2021_02/998018001"/>
    <hyperlink ref="F270" r:id="rId35" display="https://podminky.urs.cz/item/CS_URS_2021_02/762511286"/>
    <hyperlink ref="F275" r:id="rId36" display="https://podminky.urs.cz/item/CS_URS_2021_02/762522811"/>
    <hyperlink ref="F280" r:id="rId37" display="https://podminky.urs.cz/item/CS_URS_2021_02/998762102"/>
    <hyperlink ref="F284" r:id="rId38" display="https://podminky.urs.cz/item/CS_URS_2021_02/763111314"/>
    <hyperlink ref="F290" r:id="rId39" display="https://podminky.urs.cz/item/CS_URS_2021_02/763111333"/>
    <hyperlink ref="F297" r:id="rId40" display="https://podminky.urs.cz/item/CS_URS_2021_02/763111361"/>
    <hyperlink ref="F304" r:id="rId41" display="https://podminky.urs.cz/item/CS_URS_2021_02/763111712"/>
    <hyperlink ref="F313" r:id="rId42" display="https://podminky.urs.cz/item/CS_URS_2021_02/763111717"/>
    <hyperlink ref="F320" r:id="rId43" display="https://podminky.urs.cz/item/CS_URS_2021_02/763164511"/>
    <hyperlink ref="F325" r:id="rId44" display="https://podminky.urs.cz/item/CS_URS_2021_02/763181411"/>
    <hyperlink ref="F329" r:id="rId45" display="https://podminky.urs.cz/item/CS_URS_2021_02/998763301"/>
    <hyperlink ref="F333" r:id="rId46" display="https://podminky.urs.cz/item/CS_URS_2021_02/766660022"/>
    <hyperlink ref="F338" r:id="rId47" display="https://podminky.urs.cz/item/CS_URS_2021_02/61165340"/>
    <hyperlink ref="F341" r:id="rId48" display="https://podminky.urs.cz/item/CS_URS_2021_02/766660171"/>
    <hyperlink ref="F346" r:id="rId49" display="https://podminky.urs.cz/item/CS_URS_2021_02/61162073"/>
    <hyperlink ref="F351" r:id="rId50" display="https://podminky.urs.cz/item/CS_URS_2021_02/61162074"/>
    <hyperlink ref="F356" r:id="rId51" display="https://podminky.urs.cz/item/CS_URS_2021_02/766660729"/>
    <hyperlink ref="F359" r:id="rId52" display="https://podminky.urs.cz/item/CS_URS_2021_02/54914624"/>
    <hyperlink ref="F362" r:id="rId53" display="https://podminky.urs.cz/item/CS_URS_2021_02/766660731"/>
    <hyperlink ref="F365" r:id="rId54" display="https://podminky.urs.cz/item/CS_URS_2021_02/54924010"/>
    <hyperlink ref="F368" r:id="rId55" display="https://podminky.urs.cz/item/CS_URS_2021_02/766682111"/>
    <hyperlink ref="F371" r:id="rId56" display="https://podminky.urs.cz/item/CS_URS_2021_02/61182307"/>
    <hyperlink ref="F374" r:id="rId57" display="https://podminky.urs.cz/item/CS_URS_2021_02/766812840"/>
    <hyperlink ref="F379" r:id="rId58" display="https://podminky.urs.cz/item/CS_URS_2021_02/998766202"/>
    <hyperlink ref="F383" r:id="rId59" display="https://podminky.urs.cz/item/CS_URS_2021_02/771111011"/>
    <hyperlink ref="F386" r:id="rId60" display="https://podminky.urs.cz/item/CS_URS_2021_02/771121011"/>
    <hyperlink ref="F389" r:id="rId61" display="https://podminky.urs.cz/item/CS_URS_2021_02/771151012"/>
    <hyperlink ref="F394" r:id="rId62" display="https://podminky.urs.cz/item/CS_URS_2021_02/771161012"/>
    <hyperlink ref="F399" r:id="rId63" display="https://podminky.urs.cz/item/CS_URS_2021_02/24551523"/>
    <hyperlink ref="F403" r:id="rId64" display="https://podminky.urs.cz/item/CS_URS_2021_02/771574224"/>
    <hyperlink ref="F408" r:id="rId65" display="https://podminky.urs.cz/item/CS_URS_2021_02/59761003"/>
    <hyperlink ref="F412" r:id="rId66" display="https://podminky.urs.cz/item/CS_URS_2021_02/771577111"/>
    <hyperlink ref="F415" r:id="rId67" display="https://podminky.urs.cz/item/CS_URS_2021_02/771577112"/>
    <hyperlink ref="F418" r:id="rId68" display="https://podminky.urs.cz/item/CS_URS_2021_02/771577114"/>
    <hyperlink ref="F421" r:id="rId69" display="https://podminky.urs.cz/item/CS_URS_2021_02/771591112"/>
    <hyperlink ref="F424" r:id="rId70" display="https://podminky.urs.cz/item/CS_URS_2021_02/771591115"/>
    <hyperlink ref="F427" r:id="rId71" display="https://podminky.urs.cz/item/CS_URS_2021_02/771592011"/>
    <hyperlink ref="F430" r:id="rId72" display="https://podminky.urs.cz/item/CS_URS_2021_02/998771102"/>
    <hyperlink ref="F434" r:id="rId73" display="https://podminky.urs.cz/item/CS_URS_2021_02/775413115"/>
    <hyperlink ref="F439" r:id="rId74" display="https://podminky.urs.cz/item/CS_URS_2021_02/61418102"/>
    <hyperlink ref="F443" r:id="rId75" display="https://podminky.urs.cz/item/CS_URS_2021_02/775541151"/>
    <hyperlink ref="F448" r:id="rId76" display="https://podminky.urs.cz/item/CS_URS_2021_02/61198018"/>
    <hyperlink ref="F452" r:id="rId77" display="https://podminky.urs.cz/item/CS_URS_2021_02/775591191"/>
    <hyperlink ref="F455" r:id="rId78" display="https://podminky.urs.cz/item/CS_URS_2021_02/61155354"/>
    <hyperlink ref="F459" r:id="rId79" display="https://podminky.urs.cz/item/CS_URS_2021_02/998775102"/>
    <hyperlink ref="F463" r:id="rId80" display="https://podminky.urs.cz/item/CS_URS_2021_02/776201811"/>
    <hyperlink ref="F469" r:id="rId81" display="https://podminky.urs.cz/item/CS_URS_2021_02/781121011"/>
    <hyperlink ref="F472" r:id="rId82" display="https://podminky.urs.cz/item/CS_URS_2021_02/781131112"/>
    <hyperlink ref="F477" r:id="rId83" display="https://podminky.urs.cz/item/CS_URS_2021_02/781151031"/>
    <hyperlink ref="F480" r:id="rId84" display="https://podminky.urs.cz/item/CS_URS_2021_02/781161021"/>
    <hyperlink ref="F485" r:id="rId85" display="https://podminky.urs.cz/item/CS_URS_2021_02/59054122"/>
    <hyperlink ref="F489" r:id="rId86" display="https://podminky.urs.cz/item/CS_URS_2021_02/781474113"/>
    <hyperlink ref="F496" r:id="rId87" display="https://podminky.urs.cz/item/CS_URS_2021_02/59761071"/>
    <hyperlink ref="F500" r:id="rId88" display="https://podminky.urs.cz/item/CS_URS_2021_02/781495211"/>
    <hyperlink ref="F503" r:id="rId89" display="https://podminky.urs.cz/item/CS_URS_2021_02/998781102"/>
    <hyperlink ref="F507" r:id="rId90" display="https://podminky.urs.cz/item/CS_URS_2021_02/784171101"/>
    <hyperlink ref="F512" r:id="rId91" display="https://podminky.urs.cz/item/CS_URS_2021_02/58124844"/>
    <hyperlink ref="F516" r:id="rId92" display="https://podminky.urs.cz/item/CS_URS_2021_02/784181101"/>
    <hyperlink ref="F519" r:id="rId93" display="https://podminky.urs.cz/item/CS_URS_2021_02/7842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1442/26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1792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110</v>
      </c>
      <c r="G12" s="39"/>
      <c r="H12" s="39"/>
      <c r="I12" s="133" t="s">
        <v>23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ROUND(J92,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ROUND((SUM(BE92:BE678)),  2)</f>
        <v>0</v>
      </c>
      <c r="G33" s="39"/>
      <c r="H33" s="39"/>
      <c r="I33" s="149">
        <v>0.20999999999999999</v>
      </c>
      <c r="J33" s="148">
        <f>ROUND(((SUM(BE92:BE678))*I33),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ROUND((SUM(BF92:BF678)),  2)</f>
        <v>0</v>
      </c>
      <c r="G34" s="39"/>
      <c r="H34" s="39"/>
      <c r="I34" s="149">
        <v>0.14999999999999999</v>
      </c>
      <c r="J34" s="148">
        <f>ROUND(((SUM(BF92:BF678))*I34),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ROUND((SUM(BG92:BG678)),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ROUND((SUM(BH92:BH678)),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ROUND((SUM(BI92:BI678)),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1442/26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06 - Zateplení obálky budovy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23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Městský obvod Slezská Ostrava</v>
      </c>
      <c r="G54" s="41"/>
      <c r="H54" s="41"/>
      <c r="I54" s="33" t="s">
        <v>31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115</v>
      </c>
      <c r="E60" s="169"/>
      <c r="F60" s="169"/>
      <c r="G60" s="169"/>
      <c r="H60" s="169"/>
      <c r="I60" s="169"/>
      <c r="J60" s="170">
        <f>J93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470</v>
      </c>
      <c r="E61" s="175"/>
      <c r="F61" s="175"/>
      <c r="G61" s="175"/>
      <c r="H61" s="175"/>
      <c r="I61" s="175"/>
      <c r="J61" s="176">
        <f>J94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117</v>
      </c>
      <c r="E62" s="175"/>
      <c r="F62" s="175"/>
      <c r="G62" s="175"/>
      <c r="H62" s="175"/>
      <c r="I62" s="175"/>
      <c r="J62" s="176">
        <f>J431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472</v>
      </c>
      <c r="E63" s="175"/>
      <c r="F63" s="175"/>
      <c r="G63" s="175"/>
      <c r="H63" s="175"/>
      <c r="I63" s="175"/>
      <c r="J63" s="176">
        <f>J437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2"/>
      <c r="C64" s="173"/>
      <c r="D64" s="174" t="s">
        <v>1793</v>
      </c>
      <c r="E64" s="175"/>
      <c r="F64" s="175"/>
      <c r="G64" s="175"/>
      <c r="H64" s="175"/>
      <c r="I64" s="175"/>
      <c r="J64" s="176">
        <f>J441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2"/>
      <c r="C65" s="173"/>
      <c r="D65" s="174" t="s">
        <v>1794</v>
      </c>
      <c r="E65" s="175"/>
      <c r="F65" s="175"/>
      <c r="G65" s="175"/>
      <c r="H65" s="175"/>
      <c r="I65" s="175"/>
      <c r="J65" s="176">
        <f>J468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119</v>
      </c>
      <c r="E66" s="169"/>
      <c r="F66" s="169"/>
      <c r="G66" s="169"/>
      <c r="H66" s="169"/>
      <c r="I66" s="169"/>
      <c r="J66" s="170">
        <f>J500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1795</v>
      </c>
      <c r="E67" s="175"/>
      <c r="F67" s="175"/>
      <c r="G67" s="175"/>
      <c r="H67" s="175"/>
      <c r="I67" s="175"/>
      <c r="J67" s="176">
        <f>J501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1796</v>
      </c>
      <c r="E68" s="175"/>
      <c r="F68" s="175"/>
      <c r="G68" s="175"/>
      <c r="H68" s="175"/>
      <c r="I68" s="175"/>
      <c r="J68" s="176">
        <f>J530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121</v>
      </c>
      <c r="E69" s="175"/>
      <c r="F69" s="175"/>
      <c r="G69" s="175"/>
      <c r="H69" s="175"/>
      <c r="I69" s="175"/>
      <c r="J69" s="176">
        <f>J550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122</v>
      </c>
      <c r="E70" s="175"/>
      <c r="F70" s="175"/>
      <c r="G70" s="175"/>
      <c r="H70" s="175"/>
      <c r="I70" s="175"/>
      <c r="J70" s="176">
        <f>J572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1797</v>
      </c>
      <c r="E71" s="175"/>
      <c r="F71" s="175"/>
      <c r="G71" s="175"/>
      <c r="H71" s="175"/>
      <c r="I71" s="175"/>
      <c r="J71" s="176">
        <f>J652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474</v>
      </c>
      <c r="E72" s="175"/>
      <c r="F72" s="175"/>
      <c r="G72" s="175"/>
      <c r="H72" s="175"/>
      <c r="I72" s="175"/>
      <c r="J72" s="176">
        <f>J670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125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1" t="str">
        <f>E7</f>
        <v>Heřmanická 1442/26</v>
      </c>
      <c r="F82" s="33"/>
      <c r="G82" s="33"/>
      <c r="H82" s="33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108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06 - Zateplení obálky budovy</v>
      </c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>Heřmanická 1444/30</v>
      </c>
      <c r="G86" s="41"/>
      <c r="H86" s="41"/>
      <c r="I86" s="33" t="s">
        <v>23</v>
      </c>
      <c r="J86" s="73" t="str">
        <f>IF(J12="","",J12)</f>
        <v>30. 9. 2021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E15</f>
        <v>Městský obvod Slezská Ostrava</v>
      </c>
      <c r="G88" s="41"/>
      <c r="H88" s="41"/>
      <c r="I88" s="33" t="s">
        <v>31</v>
      </c>
      <c r="J88" s="37" t="str">
        <f>E21</f>
        <v>Made 4 BIM s.r.o.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IF(E18="","",E18)</f>
        <v>Vyplň údaj</v>
      </c>
      <c r="G89" s="41"/>
      <c r="H89" s="41"/>
      <c r="I89" s="33" t="s">
        <v>34</v>
      </c>
      <c r="J89" s="37" t="str">
        <f>E24</f>
        <v>Made 4 BIM s.r.o.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8"/>
      <c r="B91" s="179"/>
      <c r="C91" s="180" t="s">
        <v>126</v>
      </c>
      <c r="D91" s="181" t="s">
        <v>56</v>
      </c>
      <c r="E91" s="181" t="s">
        <v>52</v>
      </c>
      <c r="F91" s="181" t="s">
        <v>53</v>
      </c>
      <c r="G91" s="181" t="s">
        <v>127</v>
      </c>
      <c r="H91" s="181" t="s">
        <v>128</v>
      </c>
      <c r="I91" s="181" t="s">
        <v>129</v>
      </c>
      <c r="J91" s="181" t="s">
        <v>113</v>
      </c>
      <c r="K91" s="182" t="s">
        <v>130</v>
      </c>
      <c r="L91" s="183"/>
      <c r="M91" s="93" t="s">
        <v>19</v>
      </c>
      <c r="N91" s="94" t="s">
        <v>41</v>
      </c>
      <c r="O91" s="94" t="s">
        <v>131</v>
      </c>
      <c r="P91" s="94" t="s">
        <v>132</v>
      </c>
      <c r="Q91" s="94" t="s">
        <v>133</v>
      </c>
      <c r="R91" s="94" t="s">
        <v>134</v>
      </c>
      <c r="S91" s="94" t="s">
        <v>135</v>
      </c>
      <c r="T91" s="95" t="s">
        <v>136</v>
      </c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="2" customFormat="1" ht="22.8" customHeight="1">
      <c r="A92" s="39"/>
      <c r="B92" s="40"/>
      <c r="C92" s="100" t="s">
        <v>137</v>
      </c>
      <c r="D92" s="41"/>
      <c r="E92" s="41"/>
      <c r="F92" s="41"/>
      <c r="G92" s="41"/>
      <c r="H92" s="41"/>
      <c r="I92" s="41"/>
      <c r="J92" s="184">
        <f>BK92</f>
        <v>0</v>
      </c>
      <c r="K92" s="41"/>
      <c r="L92" s="45"/>
      <c r="M92" s="96"/>
      <c r="N92" s="185"/>
      <c r="O92" s="97"/>
      <c r="P92" s="186">
        <f>P93+P500</f>
        <v>0</v>
      </c>
      <c r="Q92" s="97"/>
      <c r="R92" s="186">
        <f>R93+R500</f>
        <v>25.964849400000006</v>
      </c>
      <c r="S92" s="97"/>
      <c r="T92" s="187">
        <f>T93+T500</f>
        <v>0.0040000000000000001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70</v>
      </c>
      <c r="AU92" s="18" t="s">
        <v>114</v>
      </c>
      <c r="BK92" s="188">
        <f>BK93+BK500</f>
        <v>0</v>
      </c>
    </row>
    <row r="93" s="12" customFormat="1" ht="25.92" customHeight="1">
      <c r="A93" s="12"/>
      <c r="B93" s="189"/>
      <c r="C93" s="190"/>
      <c r="D93" s="191" t="s">
        <v>70</v>
      </c>
      <c r="E93" s="192" t="s">
        <v>138</v>
      </c>
      <c r="F93" s="192" t="s">
        <v>139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P94+P431+P437</f>
        <v>0</v>
      </c>
      <c r="Q93" s="197"/>
      <c r="R93" s="198">
        <f>R94+R431+R437</f>
        <v>22.119465750000003</v>
      </c>
      <c r="S93" s="197"/>
      <c r="T93" s="199">
        <f>T94+T431+T437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79</v>
      </c>
      <c r="AT93" s="201" t="s">
        <v>70</v>
      </c>
      <c r="AU93" s="201" t="s">
        <v>71</v>
      </c>
      <c r="AY93" s="200" t="s">
        <v>140</v>
      </c>
      <c r="BK93" s="202">
        <f>BK94+BK431+BK437</f>
        <v>0</v>
      </c>
    </row>
    <row r="94" s="12" customFormat="1" ht="22.8" customHeight="1">
      <c r="A94" s="12"/>
      <c r="B94" s="189"/>
      <c r="C94" s="190"/>
      <c r="D94" s="191" t="s">
        <v>70</v>
      </c>
      <c r="E94" s="203" t="s">
        <v>189</v>
      </c>
      <c r="F94" s="203" t="s">
        <v>561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SUM(P95:P430)</f>
        <v>0</v>
      </c>
      <c r="Q94" s="197"/>
      <c r="R94" s="198">
        <f>SUM(R95:R430)</f>
        <v>17.612115750000001</v>
      </c>
      <c r="S94" s="197"/>
      <c r="T94" s="199">
        <f>SUM(T95:T430)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79</v>
      </c>
      <c r="AT94" s="201" t="s">
        <v>70</v>
      </c>
      <c r="AU94" s="201" t="s">
        <v>79</v>
      </c>
      <c r="AY94" s="200" t="s">
        <v>140</v>
      </c>
      <c r="BK94" s="202">
        <f>SUM(BK95:BK430)</f>
        <v>0</v>
      </c>
    </row>
    <row r="95" s="2" customFormat="1" ht="16.5" customHeight="1">
      <c r="A95" s="39"/>
      <c r="B95" s="40"/>
      <c r="C95" s="205" t="s">
        <v>79</v>
      </c>
      <c r="D95" s="205" t="s">
        <v>142</v>
      </c>
      <c r="E95" s="206" t="s">
        <v>1798</v>
      </c>
      <c r="F95" s="207" t="s">
        <v>1799</v>
      </c>
      <c r="G95" s="208" t="s">
        <v>145</v>
      </c>
      <c r="H95" s="209">
        <v>25.969999999999999</v>
      </c>
      <c r="I95" s="210"/>
      <c r="J95" s="211">
        <f>ROUND(I95*H95,2)</f>
        <v>0</v>
      </c>
      <c r="K95" s="207" t="s">
        <v>146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0.029600000000000001</v>
      </c>
      <c r="R95" s="214">
        <f>Q95*H95</f>
        <v>0.76871199999999995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147</v>
      </c>
      <c r="AT95" s="216" t="s">
        <v>142</v>
      </c>
      <c r="AU95" s="216" t="s">
        <v>148</v>
      </c>
      <c r="AY95" s="18" t="s">
        <v>140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148</v>
      </c>
      <c r="BK95" s="217">
        <f>ROUND(I95*H95,2)</f>
        <v>0</v>
      </c>
      <c r="BL95" s="18" t="s">
        <v>147</v>
      </c>
      <c r="BM95" s="216" t="s">
        <v>1800</v>
      </c>
    </row>
    <row r="96" s="2" customFormat="1">
      <c r="A96" s="39"/>
      <c r="B96" s="40"/>
      <c r="C96" s="41"/>
      <c r="D96" s="218" t="s">
        <v>150</v>
      </c>
      <c r="E96" s="41"/>
      <c r="F96" s="219" t="s">
        <v>1801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150</v>
      </c>
      <c r="AU96" s="18" t="s">
        <v>148</v>
      </c>
    </row>
    <row r="97" s="2" customFormat="1">
      <c r="A97" s="39"/>
      <c r="B97" s="40"/>
      <c r="C97" s="41"/>
      <c r="D97" s="223" t="s">
        <v>152</v>
      </c>
      <c r="E97" s="41"/>
      <c r="F97" s="224" t="s">
        <v>1802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152</v>
      </c>
      <c r="AU97" s="18" t="s">
        <v>148</v>
      </c>
    </row>
    <row r="98" s="14" customFormat="1">
      <c r="A98" s="14"/>
      <c r="B98" s="236"/>
      <c r="C98" s="237"/>
      <c r="D98" s="218" t="s">
        <v>154</v>
      </c>
      <c r="E98" s="238" t="s">
        <v>19</v>
      </c>
      <c r="F98" s="239" t="s">
        <v>1803</v>
      </c>
      <c r="G98" s="237"/>
      <c r="H98" s="238" t="s">
        <v>19</v>
      </c>
      <c r="I98" s="240"/>
      <c r="J98" s="237"/>
      <c r="K98" s="237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154</v>
      </c>
      <c r="AU98" s="245" t="s">
        <v>148</v>
      </c>
      <c r="AV98" s="14" t="s">
        <v>79</v>
      </c>
      <c r="AW98" s="14" t="s">
        <v>33</v>
      </c>
      <c r="AX98" s="14" t="s">
        <v>71</v>
      </c>
      <c r="AY98" s="245" t="s">
        <v>140</v>
      </c>
    </row>
    <row r="99" s="13" customFormat="1">
      <c r="A99" s="13"/>
      <c r="B99" s="225"/>
      <c r="C99" s="226"/>
      <c r="D99" s="218" t="s">
        <v>154</v>
      </c>
      <c r="E99" s="227" t="s">
        <v>19</v>
      </c>
      <c r="F99" s="228" t="s">
        <v>1804</v>
      </c>
      <c r="G99" s="226"/>
      <c r="H99" s="229">
        <v>17.199999999999999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154</v>
      </c>
      <c r="AU99" s="235" t="s">
        <v>148</v>
      </c>
      <c r="AV99" s="13" t="s">
        <v>148</v>
      </c>
      <c r="AW99" s="13" t="s">
        <v>33</v>
      </c>
      <c r="AX99" s="13" t="s">
        <v>71</v>
      </c>
      <c r="AY99" s="235" t="s">
        <v>140</v>
      </c>
    </row>
    <row r="100" s="14" customFormat="1">
      <c r="A100" s="14"/>
      <c r="B100" s="236"/>
      <c r="C100" s="237"/>
      <c r="D100" s="218" t="s">
        <v>154</v>
      </c>
      <c r="E100" s="238" t="s">
        <v>19</v>
      </c>
      <c r="F100" s="239" t="s">
        <v>1805</v>
      </c>
      <c r="G100" s="237"/>
      <c r="H100" s="238" t="s">
        <v>19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154</v>
      </c>
      <c r="AU100" s="245" t="s">
        <v>148</v>
      </c>
      <c r="AV100" s="14" t="s">
        <v>79</v>
      </c>
      <c r="AW100" s="14" t="s">
        <v>33</v>
      </c>
      <c r="AX100" s="14" t="s">
        <v>71</v>
      </c>
      <c r="AY100" s="245" t="s">
        <v>140</v>
      </c>
    </row>
    <row r="101" s="13" customFormat="1">
      <c r="A101" s="13"/>
      <c r="B101" s="225"/>
      <c r="C101" s="226"/>
      <c r="D101" s="218" t="s">
        <v>154</v>
      </c>
      <c r="E101" s="227" t="s">
        <v>19</v>
      </c>
      <c r="F101" s="228" t="s">
        <v>1806</v>
      </c>
      <c r="G101" s="226"/>
      <c r="H101" s="229">
        <v>2.6400000000000001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154</v>
      </c>
      <c r="AU101" s="235" t="s">
        <v>148</v>
      </c>
      <c r="AV101" s="13" t="s">
        <v>148</v>
      </c>
      <c r="AW101" s="13" t="s">
        <v>33</v>
      </c>
      <c r="AX101" s="13" t="s">
        <v>71</v>
      </c>
      <c r="AY101" s="235" t="s">
        <v>140</v>
      </c>
    </row>
    <row r="102" s="14" customFormat="1">
      <c r="A102" s="14"/>
      <c r="B102" s="236"/>
      <c r="C102" s="237"/>
      <c r="D102" s="218" t="s">
        <v>154</v>
      </c>
      <c r="E102" s="238" t="s">
        <v>19</v>
      </c>
      <c r="F102" s="239" t="s">
        <v>1807</v>
      </c>
      <c r="G102" s="237"/>
      <c r="H102" s="238" t="s">
        <v>19</v>
      </c>
      <c r="I102" s="240"/>
      <c r="J102" s="237"/>
      <c r="K102" s="237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154</v>
      </c>
      <c r="AU102" s="245" t="s">
        <v>148</v>
      </c>
      <c r="AV102" s="14" t="s">
        <v>79</v>
      </c>
      <c r="AW102" s="14" t="s">
        <v>33</v>
      </c>
      <c r="AX102" s="14" t="s">
        <v>71</v>
      </c>
      <c r="AY102" s="245" t="s">
        <v>140</v>
      </c>
    </row>
    <row r="103" s="13" customFormat="1">
      <c r="A103" s="13"/>
      <c r="B103" s="225"/>
      <c r="C103" s="226"/>
      <c r="D103" s="218" t="s">
        <v>154</v>
      </c>
      <c r="E103" s="227" t="s">
        <v>19</v>
      </c>
      <c r="F103" s="228" t="s">
        <v>1808</v>
      </c>
      <c r="G103" s="226"/>
      <c r="H103" s="229">
        <v>0.59999999999999998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154</v>
      </c>
      <c r="AU103" s="235" t="s">
        <v>148</v>
      </c>
      <c r="AV103" s="13" t="s">
        <v>148</v>
      </c>
      <c r="AW103" s="13" t="s">
        <v>33</v>
      </c>
      <c r="AX103" s="13" t="s">
        <v>71</v>
      </c>
      <c r="AY103" s="235" t="s">
        <v>140</v>
      </c>
    </row>
    <row r="104" s="14" customFormat="1">
      <c r="A104" s="14"/>
      <c r="B104" s="236"/>
      <c r="C104" s="237"/>
      <c r="D104" s="218" t="s">
        <v>154</v>
      </c>
      <c r="E104" s="238" t="s">
        <v>19</v>
      </c>
      <c r="F104" s="239" t="s">
        <v>1809</v>
      </c>
      <c r="G104" s="237"/>
      <c r="H104" s="238" t="s">
        <v>19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154</v>
      </c>
      <c r="AU104" s="245" t="s">
        <v>148</v>
      </c>
      <c r="AV104" s="14" t="s">
        <v>79</v>
      </c>
      <c r="AW104" s="14" t="s">
        <v>33</v>
      </c>
      <c r="AX104" s="14" t="s">
        <v>71</v>
      </c>
      <c r="AY104" s="245" t="s">
        <v>140</v>
      </c>
    </row>
    <row r="105" s="13" customFormat="1">
      <c r="A105" s="13"/>
      <c r="B105" s="225"/>
      <c r="C105" s="226"/>
      <c r="D105" s="218" t="s">
        <v>154</v>
      </c>
      <c r="E105" s="227" t="s">
        <v>19</v>
      </c>
      <c r="F105" s="228" t="s">
        <v>1808</v>
      </c>
      <c r="G105" s="226"/>
      <c r="H105" s="229">
        <v>0.59999999999999998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154</v>
      </c>
      <c r="AU105" s="235" t="s">
        <v>148</v>
      </c>
      <c r="AV105" s="13" t="s">
        <v>148</v>
      </c>
      <c r="AW105" s="13" t="s">
        <v>33</v>
      </c>
      <c r="AX105" s="13" t="s">
        <v>71</v>
      </c>
      <c r="AY105" s="235" t="s">
        <v>140</v>
      </c>
    </row>
    <row r="106" s="14" customFormat="1">
      <c r="A106" s="14"/>
      <c r="B106" s="236"/>
      <c r="C106" s="237"/>
      <c r="D106" s="218" t="s">
        <v>154</v>
      </c>
      <c r="E106" s="238" t="s">
        <v>19</v>
      </c>
      <c r="F106" s="239" t="s">
        <v>1810</v>
      </c>
      <c r="G106" s="237"/>
      <c r="H106" s="238" t="s">
        <v>19</v>
      </c>
      <c r="I106" s="240"/>
      <c r="J106" s="237"/>
      <c r="K106" s="237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154</v>
      </c>
      <c r="AU106" s="245" t="s">
        <v>148</v>
      </c>
      <c r="AV106" s="14" t="s">
        <v>79</v>
      </c>
      <c r="AW106" s="14" t="s">
        <v>33</v>
      </c>
      <c r="AX106" s="14" t="s">
        <v>71</v>
      </c>
      <c r="AY106" s="245" t="s">
        <v>140</v>
      </c>
    </row>
    <row r="107" s="13" customFormat="1">
      <c r="A107" s="13"/>
      <c r="B107" s="225"/>
      <c r="C107" s="226"/>
      <c r="D107" s="218" t="s">
        <v>154</v>
      </c>
      <c r="E107" s="227" t="s">
        <v>19</v>
      </c>
      <c r="F107" s="228" t="s">
        <v>1811</v>
      </c>
      <c r="G107" s="226"/>
      <c r="H107" s="229">
        <v>1.2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154</v>
      </c>
      <c r="AU107" s="235" t="s">
        <v>148</v>
      </c>
      <c r="AV107" s="13" t="s">
        <v>148</v>
      </c>
      <c r="AW107" s="13" t="s">
        <v>33</v>
      </c>
      <c r="AX107" s="13" t="s">
        <v>71</v>
      </c>
      <c r="AY107" s="235" t="s">
        <v>140</v>
      </c>
    </row>
    <row r="108" s="14" customFormat="1">
      <c r="A108" s="14"/>
      <c r="B108" s="236"/>
      <c r="C108" s="237"/>
      <c r="D108" s="218" t="s">
        <v>154</v>
      </c>
      <c r="E108" s="238" t="s">
        <v>19</v>
      </c>
      <c r="F108" s="239" t="s">
        <v>1812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154</v>
      </c>
      <c r="AU108" s="245" t="s">
        <v>148</v>
      </c>
      <c r="AV108" s="14" t="s">
        <v>79</v>
      </c>
      <c r="AW108" s="14" t="s">
        <v>33</v>
      </c>
      <c r="AX108" s="14" t="s">
        <v>71</v>
      </c>
      <c r="AY108" s="245" t="s">
        <v>140</v>
      </c>
    </row>
    <row r="109" s="13" customFormat="1">
      <c r="A109" s="13"/>
      <c r="B109" s="225"/>
      <c r="C109" s="226"/>
      <c r="D109" s="218" t="s">
        <v>154</v>
      </c>
      <c r="E109" s="227" t="s">
        <v>19</v>
      </c>
      <c r="F109" s="228" t="s">
        <v>1813</v>
      </c>
      <c r="G109" s="226"/>
      <c r="H109" s="229">
        <v>2.6000000000000001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154</v>
      </c>
      <c r="AU109" s="235" t="s">
        <v>148</v>
      </c>
      <c r="AV109" s="13" t="s">
        <v>148</v>
      </c>
      <c r="AW109" s="13" t="s">
        <v>33</v>
      </c>
      <c r="AX109" s="13" t="s">
        <v>71</v>
      </c>
      <c r="AY109" s="235" t="s">
        <v>140</v>
      </c>
    </row>
    <row r="110" s="14" customFormat="1">
      <c r="A110" s="14"/>
      <c r="B110" s="236"/>
      <c r="C110" s="237"/>
      <c r="D110" s="218" t="s">
        <v>154</v>
      </c>
      <c r="E110" s="238" t="s">
        <v>19</v>
      </c>
      <c r="F110" s="239" t="s">
        <v>1814</v>
      </c>
      <c r="G110" s="237"/>
      <c r="H110" s="238" t="s">
        <v>19</v>
      </c>
      <c r="I110" s="240"/>
      <c r="J110" s="237"/>
      <c r="K110" s="237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154</v>
      </c>
      <c r="AU110" s="245" t="s">
        <v>148</v>
      </c>
      <c r="AV110" s="14" t="s">
        <v>79</v>
      </c>
      <c r="AW110" s="14" t="s">
        <v>33</v>
      </c>
      <c r="AX110" s="14" t="s">
        <v>71</v>
      </c>
      <c r="AY110" s="245" t="s">
        <v>140</v>
      </c>
    </row>
    <row r="111" s="13" customFormat="1">
      <c r="A111" s="13"/>
      <c r="B111" s="225"/>
      <c r="C111" s="226"/>
      <c r="D111" s="218" t="s">
        <v>154</v>
      </c>
      <c r="E111" s="227" t="s">
        <v>19</v>
      </c>
      <c r="F111" s="228" t="s">
        <v>1815</v>
      </c>
      <c r="G111" s="226"/>
      <c r="H111" s="229">
        <v>1.1299999999999999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154</v>
      </c>
      <c r="AU111" s="235" t="s">
        <v>148</v>
      </c>
      <c r="AV111" s="13" t="s">
        <v>148</v>
      </c>
      <c r="AW111" s="13" t="s">
        <v>33</v>
      </c>
      <c r="AX111" s="13" t="s">
        <v>71</v>
      </c>
      <c r="AY111" s="235" t="s">
        <v>140</v>
      </c>
    </row>
    <row r="112" s="15" customFormat="1">
      <c r="A112" s="15"/>
      <c r="B112" s="246"/>
      <c r="C112" s="247"/>
      <c r="D112" s="218" t="s">
        <v>154</v>
      </c>
      <c r="E112" s="248" t="s">
        <v>19</v>
      </c>
      <c r="F112" s="249" t="s">
        <v>180</v>
      </c>
      <c r="G112" s="247"/>
      <c r="H112" s="250">
        <v>25.969999999999999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6" t="s">
        <v>154</v>
      </c>
      <c r="AU112" s="256" t="s">
        <v>148</v>
      </c>
      <c r="AV112" s="15" t="s">
        <v>147</v>
      </c>
      <c r="AW112" s="15" t="s">
        <v>33</v>
      </c>
      <c r="AX112" s="15" t="s">
        <v>79</v>
      </c>
      <c r="AY112" s="256" t="s">
        <v>140</v>
      </c>
    </row>
    <row r="113" s="2" customFormat="1" ht="16.5" customHeight="1">
      <c r="A113" s="39"/>
      <c r="B113" s="40"/>
      <c r="C113" s="205" t="s">
        <v>148</v>
      </c>
      <c r="D113" s="205" t="s">
        <v>142</v>
      </c>
      <c r="E113" s="206" t="s">
        <v>1816</v>
      </c>
      <c r="F113" s="207" t="s">
        <v>1817</v>
      </c>
      <c r="G113" s="208" t="s">
        <v>145</v>
      </c>
      <c r="H113" s="209">
        <v>25.969999999999999</v>
      </c>
      <c r="I113" s="210"/>
      <c r="J113" s="211">
        <f>ROUND(I113*H113,2)</f>
        <v>0</v>
      </c>
      <c r="K113" s="207" t="s">
        <v>146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0.032730000000000002</v>
      </c>
      <c r="R113" s="214">
        <f>Q113*H113</f>
        <v>0.84999809999999998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147</v>
      </c>
      <c r="AT113" s="216" t="s">
        <v>142</v>
      </c>
      <c r="AU113" s="216" t="s">
        <v>148</v>
      </c>
      <c r="AY113" s="18" t="s">
        <v>140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148</v>
      </c>
      <c r="BK113" s="217">
        <f>ROUND(I113*H113,2)</f>
        <v>0</v>
      </c>
      <c r="BL113" s="18" t="s">
        <v>147</v>
      </c>
      <c r="BM113" s="216" t="s">
        <v>1818</v>
      </c>
    </row>
    <row r="114" s="2" customFormat="1">
      <c r="A114" s="39"/>
      <c r="B114" s="40"/>
      <c r="C114" s="41"/>
      <c r="D114" s="218" t="s">
        <v>150</v>
      </c>
      <c r="E114" s="41"/>
      <c r="F114" s="219" t="s">
        <v>1819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150</v>
      </c>
      <c r="AU114" s="18" t="s">
        <v>148</v>
      </c>
    </row>
    <row r="115" s="2" customFormat="1">
      <c r="A115" s="39"/>
      <c r="B115" s="40"/>
      <c r="C115" s="41"/>
      <c r="D115" s="223" t="s">
        <v>152</v>
      </c>
      <c r="E115" s="41"/>
      <c r="F115" s="224" t="s">
        <v>1820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152</v>
      </c>
      <c r="AU115" s="18" t="s">
        <v>148</v>
      </c>
    </row>
    <row r="116" s="14" customFormat="1">
      <c r="A116" s="14"/>
      <c r="B116" s="236"/>
      <c r="C116" s="237"/>
      <c r="D116" s="218" t="s">
        <v>154</v>
      </c>
      <c r="E116" s="238" t="s">
        <v>19</v>
      </c>
      <c r="F116" s="239" t="s">
        <v>1803</v>
      </c>
      <c r="G116" s="237"/>
      <c r="H116" s="238" t="s">
        <v>19</v>
      </c>
      <c r="I116" s="240"/>
      <c r="J116" s="237"/>
      <c r="K116" s="237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154</v>
      </c>
      <c r="AU116" s="245" t="s">
        <v>148</v>
      </c>
      <c r="AV116" s="14" t="s">
        <v>79</v>
      </c>
      <c r="AW116" s="14" t="s">
        <v>33</v>
      </c>
      <c r="AX116" s="14" t="s">
        <v>71</v>
      </c>
      <c r="AY116" s="245" t="s">
        <v>140</v>
      </c>
    </row>
    <row r="117" s="13" customFormat="1">
      <c r="A117" s="13"/>
      <c r="B117" s="225"/>
      <c r="C117" s="226"/>
      <c r="D117" s="218" t="s">
        <v>154</v>
      </c>
      <c r="E117" s="227" t="s">
        <v>19</v>
      </c>
      <c r="F117" s="228" t="s">
        <v>1804</v>
      </c>
      <c r="G117" s="226"/>
      <c r="H117" s="229">
        <v>17.199999999999999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154</v>
      </c>
      <c r="AU117" s="235" t="s">
        <v>148</v>
      </c>
      <c r="AV117" s="13" t="s">
        <v>148</v>
      </c>
      <c r="AW117" s="13" t="s">
        <v>33</v>
      </c>
      <c r="AX117" s="13" t="s">
        <v>71</v>
      </c>
      <c r="AY117" s="235" t="s">
        <v>140</v>
      </c>
    </row>
    <row r="118" s="14" customFormat="1">
      <c r="A118" s="14"/>
      <c r="B118" s="236"/>
      <c r="C118" s="237"/>
      <c r="D118" s="218" t="s">
        <v>154</v>
      </c>
      <c r="E118" s="238" t="s">
        <v>19</v>
      </c>
      <c r="F118" s="239" t="s">
        <v>1805</v>
      </c>
      <c r="G118" s="237"/>
      <c r="H118" s="238" t="s">
        <v>19</v>
      </c>
      <c r="I118" s="240"/>
      <c r="J118" s="237"/>
      <c r="K118" s="237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154</v>
      </c>
      <c r="AU118" s="245" t="s">
        <v>148</v>
      </c>
      <c r="AV118" s="14" t="s">
        <v>79</v>
      </c>
      <c r="AW118" s="14" t="s">
        <v>33</v>
      </c>
      <c r="AX118" s="14" t="s">
        <v>71</v>
      </c>
      <c r="AY118" s="245" t="s">
        <v>140</v>
      </c>
    </row>
    <row r="119" s="13" customFormat="1">
      <c r="A119" s="13"/>
      <c r="B119" s="225"/>
      <c r="C119" s="226"/>
      <c r="D119" s="218" t="s">
        <v>154</v>
      </c>
      <c r="E119" s="227" t="s">
        <v>19</v>
      </c>
      <c r="F119" s="228" t="s">
        <v>1806</v>
      </c>
      <c r="G119" s="226"/>
      <c r="H119" s="229">
        <v>2.6400000000000001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154</v>
      </c>
      <c r="AU119" s="235" t="s">
        <v>148</v>
      </c>
      <c r="AV119" s="13" t="s">
        <v>148</v>
      </c>
      <c r="AW119" s="13" t="s">
        <v>33</v>
      </c>
      <c r="AX119" s="13" t="s">
        <v>71</v>
      </c>
      <c r="AY119" s="235" t="s">
        <v>140</v>
      </c>
    </row>
    <row r="120" s="14" customFormat="1">
      <c r="A120" s="14"/>
      <c r="B120" s="236"/>
      <c r="C120" s="237"/>
      <c r="D120" s="218" t="s">
        <v>154</v>
      </c>
      <c r="E120" s="238" t="s">
        <v>19</v>
      </c>
      <c r="F120" s="239" t="s">
        <v>1807</v>
      </c>
      <c r="G120" s="237"/>
      <c r="H120" s="238" t="s">
        <v>19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154</v>
      </c>
      <c r="AU120" s="245" t="s">
        <v>148</v>
      </c>
      <c r="AV120" s="14" t="s">
        <v>79</v>
      </c>
      <c r="AW120" s="14" t="s">
        <v>33</v>
      </c>
      <c r="AX120" s="14" t="s">
        <v>71</v>
      </c>
      <c r="AY120" s="245" t="s">
        <v>140</v>
      </c>
    </row>
    <row r="121" s="13" customFormat="1">
      <c r="A121" s="13"/>
      <c r="B121" s="225"/>
      <c r="C121" s="226"/>
      <c r="D121" s="218" t="s">
        <v>154</v>
      </c>
      <c r="E121" s="227" t="s">
        <v>19</v>
      </c>
      <c r="F121" s="228" t="s">
        <v>1808</v>
      </c>
      <c r="G121" s="226"/>
      <c r="H121" s="229">
        <v>0.59999999999999998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154</v>
      </c>
      <c r="AU121" s="235" t="s">
        <v>148</v>
      </c>
      <c r="AV121" s="13" t="s">
        <v>148</v>
      </c>
      <c r="AW121" s="13" t="s">
        <v>33</v>
      </c>
      <c r="AX121" s="13" t="s">
        <v>71</v>
      </c>
      <c r="AY121" s="235" t="s">
        <v>140</v>
      </c>
    </row>
    <row r="122" s="14" customFormat="1">
      <c r="A122" s="14"/>
      <c r="B122" s="236"/>
      <c r="C122" s="237"/>
      <c r="D122" s="218" t="s">
        <v>154</v>
      </c>
      <c r="E122" s="238" t="s">
        <v>19</v>
      </c>
      <c r="F122" s="239" t="s">
        <v>1809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154</v>
      </c>
      <c r="AU122" s="245" t="s">
        <v>148</v>
      </c>
      <c r="AV122" s="14" t="s">
        <v>79</v>
      </c>
      <c r="AW122" s="14" t="s">
        <v>33</v>
      </c>
      <c r="AX122" s="14" t="s">
        <v>71</v>
      </c>
      <c r="AY122" s="245" t="s">
        <v>140</v>
      </c>
    </row>
    <row r="123" s="13" customFormat="1">
      <c r="A123" s="13"/>
      <c r="B123" s="225"/>
      <c r="C123" s="226"/>
      <c r="D123" s="218" t="s">
        <v>154</v>
      </c>
      <c r="E123" s="227" t="s">
        <v>19</v>
      </c>
      <c r="F123" s="228" t="s">
        <v>1808</v>
      </c>
      <c r="G123" s="226"/>
      <c r="H123" s="229">
        <v>0.59999999999999998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154</v>
      </c>
      <c r="AU123" s="235" t="s">
        <v>148</v>
      </c>
      <c r="AV123" s="13" t="s">
        <v>148</v>
      </c>
      <c r="AW123" s="13" t="s">
        <v>33</v>
      </c>
      <c r="AX123" s="13" t="s">
        <v>71</v>
      </c>
      <c r="AY123" s="235" t="s">
        <v>140</v>
      </c>
    </row>
    <row r="124" s="14" customFormat="1">
      <c r="A124" s="14"/>
      <c r="B124" s="236"/>
      <c r="C124" s="237"/>
      <c r="D124" s="218" t="s">
        <v>154</v>
      </c>
      <c r="E124" s="238" t="s">
        <v>19</v>
      </c>
      <c r="F124" s="239" t="s">
        <v>1810</v>
      </c>
      <c r="G124" s="237"/>
      <c r="H124" s="238" t="s">
        <v>19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154</v>
      </c>
      <c r="AU124" s="245" t="s">
        <v>148</v>
      </c>
      <c r="AV124" s="14" t="s">
        <v>79</v>
      </c>
      <c r="AW124" s="14" t="s">
        <v>33</v>
      </c>
      <c r="AX124" s="14" t="s">
        <v>71</v>
      </c>
      <c r="AY124" s="245" t="s">
        <v>140</v>
      </c>
    </row>
    <row r="125" s="13" customFormat="1">
      <c r="A125" s="13"/>
      <c r="B125" s="225"/>
      <c r="C125" s="226"/>
      <c r="D125" s="218" t="s">
        <v>154</v>
      </c>
      <c r="E125" s="227" t="s">
        <v>19</v>
      </c>
      <c r="F125" s="228" t="s">
        <v>1811</v>
      </c>
      <c r="G125" s="226"/>
      <c r="H125" s="229">
        <v>1.2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154</v>
      </c>
      <c r="AU125" s="235" t="s">
        <v>148</v>
      </c>
      <c r="AV125" s="13" t="s">
        <v>148</v>
      </c>
      <c r="AW125" s="13" t="s">
        <v>33</v>
      </c>
      <c r="AX125" s="13" t="s">
        <v>71</v>
      </c>
      <c r="AY125" s="235" t="s">
        <v>140</v>
      </c>
    </row>
    <row r="126" s="14" customFormat="1">
      <c r="A126" s="14"/>
      <c r="B126" s="236"/>
      <c r="C126" s="237"/>
      <c r="D126" s="218" t="s">
        <v>154</v>
      </c>
      <c r="E126" s="238" t="s">
        <v>19</v>
      </c>
      <c r="F126" s="239" t="s">
        <v>1812</v>
      </c>
      <c r="G126" s="237"/>
      <c r="H126" s="238" t="s">
        <v>19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154</v>
      </c>
      <c r="AU126" s="245" t="s">
        <v>148</v>
      </c>
      <c r="AV126" s="14" t="s">
        <v>79</v>
      </c>
      <c r="AW126" s="14" t="s">
        <v>33</v>
      </c>
      <c r="AX126" s="14" t="s">
        <v>71</v>
      </c>
      <c r="AY126" s="245" t="s">
        <v>140</v>
      </c>
    </row>
    <row r="127" s="13" customFormat="1">
      <c r="A127" s="13"/>
      <c r="B127" s="225"/>
      <c r="C127" s="226"/>
      <c r="D127" s="218" t="s">
        <v>154</v>
      </c>
      <c r="E127" s="227" t="s">
        <v>19</v>
      </c>
      <c r="F127" s="228" t="s">
        <v>1813</v>
      </c>
      <c r="G127" s="226"/>
      <c r="H127" s="229">
        <v>2.6000000000000001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154</v>
      </c>
      <c r="AU127" s="235" t="s">
        <v>148</v>
      </c>
      <c r="AV127" s="13" t="s">
        <v>148</v>
      </c>
      <c r="AW127" s="13" t="s">
        <v>33</v>
      </c>
      <c r="AX127" s="13" t="s">
        <v>71</v>
      </c>
      <c r="AY127" s="235" t="s">
        <v>140</v>
      </c>
    </row>
    <row r="128" s="14" customFormat="1">
      <c r="A128" s="14"/>
      <c r="B128" s="236"/>
      <c r="C128" s="237"/>
      <c r="D128" s="218" t="s">
        <v>154</v>
      </c>
      <c r="E128" s="238" t="s">
        <v>19</v>
      </c>
      <c r="F128" s="239" t="s">
        <v>1814</v>
      </c>
      <c r="G128" s="237"/>
      <c r="H128" s="238" t="s">
        <v>19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154</v>
      </c>
      <c r="AU128" s="245" t="s">
        <v>148</v>
      </c>
      <c r="AV128" s="14" t="s">
        <v>79</v>
      </c>
      <c r="AW128" s="14" t="s">
        <v>33</v>
      </c>
      <c r="AX128" s="14" t="s">
        <v>71</v>
      </c>
      <c r="AY128" s="245" t="s">
        <v>140</v>
      </c>
    </row>
    <row r="129" s="13" customFormat="1">
      <c r="A129" s="13"/>
      <c r="B129" s="225"/>
      <c r="C129" s="226"/>
      <c r="D129" s="218" t="s">
        <v>154</v>
      </c>
      <c r="E129" s="227" t="s">
        <v>19</v>
      </c>
      <c r="F129" s="228" t="s">
        <v>1815</v>
      </c>
      <c r="G129" s="226"/>
      <c r="H129" s="229">
        <v>1.1299999999999999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154</v>
      </c>
      <c r="AU129" s="235" t="s">
        <v>148</v>
      </c>
      <c r="AV129" s="13" t="s">
        <v>148</v>
      </c>
      <c r="AW129" s="13" t="s">
        <v>33</v>
      </c>
      <c r="AX129" s="13" t="s">
        <v>71</v>
      </c>
      <c r="AY129" s="235" t="s">
        <v>140</v>
      </c>
    </row>
    <row r="130" s="15" customFormat="1">
      <c r="A130" s="15"/>
      <c r="B130" s="246"/>
      <c r="C130" s="247"/>
      <c r="D130" s="218" t="s">
        <v>154</v>
      </c>
      <c r="E130" s="248" t="s">
        <v>19</v>
      </c>
      <c r="F130" s="249" t="s">
        <v>180</v>
      </c>
      <c r="G130" s="247"/>
      <c r="H130" s="250">
        <v>25.969999999999999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6" t="s">
        <v>154</v>
      </c>
      <c r="AU130" s="256" t="s">
        <v>148</v>
      </c>
      <c r="AV130" s="15" t="s">
        <v>147</v>
      </c>
      <c r="AW130" s="15" t="s">
        <v>33</v>
      </c>
      <c r="AX130" s="15" t="s">
        <v>79</v>
      </c>
      <c r="AY130" s="256" t="s">
        <v>140</v>
      </c>
    </row>
    <row r="131" s="2" customFormat="1" ht="21.75" customHeight="1">
      <c r="A131" s="39"/>
      <c r="B131" s="40"/>
      <c r="C131" s="205" t="s">
        <v>163</v>
      </c>
      <c r="D131" s="205" t="s">
        <v>142</v>
      </c>
      <c r="E131" s="206" t="s">
        <v>1821</v>
      </c>
      <c r="F131" s="207" t="s">
        <v>1822</v>
      </c>
      <c r="G131" s="208" t="s">
        <v>145</v>
      </c>
      <c r="H131" s="209">
        <v>34.619999999999997</v>
      </c>
      <c r="I131" s="210"/>
      <c r="J131" s="211">
        <f>ROUND(I131*H131,2)</f>
        <v>0</v>
      </c>
      <c r="K131" s="207" t="s">
        <v>146</v>
      </c>
      <c r="L131" s="45"/>
      <c r="M131" s="212" t="s">
        <v>19</v>
      </c>
      <c r="N131" s="213" t="s">
        <v>43</v>
      </c>
      <c r="O131" s="85"/>
      <c r="P131" s="214">
        <f>O131*H131</f>
        <v>0</v>
      </c>
      <c r="Q131" s="214">
        <v>0.00025999999999999998</v>
      </c>
      <c r="R131" s="214">
        <f>Q131*H131</f>
        <v>0.0090011999999999991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147</v>
      </c>
      <c r="AT131" s="216" t="s">
        <v>142</v>
      </c>
      <c r="AU131" s="216" t="s">
        <v>148</v>
      </c>
      <c r="AY131" s="18" t="s">
        <v>140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148</v>
      </c>
      <c r="BK131" s="217">
        <f>ROUND(I131*H131,2)</f>
        <v>0</v>
      </c>
      <c r="BL131" s="18" t="s">
        <v>147</v>
      </c>
      <c r="BM131" s="216" t="s">
        <v>1823</v>
      </c>
    </row>
    <row r="132" s="2" customFormat="1">
      <c r="A132" s="39"/>
      <c r="B132" s="40"/>
      <c r="C132" s="41"/>
      <c r="D132" s="218" t="s">
        <v>150</v>
      </c>
      <c r="E132" s="41"/>
      <c r="F132" s="219" t="s">
        <v>1824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150</v>
      </c>
      <c r="AU132" s="18" t="s">
        <v>148</v>
      </c>
    </row>
    <row r="133" s="2" customFormat="1">
      <c r="A133" s="39"/>
      <c r="B133" s="40"/>
      <c r="C133" s="41"/>
      <c r="D133" s="223" t="s">
        <v>152</v>
      </c>
      <c r="E133" s="41"/>
      <c r="F133" s="224" t="s">
        <v>1825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152</v>
      </c>
      <c r="AU133" s="18" t="s">
        <v>148</v>
      </c>
    </row>
    <row r="134" s="14" customFormat="1">
      <c r="A134" s="14"/>
      <c r="B134" s="236"/>
      <c r="C134" s="237"/>
      <c r="D134" s="218" t="s">
        <v>154</v>
      </c>
      <c r="E134" s="238" t="s">
        <v>19</v>
      </c>
      <c r="F134" s="239" t="s">
        <v>1826</v>
      </c>
      <c r="G134" s="237"/>
      <c r="H134" s="238" t="s">
        <v>19</v>
      </c>
      <c r="I134" s="240"/>
      <c r="J134" s="237"/>
      <c r="K134" s="237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154</v>
      </c>
      <c r="AU134" s="245" t="s">
        <v>148</v>
      </c>
      <c r="AV134" s="14" t="s">
        <v>79</v>
      </c>
      <c r="AW134" s="14" t="s">
        <v>33</v>
      </c>
      <c r="AX134" s="14" t="s">
        <v>71</v>
      </c>
      <c r="AY134" s="245" t="s">
        <v>140</v>
      </c>
    </row>
    <row r="135" s="13" customFormat="1">
      <c r="A135" s="13"/>
      <c r="B135" s="225"/>
      <c r="C135" s="226"/>
      <c r="D135" s="218" t="s">
        <v>154</v>
      </c>
      <c r="E135" s="227" t="s">
        <v>19</v>
      </c>
      <c r="F135" s="228" t="s">
        <v>1827</v>
      </c>
      <c r="G135" s="226"/>
      <c r="H135" s="229">
        <v>33.299999999999997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154</v>
      </c>
      <c r="AU135" s="235" t="s">
        <v>148</v>
      </c>
      <c r="AV135" s="13" t="s">
        <v>148</v>
      </c>
      <c r="AW135" s="13" t="s">
        <v>33</v>
      </c>
      <c r="AX135" s="13" t="s">
        <v>71</v>
      </c>
      <c r="AY135" s="235" t="s">
        <v>140</v>
      </c>
    </row>
    <row r="136" s="14" customFormat="1">
      <c r="A136" s="14"/>
      <c r="B136" s="236"/>
      <c r="C136" s="237"/>
      <c r="D136" s="218" t="s">
        <v>154</v>
      </c>
      <c r="E136" s="238" t="s">
        <v>19</v>
      </c>
      <c r="F136" s="239" t="s">
        <v>1828</v>
      </c>
      <c r="G136" s="237"/>
      <c r="H136" s="238" t="s">
        <v>19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154</v>
      </c>
      <c r="AU136" s="245" t="s">
        <v>148</v>
      </c>
      <c r="AV136" s="14" t="s">
        <v>79</v>
      </c>
      <c r="AW136" s="14" t="s">
        <v>33</v>
      </c>
      <c r="AX136" s="14" t="s">
        <v>71</v>
      </c>
      <c r="AY136" s="245" t="s">
        <v>140</v>
      </c>
    </row>
    <row r="137" s="13" customFormat="1">
      <c r="A137" s="13"/>
      <c r="B137" s="225"/>
      <c r="C137" s="226"/>
      <c r="D137" s="218" t="s">
        <v>154</v>
      </c>
      <c r="E137" s="227" t="s">
        <v>19</v>
      </c>
      <c r="F137" s="228" t="s">
        <v>1829</v>
      </c>
      <c r="G137" s="226"/>
      <c r="H137" s="229">
        <v>1.3200000000000001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154</v>
      </c>
      <c r="AU137" s="235" t="s">
        <v>148</v>
      </c>
      <c r="AV137" s="13" t="s">
        <v>148</v>
      </c>
      <c r="AW137" s="13" t="s">
        <v>33</v>
      </c>
      <c r="AX137" s="13" t="s">
        <v>71</v>
      </c>
      <c r="AY137" s="235" t="s">
        <v>140</v>
      </c>
    </row>
    <row r="138" s="15" customFormat="1">
      <c r="A138" s="15"/>
      <c r="B138" s="246"/>
      <c r="C138" s="247"/>
      <c r="D138" s="218" t="s">
        <v>154</v>
      </c>
      <c r="E138" s="248" t="s">
        <v>19</v>
      </c>
      <c r="F138" s="249" t="s">
        <v>180</v>
      </c>
      <c r="G138" s="247"/>
      <c r="H138" s="250">
        <v>34.619999999999997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6" t="s">
        <v>154</v>
      </c>
      <c r="AU138" s="256" t="s">
        <v>148</v>
      </c>
      <c r="AV138" s="15" t="s">
        <v>147</v>
      </c>
      <c r="AW138" s="15" t="s">
        <v>33</v>
      </c>
      <c r="AX138" s="15" t="s">
        <v>79</v>
      </c>
      <c r="AY138" s="256" t="s">
        <v>140</v>
      </c>
    </row>
    <row r="139" s="2" customFormat="1" ht="24.15" customHeight="1">
      <c r="A139" s="39"/>
      <c r="B139" s="40"/>
      <c r="C139" s="205" t="s">
        <v>147</v>
      </c>
      <c r="D139" s="205" t="s">
        <v>142</v>
      </c>
      <c r="E139" s="206" t="s">
        <v>1830</v>
      </c>
      <c r="F139" s="207" t="s">
        <v>1831</v>
      </c>
      <c r="G139" s="208" t="s">
        <v>145</v>
      </c>
      <c r="H139" s="209">
        <v>33.299999999999997</v>
      </c>
      <c r="I139" s="210"/>
      <c r="J139" s="211">
        <f>ROUND(I139*H139,2)</f>
        <v>0</v>
      </c>
      <c r="K139" s="207" t="s">
        <v>146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0.0043800000000000002</v>
      </c>
      <c r="R139" s="214">
        <f>Q139*H139</f>
        <v>0.14585399999999998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147</v>
      </c>
      <c r="AT139" s="216" t="s">
        <v>142</v>
      </c>
      <c r="AU139" s="216" t="s">
        <v>148</v>
      </c>
      <c r="AY139" s="18" t="s">
        <v>140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148</v>
      </c>
      <c r="BK139" s="217">
        <f>ROUND(I139*H139,2)</f>
        <v>0</v>
      </c>
      <c r="BL139" s="18" t="s">
        <v>147</v>
      </c>
      <c r="BM139" s="216" t="s">
        <v>1832</v>
      </c>
    </row>
    <row r="140" s="2" customFormat="1">
      <c r="A140" s="39"/>
      <c r="B140" s="40"/>
      <c r="C140" s="41"/>
      <c r="D140" s="218" t="s">
        <v>150</v>
      </c>
      <c r="E140" s="41"/>
      <c r="F140" s="219" t="s">
        <v>1833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150</v>
      </c>
      <c r="AU140" s="18" t="s">
        <v>148</v>
      </c>
    </row>
    <row r="141" s="2" customFormat="1">
      <c r="A141" s="39"/>
      <c r="B141" s="40"/>
      <c r="C141" s="41"/>
      <c r="D141" s="223" t="s">
        <v>152</v>
      </c>
      <c r="E141" s="41"/>
      <c r="F141" s="224" t="s">
        <v>1834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152</v>
      </c>
      <c r="AU141" s="18" t="s">
        <v>148</v>
      </c>
    </row>
    <row r="142" s="14" customFormat="1">
      <c r="A142" s="14"/>
      <c r="B142" s="236"/>
      <c r="C142" s="237"/>
      <c r="D142" s="218" t="s">
        <v>154</v>
      </c>
      <c r="E142" s="238" t="s">
        <v>19</v>
      </c>
      <c r="F142" s="239" t="s">
        <v>1826</v>
      </c>
      <c r="G142" s="237"/>
      <c r="H142" s="238" t="s">
        <v>19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154</v>
      </c>
      <c r="AU142" s="245" t="s">
        <v>148</v>
      </c>
      <c r="AV142" s="14" t="s">
        <v>79</v>
      </c>
      <c r="AW142" s="14" t="s">
        <v>33</v>
      </c>
      <c r="AX142" s="14" t="s">
        <v>71</v>
      </c>
      <c r="AY142" s="245" t="s">
        <v>140</v>
      </c>
    </row>
    <row r="143" s="13" customFormat="1">
      <c r="A143" s="13"/>
      <c r="B143" s="225"/>
      <c r="C143" s="226"/>
      <c r="D143" s="218" t="s">
        <v>154</v>
      </c>
      <c r="E143" s="227" t="s">
        <v>19</v>
      </c>
      <c r="F143" s="228" t="s">
        <v>1827</v>
      </c>
      <c r="G143" s="226"/>
      <c r="H143" s="229">
        <v>33.299999999999997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154</v>
      </c>
      <c r="AU143" s="235" t="s">
        <v>148</v>
      </c>
      <c r="AV143" s="13" t="s">
        <v>148</v>
      </c>
      <c r="AW143" s="13" t="s">
        <v>33</v>
      </c>
      <c r="AX143" s="13" t="s">
        <v>79</v>
      </c>
      <c r="AY143" s="235" t="s">
        <v>140</v>
      </c>
    </row>
    <row r="144" s="2" customFormat="1" ht="49.05" customHeight="1">
      <c r="A144" s="39"/>
      <c r="B144" s="40"/>
      <c r="C144" s="205" t="s">
        <v>181</v>
      </c>
      <c r="D144" s="205" t="s">
        <v>142</v>
      </c>
      <c r="E144" s="206" t="s">
        <v>1835</v>
      </c>
      <c r="F144" s="207" t="s">
        <v>1836</v>
      </c>
      <c r="G144" s="208" t="s">
        <v>145</v>
      </c>
      <c r="H144" s="209">
        <v>1.3200000000000001</v>
      </c>
      <c r="I144" s="210"/>
      <c r="J144" s="211">
        <f>ROUND(I144*H144,2)</f>
        <v>0</v>
      </c>
      <c r="K144" s="207" t="s">
        <v>146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0.011390000000000001</v>
      </c>
      <c r="R144" s="214">
        <f>Q144*H144</f>
        <v>0.015034800000000001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147</v>
      </c>
      <c r="AT144" s="216" t="s">
        <v>142</v>
      </c>
      <c r="AU144" s="216" t="s">
        <v>148</v>
      </c>
      <c r="AY144" s="18" t="s">
        <v>140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148</v>
      </c>
      <c r="BK144" s="217">
        <f>ROUND(I144*H144,2)</f>
        <v>0</v>
      </c>
      <c r="BL144" s="18" t="s">
        <v>147</v>
      </c>
      <c r="BM144" s="216" t="s">
        <v>1837</v>
      </c>
    </row>
    <row r="145" s="2" customFormat="1">
      <c r="A145" s="39"/>
      <c r="B145" s="40"/>
      <c r="C145" s="41"/>
      <c r="D145" s="218" t="s">
        <v>150</v>
      </c>
      <c r="E145" s="41"/>
      <c r="F145" s="219" t="s">
        <v>1838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150</v>
      </c>
      <c r="AU145" s="18" t="s">
        <v>148</v>
      </c>
    </row>
    <row r="146" s="2" customFormat="1">
      <c r="A146" s="39"/>
      <c r="B146" s="40"/>
      <c r="C146" s="41"/>
      <c r="D146" s="223" t="s">
        <v>152</v>
      </c>
      <c r="E146" s="41"/>
      <c r="F146" s="224" t="s">
        <v>1839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152</v>
      </c>
      <c r="AU146" s="18" t="s">
        <v>148</v>
      </c>
    </row>
    <row r="147" s="14" customFormat="1">
      <c r="A147" s="14"/>
      <c r="B147" s="236"/>
      <c r="C147" s="237"/>
      <c r="D147" s="218" t="s">
        <v>154</v>
      </c>
      <c r="E147" s="238" t="s">
        <v>19</v>
      </c>
      <c r="F147" s="239" t="s">
        <v>1828</v>
      </c>
      <c r="G147" s="237"/>
      <c r="H147" s="238" t="s">
        <v>19</v>
      </c>
      <c r="I147" s="240"/>
      <c r="J147" s="237"/>
      <c r="K147" s="237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154</v>
      </c>
      <c r="AU147" s="245" t="s">
        <v>148</v>
      </c>
      <c r="AV147" s="14" t="s">
        <v>79</v>
      </c>
      <c r="AW147" s="14" t="s">
        <v>33</v>
      </c>
      <c r="AX147" s="14" t="s">
        <v>71</v>
      </c>
      <c r="AY147" s="245" t="s">
        <v>140</v>
      </c>
    </row>
    <row r="148" s="13" customFormat="1">
      <c r="A148" s="13"/>
      <c r="B148" s="225"/>
      <c r="C148" s="226"/>
      <c r="D148" s="218" t="s">
        <v>154</v>
      </c>
      <c r="E148" s="227" t="s">
        <v>19</v>
      </c>
      <c r="F148" s="228" t="s">
        <v>1829</v>
      </c>
      <c r="G148" s="226"/>
      <c r="H148" s="229">
        <v>1.3200000000000001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154</v>
      </c>
      <c r="AU148" s="235" t="s">
        <v>148</v>
      </c>
      <c r="AV148" s="13" t="s">
        <v>148</v>
      </c>
      <c r="AW148" s="13" t="s">
        <v>33</v>
      </c>
      <c r="AX148" s="13" t="s">
        <v>79</v>
      </c>
      <c r="AY148" s="235" t="s">
        <v>140</v>
      </c>
    </row>
    <row r="149" s="2" customFormat="1" ht="24.15" customHeight="1">
      <c r="A149" s="39"/>
      <c r="B149" s="40"/>
      <c r="C149" s="260" t="s">
        <v>189</v>
      </c>
      <c r="D149" s="260" t="s">
        <v>527</v>
      </c>
      <c r="E149" s="261" t="s">
        <v>1840</v>
      </c>
      <c r="F149" s="262" t="s">
        <v>1841</v>
      </c>
      <c r="G149" s="263" t="s">
        <v>145</v>
      </c>
      <c r="H149" s="264">
        <v>1.452</v>
      </c>
      <c r="I149" s="265"/>
      <c r="J149" s="266">
        <f>ROUND(I149*H149,2)</f>
        <v>0</v>
      </c>
      <c r="K149" s="262" t="s">
        <v>146</v>
      </c>
      <c r="L149" s="267"/>
      <c r="M149" s="268" t="s">
        <v>19</v>
      </c>
      <c r="N149" s="269" t="s">
        <v>43</v>
      </c>
      <c r="O149" s="85"/>
      <c r="P149" s="214">
        <f>O149*H149</f>
        <v>0</v>
      </c>
      <c r="Q149" s="214">
        <v>0.0089999999999999993</v>
      </c>
      <c r="R149" s="214">
        <f>Q149*H149</f>
        <v>0.013067999999999998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206</v>
      </c>
      <c r="AT149" s="216" t="s">
        <v>527</v>
      </c>
      <c r="AU149" s="216" t="s">
        <v>148</v>
      </c>
      <c r="AY149" s="18" t="s">
        <v>140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148</v>
      </c>
      <c r="BK149" s="217">
        <f>ROUND(I149*H149,2)</f>
        <v>0</v>
      </c>
      <c r="BL149" s="18" t="s">
        <v>147</v>
      </c>
      <c r="BM149" s="216" t="s">
        <v>1842</v>
      </c>
    </row>
    <row r="150" s="2" customFormat="1">
      <c r="A150" s="39"/>
      <c r="B150" s="40"/>
      <c r="C150" s="41"/>
      <c r="D150" s="218" t="s">
        <v>150</v>
      </c>
      <c r="E150" s="41"/>
      <c r="F150" s="219" t="s">
        <v>1841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150</v>
      </c>
      <c r="AU150" s="18" t="s">
        <v>148</v>
      </c>
    </row>
    <row r="151" s="2" customFormat="1">
      <c r="A151" s="39"/>
      <c r="B151" s="40"/>
      <c r="C151" s="41"/>
      <c r="D151" s="223" t="s">
        <v>152</v>
      </c>
      <c r="E151" s="41"/>
      <c r="F151" s="224" t="s">
        <v>1843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152</v>
      </c>
      <c r="AU151" s="18" t="s">
        <v>148</v>
      </c>
    </row>
    <row r="152" s="13" customFormat="1">
      <c r="A152" s="13"/>
      <c r="B152" s="225"/>
      <c r="C152" s="226"/>
      <c r="D152" s="218" t="s">
        <v>154</v>
      </c>
      <c r="E152" s="226"/>
      <c r="F152" s="228" t="s">
        <v>1844</v>
      </c>
      <c r="G152" s="226"/>
      <c r="H152" s="229">
        <v>1.452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154</v>
      </c>
      <c r="AU152" s="235" t="s">
        <v>148</v>
      </c>
      <c r="AV152" s="13" t="s">
        <v>148</v>
      </c>
      <c r="AW152" s="13" t="s">
        <v>4</v>
      </c>
      <c r="AX152" s="13" t="s">
        <v>79</v>
      </c>
      <c r="AY152" s="235" t="s">
        <v>140</v>
      </c>
    </row>
    <row r="153" s="2" customFormat="1" ht="24.15" customHeight="1">
      <c r="A153" s="39"/>
      <c r="B153" s="40"/>
      <c r="C153" s="205" t="s">
        <v>197</v>
      </c>
      <c r="D153" s="205" t="s">
        <v>142</v>
      </c>
      <c r="E153" s="206" t="s">
        <v>1845</v>
      </c>
      <c r="F153" s="207" t="s">
        <v>1846</v>
      </c>
      <c r="G153" s="208" t="s">
        <v>145</v>
      </c>
      <c r="H153" s="209">
        <v>34.619999999999997</v>
      </c>
      <c r="I153" s="210"/>
      <c r="J153" s="211">
        <f>ROUND(I153*H153,2)</f>
        <v>0</v>
      </c>
      <c r="K153" s="207" t="s">
        <v>146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0.0033600000000000001</v>
      </c>
      <c r="R153" s="214">
        <f>Q153*H153</f>
        <v>0.1163232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147</v>
      </c>
      <c r="AT153" s="216" t="s">
        <v>142</v>
      </c>
      <c r="AU153" s="216" t="s">
        <v>148</v>
      </c>
      <c r="AY153" s="18" t="s">
        <v>140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148</v>
      </c>
      <c r="BK153" s="217">
        <f>ROUND(I153*H153,2)</f>
        <v>0</v>
      </c>
      <c r="BL153" s="18" t="s">
        <v>147</v>
      </c>
      <c r="BM153" s="216" t="s">
        <v>1847</v>
      </c>
    </row>
    <row r="154" s="2" customFormat="1">
      <c r="A154" s="39"/>
      <c r="B154" s="40"/>
      <c r="C154" s="41"/>
      <c r="D154" s="218" t="s">
        <v>150</v>
      </c>
      <c r="E154" s="41"/>
      <c r="F154" s="219" t="s">
        <v>1848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150</v>
      </c>
      <c r="AU154" s="18" t="s">
        <v>148</v>
      </c>
    </row>
    <row r="155" s="2" customFormat="1">
      <c r="A155" s="39"/>
      <c r="B155" s="40"/>
      <c r="C155" s="41"/>
      <c r="D155" s="223" t="s">
        <v>152</v>
      </c>
      <c r="E155" s="41"/>
      <c r="F155" s="224" t="s">
        <v>1849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152</v>
      </c>
      <c r="AU155" s="18" t="s">
        <v>148</v>
      </c>
    </row>
    <row r="156" s="14" customFormat="1">
      <c r="A156" s="14"/>
      <c r="B156" s="236"/>
      <c r="C156" s="237"/>
      <c r="D156" s="218" t="s">
        <v>154</v>
      </c>
      <c r="E156" s="238" t="s">
        <v>19</v>
      </c>
      <c r="F156" s="239" t="s">
        <v>1826</v>
      </c>
      <c r="G156" s="237"/>
      <c r="H156" s="238" t="s">
        <v>19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154</v>
      </c>
      <c r="AU156" s="245" t="s">
        <v>148</v>
      </c>
      <c r="AV156" s="14" t="s">
        <v>79</v>
      </c>
      <c r="AW156" s="14" t="s">
        <v>33</v>
      </c>
      <c r="AX156" s="14" t="s">
        <v>71</v>
      </c>
      <c r="AY156" s="245" t="s">
        <v>140</v>
      </c>
    </row>
    <row r="157" s="13" customFormat="1">
      <c r="A157" s="13"/>
      <c r="B157" s="225"/>
      <c r="C157" s="226"/>
      <c r="D157" s="218" t="s">
        <v>154</v>
      </c>
      <c r="E157" s="227" t="s">
        <v>19</v>
      </c>
      <c r="F157" s="228" t="s">
        <v>1827</v>
      </c>
      <c r="G157" s="226"/>
      <c r="H157" s="229">
        <v>33.299999999999997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154</v>
      </c>
      <c r="AU157" s="235" t="s">
        <v>148</v>
      </c>
      <c r="AV157" s="13" t="s">
        <v>148</v>
      </c>
      <c r="AW157" s="13" t="s">
        <v>33</v>
      </c>
      <c r="AX157" s="13" t="s">
        <v>71</v>
      </c>
      <c r="AY157" s="235" t="s">
        <v>140</v>
      </c>
    </row>
    <row r="158" s="14" customFormat="1">
      <c r="A158" s="14"/>
      <c r="B158" s="236"/>
      <c r="C158" s="237"/>
      <c r="D158" s="218" t="s">
        <v>154</v>
      </c>
      <c r="E158" s="238" t="s">
        <v>19</v>
      </c>
      <c r="F158" s="239" t="s">
        <v>1828</v>
      </c>
      <c r="G158" s="237"/>
      <c r="H158" s="238" t="s">
        <v>19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154</v>
      </c>
      <c r="AU158" s="245" t="s">
        <v>148</v>
      </c>
      <c r="AV158" s="14" t="s">
        <v>79</v>
      </c>
      <c r="AW158" s="14" t="s">
        <v>33</v>
      </c>
      <c r="AX158" s="14" t="s">
        <v>71</v>
      </c>
      <c r="AY158" s="245" t="s">
        <v>140</v>
      </c>
    </row>
    <row r="159" s="13" customFormat="1">
      <c r="A159" s="13"/>
      <c r="B159" s="225"/>
      <c r="C159" s="226"/>
      <c r="D159" s="218" t="s">
        <v>154</v>
      </c>
      <c r="E159" s="227" t="s">
        <v>19</v>
      </c>
      <c r="F159" s="228" t="s">
        <v>1829</v>
      </c>
      <c r="G159" s="226"/>
      <c r="H159" s="229">
        <v>1.3200000000000001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154</v>
      </c>
      <c r="AU159" s="235" t="s">
        <v>148</v>
      </c>
      <c r="AV159" s="13" t="s">
        <v>148</v>
      </c>
      <c r="AW159" s="13" t="s">
        <v>33</v>
      </c>
      <c r="AX159" s="13" t="s">
        <v>71</v>
      </c>
      <c r="AY159" s="235" t="s">
        <v>140</v>
      </c>
    </row>
    <row r="160" s="15" customFormat="1">
      <c r="A160" s="15"/>
      <c r="B160" s="246"/>
      <c r="C160" s="247"/>
      <c r="D160" s="218" t="s">
        <v>154</v>
      </c>
      <c r="E160" s="248" t="s">
        <v>19</v>
      </c>
      <c r="F160" s="249" t="s">
        <v>180</v>
      </c>
      <c r="G160" s="247"/>
      <c r="H160" s="250">
        <v>34.619999999999997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6" t="s">
        <v>154</v>
      </c>
      <c r="AU160" s="256" t="s">
        <v>148</v>
      </c>
      <c r="AV160" s="15" t="s">
        <v>147</v>
      </c>
      <c r="AW160" s="15" t="s">
        <v>33</v>
      </c>
      <c r="AX160" s="15" t="s">
        <v>79</v>
      </c>
      <c r="AY160" s="256" t="s">
        <v>140</v>
      </c>
    </row>
    <row r="161" s="2" customFormat="1" ht="16.5" customHeight="1">
      <c r="A161" s="39"/>
      <c r="B161" s="40"/>
      <c r="C161" s="205" t="s">
        <v>206</v>
      </c>
      <c r="D161" s="205" t="s">
        <v>142</v>
      </c>
      <c r="E161" s="206" t="s">
        <v>581</v>
      </c>
      <c r="F161" s="207" t="s">
        <v>582</v>
      </c>
      <c r="G161" s="208" t="s">
        <v>145</v>
      </c>
      <c r="H161" s="209">
        <v>571.19000000000005</v>
      </c>
      <c r="I161" s="210"/>
      <c r="J161" s="211">
        <f>ROUND(I161*H161,2)</f>
        <v>0</v>
      </c>
      <c r="K161" s="207" t="s">
        <v>146</v>
      </c>
      <c r="L161" s="45"/>
      <c r="M161" s="212" t="s">
        <v>19</v>
      </c>
      <c r="N161" s="213" t="s">
        <v>43</v>
      </c>
      <c r="O161" s="85"/>
      <c r="P161" s="214">
        <f>O161*H161</f>
        <v>0</v>
      </c>
      <c r="Q161" s="214">
        <v>0.00025999999999999998</v>
      </c>
      <c r="R161" s="214">
        <f>Q161*H161</f>
        <v>0.14850940000000001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147</v>
      </c>
      <c r="AT161" s="216" t="s">
        <v>142</v>
      </c>
      <c r="AU161" s="216" t="s">
        <v>148</v>
      </c>
      <c r="AY161" s="18" t="s">
        <v>140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148</v>
      </c>
      <c r="BK161" s="217">
        <f>ROUND(I161*H161,2)</f>
        <v>0</v>
      </c>
      <c r="BL161" s="18" t="s">
        <v>147</v>
      </c>
      <c r="BM161" s="216" t="s">
        <v>1850</v>
      </c>
    </row>
    <row r="162" s="2" customFormat="1">
      <c r="A162" s="39"/>
      <c r="B162" s="40"/>
      <c r="C162" s="41"/>
      <c r="D162" s="218" t="s">
        <v>150</v>
      </c>
      <c r="E162" s="41"/>
      <c r="F162" s="219" t="s">
        <v>584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150</v>
      </c>
      <c r="AU162" s="18" t="s">
        <v>148</v>
      </c>
    </row>
    <row r="163" s="2" customFormat="1">
      <c r="A163" s="39"/>
      <c r="B163" s="40"/>
      <c r="C163" s="41"/>
      <c r="D163" s="223" t="s">
        <v>152</v>
      </c>
      <c r="E163" s="41"/>
      <c r="F163" s="224" t="s">
        <v>585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152</v>
      </c>
      <c r="AU163" s="18" t="s">
        <v>148</v>
      </c>
    </row>
    <row r="164" s="2" customFormat="1" ht="21.75" customHeight="1">
      <c r="A164" s="39"/>
      <c r="B164" s="40"/>
      <c r="C164" s="205" t="s">
        <v>161</v>
      </c>
      <c r="D164" s="205" t="s">
        <v>142</v>
      </c>
      <c r="E164" s="206" t="s">
        <v>1851</v>
      </c>
      <c r="F164" s="207" t="s">
        <v>1852</v>
      </c>
      <c r="G164" s="208" t="s">
        <v>145</v>
      </c>
      <c r="H164" s="209">
        <v>571.19000000000005</v>
      </c>
      <c r="I164" s="210"/>
      <c r="J164" s="211">
        <f>ROUND(I164*H164,2)</f>
        <v>0</v>
      </c>
      <c r="K164" s="207" t="s">
        <v>146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0.0054599999999999996</v>
      </c>
      <c r="R164" s="214">
        <f>Q164*H164</f>
        <v>3.1186973999999998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147</v>
      </c>
      <c r="AT164" s="216" t="s">
        <v>142</v>
      </c>
      <c r="AU164" s="216" t="s">
        <v>148</v>
      </c>
      <c r="AY164" s="18" t="s">
        <v>140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148</v>
      </c>
      <c r="BK164" s="217">
        <f>ROUND(I164*H164,2)</f>
        <v>0</v>
      </c>
      <c r="BL164" s="18" t="s">
        <v>147</v>
      </c>
      <c r="BM164" s="216" t="s">
        <v>1853</v>
      </c>
    </row>
    <row r="165" s="2" customFormat="1">
      <c r="A165" s="39"/>
      <c r="B165" s="40"/>
      <c r="C165" s="41"/>
      <c r="D165" s="218" t="s">
        <v>150</v>
      </c>
      <c r="E165" s="41"/>
      <c r="F165" s="219" t="s">
        <v>1854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150</v>
      </c>
      <c r="AU165" s="18" t="s">
        <v>148</v>
      </c>
    </row>
    <row r="166" s="2" customFormat="1">
      <c r="A166" s="39"/>
      <c r="B166" s="40"/>
      <c r="C166" s="41"/>
      <c r="D166" s="223" t="s">
        <v>152</v>
      </c>
      <c r="E166" s="41"/>
      <c r="F166" s="224" t="s">
        <v>1855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152</v>
      </c>
      <c r="AU166" s="18" t="s">
        <v>148</v>
      </c>
    </row>
    <row r="167" s="14" customFormat="1">
      <c r="A167" s="14"/>
      <c r="B167" s="236"/>
      <c r="C167" s="237"/>
      <c r="D167" s="218" t="s">
        <v>154</v>
      </c>
      <c r="E167" s="238" t="s">
        <v>19</v>
      </c>
      <c r="F167" s="239" t="s">
        <v>1856</v>
      </c>
      <c r="G167" s="237"/>
      <c r="H167" s="238" t="s">
        <v>19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154</v>
      </c>
      <c r="AU167" s="245" t="s">
        <v>148</v>
      </c>
      <c r="AV167" s="14" t="s">
        <v>79</v>
      </c>
      <c r="AW167" s="14" t="s">
        <v>33</v>
      </c>
      <c r="AX167" s="14" t="s">
        <v>71</v>
      </c>
      <c r="AY167" s="245" t="s">
        <v>140</v>
      </c>
    </row>
    <row r="168" s="13" customFormat="1">
      <c r="A168" s="13"/>
      <c r="B168" s="225"/>
      <c r="C168" s="226"/>
      <c r="D168" s="218" t="s">
        <v>154</v>
      </c>
      <c r="E168" s="227" t="s">
        <v>19</v>
      </c>
      <c r="F168" s="228" t="s">
        <v>1857</v>
      </c>
      <c r="G168" s="226"/>
      <c r="H168" s="229">
        <v>130.19999999999999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154</v>
      </c>
      <c r="AU168" s="235" t="s">
        <v>148</v>
      </c>
      <c r="AV168" s="13" t="s">
        <v>148</v>
      </c>
      <c r="AW168" s="13" t="s">
        <v>33</v>
      </c>
      <c r="AX168" s="13" t="s">
        <v>71</v>
      </c>
      <c r="AY168" s="235" t="s">
        <v>140</v>
      </c>
    </row>
    <row r="169" s="14" customFormat="1">
      <c r="A169" s="14"/>
      <c r="B169" s="236"/>
      <c r="C169" s="237"/>
      <c r="D169" s="218" t="s">
        <v>154</v>
      </c>
      <c r="E169" s="238" t="s">
        <v>19</v>
      </c>
      <c r="F169" s="239" t="s">
        <v>228</v>
      </c>
      <c r="G169" s="237"/>
      <c r="H169" s="238" t="s">
        <v>19</v>
      </c>
      <c r="I169" s="240"/>
      <c r="J169" s="237"/>
      <c r="K169" s="237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154</v>
      </c>
      <c r="AU169" s="245" t="s">
        <v>148</v>
      </c>
      <c r="AV169" s="14" t="s">
        <v>79</v>
      </c>
      <c r="AW169" s="14" t="s">
        <v>33</v>
      </c>
      <c r="AX169" s="14" t="s">
        <v>71</v>
      </c>
      <c r="AY169" s="245" t="s">
        <v>140</v>
      </c>
    </row>
    <row r="170" s="13" customFormat="1">
      <c r="A170" s="13"/>
      <c r="B170" s="225"/>
      <c r="C170" s="226"/>
      <c r="D170" s="218" t="s">
        <v>154</v>
      </c>
      <c r="E170" s="227" t="s">
        <v>19</v>
      </c>
      <c r="F170" s="228" t="s">
        <v>1858</v>
      </c>
      <c r="G170" s="226"/>
      <c r="H170" s="229">
        <v>-2.1000000000000001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154</v>
      </c>
      <c r="AU170" s="235" t="s">
        <v>148</v>
      </c>
      <c r="AV170" s="13" t="s">
        <v>148</v>
      </c>
      <c r="AW170" s="13" t="s">
        <v>33</v>
      </c>
      <c r="AX170" s="13" t="s">
        <v>71</v>
      </c>
      <c r="AY170" s="235" t="s">
        <v>140</v>
      </c>
    </row>
    <row r="171" s="13" customFormat="1">
      <c r="A171" s="13"/>
      <c r="B171" s="225"/>
      <c r="C171" s="226"/>
      <c r="D171" s="218" t="s">
        <v>154</v>
      </c>
      <c r="E171" s="227" t="s">
        <v>19</v>
      </c>
      <c r="F171" s="228" t="s">
        <v>1859</v>
      </c>
      <c r="G171" s="226"/>
      <c r="H171" s="229">
        <v>-1.0800000000000001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154</v>
      </c>
      <c r="AU171" s="235" t="s">
        <v>148</v>
      </c>
      <c r="AV171" s="13" t="s">
        <v>148</v>
      </c>
      <c r="AW171" s="13" t="s">
        <v>33</v>
      </c>
      <c r="AX171" s="13" t="s">
        <v>71</v>
      </c>
      <c r="AY171" s="235" t="s">
        <v>140</v>
      </c>
    </row>
    <row r="172" s="14" customFormat="1">
      <c r="A172" s="14"/>
      <c r="B172" s="236"/>
      <c r="C172" s="237"/>
      <c r="D172" s="218" t="s">
        <v>154</v>
      </c>
      <c r="E172" s="238" t="s">
        <v>19</v>
      </c>
      <c r="F172" s="239" t="s">
        <v>1860</v>
      </c>
      <c r="G172" s="237"/>
      <c r="H172" s="238" t="s">
        <v>19</v>
      </c>
      <c r="I172" s="240"/>
      <c r="J172" s="237"/>
      <c r="K172" s="237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154</v>
      </c>
      <c r="AU172" s="245" t="s">
        <v>148</v>
      </c>
      <c r="AV172" s="14" t="s">
        <v>79</v>
      </c>
      <c r="AW172" s="14" t="s">
        <v>33</v>
      </c>
      <c r="AX172" s="14" t="s">
        <v>71</v>
      </c>
      <c r="AY172" s="245" t="s">
        <v>140</v>
      </c>
    </row>
    <row r="173" s="13" customFormat="1">
      <c r="A173" s="13"/>
      <c r="B173" s="225"/>
      <c r="C173" s="226"/>
      <c r="D173" s="218" t="s">
        <v>154</v>
      </c>
      <c r="E173" s="227" t="s">
        <v>19</v>
      </c>
      <c r="F173" s="228" t="s">
        <v>1861</v>
      </c>
      <c r="G173" s="226"/>
      <c r="H173" s="229">
        <v>491.25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154</v>
      </c>
      <c r="AU173" s="235" t="s">
        <v>148</v>
      </c>
      <c r="AV173" s="13" t="s">
        <v>148</v>
      </c>
      <c r="AW173" s="13" t="s">
        <v>33</v>
      </c>
      <c r="AX173" s="13" t="s">
        <v>71</v>
      </c>
      <c r="AY173" s="235" t="s">
        <v>140</v>
      </c>
    </row>
    <row r="174" s="14" customFormat="1">
      <c r="A174" s="14"/>
      <c r="B174" s="236"/>
      <c r="C174" s="237"/>
      <c r="D174" s="218" t="s">
        <v>154</v>
      </c>
      <c r="E174" s="238" t="s">
        <v>19</v>
      </c>
      <c r="F174" s="239" t="s">
        <v>228</v>
      </c>
      <c r="G174" s="237"/>
      <c r="H174" s="238" t="s">
        <v>19</v>
      </c>
      <c r="I174" s="240"/>
      <c r="J174" s="237"/>
      <c r="K174" s="237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154</v>
      </c>
      <c r="AU174" s="245" t="s">
        <v>148</v>
      </c>
      <c r="AV174" s="14" t="s">
        <v>79</v>
      </c>
      <c r="AW174" s="14" t="s">
        <v>33</v>
      </c>
      <c r="AX174" s="14" t="s">
        <v>71</v>
      </c>
      <c r="AY174" s="245" t="s">
        <v>140</v>
      </c>
    </row>
    <row r="175" s="13" customFormat="1">
      <c r="A175" s="13"/>
      <c r="B175" s="225"/>
      <c r="C175" s="226"/>
      <c r="D175" s="218" t="s">
        <v>154</v>
      </c>
      <c r="E175" s="227" t="s">
        <v>19</v>
      </c>
      <c r="F175" s="228" t="s">
        <v>1862</v>
      </c>
      <c r="G175" s="226"/>
      <c r="H175" s="229">
        <v>-40.600000000000001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154</v>
      </c>
      <c r="AU175" s="235" t="s">
        <v>148</v>
      </c>
      <c r="AV175" s="13" t="s">
        <v>148</v>
      </c>
      <c r="AW175" s="13" t="s">
        <v>33</v>
      </c>
      <c r="AX175" s="13" t="s">
        <v>71</v>
      </c>
      <c r="AY175" s="235" t="s">
        <v>140</v>
      </c>
    </row>
    <row r="176" s="13" customFormat="1">
      <c r="A176" s="13"/>
      <c r="B176" s="225"/>
      <c r="C176" s="226"/>
      <c r="D176" s="218" t="s">
        <v>154</v>
      </c>
      <c r="E176" s="227" t="s">
        <v>19</v>
      </c>
      <c r="F176" s="228" t="s">
        <v>1863</v>
      </c>
      <c r="G176" s="226"/>
      <c r="H176" s="229">
        <v>-4.3200000000000003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154</v>
      </c>
      <c r="AU176" s="235" t="s">
        <v>148</v>
      </c>
      <c r="AV176" s="13" t="s">
        <v>148</v>
      </c>
      <c r="AW176" s="13" t="s">
        <v>33</v>
      </c>
      <c r="AX176" s="13" t="s">
        <v>71</v>
      </c>
      <c r="AY176" s="235" t="s">
        <v>140</v>
      </c>
    </row>
    <row r="177" s="13" customFormat="1">
      <c r="A177" s="13"/>
      <c r="B177" s="225"/>
      <c r="C177" s="226"/>
      <c r="D177" s="218" t="s">
        <v>154</v>
      </c>
      <c r="E177" s="227" t="s">
        <v>19</v>
      </c>
      <c r="F177" s="228" t="s">
        <v>1864</v>
      </c>
      <c r="G177" s="226"/>
      <c r="H177" s="229">
        <v>-2.1600000000000001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154</v>
      </c>
      <c r="AU177" s="235" t="s">
        <v>148</v>
      </c>
      <c r="AV177" s="13" t="s">
        <v>148</v>
      </c>
      <c r="AW177" s="13" t="s">
        <v>33</v>
      </c>
      <c r="AX177" s="13" t="s">
        <v>71</v>
      </c>
      <c r="AY177" s="235" t="s">
        <v>140</v>
      </c>
    </row>
    <row r="178" s="15" customFormat="1">
      <c r="A178" s="15"/>
      <c r="B178" s="246"/>
      <c r="C178" s="247"/>
      <c r="D178" s="218" t="s">
        <v>154</v>
      </c>
      <c r="E178" s="248" t="s">
        <v>19</v>
      </c>
      <c r="F178" s="249" t="s">
        <v>180</v>
      </c>
      <c r="G178" s="247"/>
      <c r="H178" s="250">
        <v>571.19000000000005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6" t="s">
        <v>154</v>
      </c>
      <c r="AU178" s="256" t="s">
        <v>148</v>
      </c>
      <c r="AV178" s="15" t="s">
        <v>147</v>
      </c>
      <c r="AW178" s="15" t="s">
        <v>33</v>
      </c>
      <c r="AX178" s="15" t="s">
        <v>79</v>
      </c>
      <c r="AY178" s="256" t="s">
        <v>140</v>
      </c>
    </row>
    <row r="179" s="2" customFormat="1" ht="24.15" customHeight="1">
      <c r="A179" s="39"/>
      <c r="B179" s="40"/>
      <c r="C179" s="205" t="s">
        <v>104</v>
      </c>
      <c r="D179" s="205" t="s">
        <v>142</v>
      </c>
      <c r="E179" s="206" t="s">
        <v>1865</v>
      </c>
      <c r="F179" s="207" t="s">
        <v>1866</v>
      </c>
      <c r="G179" s="208" t="s">
        <v>145</v>
      </c>
      <c r="H179" s="209">
        <v>571.19000000000005</v>
      </c>
      <c r="I179" s="210"/>
      <c r="J179" s="211">
        <f>ROUND(I179*H179,2)</f>
        <v>0</v>
      </c>
      <c r="K179" s="207" t="s">
        <v>146</v>
      </c>
      <c r="L179" s="45"/>
      <c r="M179" s="212" t="s">
        <v>19</v>
      </c>
      <c r="N179" s="213" t="s">
        <v>43</v>
      </c>
      <c r="O179" s="85"/>
      <c r="P179" s="214">
        <f>O179*H179</f>
        <v>0</v>
      </c>
      <c r="Q179" s="214">
        <v>0.0020999999999999999</v>
      </c>
      <c r="R179" s="214">
        <f>Q179*H179</f>
        <v>1.1994990000000001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147</v>
      </c>
      <c r="AT179" s="216" t="s">
        <v>142</v>
      </c>
      <c r="AU179" s="216" t="s">
        <v>148</v>
      </c>
      <c r="AY179" s="18" t="s">
        <v>140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148</v>
      </c>
      <c r="BK179" s="217">
        <f>ROUND(I179*H179,2)</f>
        <v>0</v>
      </c>
      <c r="BL179" s="18" t="s">
        <v>147</v>
      </c>
      <c r="BM179" s="216" t="s">
        <v>1867</v>
      </c>
    </row>
    <row r="180" s="2" customFormat="1">
      <c r="A180" s="39"/>
      <c r="B180" s="40"/>
      <c r="C180" s="41"/>
      <c r="D180" s="218" t="s">
        <v>150</v>
      </c>
      <c r="E180" s="41"/>
      <c r="F180" s="219" t="s">
        <v>1868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150</v>
      </c>
      <c r="AU180" s="18" t="s">
        <v>148</v>
      </c>
    </row>
    <row r="181" s="2" customFormat="1">
      <c r="A181" s="39"/>
      <c r="B181" s="40"/>
      <c r="C181" s="41"/>
      <c r="D181" s="223" t="s">
        <v>152</v>
      </c>
      <c r="E181" s="41"/>
      <c r="F181" s="224" t="s">
        <v>1869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152</v>
      </c>
      <c r="AU181" s="18" t="s">
        <v>148</v>
      </c>
    </row>
    <row r="182" s="2" customFormat="1" ht="24.15" customHeight="1">
      <c r="A182" s="39"/>
      <c r="B182" s="40"/>
      <c r="C182" s="205" t="s">
        <v>236</v>
      </c>
      <c r="D182" s="205" t="s">
        <v>142</v>
      </c>
      <c r="E182" s="206" t="s">
        <v>1870</v>
      </c>
      <c r="F182" s="207" t="s">
        <v>1871</v>
      </c>
      <c r="G182" s="208" t="s">
        <v>145</v>
      </c>
      <c r="H182" s="209">
        <v>0.95999999999999996</v>
      </c>
      <c r="I182" s="210"/>
      <c r="J182" s="211">
        <f>ROUND(I182*H182,2)</f>
        <v>0</v>
      </c>
      <c r="K182" s="207" t="s">
        <v>146</v>
      </c>
      <c r="L182" s="45"/>
      <c r="M182" s="212" t="s">
        <v>19</v>
      </c>
      <c r="N182" s="213" t="s">
        <v>43</v>
      </c>
      <c r="O182" s="85"/>
      <c r="P182" s="214">
        <f>O182*H182</f>
        <v>0</v>
      </c>
      <c r="Q182" s="214">
        <v>0.0043800000000000002</v>
      </c>
      <c r="R182" s="214">
        <f>Q182*H182</f>
        <v>0.0042047999999999999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147</v>
      </c>
      <c r="AT182" s="216" t="s">
        <v>142</v>
      </c>
      <c r="AU182" s="216" t="s">
        <v>148</v>
      </c>
      <c r="AY182" s="18" t="s">
        <v>140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148</v>
      </c>
      <c r="BK182" s="217">
        <f>ROUND(I182*H182,2)</f>
        <v>0</v>
      </c>
      <c r="BL182" s="18" t="s">
        <v>147</v>
      </c>
      <c r="BM182" s="216" t="s">
        <v>1872</v>
      </c>
    </row>
    <row r="183" s="2" customFormat="1">
      <c r="A183" s="39"/>
      <c r="B183" s="40"/>
      <c r="C183" s="41"/>
      <c r="D183" s="218" t="s">
        <v>150</v>
      </c>
      <c r="E183" s="41"/>
      <c r="F183" s="219" t="s">
        <v>1873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150</v>
      </c>
      <c r="AU183" s="18" t="s">
        <v>148</v>
      </c>
    </row>
    <row r="184" s="2" customFormat="1">
      <c r="A184" s="39"/>
      <c r="B184" s="40"/>
      <c r="C184" s="41"/>
      <c r="D184" s="223" t="s">
        <v>152</v>
      </c>
      <c r="E184" s="41"/>
      <c r="F184" s="224" t="s">
        <v>1874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152</v>
      </c>
      <c r="AU184" s="18" t="s">
        <v>148</v>
      </c>
    </row>
    <row r="185" s="14" customFormat="1">
      <c r="A185" s="14"/>
      <c r="B185" s="236"/>
      <c r="C185" s="237"/>
      <c r="D185" s="218" t="s">
        <v>154</v>
      </c>
      <c r="E185" s="238" t="s">
        <v>19</v>
      </c>
      <c r="F185" s="239" t="s">
        <v>1828</v>
      </c>
      <c r="G185" s="237"/>
      <c r="H185" s="238" t="s">
        <v>19</v>
      </c>
      <c r="I185" s="240"/>
      <c r="J185" s="237"/>
      <c r="K185" s="237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154</v>
      </c>
      <c r="AU185" s="245" t="s">
        <v>148</v>
      </c>
      <c r="AV185" s="14" t="s">
        <v>79</v>
      </c>
      <c r="AW185" s="14" t="s">
        <v>33</v>
      </c>
      <c r="AX185" s="14" t="s">
        <v>71</v>
      </c>
      <c r="AY185" s="245" t="s">
        <v>140</v>
      </c>
    </row>
    <row r="186" s="13" customFormat="1">
      <c r="A186" s="13"/>
      <c r="B186" s="225"/>
      <c r="C186" s="226"/>
      <c r="D186" s="218" t="s">
        <v>154</v>
      </c>
      <c r="E186" s="227" t="s">
        <v>19</v>
      </c>
      <c r="F186" s="228" t="s">
        <v>1875</v>
      </c>
      <c r="G186" s="226"/>
      <c r="H186" s="229">
        <v>0.95999999999999996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154</v>
      </c>
      <c r="AU186" s="235" t="s">
        <v>148</v>
      </c>
      <c r="AV186" s="13" t="s">
        <v>148</v>
      </c>
      <c r="AW186" s="13" t="s">
        <v>33</v>
      </c>
      <c r="AX186" s="13" t="s">
        <v>79</v>
      </c>
      <c r="AY186" s="235" t="s">
        <v>140</v>
      </c>
    </row>
    <row r="187" s="2" customFormat="1" ht="24.15" customHeight="1">
      <c r="A187" s="39"/>
      <c r="B187" s="40"/>
      <c r="C187" s="205" t="s">
        <v>246</v>
      </c>
      <c r="D187" s="205" t="s">
        <v>142</v>
      </c>
      <c r="E187" s="206" t="s">
        <v>1876</v>
      </c>
      <c r="F187" s="207" t="s">
        <v>1877</v>
      </c>
      <c r="G187" s="208" t="s">
        <v>200</v>
      </c>
      <c r="H187" s="209">
        <v>168.80000000000001</v>
      </c>
      <c r="I187" s="210"/>
      <c r="J187" s="211">
        <f>ROUND(I187*H187,2)</f>
        <v>0</v>
      </c>
      <c r="K187" s="207" t="s">
        <v>146</v>
      </c>
      <c r="L187" s="45"/>
      <c r="M187" s="212" t="s">
        <v>19</v>
      </c>
      <c r="N187" s="213" t="s">
        <v>43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147</v>
      </c>
      <c r="AT187" s="216" t="s">
        <v>142</v>
      </c>
      <c r="AU187" s="216" t="s">
        <v>148</v>
      </c>
      <c r="AY187" s="18" t="s">
        <v>140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148</v>
      </c>
      <c r="BK187" s="217">
        <f>ROUND(I187*H187,2)</f>
        <v>0</v>
      </c>
      <c r="BL187" s="18" t="s">
        <v>147</v>
      </c>
      <c r="BM187" s="216" t="s">
        <v>1878</v>
      </c>
    </row>
    <row r="188" s="2" customFormat="1">
      <c r="A188" s="39"/>
      <c r="B188" s="40"/>
      <c r="C188" s="41"/>
      <c r="D188" s="218" t="s">
        <v>150</v>
      </c>
      <c r="E188" s="41"/>
      <c r="F188" s="219" t="s">
        <v>1879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150</v>
      </c>
      <c r="AU188" s="18" t="s">
        <v>148</v>
      </c>
    </row>
    <row r="189" s="2" customFormat="1">
      <c r="A189" s="39"/>
      <c r="B189" s="40"/>
      <c r="C189" s="41"/>
      <c r="D189" s="223" t="s">
        <v>152</v>
      </c>
      <c r="E189" s="41"/>
      <c r="F189" s="224" t="s">
        <v>1880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152</v>
      </c>
      <c r="AU189" s="18" t="s">
        <v>148</v>
      </c>
    </row>
    <row r="190" s="14" customFormat="1">
      <c r="A190" s="14"/>
      <c r="B190" s="236"/>
      <c r="C190" s="237"/>
      <c r="D190" s="218" t="s">
        <v>154</v>
      </c>
      <c r="E190" s="238" t="s">
        <v>19</v>
      </c>
      <c r="F190" s="239" t="s">
        <v>228</v>
      </c>
      <c r="G190" s="237"/>
      <c r="H190" s="238" t="s">
        <v>19</v>
      </c>
      <c r="I190" s="240"/>
      <c r="J190" s="237"/>
      <c r="K190" s="237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154</v>
      </c>
      <c r="AU190" s="245" t="s">
        <v>148</v>
      </c>
      <c r="AV190" s="14" t="s">
        <v>79</v>
      </c>
      <c r="AW190" s="14" t="s">
        <v>33</v>
      </c>
      <c r="AX190" s="14" t="s">
        <v>71</v>
      </c>
      <c r="AY190" s="245" t="s">
        <v>140</v>
      </c>
    </row>
    <row r="191" s="13" customFormat="1">
      <c r="A191" s="13"/>
      <c r="B191" s="225"/>
      <c r="C191" s="226"/>
      <c r="D191" s="218" t="s">
        <v>154</v>
      </c>
      <c r="E191" s="227" t="s">
        <v>19</v>
      </c>
      <c r="F191" s="228" t="s">
        <v>1881</v>
      </c>
      <c r="G191" s="226"/>
      <c r="H191" s="229">
        <v>114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154</v>
      </c>
      <c r="AU191" s="235" t="s">
        <v>148</v>
      </c>
      <c r="AV191" s="13" t="s">
        <v>148</v>
      </c>
      <c r="AW191" s="13" t="s">
        <v>33</v>
      </c>
      <c r="AX191" s="13" t="s">
        <v>71</v>
      </c>
      <c r="AY191" s="235" t="s">
        <v>140</v>
      </c>
    </row>
    <row r="192" s="13" customFormat="1">
      <c r="A192" s="13"/>
      <c r="B192" s="225"/>
      <c r="C192" s="226"/>
      <c r="D192" s="218" t="s">
        <v>154</v>
      </c>
      <c r="E192" s="227" t="s">
        <v>19</v>
      </c>
      <c r="F192" s="228" t="s">
        <v>1882</v>
      </c>
      <c r="G192" s="226"/>
      <c r="H192" s="229">
        <v>16.800000000000001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154</v>
      </c>
      <c r="AU192" s="235" t="s">
        <v>148</v>
      </c>
      <c r="AV192" s="13" t="s">
        <v>148</v>
      </c>
      <c r="AW192" s="13" t="s">
        <v>33</v>
      </c>
      <c r="AX192" s="13" t="s">
        <v>71</v>
      </c>
      <c r="AY192" s="235" t="s">
        <v>140</v>
      </c>
    </row>
    <row r="193" s="13" customFormat="1">
      <c r="A193" s="13"/>
      <c r="B193" s="225"/>
      <c r="C193" s="226"/>
      <c r="D193" s="218" t="s">
        <v>154</v>
      </c>
      <c r="E193" s="227" t="s">
        <v>19</v>
      </c>
      <c r="F193" s="228" t="s">
        <v>1883</v>
      </c>
      <c r="G193" s="226"/>
      <c r="H193" s="229">
        <v>8.4000000000000004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154</v>
      </c>
      <c r="AU193" s="235" t="s">
        <v>148</v>
      </c>
      <c r="AV193" s="13" t="s">
        <v>148</v>
      </c>
      <c r="AW193" s="13" t="s">
        <v>33</v>
      </c>
      <c r="AX193" s="13" t="s">
        <v>71</v>
      </c>
      <c r="AY193" s="235" t="s">
        <v>140</v>
      </c>
    </row>
    <row r="194" s="14" customFormat="1">
      <c r="A194" s="14"/>
      <c r="B194" s="236"/>
      <c r="C194" s="237"/>
      <c r="D194" s="218" t="s">
        <v>154</v>
      </c>
      <c r="E194" s="238" t="s">
        <v>19</v>
      </c>
      <c r="F194" s="239" t="s">
        <v>1884</v>
      </c>
      <c r="G194" s="237"/>
      <c r="H194" s="238" t="s">
        <v>19</v>
      </c>
      <c r="I194" s="240"/>
      <c r="J194" s="237"/>
      <c r="K194" s="237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154</v>
      </c>
      <c r="AU194" s="245" t="s">
        <v>148</v>
      </c>
      <c r="AV194" s="14" t="s">
        <v>79</v>
      </c>
      <c r="AW194" s="14" t="s">
        <v>33</v>
      </c>
      <c r="AX194" s="14" t="s">
        <v>71</v>
      </c>
      <c r="AY194" s="245" t="s">
        <v>140</v>
      </c>
    </row>
    <row r="195" s="13" customFormat="1">
      <c r="A195" s="13"/>
      <c r="B195" s="225"/>
      <c r="C195" s="226"/>
      <c r="D195" s="218" t="s">
        <v>154</v>
      </c>
      <c r="E195" s="227" t="s">
        <v>19</v>
      </c>
      <c r="F195" s="228" t="s">
        <v>1885</v>
      </c>
      <c r="G195" s="226"/>
      <c r="H195" s="229">
        <v>20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154</v>
      </c>
      <c r="AU195" s="235" t="s">
        <v>148</v>
      </c>
      <c r="AV195" s="13" t="s">
        <v>148</v>
      </c>
      <c r="AW195" s="13" t="s">
        <v>33</v>
      </c>
      <c r="AX195" s="13" t="s">
        <v>71</v>
      </c>
      <c r="AY195" s="235" t="s">
        <v>140</v>
      </c>
    </row>
    <row r="196" s="13" customFormat="1">
      <c r="A196" s="13"/>
      <c r="B196" s="225"/>
      <c r="C196" s="226"/>
      <c r="D196" s="218" t="s">
        <v>154</v>
      </c>
      <c r="E196" s="227" t="s">
        <v>19</v>
      </c>
      <c r="F196" s="228" t="s">
        <v>1886</v>
      </c>
      <c r="G196" s="226"/>
      <c r="H196" s="229">
        <v>9.5999999999999996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154</v>
      </c>
      <c r="AU196" s="235" t="s">
        <v>148</v>
      </c>
      <c r="AV196" s="13" t="s">
        <v>148</v>
      </c>
      <c r="AW196" s="13" t="s">
        <v>33</v>
      </c>
      <c r="AX196" s="13" t="s">
        <v>71</v>
      </c>
      <c r="AY196" s="235" t="s">
        <v>140</v>
      </c>
    </row>
    <row r="197" s="15" customFormat="1">
      <c r="A197" s="15"/>
      <c r="B197" s="246"/>
      <c r="C197" s="247"/>
      <c r="D197" s="218" t="s">
        <v>154</v>
      </c>
      <c r="E197" s="248" t="s">
        <v>19</v>
      </c>
      <c r="F197" s="249" t="s">
        <v>180</v>
      </c>
      <c r="G197" s="247"/>
      <c r="H197" s="250">
        <v>168.80000000000001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6" t="s">
        <v>154</v>
      </c>
      <c r="AU197" s="256" t="s">
        <v>148</v>
      </c>
      <c r="AV197" s="15" t="s">
        <v>147</v>
      </c>
      <c r="AW197" s="15" t="s">
        <v>33</v>
      </c>
      <c r="AX197" s="15" t="s">
        <v>79</v>
      </c>
      <c r="AY197" s="256" t="s">
        <v>140</v>
      </c>
    </row>
    <row r="198" s="2" customFormat="1" ht="24.15" customHeight="1">
      <c r="A198" s="39"/>
      <c r="B198" s="40"/>
      <c r="C198" s="260" t="s">
        <v>254</v>
      </c>
      <c r="D198" s="260" t="s">
        <v>527</v>
      </c>
      <c r="E198" s="261" t="s">
        <v>1887</v>
      </c>
      <c r="F198" s="262" t="s">
        <v>1888</v>
      </c>
      <c r="G198" s="263" t="s">
        <v>200</v>
      </c>
      <c r="H198" s="264">
        <v>135.96000000000001</v>
      </c>
      <c r="I198" s="265"/>
      <c r="J198" s="266">
        <f>ROUND(I198*H198,2)</f>
        <v>0</v>
      </c>
      <c r="K198" s="262" t="s">
        <v>146</v>
      </c>
      <c r="L198" s="267"/>
      <c r="M198" s="268" t="s">
        <v>19</v>
      </c>
      <c r="N198" s="269" t="s">
        <v>43</v>
      </c>
      <c r="O198" s="85"/>
      <c r="P198" s="214">
        <f>O198*H198</f>
        <v>0</v>
      </c>
      <c r="Q198" s="214">
        <v>4.0000000000000003E-05</v>
      </c>
      <c r="R198" s="214">
        <f>Q198*H198</f>
        <v>0.0054384000000000004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206</v>
      </c>
      <c r="AT198" s="216" t="s">
        <v>527</v>
      </c>
      <c r="AU198" s="216" t="s">
        <v>148</v>
      </c>
      <c r="AY198" s="18" t="s">
        <v>140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148</v>
      </c>
      <c r="BK198" s="217">
        <f>ROUND(I198*H198,2)</f>
        <v>0</v>
      </c>
      <c r="BL198" s="18" t="s">
        <v>147</v>
      </c>
      <c r="BM198" s="216" t="s">
        <v>1889</v>
      </c>
    </row>
    <row r="199" s="2" customFormat="1">
      <c r="A199" s="39"/>
      <c r="B199" s="40"/>
      <c r="C199" s="41"/>
      <c r="D199" s="218" t="s">
        <v>150</v>
      </c>
      <c r="E199" s="41"/>
      <c r="F199" s="219" t="s">
        <v>1888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150</v>
      </c>
      <c r="AU199" s="18" t="s">
        <v>148</v>
      </c>
    </row>
    <row r="200" s="2" customFormat="1">
      <c r="A200" s="39"/>
      <c r="B200" s="40"/>
      <c r="C200" s="41"/>
      <c r="D200" s="223" t="s">
        <v>152</v>
      </c>
      <c r="E200" s="41"/>
      <c r="F200" s="224" t="s">
        <v>1890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152</v>
      </c>
      <c r="AU200" s="18" t="s">
        <v>148</v>
      </c>
    </row>
    <row r="201" s="14" customFormat="1">
      <c r="A201" s="14"/>
      <c r="B201" s="236"/>
      <c r="C201" s="237"/>
      <c r="D201" s="218" t="s">
        <v>154</v>
      </c>
      <c r="E201" s="238" t="s">
        <v>19</v>
      </c>
      <c r="F201" s="239" t="s">
        <v>228</v>
      </c>
      <c r="G201" s="237"/>
      <c r="H201" s="238" t="s">
        <v>19</v>
      </c>
      <c r="I201" s="240"/>
      <c r="J201" s="237"/>
      <c r="K201" s="237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154</v>
      </c>
      <c r="AU201" s="245" t="s">
        <v>148</v>
      </c>
      <c r="AV201" s="14" t="s">
        <v>79</v>
      </c>
      <c r="AW201" s="14" t="s">
        <v>33</v>
      </c>
      <c r="AX201" s="14" t="s">
        <v>71</v>
      </c>
      <c r="AY201" s="245" t="s">
        <v>140</v>
      </c>
    </row>
    <row r="202" s="13" customFormat="1">
      <c r="A202" s="13"/>
      <c r="B202" s="225"/>
      <c r="C202" s="226"/>
      <c r="D202" s="218" t="s">
        <v>154</v>
      </c>
      <c r="E202" s="227" t="s">
        <v>19</v>
      </c>
      <c r="F202" s="228" t="s">
        <v>1891</v>
      </c>
      <c r="G202" s="226"/>
      <c r="H202" s="229">
        <v>86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154</v>
      </c>
      <c r="AU202" s="235" t="s">
        <v>148</v>
      </c>
      <c r="AV202" s="13" t="s">
        <v>148</v>
      </c>
      <c r="AW202" s="13" t="s">
        <v>33</v>
      </c>
      <c r="AX202" s="13" t="s">
        <v>71</v>
      </c>
      <c r="AY202" s="235" t="s">
        <v>140</v>
      </c>
    </row>
    <row r="203" s="13" customFormat="1">
      <c r="A203" s="13"/>
      <c r="B203" s="225"/>
      <c r="C203" s="226"/>
      <c r="D203" s="218" t="s">
        <v>154</v>
      </c>
      <c r="E203" s="227" t="s">
        <v>19</v>
      </c>
      <c r="F203" s="228" t="s">
        <v>1892</v>
      </c>
      <c r="G203" s="226"/>
      <c r="H203" s="229">
        <v>12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154</v>
      </c>
      <c r="AU203" s="235" t="s">
        <v>148</v>
      </c>
      <c r="AV203" s="13" t="s">
        <v>148</v>
      </c>
      <c r="AW203" s="13" t="s">
        <v>33</v>
      </c>
      <c r="AX203" s="13" t="s">
        <v>71</v>
      </c>
      <c r="AY203" s="235" t="s">
        <v>140</v>
      </c>
    </row>
    <row r="204" s="13" customFormat="1">
      <c r="A204" s="13"/>
      <c r="B204" s="225"/>
      <c r="C204" s="226"/>
      <c r="D204" s="218" t="s">
        <v>154</v>
      </c>
      <c r="E204" s="227" t="s">
        <v>19</v>
      </c>
      <c r="F204" s="228" t="s">
        <v>1893</v>
      </c>
      <c r="G204" s="226"/>
      <c r="H204" s="229">
        <v>6.5999999999999996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154</v>
      </c>
      <c r="AU204" s="235" t="s">
        <v>148</v>
      </c>
      <c r="AV204" s="13" t="s">
        <v>148</v>
      </c>
      <c r="AW204" s="13" t="s">
        <v>33</v>
      </c>
      <c r="AX204" s="13" t="s">
        <v>71</v>
      </c>
      <c r="AY204" s="235" t="s">
        <v>140</v>
      </c>
    </row>
    <row r="205" s="14" customFormat="1">
      <c r="A205" s="14"/>
      <c r="B205" s="236"/>
      <c r="C205" s="237"/>
      <c r="D205" s="218" t="s">
        <v>154</v>
      </c>
      <c r="E205" s="238" t="s">
        <v>19</v>
      </c>
      <c r="F205" s="239" t="s">
        <v>1884</v>
      </c>
      <c r="G205" s="237"/>
      <c r="H205" s="238" t="s">
        <v>19</v>
      </c>
      <c r="I205" s="240"/>
      <c r="J205" s="237"/>
      <c r="K205" s="237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154</v>
      </c>
      <c r="AU205" s="245" t="s">
        <v>148</v>
      </c>
      <c r="AV205" s="14" t="s">
        <v>79</v>
      </c>
      <c r="AW205" s="14" t="s">
        <v>33</v>
      </c>
      <c r="AX205" s="14" t="s">
        <v>71</v>
      </c>
      <c r="AY205" s="245" t="s">
        <v>140</v>
      </c>
    </row>
    <row r="206" s="13" customFormat="1">
      <c r="A206" s="13"/>
      <c r="B206" s="225"/>
      <c r="C206" s="226"/>
      <c r="D206" s="218" t="s">
        <v>154</v>
      </c>
      <c r="E206" s="227" t="s">
        <v>19</v>
      </c>
      <c r="F206" s="228" t="s">
        <v>1894</v>
      </c>
      <c r="G206" s="226"/>
      <c r="H206" s="229">
        <v>13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154</v>
      </c>
      <c r="AU206" s="235" t="s">
        <v>148</v>
      </c>
      <c r="AV206" s="13" t="s">
        <v>148</v>
      </c>
      <c r="AW206" s="13" t="s">
        <v>33</v>
      </c>
      <c r="AX206" s="13" t="s">
        <v>71</v>
      </c>
      <c r="AY206" s="235" t="s">
        <v>140</v>
      </c>
    </row>
    <row r="207" s="13" customFormat="1">
      <c r="A207" s="13"/>
      <c r="B207" s="225"/>
      <c r="C207" s="226"/>
      <c r="D207" s="218" t="s">
        <v>154</v>
      </c>
      <c r="E207" s="227" t="s">
        <v>19</v>
      </c>
      <c r="F207" s="228" t="s">
        <v>1895</v>
      </c>
      <c r="G207" s="226"/>
      <c r="H207" s="229">
        <v>6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154</v>
      </c>
      <c r="AU207" s="235" t="s">
        <v>148</v>
      </c>
      <c r="AV207" s="13" t="s">
        <v>148</v>
      </c>
      <c r="AW207" s="13" t="s">
        <v>33</v>
      </c>
      <c r="AX207" s="13" t="s">
        <v>71</v>
      </c>
      <c r="AY207" s="235" t="s">
        <v>140</v>
      </c>
    </row>
    <row r="208" s="15" customFormat="1">
      <c r="A208" s="15"/>
      <c r="B208" s="246"/>
      <c r="C208" s="247"/>
      <c r="D208" s="218" t="s">
        <v>154</v>
      </c>
      <c r="E208" s="248" t="s">
        <v>19</v>
      </c>
      <c r="F208" s="249" t="s">
        <v>180</v>
      </c>
      <c r="G208" s="247"/>
      <c r="H208" s="250">
        <v>123.59999999999999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6" t="s">
        <v>154</v>
      </c>
      <c r="AU208" s="256" t="s">
        <v>148</v>
      </c>
      <c r="AV208" s="15" t="s">
        <v>147</v>
      </c>
      <c r="AW208" s="15" t="s">
        <v>33</v>
      </c>
      <c r="AX208" s="15" t="s">
        <v>79</v>
      </c>
      <c r="AY208" s="256" t="s">
        <v>140</v>
      </c>
    </row>
    <row r="209" s="13" customFormat="1">
      <c r="A209" s="13"/>
      <c r="B209" s="225"/>
      <c r="C209" s="226"/>
      <c r="D209" s="218" t="s">
        <v>154</v>
      </c>
      <c r="E209" s="226"/>
      <c r="F209" s="228" t="s">
        <v>1896</v>
      </c>
      <c r="G209" s="226"/>
      <c r="H209" s="229">
        <v>135.96000000000001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154</v>
      </c>
      <c r="AU209" s="235" t="s">
        <v>148</v>
      </c>
      <c r="AV209" s="13" t="s">
        <v>148</v>
      </c>
      <c r="AW209" s="13" t="s">
        <v>4</v>
      </c>
      <c r="AX209" s="13" t="s">
        <v>79</v>
      </c>
      <c r="AY209" s="235" t="s">
        <v>140</v>
      </c>
    </row>
    <row r="210" s="2" customFormat="1" ht="24.15" customHeight="1">
      <c r="A210" s="39"/>
      <c r="B210" s="40"/>
      <c r="C210" s="260" t="s">
        <v>261</v>
      </c>
      <c r="D210" s="260" t="s">
        <v>527</v>
      </c>
      <c r="E210" s="261" t="s">
        <v>1897</v>
      </c>
      <c r="F210" s="262" t="s">
        <v>1898</v>
      </c>
      <c r="G210" s="263" t="s">
        <v>200</v>
      </c>
      <c r="H210" s="264">
        <v>49.719999999999999</v>
      </c>
      <c r="I210" s="265"/>
      <c r="J210" s="266">
        <f>ROUND(I210*H210,2)</f>
        <v>0</v>
      </c>
      <c r="K210" s="262" t="s">
        <v>146</v>
      </c>
      <c r="L210" s="267"/>
      <c r="M210" s="268" t="s">
        <v>19</v>
      </c>
      <c r="N210" s="269" t="s">
        <v>43</v>
      </c>
      <c r="O210" s="85"/>
      <c r="P210" s="214">
        <f>O210*H210</f>
        <v>0</v>
      </c>
      <c r="Q210" s="214">
        <v>0.00029999999999999997</v>
      </c>
      <c r="R210" s="214">
        <f>Q210*H210</f>
        <v>0.014915999999999999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206</v>
      </c>
      <c r="AT210" s="216" t="s">
        <v>527</v>
      </c>
      <c r="AU210" s="216" t="s">
        <v>148</v>
      </c>
      <c r="AY210" s="18" t="s">
        <v>140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148</v>
      </c>
      <c r="BK210" s="217">
        <f>ROUND(I210*H210,2)</f>
        <v>0</v>
      </c>
      <c r="BL210" s="18" t="s">
        <v>147</v>
      </c>
      <c r="BM210" s="216" t="s">
        <v>1899</v>
      </c>
    </row>
    <row r="211" s="2" customFormat="1">
      <c r="A211" s="39"/>
      <c r="B211" s="40"/>
      <c r="C211" s="41"/>
      <c r="D211" s="218" t="s">
        <v>150</v>
      </c>
      <c r="E211" s="41"/>
      <c r="F211" s="219" t="s">
        <v>1898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150</v>
      </c>
      <c r="AU211" s="18" t="s">
        <v>148</v>
      </c>
    </row>
    <row r="212" s="2" customFormat="1">
      <c r="A212" s="39"/>
      <c r="B212" s="40"/>
      <c r="C212" s="41"/>
      <c r="D212" s="223" t="s">
        <v>152</v>
      </c>
      <c r="E212" s="41"/>
      <c r="F212" s="224" t="s">
        <v>1900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152</v>
      </c>
      <c r="AU212" s="18" t="s">
        <v>148</v>
      </c>
    </row>
    <row r="213" s="14" customFormat="1">
      <c r="A213" s="14"/>
      <c r="B213" s="236"/>
      <c r="C213" s="237"/>
      <c r="D213" s="218" t="s">
        <v>154</v>
      </c>
      <c r="E213" s="238" t="s">
        <v>19</v>
      </c>
      <c r="F213" s="239" t="s">
        <v>228</v>
      </c>
      <c r="G213" s="237"/>
      <c r="H213" s="238" t="s">
        <v>19</v>
      </c>
      <c r="I213" s="240"/>
      <c r="J213" s="237"/>
      <c r="K213" s="237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154</v>
      </c>
      <c r="AU213" s="245" t="s">
        <v>148</v>
      </c>
      <c r="AV213" s="14" t="s">
        <v>79</v>
      </c>
      <c r="AW213" s="14" t="s">
        <v>33</v>
      </c>
      <c r="AX213" s="14" t="s">
        <v>71</v>
      </c>
      <c r="AY213" s="245" t="s">
        <v>140</v>
      </c>
    </row>
    <row r="214" s="13" customFormat="1">
      <c r="A214" s="13"/>
      <c r="B214" s="225"/>
      <c r="C214" s="226"/>
      <c r="D214" s="218" t="s">
        <v>154</v>
      </c>
      <c r="E214" s="227" t="s">
        <v>19</v>
      </c>
      <c r="F214" s="228" t="s">
        <v>1901</v>
      </c>
      <c r="G214" s="226"/>
      <c r="H214" s="229">
        <v>28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154</v>
      </c>
      <c r="AU214" s="235" t="s">
        <v>148</v>
      </c>
      <c r="AV214" s="13" t="s">
        <v>148</v>
      </c>
      <c r="AW214" s="13" t="s">
        <v>33</v>
      </c>
      <c r="AX214" s="13" t="s">
        <v>71</v>
      </c>
      <c r="AY214" s="235" t="s">
        <v>140</v>
      </c>
    </row>
    <row r="215" s="13" customFormat="1">
      <c r="A215" s="13"/>
      <c r="B215" s="225"/>
      <c r="C215" s="226"/>
      <c r="D215" s="218" t="s">
        <v>154</v>
      </c>
      <c r="E215" s="227" t="s">
        <v>19</v>
      </c>
      <c r="F215" s="228" t="s">
        <v>1902</v>
      </c>
      <c r="G215" s="226"/>
      <c r="H215" s="229">
        <v>4.7999999999999998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154</v>
      </c>
      <c r="AU215" s="235" t="s">
        <v>148</v>
      </c>
      <c r="AV215" s="13" t="s">
        <v>148</v>
      </c>
      <c r="AW215" s="13" t="s">
        <v>33</v>
      </c>
      <c r="AX215" s="13" t="s">
        <v>71</v>
      </c>
      <c r="AY215" s="235" t="s">
        <v>140</v>
      </c>
    </row>
    <row r="216" s="13" customFormat="1">
      <c r="A216" s="13"/>
      <c r="B216" s="225"/>
      <c r="C216" s="226"/>
      <c r="D216" s="218" t="s">
        <v>154</v>
      </c>
      <c r="E216" s="227" t="s">
        <v>19</v>
      </c>
      <c r="F216" s="228" t="s">
        <v>1903</v>
      </c>
      <c r="G216" s="226"/>
      <c r="H216" s="229">
        <v>1.8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154</v>
      </c>
      <c r="AU216" s="235" t="s">
        <v>148</v>
      </c>
      <c r="AV216" s="13" t="s">
        <v>148</v>
      </c>
      <c r="AW216" s="13" t="s">
        <v>33</v>
      </c>
      <c r="AX216" s="13" t="s">
        <v>71</v>
      </c>
      <c r="AY216" s="235" t="s">
        <v>140</v>
      </c>
    </row>
    <row r="217" s="14" customFormat="1">
      <c r="A217" s="14"/>
      <c r="B217" s="236"/>
      <c r="C217" s="237"/>
      <c r="D217" s="218" t="s">
        <v>154</v>
      </c>
      <c r="E217" s="238" t="s">
        <v>19</v>
      </c>
      <c r="F217" s="239" t="s">
        <v>1884</v>
      </c>
      <c r="G217" s="237"/>
      <c r="H217" s="238" t="s">
        <v>19</v>
      </c>
      <c r="I217" s="240"/>
      <c r="J217" s="237"/>
      <c r="K217" s="237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154</v>
      </c>
      <c r="AU217" s="245" t="s">
        <v>148</v>
      </c>
      <c r="AV217" s="14" t="s">
        <v>79</v>
      </c>
      <c r="AW217" s="14" t="s">
        <v>33</v>
      </c>
      <c r="AX217" s="14" t="s">
        <v>71</v>
      </c>
      <c r="AY217" s="245" t="s">
        <v>140</v>
      </c>
    </row>
    <row r="218" s="13" customFormat="1">
      <c r="A218" s="13"/>
      <c r="B218" s="225"/>
      <c r="C218" s="226"/>
      <c r="D218" s="218" t="s">
        <v>154</v>
      </c>
      <c r="E218" s="227" t="s">
        <v>19</v>
      </c>
      <c r="F218" s="228" t="s">
        <v>1904</v>
      </c>
      <c r="G218" s="226"/>
      <c r="H218" s="229">
        <v>7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154</v>
      </c>
      <c r="AU218" s="235" t="s">
        <v>148</v>
      </c>
      <c r="AV218" s="13" t="s">
        <v>148</v>
      </c>
      <c r="AW218" s="13" t="s">
        <v>33</v>
      </c>
      <c r="AX218" s="13" t="s">
        <v>71</v>
      </c>
      <c r="AY218" s="235" t="s">
        <v>140</v>
      </c>
    </row>
    <row r="219" s="13" customFormat="1">
      <c r="A219" s="13"/>
      <c r="B219" s="225"/>
      <c r="C219" s="226"/>
      <c r="D219" s="218" t="s">
        <v>154</v>
      </c>
      <c r="E219" s="227" t="s">
        <v>19</v>
      </c>
      <c r="F219" s="228" t="s">
        <v>1905</v>
      </c>
      <c r="G219" s="226"/>
      <c r="H219" s="229">
        <v>3.6000000000000001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154</v>
      </c>
      <c r="AU219" s="235" t="s">
        <v>148</v>
      </c>
      <c r="AV219" s="13" t="s">
        <v>148</v>
      </c>
      <c r="AW219" s="13" t="s">
        <v>33</v>
      </c>
      <c r="AX219" s="13" t="s">
        <v>71</v>
      </c>
      <c r="AY219" s="235" t="s">
        <v>140</v>
      </c>
    </row>
    <row r="220" s="15" customFormat="1">
      <c r="A220" s="15"/>
      <c r="B220" s="246"/>
      <c r="C220" s="247"/>
      <c r="D220" s="218" t="s">
        <v>154</v>
      </c>
      <c r="E220" s="248" t="s">
        <v>19</v>
      </c>
      <c r="F220" s="249" t="s">
        <v>180</v>
      </c>
      <c r="G220" s="247"/>
      <c r="H220" s="250">
        <v>45.200000000000003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6" t="s">
        <v>154</v>
      </c>
      <c r="AU220" s="256" t="s">
        <v>148</v>
      </c>
      <c r="AV220" s="15" t="s">
        <v>147</v>
      </c>
      <c r="AW220" s="15" t="s">
        <v>33</v>
      </c>
      <c r="AX220" s="15" t="s">
        <v>79</v>
      </c>
      <c r="AY220" s="256" t="s">
        <v>140</v>
      </c>
    </row>
    <row r="221" s="13" customFormat="1">
      <c r="A221" s="13"/>
      <c r="B221" s="225"/>
      <c r="C221" s="226"/>
      <c r="D221" s="218" t="s">
        <v>154</v>
      </c>
      <c r="E221" s="226"/>
      <c r="F221" s="228" t="s">
        <v>1906</v>
      </c>
      <c r="G221" s="226"/>
      <c r="H221" s="229">
        <v>49.719999999999999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154</v>
      </c>
      <c r="AU221" s="235" t="s">
        <v>148</v>
      </c>
      <c r="AV221" s="13" t="s">
        <v>148</v>
      </c>
      <c r="AW221" s="13" t="s">
        <v>4</v>
      </c>
      <c r="AX221" s="13" t="s">
        <v>79</v>
      </c>
      <c r="AY221" s="235" t="s">
        <v>140</v>
      </c>
    </row>
    <row r="222" s="2" customFormat="1" ht="24.15" customHeight="1">
      <c r="A222" s="39"/>
      <c r="B222" s="40"/>
      <c r="C222" s="205" t="s">
        <v>8</v>
      </c>
      <c r="D222" s="205" t="s">
        <v>142</v>
      </c>
      <c r="E222" s="206" t="s">
        <v>1907</v>
      </c>
      <c r="F222" s="207" t="s">
        <v>1908</v>
      </c>
      <c r="G222" s="208" t="s">
        <v>145</v>
      </c>
      <c r="H222" s="209">
        <v>285.59500000000003</v>
      </c>
      <c r="I222" s="210"/>
      <c r="J222" s="211">
        <f>ROUND(I222*H222,2)</f>
        <v>0</v>
      </c>
      <c r="K222" s="207" t="s">
        <v>146</v>
      </c>
      <c r="L222" s="45"/>
      <c r="M222" s="212" t="s">
        <v>19</v>
      </c>
      <c r="N222" s="213" t="s">
        <v>43</v>
      </c>
      <c r="O222" s="85"/>
      <c r="P222" s="214">
        <f>O222*H222</f>
        <v>0</v>
      </c>
      <c r="Q222" s="214">
        <v>0.0030000000000000001</v>
      </c>
      <c r="R222" s="214">
        <f>Q222*H222</f>
        <v>0.85678500000000013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147</v>
      </c>
      <c r="AT222" s="216" t="s">
        <v>142</v>
      </c>
      <c r="AU222" s="216" t="s">
        <v>148</v>
      </c>
      <c r="AY222" s="18" t="s">
        <v>140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148</v>
      </c>
      <c r="BK222" s="217">
        <f>ROUND(I222*H222,2)</f>
        <v>0</v>
      </c>
      <c r="BL222" s="18" t="s">
        <v>147</v>
      </c>
      <c r="BM222" s="216" t="s">
        <v>1909</v>
      </c>
    </row>
    <row r="223" s="2" customFormat="1">
      <c r="A223" s="39"/>
      <c r="B223" s="40"/>
      <c r="C223" s="41"/>
      <c r="D223" s="218" t="s">
        <v>150</v>
      </c>
      <c r="E223" s="41"/>
      <c r="F223" s="219" t="s">
        <v>1910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150</v>
      </c>
      <c r="AU223" s="18" t="s">
        <v>148</v>
      </c>
    </row>
    <row r="224" s="2" customFormat="1">
      <c r="A224" s="39"/>
      <c r="B224" s="40"/>
      <c r="C224" s="41"/>
      <c r="D224" s="223" t="s">
        <v>152</v>
      </c>
      <c r="E224" s="41"/>
      <c r="F224" s="224" t="s">
        <v>1911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152</v>
      </c>
      <c r="AU224" s="18" t="s">
        <v>148</v>
      </c>
    </row>
    <row r="225" s="14" customFormat="1">
      <c r="A225" s="14"/>
      <c r="B225" s="236"/>
      <c r="C225" s="237"/>
      <c r="D225" s="218" t="s">
        <v>154</v>
      </c>
      <c r="E225" s="238" t="s">
        <v>19</v>
      </c>
      <c r="F225" s="239" t="s">
        <v>1912</v>
      </c>
      <c r="G225" s="237"/>
      <c r="H225" s="238" t="s">
        <v>19</v>
      </c>
      <c r="I225" s="240"/>
      <c r="J225" s="237"/>
      <c r="K225" s="237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154</v>
      </c>
      <c r="AU225" s="245" t="s">
        <v>148</v>
      </c>
      <c r="AV225" s="14" t="s">
        <v>79</v>
      </c>
      <c r="AW225" s="14" t="s">
        <v>33</v>
      </c>
      <c r="AX225" s="14" t="s">
        <v>71</v>
      </c>
      <c r="AY225" s="245" t="s">
        <v>140</v>
      </c>
    </row>
    <row r="226" s="13" customFormat="1">
      <c r="A226" s="13"/>
      <c r="B226" s="225"/>
      <c r="C226" s="226"/>
      <c r="D226" s="218" t="s">
        <v>154</v>
      </c>
      <c r="E226" s="227" t="s">
        <v>19</v>
      </c>
      <c r="F226" s="228" t="s">
        <v>1913</v>
      </c>
      <c r="G226" s="226"/>
      <c r="H226" s="229">
        <v>285.59500000000003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154</v>
      </c>
      <c r="AU226" s="235" t="s">
        <v>148</v>
      </c>
      <c r="AV226" s="13" t="s">
        <v>148</v>
      </c>
      <c r="AW226" s="13" t="s">
        <v>33</v>
      </c>
      <c r="AX226" s="13" t="s">
        <v>79</v>
      </c>
      <c r="AY226" s="235" t="s">
        <v>140</v>
      </c>
    </row>
    <row r="227" s="2" customFormat="1" ht="16.5" customHeight="1">
      <c r="A227" s="39"/>
      <c r="B227" s="40"/>
      <c r="C227" s="260" t="s">
        <v>276</v>
      </c>
      <c r="D227" s="260" t="s">
        <v>527</v>
      </c>
      <c r="E227" s="261" t="s">
        <v>1914</v>
      </c>
      <c r="F227" s="262" t="s">
        <v>1915</v>
      </c>
      <c r="G227" s="263" t="s">
        <v>145</v>
      </c>
      <c r="H227" s="264">
        <v>299.875</v>
      </c>
      <c r="I227" s="265"/>
      <c r="J227" s="266">
        <f>ROUND(I227*H227,2)</f>
        <v>0</v>
      </c>
      <c r="K227" s="262" t="s">
        <v>146</v>
      </c>
      <c r="L227" s="267"/>
      <c r="M227" s="268" t="s">
        <v>19</v>
      </c>
      <c r="N227" s="269" t="s">
        <v>43</v>
      </c>
      <c r="O227" s="85"/>
      <c r="P227" s="214">
        <f>O227*H227</f>
        <v>0</v>
      </c>
      <c r="Q227" s="214">
        <v>0.00034000000000000002</v>
      </c>
      <c r="R227" s="214">
        <f>Q227*H227</f>
        <v>0.10195750000000001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206</v>
      </c>
      <c r="AT227" s="216" t="s">
        <v>527</v>
      </c>
      <c r="AU227" s="216" t="s">
        <v>148</v>
      </c>
      <c r="AY227" s="18" t="s">
        <v>140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148</v>
      </c>
      <c r="BK227" s="217">
        <f>ROUND(I227*H227,2)</f>
        <v>0</v>
      </c>
      <c r="BL227" s="18" t="s">
        <v>147</v>
      </c>
      <c r="BM227" s="216" t="s">
        <v>1916</v>
      </c>
    </row>
    <row r="228" s="2" customFormat="1">
      <c r="A228" s="39"/>
      <c r="B228" s="40"/>
      <c r="C228" s="41"/>
      <c r="D228" s="218" t="s">
        <v>150</v>
      </c>
      <c r="E228" s="41"/>
      <c r="F228" s="219" t="s">
        <v>1915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150</v>
      </c>
      <c r="AU228" s="18" t="s">
        <v>148</v>
      </c>
    </row>
    <row r="229" s="2" customFormat="1">
      <c r="A229" s="39"/>
      <c r="B229" s="40"/>
      <c r="C229" s="41"/>
      <c r="D229" s="223" t="s">
        <v>152</v>
      </c>
      <c r="E229" s="41"/>
      <c r="F229" s="224" t="s">
        <v>1917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152</v>
      </c>
      <c r="AU229" s="18" t="s">
        <v>148</v>
      </c>
    </row>
    <row r="230" s="13" customFormat="1">
      <c r="A230" s="13"/>
      <c r="B230" s="225"/>
      <c r="C230" s="226"/>
      <c r="D230" s="218" t="s">
        <v>154</v>
      </c>
      <c r="E230" s="226"/>
      <c r="F230" s="228" t="s">
        <v>1918</v>
      </c>
      <c r="G230" s="226"/>
      <c r="H230" s="229">
        <v>299.875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154</v>
      </c>
      <c r="AU230" s="235" t="s">
        <v>148</v>
      </c>
      <c r="AV230" s="13" t="s">
        <v>148</v>
      </c>
      <c r="AW230" s="13" t="s">
        <v>4</v>
      </c>
      <c r="AX230" s="13" t="s">
        <v>79</v>
      </c>
      <c r="AY230" s="235" t="s">
        <v>140</v>
      </c>
    </row>
    <row r="231" s="2" customFormat="1" ht="44.25" customHeight="1">
      <c r="A231" s="39"/>
      <c r="B231" s="40"/>
      <c r="C231" s="205" t="s">
        <v>283</v>
      </c>
      <c r="D231" s="205" t="s">
        <v>142</v>
      </c>
      <c r="E231" s="206" t="s">
        <v>1919</v>
      </c>
      <c r="F231" s="207" t="s">
        <v>1920</v>
      </c>
      <c r="G231" s="208" t="s">
        <v>145</v>
      </c>
      <c r="H231" s="209">
        <v>127.02</v>
      </c>
      <c r="I231" s="210"/>
      <c r="J231" s="211">
        <f>ROUND(I231*H231,2)</f>
        <v>0</v>
      </c>
      <c r="K231" s="207" t="s">
        <v>146</v>
      </c>
      <c r="L231" s="45"/>
      <c r="M231" s="212" t="s">
        <v>19</v>
      </c>
      <c r="N231" s="213" t="s">
        <v>43</v>
      </c>
      <c r="O231" s="85"/>
      <c r="P231" s="214">
        <f>O231*H231</f>
        <v>0</v>
      </c>
      <c r="Q231" s="214">
        <v>0.0085199999999999998</v>
      </c>
      <c r="R231" s="214">
        <f>Q231*H231</f>
        <v>1.0822103999999999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147</v>
      </c>
      <c r="AT231" s="216" t="s">
        <v>142</v>
      </c>
      <c r="AU231" s="216" t="s">
        <v>148</v>
      </c>
      <c r="AY231" s="18" t="s">
        <v>140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148</v>
      </c>
      <c r="BK231" s="217">
        <f>ROUND(I231*H231,2)</f>
        <v>0</v>
      </c>
      <c r="BL231" s="18" t="s">
        <v>147</v>
      </c>
      <c r="BM231" s="216" t="s">
        <v>1921</v>
      </c>
    </row>
    <row r="232" s="2" customFormat="1">
      <c r="A232" s="39"/>
      <c r="B232" s="40"/>
      <c r="C232" s="41"/>
      <c r="D232" s="218" t="s">
        <v>150</v>
      </c>
      <c r="E232" s="41"/>
      <c r="F232" s="219" t="s">
        <v>1922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150</v>
      </c>
      <c r="AU232" s="18" t="s">
        <v>148</v>
      </c>
    </row>
    <row r="233" s="2" customFormat="1">
      <c r="A233" s="39"/>
      <c r="B233" s="40"/>
      <c r="C233" s="41"/>
      <c r="D233" s="223" t="s">
        <v>152</v>
      </c>
      <c r="E233" s="41"/>
      <c r="F233" s="224" t="s">
        <v>1923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152</v>
      </c>
      <c r="AU233" s="18" t="s">
        <v>148</v>
      </c>
    </row>
    <row r="234" s="14" customFormat="1">
      <c r="A234" s="14"/>
      <c r="B234" s="236"/>
      <c r="C234" s="237"/>
      <c r="D234" s="218" t="s">
        <v>154</v>
      </c>
      <c r="E234" s="238" t="s">
        <v>19</v>
      </c>
      <c r="F234" s="239" t="s">
        <v>1856</v>
      </c>
      <c r="G234" s="237"/>
      <c r="H234" s="238" t="s">
        <v>19</v>
      </c>
      <c r="I234" s="240"/>
      <c r="J234" s="237"/>
      <c r="K234" s="237"/>
      <c r="L234" s="241"/>
      <c r="M234" s="242"/>
      <c r="N234" s="243"/>
      <c r="O234" s="243"/>
      <c r="P234" s="243"/>
      <c r="Q234" s="243"/>
      <c r="R234" s="243"/>
      <c r="S234" s="243"/>
      <c r="T234" s="24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5" t="s">
        <v>154</v>
      </c>
      <c r="AU234" s="245" t="s">
        <v>148</v>
      </c>
      <c r="AV234" s="14" t="s">
        <v>79</v>
      </c>
      <c r="AW234" s="14" t="s">
        <v>33</v>
      </c>
      <c r="AX234" s="14" t="s">
        <v>71</v>
      </c>
      <c r="AY234" s="245" t="s">
        <v>140</v>
      </c>
    </row>
    <row r="235" s="13" customFormat="1">
      <c r="A235" s="13"/>
      <c r="B235" s="225"/>
      <c r="C235" s="226"/>
      <c r="D235" s="218" t="s">
        <v>154</v>
      </c>
      <c r="E235" s="227" t="s">
        <v>19</v>
      </c>
      <c r="F235" s="228" t="s">
        <v>1857</v>
      </c>
      <c r="G235" s="226"/>
      <c r="H235" s="229">
        <v>130.19999999999999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154</v>
      </c>
      <c r="AU235" s="235" t="s">
        <v>148</v>
      </c>
      <c r="AV235" s="13" t="s">
        <v>148</v>
      </c>
      <c r="AW235" s="13" t="s">
        <v>33</v>
      </c>
      <c r="AX235" s="13" t="s">
        <v>71</v>
      </c>
      <c r="AY235" s="235" t="s">
        <v>140</v>
      </c>
    </row>
    <row r="236" s="14" customFormat="1">
      <c r="A236" s="14"/>
      <c r="B236" s="236"/>
      <c r="C236" s="237"/>
      <c r="D236" s="218" t="s">
        <v>154</v>
      </c>
      <c r="E236" s="238" t="s">
        <v>19</v>
      </c>
      <c r="F236" s="239" t="s">
        <v>228</v>
      </c>
      <c r="G236" s="237"/>
      <c r="H236" s="238" t="s">
        <v>19</v>
      </c>
      <c r="I236" s="240"/>
      <c r="J236" s="237"/>
      <c r="K236" s="237"/>
      <c r="L236" s="241"/>
      <c r="M236" s="242"/>
      <c r="N236" s="243"/>
      <c r="O236" s="243"/>
      <c r="P236" s="243"/>
      <c r="Q236" s="243"/>
      <c r="R236" s="243"/>
      <c r="S236" s="243"/>
      <c r="T236" s="24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5" t="s">
        <v>154</v>
      </c>
      <c r="AU236" s="245" t="s">
        <v>148</v>
      </c>
      <c r="AV236" s="14" t="s">
        <v>79</v>
      </c>
      <c r="AW236" s="14" t="s">
        <v>33</v>
      </c>
      <c r="AX236" s="14" t="s">
        <v>71</v>
      </c>
      <c r="AY236" s="245" t="s">
        <v>140</v>
      </c>
    </row>
    <row r="237" s="13" customFormat="1">
      <c r="A237" s="13"/>
      <c r="B237" s="225"/>
      <c r="C237" s="226"/>
      <c r="D237" s="218" t="s">
        <v>154</v>
      </c>
      <c r="E237" s="227" t="s">
        <v>19</v>
      </c>
      <c r="F237" s="228" t="s">
        <v>1858</v>
      </c>
      <c r="G237" s="226"/>
      <c r="H237" s="229">
        <v>-2.1000000000000001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154</v>
      </c>
      <c r="AU237" s="235" t="s">
        <v>148</v>
      </c>
      <c r="AV237" s="13" t="s">
        <v>148</v>
      </c>
      <c r="AW237" s="13" t="s">
        <v>33</v>
      </c>
      <c r="AX237" s="13" t="s">
        <v>71</v>
      </c>
      <c r="AY237" s="235" t="s">
        <v>140</v>
      </c>
    </row>
    <row r="238" s="13" customFormat="1">
      <c r="A238" s="13"/>
      <c r="B238" s="225"/>
      <c r="C238" s="226"/>
      <c r="D238" s="218" t="s">
        <v>154</v>
      </c>
      <c r="E238" s="227" t="s">
        <v>19</v>
      </c>
      <c r="F238" s="228" t="s">
        <v>1859</v>
      </c>
      <c r="G238" s="226"/>
      <c r="H238" s="229">
        <v>-1.0800000000000001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154</v>
      </c>
      <c r="AU238" s="235" t="s">
        <v>148</v>
      </c>
      <c r="AV238" s="13" t="s">
        <v>148</v>
      </c>
      <c r="AW238" s="13" t="s">
        <v>33</v>
      </c>
      <c r="AX238" s="13" t="s">
        <v>71</v>
      </c>
      <c r="AY238" s="235" t="s">
        <v>140</v>
      </c>
    </row>
    <row r="239" s="15" customFormat="1">
      <c r="A239" s="15"/>
      <c r="B239" s="246"/>
      <c r="C239" s="247"/>
      <c r="D239" s="218" t="s">
        <v>154</v>
      </c>
      <c r="E239" s="248" t="s">
        <v>19</v>
      </c>
      <c r="F239" s="249" t="s">
        <v>180</v>
      </c>
      <c r="G239" s="247"/>
      <c r="H239" s="250">
        <v>127.02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6" t="s">
        <v>154</v>
      </c>
      <c r="AU239" s="256" t="s">
        <v>148</v>
      </c>
      <c r="AV239" s="15" t="s">
        <v>147</v>
      </c>
      <c r="AW239" s="15" t="s">
        <v>33</v>
      </c>
      <c r="AX239" s="15" t="s">
        <v>79</v>
      </c>
      <c r="AY239" s="256" t="s">
        <v>140</v>
      </c>
    </row>
    <row r="240" s="2" customFormat="1" ht="24.15" customHeight="1">
      <c r="A240" s="39"/>
      <c r="B240" s="40"/>
      <c r="C240" s="260" t="s">
        <v>292</v>
      </c>
      <c r="D240" s="260" t="s">
        <v>527</v>
      </c>
      <c r="E240" s="261" t="s">
        <v>1924</v>
      </c>
      <c r="F240" s="262" t="s">
        <v>1925</v>
      </c>
      <c r="G240" s="263" t="s">
        <v>145</v>
      </c>
      <c r="H240" s="264">
        <v>133.37100000000001</v>
      </c>
      <c r="I240" s="265"/>
      <c r="J240" s="266">
        <f>ROUND(I240*H240,2)</f>
        <v>0</v>
      </c>
      <c r="K240" s="262" t="s">
        <v>146</v>
      </c>
      <c r="L240" s="267"/>
      <c r="M240" s="268" t="s">
        <v>19</v>
      </c>
      <c r="N240" s="269" t="s">
        <v>43</v>
      </c>
      <c r="O240" s="85"/>
      <c r="P240" s="214">
        <f>O240*H240</f>
        <v>0</v>
      </c>
      <c r="Q240" s="214">
        <v>0.0030000000000000001</v>
      </c>
      <c r="R240" s="214">
        <f>Q240*H240</f>
        <v>0.40011300000000005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206</v>
      </c>
      <c r="AT240" s="216" t="s">
        <v>527</v>
      </c>
      <c r="AU240" s="216" t="s">
        <v>148</v>
      </c>
      <c r="AY240" s="18" t="s">
        <v>140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148</v>
      </c>
      <c r="BK240" s="217">
        <f>ROUND(I240*H240,2)</f>
        <v>0</v>
      </c>
      <c r="BL240" s="18" t="s">
        <v>147</v>
      </c>
      <c r="BM240" s="216" t="s">
        <v>1926</v>
      </c>
    </row>
    <row r="241" s="2" customFormat="1">
      <c r="A241" s="39"/>
      <c r="B241" s="40"/>
      <c r="C241" s="41"/>
      <c r="D241" s="218" t="s">
        <v>150</v>
      </c>
      <c r="E241" s="41"/>
      <c r="F241" s="219" t="s">
        <v>1925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150</v>
      </c>
      <c r="AU241" s="18" t="s">
        <v>148</v>
      </c>
    </row>
    <row r="242" s="2" customFormat="1">
      <c r="A242" s="39"/>
      <c r="B242" s="40"/>
      <c r="C242" s="41"/>
      <c r="D242" s="223" t="s">
        <v>152</v>
      </c>
      <c r="E242" s="41"/>
      <c r="F242" s="224" t="s">
        <v>1927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152</v>
      </c>
      <c r="AU242" s="18" t="s">
        <v>148</v>
      </c>
    </row>
    <row r="243" s="13" customFormat="1">
      <c r="A243" s="13"/>
      <c r="B243" s="225"/>
      <c r="C243" s="226"/>
      <c r="D243" s="218" t="s">
        <v>154</v>
      </c>
      <c r="E243" s="226"/>
      <c r="F243" s="228" t="s">
        <v>1928</v>
      </c>
      <c r="G243" s="226"/>
      <c r="H243" s="229">
        <v>133.37100000000001</v>
      </c>
      <c r="I243" s="230"/>
      <c r="J243" s="226"/>
      <c r="K243" s="226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154</v>
      </c>
      <c r="AU243" s="235" t="s">
        <v>148</v>
      </c>
      <c r="AV243" s="13" t="s">
        <v>148</v>
      </c>
      <c r="AW243" s="13" t="s">
        <v>4</v>
      </c>
      <c r="AX243" s="13" t="s">
        <v>79</v>
      </c>
      <c r="AY243" s="235" t="s">
        <v>140</v>
      </c>
    </row>
    <row r="244" s="2" customFormat="1" ht="44.25" customHeight="1">
      <c r="A244" s="39"/>
      <c r="B244" s="40"/>
      <c r="C244" s="205" t="s">
        <v>299</v>
      </c>
      <c r="D244" s="205" t="s">
        <v>142</v>
      </c>
      <c r="E244" s="206" t="s">
        <v>1929</v>
      </c>
      <c r="F244" s="207" t="s">
        <v>1930</v>
      </c>
      <c r="G244" s="208" t="s">
        <v>145</v>
      </c>
      <c r="H244" s="209">
        <v>444.17000000000002</v>
      </c>
      <c r="I244" s="210"/>
      <c r="J244" s="211">
        <f>ROUND(I244*H244,2)</f>
        <v>0</v>
      </c>
      <c r="K244" s="207" t="s">
        <v>146</v>
      </c>
      <c r="L244" s="45"/>
      <c r="M244" s="212" t="s">
        <v>19</v>
      </c>
      <c r="N244" s="213" t="s">
        <v>43</v>
      </c>
      <c r="O244" s="85"/>
      <c r="P244" s="214">
        <f>O244*H244</f>
        <v>0</v>
      </c>
      <c r="Q244" s="214">
        <v>0.0086</v>
      </c>
      <c r="R244" s="214">
        <f>Q244*H244</f>
        <v>3.8198620000000001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147</v>
      </c>
      <c r="AT244" s="216" t="s">
        <v>142</v>
      </c>
      <c r="AU244" s="216" t="s">
        <v>148</v>
      </c>
      <c r="AY244" s="18" t="s">
        <v>140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148</v>
      </c>
      <c r="BK244" s="217">
        <f>ROUND(I244*H244,2)</f>
        <v>0</v>
      </c>
      <c r="BL244" s="18" t="s">
        <v>147</v>
      </c>
      <c r="BM244" s="216" t="s">
        <v>1931</v>
      </c>
    </row>
    <row r="245" s="2" customFormat="1">
      <c r="A245" s="39"/>
      <c r="B245" s="40"/>
      <c r="C245" s="41"/>
      <c r="D245" s="218" t="s">
        <v>150</v>
      </c>
      <c r="E245" s="41"/>
      <c r="F245" s="219" t="s">
        <v>1932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150</v>
      </c>
      <c r="AU245" s="18" t="s">
        <v>148</v>
      </c>
    </row>
    <row r="246" s="2" customFormat="1">
      <c r="A246" s="39"/>
      <c r="B246" s="40"/>
      <c r="C246" s="41"/>
      <c r="D246" s="223" t="s">
        <v>152</v>
      </c>
      <c r="E246" s="41"/>
      <c r="F246" s="224" t="s">
        <v>1933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152</v>
      </c>
      <c r="AU246" s="18" t="s">
        <v>148</v>
      </c>
    </row>
    <row r="247" s="14" customFormat="1">
      <c r="A247" s="14"/>
      <c r="B247" s="236"/>
      <c r="C247" s="237"/>
      <c r="D247" s="218" t="s">
        <v>154</v>
      </c>
      <c r="E247" s="238" t="s">
        <v>19</v>
      </c>
      <c r="F247" s="239" t="s">
        <v>1860</v>
      </c>
      <c r="G247" s="237"/>
      <c r="H247" s="238" t="s">
        <v>19</v>
      </c>
      <c r="I247" s="240"/>
      <c r="J247" s="237"/>
      <c r="K247" s="237"/>
      <c r="L247" s="241"/>
      <c r="M247" s="242"/>
      <c r="N247" s="243"/>
      <c r="O247" s="243"/>
      <c r="P247" s="243"/>
      <c r="Q247" s="243"/>
      <c r="R247" s="243"/>
      <c r="S247" s="243"/>
      <c r="T247" s="24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5" t="s">
        <v>154</v>
      </c>
      <c r="AU247" s="245" t="s">
        <v>148</v>
      </c>
      <c r="AV247" s="14" t="s">
        <v>79</v>
      </c>
      <c r="AW247" s="14" t="s">
        <v>33</v>
      </c>
      <c r="AX247" s="14" t="s">
        <v>71</v>
      </c>
      <c r="AY247" s="245" t="s">
        <v>140</v>
      </c>
    </row>
    <row r="248" s="13" customFormat="1">
      <c r="A248" s="13"/>
      <c r="B248" s="225"/>
      <c r="C248" s="226"/>
      <c r="D248" s="218" t="s">
        <v>154</v>
      </c>
      <c r="E248" s="227" t="s">
        <v>19</v>
      </c>
      <c r="F248" s="228" t="s">
        <v>1861</v>
      </c>
      <c r="G248" s="226"/>
      <c r="H248" s="229">
        <v>491.25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154</v>
      </c>
      <c r="AU248" s="235" t="s">
        <v>148</v>
      </c>
      <c r="AV248" s="13" t="s">
        <v>148</v>
      </c>
      <c r="AW248" s="13" t="s">
        <v>33</v>
      </c>
      <c r="AX248" s="13" t="s">
        <v>71</v>
      </c>
      <c r="AY248" s="235" t="s">
        <v>140</v>
      </c>
    </row>
    <row r="249" s="14" customFormat="1">
      <c r="A249" s="14"/>
      <c r="B249" s="236"/>
      <c r="C249" s="237"/>
      <c r="D249" s="218" t="s">
        <v>154</v>
      </c>
      <c r="E249" s="238" t="s">
        <v>19</v>
      </c>
      <c r="F249" s="239" t="s">
        <v>228</v>
      </c>
      <c r="G249" s="237"/>
      <c r="H249" s="238" t="s">
        <v>19</v>
      </c>
      <c r="I249" s="240"/>
      <c r="J249" s="237"/>
      <c r="K249" s="237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154</v>
      </c>
      <c r="AU249" s="245" t="s">
        <v>148</v>
      </c>
      <c r="AV249" s="14" t="s">
        <v>79</v>
      </c>
      <c r="AW249" s="14" t="s">
        <v>33</v>
      </c>
      <c r="AX249" s="14" t="s">
        <v>71</v>
      </c>
      <c r="AY249" s="245" t="s">
        <v>140</v>
      </c>
    </row>
    <row r="250" s="13" customFormat="1">
      <c r="A250" s="13"/>
      <c r="B250" s="225"/>
      <c r="C250" s="226"/>
      <c r="D250" s="218" t="s">
        <v>154</v>
      </c>
      <c r="E250" s="227" t="s">
        <v>19</v>
      </c>
      <c r="F250" s="228" t="s">
        <v>1862</v>
      </c>
      <c r="G250" s="226"/>
      <c r="H250" s="229">
        <v>-40.600000000000001</v>
      </c>
      <c r="I250" s="230"/>
      <c r="J250" s="226"/>
      <c r="K250" s="226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154</v>
      </c>
      <c r="AU250" s="235" t="s">
        <v>148</v>
      </c>
      <c r="AV250" s="13" t="s">
        <v>148</v>
      </c>
      <c r="AW250" s="13" t="s">
        <v>33</v>
      </c>
      <c r="AX250" s="13" t="s">
        <v>71</v>
      </c>
      <c r="AY250" s="235" t="s">
        <v>140</v>
      </c>
    </row>
    <row r="251" s="13" customFormat="1">
      <c r="A251" s="13"/>
      <c r="B251" s="225"/>
      <c r="C251" s="226"/>
      <c r="D251" s="218" t="s">
        <v>154</v>
      </c>
      <c r="E251" s="227" t="s">
        <v>19</v>
      </c>
      <c r="F251" s="228" t="s">
        <v>1863</v>
      </c>
      <c r="G251" s="226"/>
      <c r="H251" s="229">
        <v>-4.3200000000000003</v>
      </c>
      <c r="I251" s="230"/>
      <c r="J251" s="226"/>
      <c r="K251" s="226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154</v>
      </c>
      <c r="AU251" s="235" t="s">
        <v>148</v>
      </c>
      <c r="AV251" s="13" t="s">
        <v>148</v>
      </c>
      <c r="AW251" s="13" t="s">
        <v>33</v>
      </c>
      <c r="AX251" s="13" t="s">
        <v>71</v>
      </c>
      <c r="AY251" s="235" t="s">
        <v>140</v>
      </c>
    </row>
    <row r="252" s="13" customFormat="1">
      <c r="A252" s="13"/>
      <c r="B252" s="225"/>
      <c r="C252" s="226"/>
      <c r="D252" s="218" t="s">
        <v>154</v>
      </c>
      <c r="E252" s="227" t="s">
        <v>19</v>
      </c>
      <c r="F252" s="228" t="s">
        <v>1864</v>
      </c>
      <c r="G252" s="226"/>
      <c r="H252" s="229">
        <v>-2.1600000000000001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154</v>
      </c>
      <c r="AU252" s="235" t="s">
        <v>148</v>
      </c>
      <c r="AV252" s="13" t="s">
        <v>148</v>
      </c>
      <c r="AW252" s="13" t="s">
        <v>33</v>
      </c>
      <c r="AX252" s="13" t="s">
        <v>71</v>
      </c>
      <c r="AY252" s="235" t="s">
        <v>140</v>
      </c>
    </row>
    <row r="253" s="15" customFormat="1">
      <c r="A253" s="15"/>
      <c r="B253" s="246"/>
      <c r="C253" s="247"/>
      <c r="D253" s="218" t="s">
        <v>154</v>
      </c>
      <c r="E253" s="248" t="s">
        <v>19</v>
      </c>
      <c r="F253" s="249" t="s">
        <v>180</v>
      </c>
      <c r="G253" s="247"/>
      <c r="H253" s="250">
        <v>444.17000000000002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6" t="s">
        <v>154</v>
      </c>
      <c r="AU253" s="256" t="s">
        <v>148</v>
      </c>
      <c r="AV253" s="15" t="s">
        <v>147</v>
      </c>
      <c r="AW253" s="15" t="s">
        <v>33</v>
      </c>
      <c r="AX253" s="15" t="s">
        <v>79</v>
      </c>
      <c r="AY253" s="256" t="s">
        <v>140</v>
      </c>
    </row>
    <row r="254" s="2" customFormat="1" ht="16.5" customHeight="1">
      <c r="A254" s="39"/>
      <c r="B254" s="40"/>
      <c r="C254" s="260" t="s">
        <v>305</v>
      </c>
      <c r="D254" s="260" t="s">
        <v>527</v>
      </c>
      <c r="E254" s="261" t="s">
        <v>1934</v>
      </c>
      <c r="F254" s="262" t="s">
        <v>1935</v>
      </c>
      <c r="G254" s="263" t="s">
        <v>145</v>
      </c>
      <c r="H254" s="264">
        <v>466.37900000000002</v>
      </c>
      <c r="I254" s="265"/>
      <c r="J254" s="266">
        <f>ROUND(I254*H254,2)</f>
        <v>0</v>
      </c>
      <c r="K254" s="262" t="s">
        <v>146</v>
      </c>
      <c r="L254" s="267"/>
      <c r="M254" s="268" t="s">
        <v>19</v>
      </c>
      <c r="N254" s="269" t="s">
        <v>43</v>
      </c>
      <c r="O254" s="85"/>
      <c r="P254" s="214">
        <f>O254*H254</f>
        <v>0</v>
      </c>
      <c r="Q254" s="214">
        <v>0.0023999999999999998</v>
      </c>
      <c r="R254" s="214">
        <f>Q254*H254</f>
        <v>1.1193096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206</v>
      </c>
      <c r="AT254" s="216" t="s">
        <v>527</v>
      </c>
      <c r="AU254" s="216" t="s">
        <v>148</v>
      </c>
      <c r="AY254" s="18" t="s">
        <v>140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148</v>
      </c>
      <c r="BK254" s="217">
        <f>ROUND(I254*H254,2)</f>
        <v>0</v>
      </c>
      <c r="BL254" s="18" t="s">
        <v>147</v>
      </c>
      <c r="BM254" s="216" t="s">
        <v>1936</v>
      </c>
    </row>
    <row r="255" s="2" customFormat="1">
      <c r="A255" s="39"/>
      <c r="B255" s="40"/>
      <c r="C255" s="41"/>
      <c r="D255" s="218" t="s">
        <v>150</v>
      </c>
      <c r="E255" s="41"/>
      <c r="F255" s="219" t="s">
        <v>1935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150</v>
      </c>
      <c r="AU255" s="18" t="s">
        <v>148</v>
      </c>
    </row>
    <row r="256" s="2" customFormat="1">
      <c r="A256" s="39"/>
      <c r="B256" s="40"/>
      <c r="C256" s="41"/>
      <c r="D256" s="223" t="s">
        <v>152</v>
      </c>
      <c r="E256" s="41"/>
      <c r="F256" s="224" t="s">
        <v>1937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152</v>
      </c>
      <c r="AU256" s="18" t="s">
        <v>148</v>
      </c>
    </row>
    <row r="257" s="13" customFormat="1">
      <c r="A257" s="13"/>
      <c r="B257" s="225"/>
      <c r="C257" s="226"/>
      <c r="D257" s="218" t="s">
        <v>154</v>
      </c>
      <c r="E257" s="226"/>
      <c r="F257" s="228" t="s">
        <v>1938</v>
      </c>
      <c r="G257" s="226"/>
      <c r="H257" s="229">
        <v>466.37900000000002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154</v>
      </c>
      <c r="AU257" s="235" t="s">
        <v>148</v>
      </c>
      <c r="AV257" s="13" t="s">
        <v>148</v>
      </c>
      <c r="AW257" s="13" t="s">
        <v>4</v>
      </c>
      <c r="AX257" s="13" t="s">
        <v>79</v>
      </c>
      <c r="AY257" s="235" t="s">
        <v>140</v>
      </c>
    </row>
    <row r="258" s="2" customFormat="1" ht="37.8" customHeight="1">
      <c r="A258" s="39"/>
      <c r="B258" s="40"/>
      <c r="C258" s="205" t="s">
        <v>7</v>
      </c>
      <c r="D258" s="205" t="s">
        <v>142</v>
      </c>
      <c r="E258" s="206" t="s">
        <v>1939</v>
      </c>
      <c r="F258" s="207" t="s">
        <v>1940</v>
      </c>
      <c r="G258" s="208" t="s">
        <v>200</v>
      </c>
      <c r="H258" s="209">
        <v>139.19999999999999</v>
      </c>
      <c r="I258" s="210"/>
      <c r="J258" s="211">
        <f>ROUND(I258*H258,2)</f>
        <v>0</v>
      </c>
      <c r="K258" s="207" t="s">
        <v>146</v>
      </c>
      <c r="L258" s="45"/>
      <c r="M258" s="212" t="s">
        <v>19</v>
      </c>
      <c r="N258" s="213" t="s">
        <v>43</v>
      </c>
      <c r="O258" s="85"/>
      <c r="P258" s="214">
        <f>O258*H258</f>
        <v>0</v>
      </c>
      <c r="Q258" s="214">
        <v>0.0033899999999999998</v>
      </c>
      <c r="R258" s="214">
        <f>Q258*H258</f>
        <v>0.47188799999999992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147</v>
      </c>
      <c r="AT258" s="216" t="s">
        <v>142</v>
      </c>
      <c r="AU258" s="216" t="s">
        <v>148</v>
      </c>
      <c r="AY258" s="18" t="s">
        <v>140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148</v>
      </c>
      <c r="BK258" s="217">
        <f>ROUND(I258*H258,2)</f>
        <v>0</v>
      </c>
      <c r="BL258" s="18" t="s">
        <v>147</v>
      </c>
      <c r="BM258" s="216" t="s">
        <v>1941</v>
      </c>
    </row>
    <row r="259" s="2" customFormat="1">
      <c r="A259" s="39"/>
      <c r="B259" s="40"/>
      <c r="C259" s="41"/>
      <c r="D259" s="218" t="s">
        <v>150</v>
      </c>
      <c r="E259" s="41"/>
      <c r="F259" s="219" t="s">
        <v>1942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150</v>
      </c>
      <c r="AU259" s="18" t="s">
        <v>148</v>
      </c>
    </row>
    <row r="260" s="2" customFormat="1">
      <c r="A260" s="39"/>
      <c r="B260" s="40"/>
      <c r="C260" s="41"/>
      <c r="D260" s="223" t="s">
        <v>152</v>
      </c>
      <c r="E260" s="41"/>
      <c r="F260" s="224" t="s">
        <v>1943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152</v>
      </c>
      <c r="AU260" s="18" t="s">
        <v>148</v>
      </c>
    </row>
    <row r="261" s="14" customFormat="1">
      <c r="A261" s="14"/>
      <c r="B261" s="236"/>
      <c r="C261" s="237"/>
      <c r="D261" s="218" t="s">
        <v>154</v>
      </c>
      <c r="E261" s="238" t="s">
        <v>19</v>
      </c>
      <c r="F261" s="239" t="s">
        <v>228</v>
      </c>
      <c r="G261" s="237"/>
      <c r="H261" s="238" t="s">
        <v>19</v>
      </c>
      <c r="I261" s="240"/>
      <c r="J261" s="237"/>
      <c r="K261" s="237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154</v>
      </c>
      <c r="AU261" s="245" t="s">
        <v>148</v>
      </c>
      <c r="AV261" s="14" t="s">
        <v>79</v>
      </c>
      <c r="AW261" s="14" t="s">
        <v>33</v>
      </c>
      <c r="AX261" s="14" t="s">
        <v>71</v>
      </c>
      <c r="AY261" s="245" t="s">
        <v>140</v>
      </c>
    </row>
    <row r="262" s="13" customFormat="1">
      <c r="A262" s="13"/>
      <c r="B262" s="225"/>
      <c r="C262" s="226"/>
      <c r="D262" s="218" t="s">
        <v>154</v>
      </c>
      <c r="E262" s="227" t="s">
        <v>19</v>
      </c>
      <c r="F262" s="228" t="s">
        <v>1881</v>
      </c>
      <c r="G262" s="226"/>
      <c r="H262" s="229">
        <v>114</v>
      </c>
      <c r="I262" s="230"/>
      <c r="J262" s="226"/>
      <c r="K262" s="226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154</v>
      </c>
      <c r="AU262" s="235" t="s">
        <v>148</v>
      </c>
      <c r="AV262" s="13" t="s">
        <v>148</v>
      </c>
      <c r="AW262" s="13" t="s">
        <v>33</v>
      </c>
      <c r="AX262" s="13" t="s">
        <v>71</v>
      </c>
      <c r="AY262" s="235" t="s">
        <v>140</v>
      </c>
    </row>
    <row r="263" s="13" customFormat="1">
      <c r="A263" s="13"/>
      <c r="B263" s="225"/>
      <c r="C263" s="226"/>
      <c r="D263" s="218" t="s">
        <v>154</v>
      </c>
      <c r="E263" s="227" t="s">
        <v>19</v>
      </c>
      <c r="F263" s="228" t="s">
        <v>1882</v>
      </c>
      <c r="G263" s="226"/>
      <c r="H263" s="229">
        <v>16.800000000000001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154</v>
      </c>
      <c r="AU263" s="235" t="s">
        <v>148</v>
      </c>
      <c r="AV263" s="13" t="s">
        <v>148</v>
      </c>
      <c r="AW263" s="13" t="s">
        <v>33</v>
      </c>
      <c r="AX263" s="13" t="s">
        <v>71</v>
      </c>
      <c r="AY263" s="235" t="s">
        <v>140</v>
      </c>
    </row>
    <row r="264" s="13" customFormat="1">
      <c r="A264" s="13"/>
      <c r="B264" s="225"/>
      <c r="C264" s="226"/>
      <c r="D264" s="218" t="s">
        <v>154</v>
      </c>
      <c r="E264" s="227" t="s">
        <v>19</v>
      </c>
      <c r="F264" s="228" t="s">
        <v>1883</v>
      </c>
      <c r="G264" s="226"/>
      <c r="H264" s="229">
        <v>8.4000000000000004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154</v>
      </c>
      <c r="AU264" s="235" t="s">
        <v>148</v>
      </c>
      <c r="AV264" s="13" t="s">
        <v>148</v>
      </c>
      <c r="AW264" s="13" t="s">
        <v>33</v>
      </c>
      <c r="AX264" s="13" t="s">
        <v>71</v>
      </c>
      <c r="AY264" s="235" t="s">
        <v>140</v>
      </c>
    </row>
    <row r="265" s="15" customFormat="1">
      <c r="A265" s="15"/>
      <c r="B265" s="246"/>
      <c r="C265" s="247"/>
      <c r="D265" s="218" t="s">
        <v>154</v>
      </c>
      <c r="E265" s="248" t="s">
        <v>19</v>
      </c>
      <c r="F265" s="249" t="s">
        <v>180</v>
      </c>
      <c r="G265" s="247"/>
      <c r="H265" s="250">
        <v>139.19999999999999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6" t="s">
        <v>154</v>
      </c>
      <c r="AU265" s="256" t="s">
        <v>148</v>
      </c>
      <c r="AV265" s="15" t="s">
        <v>147</v>
      </c>
      <c r="AW265" s="15" t="s">
        <v>33</v>
      </c>
      <c r="AX265" s="15" t="s">
        <v>79</v>
      </c>
      <c r="AY265" s="256" t="s">
        <v>140</v>
      </c>
    </row>
    <row r="266" s="2" customFormat="1" ht="16.5" customHeight="1">
      <c r="A266" s="39"/>
      <c r="B266" s="40"/>
      <c r="C266" s="260" t="s">
        <v>317</v>
      </c>
      <c r="D266" s="260" t="s">
        <v>527</v>
      </c>
      <c r="E266" s="261" t="s">
        <v>1944</v>
      </c>
      <c r="F266" s="262" t="s">
        <v>1945</v>
      </c>
      <c r="G266" s="263" t="s">
        <v>145</v>
      </c>
      <c r="H266" s="264">
        <v>38.441000000000002</v>
      </c>
      <c r="I266" s="265"/>
      <c r="J266" s="266">
        <f>ROUND(I266*H266,2)</f>
        <v>0</v>
      </c>
      <c r="K266" s="262" t="s">
        <v>146</v>
      </c>
      <c r="L266" s="267"/>
      <c r="M266" s="268" t="s">
        <v>19</v>
      </c>
      <c r="N266" s="269" t="s">
        <v>43</v>
      </c>
      <c r="O266" s="85"/>
      <c r="P266" s="214">
        <f>O266*H266</f>
        <v>0</v>
      </c>
      <c r="Q266" s="214">
        <v>0.00044999999999999999</v>
      </c>
      <c r="R266" s="214">
        <f>Q266*H266</f>
        <v>0.01729845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206</v>
      </c>
      <c r="AT266" s="216" t="s">
        <v>527</v>
      </c>
      <c r="AU266" s="216" t="s">
        <v>148</v>
      </c>
      <c r="AY266" s="18" t="s">
        <v>140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148</v>
      </c>
      <c r="BK266" s="217">
        <f>ROUND(I266*H266,2)</f>
        <v>0</v>
      </c>
      <c r="BL266" s="18" t="s">
        <v>147</v>
      </c>
      <c r="BM266" s="216" t="s">
        <v>1946</v>
      </c>
    </row>
    <row r="267" s="2" customFormat="1">
      <c r="A267" s="39"/>
      <c r="B267" s="40"/>
      <c r="C267" s="41"/>
      <c r="D267" s="218" t="s">
        <v>150</v>
      </c>
      <c r="E267" s="41"/>
      <c r="F267" s="219" t="s">
        <v>1945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150</v>
      </c>
      <c r="AU267" s="18" t="s">
        <v>148</v>
      </c>
    </row>
    <row r="268" s="2" customFormat="1">
      <c r="A268" s="39"/>
      <c r="B268" s="40"/>
      <c r="C268" s="41"/>
      <c r="D268" s="223" t="s">
        <v>152</v>
      </c>
      <c r="E268" s="41"/>
      <c r="F268" s="224" t="s">
        <v>1947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152</v>
      </c>
      <c r="AU268" s="18" t="s">
        <v>148</v>
      </c>
    </row>
    <row r="269" s="14" customFormat="1">
      <c r="A269" s="14"/>
      <c r="B269" s="236"/>
      <c r="C269" s="237"/>
      <c r="D269" s="218" t="s">
        <v>154</v>
      </c>
      <c r="E269" s="238" t="s">
        <v>19</v>
      </c>
      <c r="F269" s="239" t="s">
        <v>228</v>
      </c>
      <c r="G269" s="237"/>
      <c r="H269" s="238" t="s">
        <v>19</v>
      </c>
      <c r="I269" s="240"/>
      <c r="J269" s="237"/>
      <c r="K269" s="237"/>
      <c r="L269" s="241"/>
      <c r="M269" s="242"/>
      <c r="N269" s="243"/>
      <c r="O269" s="243"/>
      <c r="P269" s="243"/>
      <c r="Q269" s="243"/>
      <c r="R269" s="243"/>
      <c r="S269" s="243"/>
      <c r="T269" s="24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5" t="s">
        <v>154</v>
      </c>
      <c r="AU269" s="245" t="s">
        <v>148</v>
      </c>
      <c r="AV269" s="14" t="s">
        <v>79</v>
      </c>
      <c r="AW269" s="14" t="s">
        <v>33</v>
      </c>
      <c r="AX269" s="14" t="s">
        <v>71</v>
      </c>
      <c r="AY269" s="245" t="s">
        <v>140</v>
      </c>
    </row>
    <row r="270" s="13" customFormat="1">
      <c r="A270" s="13"/>
      <c r="B270" s="225"/>
      <c r="C270" s="226"/>
      <c r="D270" s="218" t="s">
        <v>154</v>
      </c>
      <c r="E270" s="227" t="s">
        <v>19</v>
      </c>
      <c r="F270" s="228" t="s">
        <v>1948</v>
      </c>
      <c r="G270" s="226"/>
      <c r="H270" s="229">
        <v>30.100000000000001</v>
      </c>
      <c r="I270" s="230"/>
      <c r="J270" s="226"/>
      <c r="K270" s="226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154</v>
      </c>
      <c r="AU270" s="235" t="s">
        <v>148</v>
      </c>
      <c r="AV270" s="13" t="s">
        <v>148</v>
      </c>
      <c r="AW270" s="13" t="s">
        <v>33</v>
      </c>
      <c r="AX270" s="13" t="s">
        <v>71</v>
      </c>
      <c r="AY270" s="235" t="s">
        <v>140</v>
      </c>
    </row>
    <row r="271" s="13" customFormat="1">
      <c r="A271" s="13"/>
      <c r="B271" s="225"/>
      <c r="C271" s="226"/>
      <c r="D271" s="218" t="s">
        <v>154</v>
      </c>
      <c r="E271" s="227" t="s">
        <v>19</v>
      </c>
      <c r="F271" s="228" t="s">
        <v>1949</v>
      </c>
      <c r="G271" s="226"/>
      <c r="H271" s="229">
        <v>4.2000000000000002</v>
      </c>
      <c r="I271" s="230"/>
      <c r="J271" s="226"/>
      <c r="K271" s="226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154</v>
      </c>
      <c r="AU271" s="235" t="s">
        <v>148</v>
      </c>
      <c r="AV271" s="13" t="s">
        <v>148</v>
      </c>
      <c r="AW271" s="13" t="s">
        <v>33</v>
      </c>
      <c r="AX271" s="13" t="s">
        <v>71</v>
      </c>
      <c r="AY271" s="235" t="s">
        <v>140</v>
      </c>
    </row>
    <row r="272" s="13" customFormat="1">
      <c r="A272" s="13"/>
      <c r="B272" s="225"/>
      <c r="C272" s="226"/>
      <c r="D272" s="218" t="s">
        <v>154</v>
      </c>
      <c r="E272" s="227" t="s">
        <v>19</v>
      </c>
      <c r="F272" s="228" t="s">
        <v>1950</v>
      </c>
      <c r="G272" s="226"/>
      <c r="H272" s="229">
        <v>2.3100000000000001</v>
      </c>
      <c r="I272" s="230"/>
      <c r="J272" s="226"/>
      <c r="K272" s="226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154</v>
      </c>
      <c r="AU272" s="235" t="s">
        <v>148</v>
      </c>
      <c r="AV272" s="13" t="s">
        <v>148</v>
      </c>
      <c r="AW272" s="13" t="s">
        <v>33</v>
      </c>
      <c r="AX272" s="13" t="s">
        <v>71</v>
      </c>
      <c r="AY272" s="235" t="s">
        <v>140</v>
      </c>
    </row>
    <row r="273" s="15" customFormat="1">
      <c r="A273" s="15"/>
      <c r="B273" s="246"/>
      <c r="C273" s="247"/>
      <c r="D273" s="218" t="s">
        <v>154</v>
      </c>
      <c r="E273" s="248" t="s">
        <v>19</v>
      </c>
      <c r="F273" s="249" t="s">
        <v>180</v>
      </c>
      <c r="G273" s="247"/>
      <c r="H273" s="250">
        <v>36.609999999999999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6" t="s">
        <v>154</v>
      </c>
      <c r="AU273" s="256" t="s">
        <v>148</v>
      </c>
      <c r="AV273" s="15" t="s">
        <v>147</v>
      </c>
      <c r="AW273" s="15" t="s">
        <v>33</v>
      </c>
      <c r="AX273" s="15" t="s">
        <v>79</v>
      </c>
      <c r="AY273" s="256" t="s">
        <v>140</v>
      </c>
    </row>
    <row r="274" s="13" customFormat="1">
      <c r="A274" s="13"/>
      <c r="B274" s="225"/>
      <c r="C274" s="226"/>
      <c r="D274" s="218" t="s">
        <v>154</v>
      </c>
      <c r="E274" s="226"/>
      <c r="F274" s="228" t="s">
        <v>1951</v>
      </c>
      <c r="G274" s="226"/>
      <c r="H274" s="229">
        <v>38.441000000000002</v>
      </c>
      <c r="I274" s="230"/>
      <c r="J274" s="226"/>
      <c r="K274" s="226"/>
      <c r="L274" s="231"/>
      <c r="M274" s="232"/>
      <c r="N274" s="233"/>
      <c r="O274" s="233"/>
      <c r="P274" s="233"/>
      <c r="Q274" s="233"/>
      <c r="R274" s="233"/>
      <c r="S274" s="233"/>
      <c r="T274" s="23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5" t="s">
        <v>154</v>
      </c>
      <c r="AU274" s="235" t="s">
        <v>148</v>
      </c>
      <c r="AV274" s="13" t="s">
        <v>148</v>
      </c>
      <c r="AW274" s="13" t="s">
        <v>4</v>
      </c>
      <c r="AX274" s="13" t="s">
        <v>79</v>
      </c>
      <c r="AY274" s="235" t="s">
        <v>140</v>
      </c>
    </row>
    <row r="275" s="2" customFormat="1" ht="24.15" customHeight="1">
      <c r="A275" s="39"/>
      <c r="B275" s="40"/>
      <c r="C275" s="260" t="s">
        <v>327</v>
      </c>
      <c r="D275" s="260" t="s">
        <v>527</v>
      </c>
      <c r="E275" s="261" t="s">
        <v>1952</v>
      </c>
      <c r="F275" s="262" t="s">
        <v>1953</v>
      </c>
      <c r="G275" s="263" t="s">
        <v>145</v>
      </c>
      <c r="H275" s="264">
        <v>12.715999999999999</v>
      </c>
      <c r="I275" s="265"/>
      <c r="J275" s="266">
        <f>ROUND(I275*H275,2)</f>
        <v>0</v>
      </c>
      <c r="K275" s="262" t="s">
        <v>146</v>
      </c>
      <c r="L275" s="267"/>
      <c r="M275" s="268" t="s">
        <v>19</v>
      </c>
      <c r="N275" s="269" t="s">
        <v>43</v>
      </c>
      <c r="O275" s="85"/>
      <c r="P275" s="214">
        <f>O275*H275</f>
        <v>0</v>
      </c>
      <c r="Q275" s="214">
        <v>0.00089999999999999998</v>
      </c>
      <c r="R275" s="214">
        <f>Q275*H275</f>
        <v>0.011444399999999999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206</v>
      </c>
      <c r="AT275" s="216" t="s">
        <v>527</v>
      </c>
      <c r="AU275" s="216" t="s">
        <v>148</v>
      </c>
      <c r="AY275" s="18" t="s">
        <v>140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148</v>
      </c>
      <c r="BK275" s="217">
        <f>ROUND(I275*H275,2)</f>
        <v>0</v>
      </c>
      <c r="BL275" s="18" t="s">
        <v>147</v>
      </c>
      <c r="BM275" s="216" t="s">
        <v>1954</v>
      </c>
    </row>
    <row r="276" s="2" customFormat="1">
      <c r="A276" s="39"/>
      <c r="B276" s="40"/>
      <c r="C276" s="41"/>
      <c r="D276" s="218" t="s">
        <v>150</v>
      </c>
      <c r="E276" s="41"/>
      <c r="F276" s="219" t="s">
        <v>1953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150</v>
      </c>
      <c r="AU276" s="18" t="s">
        <v>148</v>
      </c>
    </row>
    <row r="277" s="2" customFormat="1">
      <c r="A277" s="39"/>
      <c r="B277" s="40"/>
      <c r="C277" s="41"/>
      <c r="D277" s="223" t="s">
        <v>152</v>
      </c>
      <c r="E277" s="41"/>
      <c r="F277" s="224" t="s">
        <v>1955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152</v>
      </c>
      <c r="AU277" s="18" t="s">
        <v>148</v>
      </c>
    </row>
    <row r="278" s="14" customFormat="1">
      <c r="A278" s="14"/>
      <c r="B278" s="236"/>
      <c r="C278" s="237"/>
      <c r="D278" s="218" t="s">
        <v>154</v>
      </c>
      <c r="E278" s="238" t="s">
        <v>19</v>
      </c>
      <c r="F278" s="239" t="s">
        <v>1956</v>
      </c>
      <c r="G278" s="237"/>
      <c r="H278" s="238" t="s">
        <v>19</v>
      </c>
      <c r="I278" s="240"/>
      <c r="J278" s="237"/>
      <c r="K278" s="237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154</v>
      </c>
      <c r="AU278" s="245" t="s">
        <v>148</v>
      </c>
      <c r="AV278" s="14" t="s">
        <v>79</v>
      </c>
      <c r="AW278" s="14" t="s">
        <v>33</v>
      </c>
      <c r="AX278" s="14" t="s">
        <v>71</v>
      </c>
      <c r="AY278" s="245" t="s">
        <v>140</v>
      </c>
    </row>
    <row r="279" s="13" customFormat="1">
      <c r="A279" s="13"/>
      <c r="B279" s="225"/>
      <c r="C279" s="226"/>
      <c r="D279" s="218" t="s">
        <v>154</v>
      </c>
      <c r="E279" s="227" t="s">
        <v>19</v>
      </c>
      <c r="F279" s="228" t="s">
        <v>1957</v>
      </c>
      <c r="G279" s="226"/>
      <c r="H279" s="229">
        <v>9.8000000000000007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154</v>
      </c>
      <c r="AU279" s="235" t="s">
        <v>148</v>
      </c>
      <c r="AV279" s="13" t="s">
        <v>148</v>
      </c>
      <c r="AW279" s="13" t="s">
        <v>33</v>
      </c>
      <c r="AX279" s="13" t="s">
        <v>71</v>
      </c>
      <c r="AY279" s="235" t="s">
        <v>140</v>
      </c>
    </row>
    <row r="280" s="13" customFormat="1">
      <c r="A280" s="13"/>
      <c r="B280" s="225"/>
      <c r="C280" s="226"/>
      <c r="D280" s="218" t="s">
        <v>154</v>
      </c>
      <c r="E280" s="227" t="s">
        <v>19</v>
      </c>
      <c r="F280" s="228" t="s">
        <v>1958</v>
      </c>
      <c r="G280" s="226"/>
      <c r="H280" s="229">
        <v>1.6799999999999999</v>
      </c>
      <c r="I280" s="230"/>
      <c r="J280" s="226"/>
      <c r="K280" s="226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154</v>
      </c>
      <c r="AU280" s="235" t="s">
        <v>148</v>
      </c>
      <c r="AV280" s="13" t="s">
        <v>148</v>
      </c>
      <c r="AW280" s="13" t="s">
        <v>33</v>
      </c>
      <c r="AX280" s="13" t="s">
        <v>71</v>
      </c>
      <c r="AY280" s="235" t="s">
        <v>140</v>
      </c>
    </row>
    <row r="281" s="13" customFormat="1">
      <c r="A281" s="13"/>
      <c r="B281" s="225"/>
      <c r="C281" s="226"/>
      <c r="D281" s="218" t="s">
        <v>154</v>
      </c>
      <c r="E281" s="227" t="s">
        <v>19</v>
      </c>
      <c r="F281" s="228" t="s">
        <v>1959</v>
      </c>
      <c r="G281" s="226"/>
      <c r="H281" s="229">
        <v>0.63</v>
      </c>
      <c r="I281" s="230"/>
      <c r="J281" s="226"/>
      <c r="K281" s="226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154</v>
      </c>
      <c r="AU281" s="235" t="s">
        <v>148</v>
      </c>
      <c r="AV281" s="13" t="s">
        <v>148</v>
      </c>
      <c r="AW281" s="13" t="s">
        <v>33</v>
      </c>
      <c r="AX281" s="13" t="s">
        <v>71</v>
      </c>
      <c r="AY281" s="235" t="s">
        <v>140</v>
      </c>
    </row>
    <row r="282" s="15" customFormat="1">
      <c r="A282" s="15"/>
      <c r="B282" s="246"/>
      <c r="C282" s="247"/>
      <c r="D282" s="218" t="s">
        <v>154</v>
      </c>
      <c r="E282" s="248" t="s">
        <v>19</v>
      </c>
      <c r="F282" s="249" t="s">
        <v>180</v>
      </c>
      <c r="G282" s="247"/>
      <c r="H282" s="250">
        <v>12.109999999999999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6" t="s">
        <v>154</v>
      </c>
      <c r="AU282" s="256" t="s">
        <v>148</v>
      </c>
      <c r="AV282" s="15" t="s">
        <v>147</v>
      </c>
      <c r="AW282" s="15" t="s">
        <v>33</v>
      </c>
      <c r="AX282" s="15" t="s">
        <v>79</v>
      </c>
      <c r="AY282" s="256" t="s">
        <v>140</v>
      </c>
    </row>
    <row r="283" s="13" customFormat="1">
      <c r="A283" s="13"/>
      <c r="B283" s="225"/>
      <c r="C283" s="226"/>
      <c r="D283" s="218" t="s">
        <v>154</v>
      </c>
      <c r="E283" s="226"/>
      <c r="F283" s="228" t="s">
        <v>1960</v>
      </c>
      <c r="G283" s="226"/>
      <c r="H283" s="229">
        <v>12.715999999999999</v>
      </c>
      <c r="I283" s="230"/>
      <c r="J283" s="226"/>
      <c r="K283" s="226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154</v>
      </c>
      <c r="AU283" s="235" t="s">
        <v>148</v>
      </c>
      <c r="AV283" s="13" t="s">
        <v>148</v>
      </c>
      <c r="AW283" s="13" t="s">
        <v>4</v>
      </c>
      <c r="AX283" s="13" t="s">
        <v>79</v>
      </c>
      <c r="AY283" s="235" t="s">
        <v>140</v>
      </c>
    </row>
    <row r="284" s="2" customFormat="1" ht="37.8" customHeight="1">
      <c r="A284" s="39"/>
      <c r="B284" s="40"/>
      <c r="C284" s="205" t="s">
        <v>337</v>
      </c>
      <c r="D284" s="205" t="s">
        <v>142</v>
      </c>
      <c r="E284" s="206" t="s">
        <v>1939</v>
      </c>
      <c r="F284" s="207" t="s">
        <v>1940</v>
      </c>
      <c r="G284" s="208" t="s">
        <v>200</v>
      </c>
      <c r="H284" s="209">
        <v>29.600000000000001</v>
      </c>
      <c r="I284" s="210"/>
      <c r="J284" s="211">
        <f>ROUND(I284*H284,2)</f>
        <v>0</v>
      </c>
      <c r="K284" s="207" t="s">
        <v>146</v>
      </c>
      <c r="L284" s="45"/>
      <c r="M284" s="212" t="s">
        <v>19</v>
      </c>
      <c r="N284" s="213" t="s">
        <v>43</v>
      </c>
      <c r="O284" s="85"/>
      <c r="P284" s="214">
        <f>O284*H284</f>
        <v>0</v>
      </c>
      <c r="Q284" s="214">
        <v>0.0033899999999999998</v>
      </c>
      <c r="R284" s="214">
        <f>Q284*H284</f>
        <v>0.100344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147</v>
      </c>
      <c r="AT284" s="216" t="s">
        <v>142</v>
      </c>
      <c r="AU284" s="216" t="s">
        <v>148</v>
      </c>
      <c r="AY284" s="18" t="s">
        <v>140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148</v>
      </c>
      <c r="BK284" s="217">
        <f>ROUND(I284*H284,2)</f>
        <v>0</v>
      </c>
      <c r="BL284" s="18" t="s">
        <v>147</v>
      </c>
      <c r="BM284" s="216" t="s">
        <v>1961</v>
      </c>
    </row>
    <row r="285" s="2" customFormat="1">
      <c r="A285" s="39"/>
      <c r="B285" s="40"/>
      <c r="C285" s="41"/>
      <c r="D285" s="218" t="s">
        <v>150</v>
      </c>
      <c r="E285" s="41"/>
      <c r="F285" s="219" t="s">
        <v>1942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150</v>
      </c>
      <c r="AU285" s="18" t="s">
        <v>148</v>
      </c>
    </row>
    <row r="286" s="2" customFormat="1">
      <c r="A286" s="39"/>
      <c r="B286" s="40"/>
      <c r="C286" s="41"/>
      <c r="D286" s="223" t="s">
        <v>152</v>
      </c>
      <c r="E286" s="41"/>
      <c r="F286" s="224" t="s">
        <v>1943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152</v>
      </c>
      <c r="AU286" s="18" t="s">
        <v>148</v>
      </c>
    </row>
    <row r="287" s="14" customFormat="1">
      <c r="A287" s="14"/>
      <c r="B287" s="236"/>
      <c r="C287" s="237"/>
      <c r="D287" s="218" t="s">
        <v>154</v>
      </c>
      <c r="E287" s="238" t="s">
        <v>19</v>
      </c>
      <c r="F287" s="239" t="s">
        <v>1884</v>
      </c>
      <c r="G287" s="237"/>
      <c r="H287" s="238" t="s">
        <v>19</v>
      </c>
      <c r="I287" s="240"/>
      <c r="J287" s="237"/>
      <c r="K287" s="237"/>
      <c r="L287" s="241"/>
      <c r="M287" s="242"/>
      <c r="N287" s="243"/>
      <c r="O287" s="243"/>
      <c r="P287" s="243"/>
      <c r="Q287" s="243"/>
      <c r="R287" s="243"/>
      <c r="S287" s="243"/>
      <c r="T287" s="24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5" t="s">
        <v>154</v>
      </c>
      <c r="AU287" s="245" t="s">
        <v>148</v>
      </c>
      <c r="AV287" s="14" t="s">
        <v>79</v>
      </c>
      <c r="AW287" s="14" t="s">
        <v>33</v>
      </c>
      <c r="AX287" s="14" t="s">
        <v>71</v>
      </c>
      <c r="AY287" s="245" t="s">
        <v>140</v>
      </c>
    </row>
    <row r="288" s="13" customFormat="1">
      <c r="A288" s="13"/>
      <c r="B288" s="225"/>
      <c r="C288" s="226"/>
      <c r="D288" s="218" t="s">
        <v>154</v>
      </c>
      <c r="E288" s="227" t="s">
        <v>19</v>
      </c>
      <c r="F288" s="228" t="s">
        <v>1885</v>
      </c>
      <c r="G288" s="226"/>
      <c r="H288" s="229">
        <v>20</v>
      </c>
      <c r="I288" s="230"/>
      <c r="J288" s="226"/>
      <c r="K288" s="226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154</v>
      </c>
      <c r="AU288" s="235" t="s">
        <v>148</v>
      </c>
      <c r="AV288" s="13" t="s">
        <v>148</v>
      </c>
      <c r="AW288" s="13" t="s">
        <v>33</v>
      </c>
      <c r="AX288" s="13" t="s">
        <v>71</v>
      </c>
      <c r="AY288" s="235" t="s">
        <v>140</v>
      </c>
    </row>
    <row r="289" s="13" customFormat="1">
      <c r="A289" s="13"/>
      <c r="B289" s="225"/>
      <c r="C289" s="226"/>
      <c r="D289" s="218" t="s">
        <v>154</v>
      </c>
      <c r="E289" s="227" t="s">
        <v>19</v>
      </c>
      <c r="F289" s="228" t="s">
        <v>1886</v>
      </c>
      <c r="G289" s="226"/>
      <c r="H289" s="229">
        <v>9.5999999999999996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154</v>
      </c>
      <c r="AU289" s="235" t="s">
        <v>148</v>
      </c>
      <c r="AV289" s="13" t="s">
        <v>148</v>
      </c>
      <c r="AW289" s="13" t="s">
        <v>33</v>
      </c>
      <c r="AX289" s="13" t="s">
        <v>71</v>
      </c>
      <c r="AY289" s="235" t="s">
        <v>140</v>
      </c>
    </row>
    <row r="290" s="15" customFormat="1">
      <c r="A290" s="15"/>
      <c r="B290" s="246"/>
      <c r="C290" s="247"/>
      <c r="D290" s="218" t="s">
        <v>154</v>
      </c>
      <c r="E290" s="248" t="s">
        <v>19</v>
      </c>
      <c r="F290" s="249" t="s">
        <v>180</v>
      </c>
      <c r="G290" s="247"/>
      <c r="H290" s="250">
        <v>29.600000000000001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6" t="s">
        <v>154</v>
      </c>
      <c r="AU290" s="256" t="s">
        <v>148</v>
      </c>
      <c r="AV290" s="15" t="s">
        <v>147</v>
      </c>
      <c r="AW290" s="15" t="s">
        <v>33</v>
      </c>
      <c r="AX290" s="15" t="s">
        <v>79</v>
      </c>
      <c r="AY290" s="256" t="s">
        <v>140</v>
      </c>
    </row>
    <row r="291" s="2" customFormat="1" ht="24.15" customHeight="1">
      <c r="A291" s="39"/>
      <c r="B291" s="40"/>
      <c r="C291" s="260" t="s">
        <v>343</v>
      </c>
      <c r="D291" s="260" t="s">
        <v>527</v>
      </c>
      <c r="E291" s="261" t="s">
        <v>1952</v>
      </c>
      <c r="F291" s="262" t="s">
        <v>1953</v>
      </c>
      <c r="G291" s="263" t="s">
        <v>145</v>
      </c>
      <c r="H291" s="264">
        <v>10.878</v>
      </c>
      <c r="I291" s="265"/>
      <c r="J291" s="266">
        <f>ROUND(I291*H291,2)</f>
        <v>0</v>
      </c>
      <c r="K291" s="262" t="s">
        <v>146</v>
      </c>
      <c r="L291" s="267"/>
      <c r="M291" s="268" t="s">
        <v>19</v>
      </c>
      <c r="N291" s="269" t="s">
        <v>43</v>
      </c>
      <c r="O291" s="85"/>
      <c r="P291" s="214">
        <f>O291*H291</f>
        <v>0</v>
      </c>
      <c r="Q291" s="214">
        <v>0.00089999999999999998</v>
      </c>
      <c r="R291" s="214">
        <f>Q291*H291</f>
        <v>0.0097902000000000006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206</v>
      </c>
      <c r="AT291" s="216" t="s">
        <v>527</v>
      </c>
      <c r="AU291" s="216" t="s">
        <v>148</v>
      </c>
      <c r="AY291" s="18" t="s">
        <v>140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148</v>
      </c>
      <c r="BK291" s="217">
        <f>ROUND(I291*H291,2)</f>
        <v>0</v>
      </c>
      <c r="BL291" s="18" t="s">
        <v>147</v>
      </c>
      <c r="BM291" s="216" t="s">
        <v>1962</v>
      </c>
    </row>
    <row r="292" s="2" customFormat="1">
      <c r="A292" s="39"/>
      <c r="B292" s="40"/>
      <c r="C292" s="41"/>
      <c r="D292" s="218" t="s">
        <v>150</v>
      </c>
      <c r="E292" s="41"/>
      <c r="F292" s="219" t="s">
        <v>1953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150</v>
      </c>
      <c r="AU292" s="18" t="s">
        <v>148</v>
      </c>
    </row>
    <row r="293" s="2" customFormat="1">
      <c r="A293" s="39"/>
      <c r="B293" s="40"/>
      <c r="C293" s="41"/>
      <c r="D293" s="223" t="s">
        <v>152</v>
      </c>
      <c r="E293" s="41"/>
      <c r="F293" s="224" t="s">
        <v>1955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152</v>
      </c>
      <c r="AU293" s="18" t="s">
        <v>148</v>
      </c>
    </row>
    <row r="294" s="14" customFormat="1">
      <c r="A294" s="14"/>
      <c r="B294" s="236"/>
      <c r="C294" s="237"/>
      <c r="D294" s="218" t="s">
        <v>154</v>
      </c>
      <c r="E294" s="238" t="s">
        <v>19</v>
      </c>
      <c r="F294" s="239" t="s">
        <v>1884</v>
      </c>
      <c r="G294" s="237"/>
      <c r="H294" s="238" t="s">
        <v>19</v>
      </c>
      <c r="I294" s="240"/>
      <c r="J294" s="237"/>
      <c r="K294" s="237"/>
      <c r="L294" s="241"/>
      <c r="M294" s="242"/>
      <c r="N294" s="243"/>
      <c r="O294" s="243"/>
      <c r="P294" s="243"/>
      <c r="Q294" s="243"/>
      <c r="R294" s="243"/>
      <c r="S294" s="243"/>
      <c r="T294" s="24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5" t="s">
        <v>154</v>
      </c>
      <c r="AU294" s="245" t="s">
        <v>148</v>
      </c>
      <c r="AV294" s="14" t="s">
        <v>79</v>
      </c>
      <c r="AW294" s="14" t="s">
        <v>33</v>
      </c>
      <c r="AX294" s="14" t="s">
        <v>71</v>
      </c>
      <c r="AY294" s="245" t="s">
        <v>140</v>
      </c>
    </row>
    <row r="295" s="13" customFormat="1">
      <c r="A295" s="13"/>
      <c r="B295" s="225"/>
      <c r="C295" s="226"/>
      <c r="D295" s="218" t="s">
        <v>154</v>
      </c>
      <c r="E295" s="227" t="s">
        <v>19</v>
      </c>
      <c r="F295" s="228" t="s">
        <v>1963</v>
      </c>
      <c r="G295" s="226"/>
      <c r="H295" s="229">
        <v>7</v>
      </c>
      <c r="I295" s="230"/>
      <c r="J295" s="226"/>
      <c r="K295" s="226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154</v>
      </c>
      <c r="AU295" s="235" t="s">
        <v>148</v>
      </c>
      <c r="AV295" s="13" t="s">
        <v>148</v>
      </c>
      <c r="AW295" s="13" t="s">
        <v>33</v>
      </c>
      <c r="AX295" s="13" t="s">
        <v>71</v>
      </c>
      <c r="AY295" s="235" t="s">
        <v>140</v>
      </c>
    </row>
    <row r="296" s="13" customFormat="1">
      <c r="A296" s="13"/>
      <c r="B296" s="225"/>
      <c r="C296" s="226"/>
      <c r="D296" s="218" t="s">
        <v>154</v>
      </c>
      <c r="E296" s="227" t="s">
        <v>19</v>
      </c>
      <c r="F296" s="228" t="s">
        <v>1964</v>
      </c>
      <c r="G296" s="226"/>
      <c r="H296" s="229">
        <v>3.3599999999999999</v>
      </c>
      <c r="I296" s="230"/>
      <c r="J296" s="226"/>
      <c r="K296" s="226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154</v>
      </c>
      <c r="AU296" s="235" t="s">
        <v>148</v>
      </c>
      <c r="AV296" s="13" t="s">
        <v>148</v>
      </c>
      <c r="AW296" s="13" t="s">
        <v>33</v>
      </c>
      <c r="AX296" s="13" t="s">
        <v>71</v>
      </c>
      <c r="AY296" s="235" t="s">
        <v>140</v>
      </c>
    </row>
    <row r="297" s="15" customFormat="1">
      <c r="A297" s="15"/>
      <c r="B297" s="246"/>
      <c r="C297" s="247"/>
      <c r="D297" s="218" t="s">
        <v>154</v>
      </c>
      <c r="E297" s="248" t="s">
        <v>19</v>
      </c>
      <c r="F297" s="249" t="s">
        <v>180</v>
      </c>
      <c r="G297" s="247"/>
      <c r="H297" s="250">
        <v>10.359999999999999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6" t="s">
        <v>154</v>
      </c>
      <c r="AU297" s="256" t="s">
        <v>148</v>
      </c>
      <c r="AV297" s="15" t="s">
        <v>147</v>
      </c>
      <c r="AW297" s="15" t="s">
        <v>33</v>
      </c>
      <c r="AX297" s="15" t="s">
        <v>79</v>
      </c>
      <c r="AY297" s="256" t="s">
        <v>140</v>
      </c>
    </row>
    <row r="298" s="13" customFormat="1">
      <c r="A298" s="13"/>
      <c r="B298" s="225"/>
      <c r="C298" s="226"/>
      <c r="D298" s="218" t="s">
        <v>154</v>
      </c>
      <c r="E298" s="226"/>
      <c r="F298" s="228" t="s">
        <v>1965</v>
      </c>
      <c r="G298" s="226"/>
      <c r="H298" s="229">
        <v>10.878</v>
      </c>
      <c r="I298" s="230"/>
      <c r="J298" s="226"/>
      <c r="K298" s="226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154</v>
      </c>
      <c r="AU298" s="235" t="s">
        <v>148</v>
      </c>
      <c r="AV298" s="13" t="s">
        <v>148</v>
      </c>
      <c r="AW298" s="13" t="s">
        <v>4</v>
      </c>
      <c r="AX298" s="13" t="s">
        <v>79</v>
      </c>
      <c r="AY298" s="235" t="s">
        <v>140</v>
      </c>
    </row>
    <row r="299" s="2" customFormat="1" ht="44.25" customHeight="1">
      <c r="A299" s="39"/>
      <c r="B299" s="40"/>
      <c r="C299" s="205" t="s">
        <v>353</v>
      </c>
      <c r="D299" s="205" t="s">
        <v>142</v>
      </c>
      <c r="E299" s="206" t="s">
        <v>1966</v>
      </c>
      <c r="F299" s="207" t="s">
        <v>1967</v>
      </c>
      <c r="G299" s="208" t="s">
        <v>145</v>
      </c>
      <c r="H299" s="209">
        <v>4.4000000000000004</v>
      </c>
      <c r="I299" s="210"/>
      <c r="J299" s="211">
        <f>ROUND(I299*H299,2)</f>
        <v>0</v>
      </c>
      <c r="K299" s="207" t="s">
        <v>146</v>
      </c>
      <c r="L299" s="45"/>
      <c r="M299" s="212" t="s">
        <v>19</v>
      </c>
      <c r="N299" s="213" t="s">
        <v>43</v>
      </c>
      <c r="O299" s="85"/>
      <c r="P299" s="214">
        <f>O299*H299</f>
        <v>0</v>
      </c>
      <c r="Q299" s="214">
        <v>0.011599999999999999</v>
      </c>
      <c r="R299" s="214">
        <f>Q299*H299</f>
        <v>0.051040000000000002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147</v>
      </c>
      <c r="AT299" s="216" t="s">
        <v>142</v>
      </c>
      <c r="AU299" s="216" t="s">
        <v>148</v>
      </c>
      <c r="AY299" s="18" t="s">
        <v>140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148</v>
      </c>
      <c r="BK299" s="217">
        <f>ROUND(I299*H299,2)</f>
        <v>0</v>
      </c>
      <c r="BL299" s="18" t="s">
        <v>147</v>
      </c>
      <c r="BM299" s="216" t="s">
        <v>1968</v>
      </c>
    </row>
    <row r="300" s="2" customFormat="1">
      <c r="A300" s="39"/>
      <c r="B300" s="40"/>
      <c r="C300" s="41"/>
      <c r="D300" s="218" t="s">
        <v>150</v>
      </c>
      <c r="E300" s="41"/>
      <c r="F300" s="219" t="s">
        <v>1969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150</v>
      </c>
      <c r="AU300" s="18" t="s">
        <v>148</v>
      </c>
    </row>
    <row r="301" s="2" customFormat="1">
      <c r="A301" s="39"/>
      <c r="B301" s="40"/>
      <c r="C301" s="41"/>
      <c r="D301" s="223" t="s">
        <v>152</v>
      </c>
      <c r="E301" s="41"/>
      <c r="F301" s="224" t="s">
        <v>1970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152</v>
      </c>
      <c r="AU301" s="18" t="s">
        <v>148</v>
      </c>
    </row>
    <row r="302" s="14" customFormat="1">
      <c r="A302" s="14"/>
      <c r="B302" s="236"/>
      <c r="C302" s="237"/>
      <c r="D302" s="218" t="s">
        <v>154</v>
      </c>
      <c r="E302" s="238" t="s">
        <v>19</v>
      </c>
      <c r="F302" s="239" t="s">
        <v>1971</v>
      </c>
      <c r="G302" s="237"/>
      <c r="H302" s="238" t="s">
        <v>19</v>
      </c>
      <c r="I302" s="240"/>
      <c r="J302" s="237"/>
      <c r="K302" s="237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154</v>
      </c>
      <c r="AU302" s="245" t="s">
        <v>148</v>
      </c>
      <c r="AV302" s="14" t="s">
        <v>79</v>
      </c>
      <c r="AW302" s="14" t="s">
        <v>33</v>
      </c>
      <c r="AX302" s="14" t="s">
        <v>71</v>
      </c>
      <c r="AY302" s="245" t="s">
        <v>140</v>
      </c>
    </row>
    <row r="303" s="13" customFormat="1">
      <c r="A303" s="13"/>
      <c r="B303" s="225"/>
      <c r="C303" s="226"/>
      <c r="D303" s="218" t="s">
        <v>154</v>
      </c>
      <c r="E303" s="227" t="s">
        <v>19</v>
      </c>
      <c r="F303" s="228" t="s">
        <v>1972</v>
      </c>
      <c r="G303" s="226"/>
      <c r="H303" s="229">
        <v>4.4000000000000004</v>
      </c>
      <c r="I303" s="230"/>
      <c r="J303" s="226"/>
      <c r="K303" s="226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154</v>
      </c>
      <c r="AU303" s="235" t="s">
        <v>148</v>
      </c>
      <c r="AV303" s="13" t="s">
        <v>148</v>
      </c>
      <c r="AW303" s="13" t="s">
        <v>33</v>
      </c>
      <c r="AX303" s="13" t="s">
        <v>79</v>
      </c>
      <c r="AY303" s="235" t="s">
        <v>140</v>
      </c>
    </row>
    <row r="304" s="2" customFormat="1" ht="24.15" customHeight="1">
      <c r="A304" s="39"/>
      <c r="B304" s="40"/>
      <c r="C304" s="260" t="s">
        <v>359</v>
      </c>
      <c r="D304" s="260" t="s">
        <v>527</v>
      </c>
      <c r="E304" s="261" t="s">
        <v>1973</v>
      </c>
      <c r="F304" s="262" t="s">
        <v>1974</v>
      </c>
      <c r="G304" s="263" t="s">
        <v>145</v>
      </c>
      <c r="H304" s="264">
        <v>4.6200000000000001</v>
      </c>
      <c r="I304" s="265"/>
      <c r="J304" s="266">
        <f>ROUND(I304*H304,2)</f>
        <v>0</v>
      </c>
      <c r="K304" s="262" t="s">
        <v>146</v>
      </c>
      <c r="L304" s="267"/>
      <c r="M304" s="268" t="s">
        <v>19</v>
      </c>
      <c r="N304" s="269" t="s">
        <v>43</v>
      </c>
      <c r="O304" s="85"/>
      <c r="P304" s="214">
        <f>O304*H304</f>
        <v>0</v>
      </c>
      <c r="Q304" s="214">
        <v>0.017999999999999999</v>
      </c>
      <c r="R304" s="214">
        <f>Q304*H304</f>
        <v>0.083159999999999998</v>
      </c>
      <c r="S304" s="214">
        <v>0</v>
      </c>
      <c r="T304" s="21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206</v>
      </c>
      <c r="AT304" s="216" t="s">
        <v>527</v>
      </c>
      <c r="AU304" s="216" t="s">
        <v>148</v>
      </c>
      <c r="AY304" s="18" t="s">
        <v>140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148</v>
      </c>
      <c r="BK304" s="217">
        <f>ROUND(I304*H304,2)</f>
        <v>0</v>
      </c>
      <c r="BL304" s="18" t="s">
        <v>147</v>
      </c>
      <c r="BM304" s="216" t="s">
        <v>1975</v>
      </c>
    </row>
    <row r="305" s="2" customFormat="1">
      <c r="A305" s="39"/>
      <c r="B305" s="40"/>
      <c r="C305" s="41"/>
      <c r="D305" s="218" t="s">
        <v>150</v>
      </c>
      <c r="E305" s="41"/>
      <c r="F305" s="219" t="s">
        <v>1974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150</v>
      </c>
      <c r="AU305" s="18" t="s">
        <v>148</v>
      </c>
    </row>
    <row r="306" s="2" customFormat="1">
      <c r="A306" s="39"/>
      <c r="B306" s="40"/>
      <c r="C306" s="41"/>
      <c r="D306" s="223" t="s">
        <v>152</v>
      </c>
      <c r="E306" s="41"/>
      <c r="F306" s="224" t="s">
        <v>1976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152</v>
      </c>
      <c r="AU306" s="18" t="s">
        <v>148</v>
      </c>
    </row>
    <row r="307" s="13" customFormat="1">
      <c r="A307" s="13"/>
      <c r="B307" s="225"/>
      <c r="C307" s="226"/>
      <c r="D307" s="218" t="s">
        <v>154</v>
      </c>
      <c r="E307" s="226"/>
      <c r="F307" s="228" t="s">
        <v>1977</v>
      </c>
      <c r="G307" s="226"/>
      <c r="H307" s="229">
        <v>4.6200000000000001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154</v>
      </c>
      <c r="AU307" s="235" t="s">
        <v>148</v>
      </c>
      <c r="AV307" s="13" t="s">
        <v>148</v>
      </c>
      <c r="AW307" s="13" t="s">
        <v>4</v>
      </c>
      <c r="AX307" s="13" t="s">
        <v>79</v>
      </c>
      <c r="AY307" s="235" t="s">
        <v>140</v>
      </c>
    </row>
    <row r="308" s="2" customFormat="1" ht="37.8" customHeight="1">
      <c r="A308" s="39"/>
      <c r="B308" s="40"/>
      <c r="C308" s="205" t="s">
        <v>366</v>
      </c>
      <c r="D308" s="205" t="s">
        <v>142</v>
      </c>
      <c r="E308" s="206" t="s">
        <v>1978</v>
      </c>
      <c r="F308" s="207" t="s">
        <v>1979</v>
      </c>
      <c r="G308" s="208" t="s">
        <v>200</v>
      </c>
      <c r="H308" s="209">
        <v>5.6500000000000004</v>
      </c>
      <c r="I308" s="210"/>
      <c r="J308" s="211">
        <f>ROUND(I308*H308,2)</f>
        <v>0</v>
      </c>
      <c r="K308" s="207" t="s">
        <v>146</v>
      </c>
      <c r="L308" s="45"/>
      <c r="M308" s="212" t="s">
        <v>19</v>
      </c>
      <c r="N308" s="213" t="s">
        <v>43</v>
      </c>
      <c r="O308" s="85"/>
      <c r="P308" s="214">
        <f>O308*H308</f>
        <v>0</v>
      </c>
      <c r="Q308" s="214">
        <v>0.0033899999999999998</v>
      </c>
      <c r="R308" s="214">
        <f>Q308*H308</f>
        <v>0.0191535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147</v>
      </c>
      <c r="AT308" s="216" t="s">
        <v>142</v>
      </c>
      <c r="AU308" s="216" t="s">
        <v>148</v>
      </c>
      <c r="AY308" s="18" t="s">
        <v>140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148</v>
      </c>
      <c r="BK308" s="217">
        <f>ROUND(I308*H308,2)</f>
        <v>0</v>
      </c>
      <c r="BL308" s="18" t="s">
        <v>147</v>
      </c>
      <c r="BM308" s="216" t="s">
        <v>1980</v>
      </c>
    </row>
    <row r="309" s="2" customFormat="1">
      <c r="A309" s="39"/>
      <c r="B309" s="40"/>
      <c r="C309" s="41"/>
      <c r="D309" s="218" t="s">
        <v>150</v>
      </c>
      <c r="E309" s="41"/>
      <c r="F309" s="219" t="s">
        <v>1981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150</v>
      </c>
      <c r="AU309" s="18" t="s">
        <v>148</v>
      </c>
    </row>
    <row r="310" s="2" customFormat="1">
      <c r="A310" s="39"/>
      <c r="B310" s="40"/>
      <c r="C310" s="41"/>
      <c r="D310" s="223" t="s">
        <v>152</v>
      </c>
      <c r="E310" s="41"/>
      <c r="F310" s="224" t="s">
        <v>1982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152</v>
      </c>
      <c r="AU310" s="18" t="s">
        <v>148</v>
      </c>
    </row>
    <row r="311" s="14" customFormat="1">
      <c r="A311" s="14"/>
      <c r="B311" s="236"/>
      <c r="C311" s="237"/>
      <c r="D311" s="218" t="s">
        <v>154</v>
      </c>
      <c r="E311" s="238" t="s">
        <v>19</v>
      </c>
      <c r="F311" s="239" t="s">
        <v>1983</v>
      </c>
      <c r="G311" s="237"/>
      <c r="H311" s="238" t="s">
        <v>19</v>
      </c>
      <c r="I311" s="240"/>
      <c r="J311" s="237"/>
      <c r="K311" s="237"/>
      <c r="L311" s="241"/>
      <c r="M311" s="242"/>
      <c r="N311" s="243"/>
      <c r="O311" s="243"/>
      <c r="P311" s="243"/>
      <c r="Q311" s="243"/>
      <c r="R311" s="243"/>
      <c r="S311" s="243"/>
      <c r="T311" s="24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154</v>
      </c>
      <c r="AU311" s="245" t="s">
        <v>148</v>
      </c>
      <c r="AV311" s="14" t="s">
        <v>79</v>
      </c>
      <c r="AW311" s="14" t="s">
        <v>33</v>
      </c>
      <c r="AX311" s="14" t="s">
        <v>71</v>
      </c>
      <c r="AY311" s="245" t="s">
        <v>140</v>
      </c>
    </row>
    <row r="312" s="13" customFormat="1">
      <c r="A312" s="13"/>
      <c r="B312" s="225"/>
      <c r="C312" s="226"/>
      <c r="D312" s="218" t="s">
        <v>154</v>
      </c>
      <c r="E312" s="227" t="s">
        <v>19</v>
      </c>
      <c r="F312" s="228" t="s">
        <v>1984</v>
      </c>
      <c r="G312" s="226"/>
      <c r="H312" s="229">
        <v>5.6500000000000004</v>
      </c>
      <c r="I312" s="230"/>
      <c r="J312" s="226"/>
      <c r="K312" s="226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154</v>
      </c>
      <c r="AU312" s="235" t="s">
        <v>148</v>
      </c>
      <c r="AV312" s="13" t="s">
        <v>148</v>
      </c>
      <c r="AW312" s="13" t="s">
        <v>33</v>
      </c>
      <c r="AX312" s="13" t="s">
        <v>79</v>
      </c>
      <c r="AY312" s="235" t="s">
        <v>140</v>
      </c>
    </row>
    <row r="313" s="2" customFormat="1" ht="24.15" customHeight="1">
      <c r="A313" s="39"/>
      <c r="B313" s="40"/>
      <c r="C313" s="260" t="s">
        <v>374</v>
      </c>
      <c r="D313" s="260" t="s">
        <v>527</v>
      </c>
      <c r="E313" s="261" t="s">
        <v>1985</v>
      </c>
      <c r="F313" s="262" t="s">
        <v>1986</v>
      </c>
      <c r="G313" s="263" t="s">
        <v>145</v>
      </c>
      <c r="H313" s="264">
        <v>1.78</v>
      </c>
      <c r="I313" s="265"/>
      <c r="J313" s="266">
        <f>ROUND(I313*H313,2)</f>
        <v>0</v>
      </c>
      <c r="K313" s="262" t="s">
        <v>146</v>
      </c>
      <c r="L313" s="267"/>
      <c r="M313" s="268" t="s">
        <v>19</v>
      </c>
      <c r="N313" s="269" t="s">
        <v>43</v>
      </c>
      <c r="O313" s="85"/>
      <c r="P313" s="214">
        <f>O313*H313</f>
        <v>0</v>
      </c>
      <c r="Q313" s="214">
        <v>0.0060000000000000001</v>
      </c>
      <c r="R313" s="214">
        <f>Q313*H313</f>
        <v>0.01068</v>
      </c>
      <c r="S313" s="214">
        <v>0</v>
      </c>
      <c r="T313" s="21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206</v>
      </c>
      <c r="AT313" s="216" t="s">
        <v>527</v>
      </c>
      <c r="AU313" s="216" t="s">
        <v>148</v>
      </c>
      <c r="AY313" s="18" t="s">
        <v>140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148</v>
      </c>
      <c r="BK313" s="217">
        <f>ROUND(I313*H313,2)</f>
        <v>0</v>
      </c>
      <c r="BL313" s="18" t="s">
        <v>147</v>
      </c>
      <c r="BM313" s="216" t="s">
        <v>1987</v>
      </c>
    </row>
    <row r="314" s="2" customFormat="1">
      <c r="A314" s="39"/>
      <c r="B314" s="40"/>
      <c r="C314" s="41"/>
      <c r="D314" s="218" t="s">
        <v>150</v>
      </c>
      <c r="E314" s="41"/>
      <c r="F314" s="219" t="s">
        <v>1986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150</v>
      </c>
      <c r="AU314" s="18" t="s">
        <v>148</v>
      </c>
    </row>
    <row r="315" s="2" customFormat="1">
      <c r="A315" s="39"/>
      <c r="B315" s="40"/>
      <c r="C315" s="41"/>
      <c r="D315" s="223" t="s">
        <v>152</v>
      </c>
      <c r="E315" s="41"/>
      <c r="F315" s="224" t="s">
        <v>1988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152</v>
      </c>
      <c r="AU315" s="18" t="s">
        <v>148</v>
      </c>
    </row>
    <row r="316" s="14" customFormat="1">
      <c r="A316" s="14"/>
      <c r="B316" s="236"/>
      <c r="C316" s="237"/>
      <c r="D316" s="218" t="s">
        <v>154</v>
      </c>
      <c r="E316" s="238" t="s">
        <v>19</v>
      </c>
      <c r="F316" s="239" t="s">
        <v>1983</v>
      </c>
      <c r="G316" s="237"/>
      <c r="H316" s="238" t="s">
        <v>19</v>
      </c>
      <c r="I316" s="240"/>
      <c r="J316" s="237"/>
      <c r="K316" s="237"/>
      <c r="L316" s="241"/>
      <c r="M316" s="242"/>
      <c r="N316" s="243"/>
      <c r="O316" s="243"/>
      <c r="P316" s="243"/>
      <c r="Q316" s="243"/>
      <c r="R316" s="243"/>
      <c r="S316" s="243"/>
      <c r="T316" s="24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5" t="s">
        <v>154</v>
      </c>
      <c r="AU316" s="245" t="s">
        <v>148</v>
      </c>
      <c r="AV316" s="14" t="s">
        <v>79</v>
      </c>
      <c r="AW316" s="14" t="s">
        <v>33</v>
      </c>
      <c r="AX316" s="14" t="s">
        <v>71</v>
      </c>
      <c r="AY316" s="245" t="s">
        <v>140</v>
      </c>
    </row>
    <row r="317" s="13" customFormat="1">
      <c r="A317" s="13"/>
      <c r="B317" s="225"/>
      <c r="C317" s="226"/>
      <c r="D317" s="218" t="s">
        <v>154</v>
      </c>
      <c r="E317" s="227" t="s">
        <v>19</v>
      </c>
      <c r="F317" s="228" t="s">
        <v>1989</v>
      </c>
      <c r="G317" s="226"/>
      <c r="H317" s="229">
        <v>1.6950000000000001</v>
      </c>
      <c r="I317" s="230"/>
      <c r="J317" s="226"/>
      <c r="K317" s="226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154</v>
      </c>
      <c r="AU317" s="235" t="s">
        <v>148</v>
      </c>
      <c r="AV317" s="13" t="s">
        <v>148</v>
      </c>
      <c r="AW317" s="13" t="s">
        <v>33</v>
      </c>
      <c r="AX317" s="13" t="s">
        <v>79</v>
      </c>
      <c r="AY317" s="235" t="s">
        <v>140</v>
      </c>
    </row>
    <row r="318" s="13" customFormat="1">
      <c r="A318" s="13"/>
      <c r="B318" s="225"/>
      <c r="C318" s="226"/>
      <c r="D318" s="218" t="s">
        <v>154</v>
      </c>
      <c r="E318" s="226"/>
      <c r="F318" s="228" t="s">
        <v>1990</v>
      </c>
      <c r="G318" s="226"/>
      <c r="H318" s="229">
        <v>1.78</v>
      </c>
      <c r="I318" s="230"/>
      <c r="J318" s="226"/>
      <c r="K318" s="226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154</v>
      </c>
      <c r="AU318" s="235" t="s">
        <v>148</v>
      </c>
      <c r="AV318" s="13" t="s">
        <v>148</v>
      </c>
      <c r="AW318" s="13" t="s">
        <v>4</v>
      </c>
      <c r="AX318" s="13" t="s">
        <v>79</v>
      </c>
      <c r="AY318" s="235" t="s">
        <v>140</v>
      </c>
    </row>
    <row r="319" s="2" customFormat="1" ht="37.8" customHeight="1">
      <c r="A319" s="39"/>
      <c r="B319" s="40"/>
      <c r="C319" s="205" t="s">
        <v>381</v>
      </c>
      <c r="D319" s="205" t="s">
        <v>142</v>
      </c>
      <c r="E319" s="206" t="s">
        <v>1991</v>
      </c>
      <c r="F319" s="207" t="s">
        <v>1992</v>
      </c>
      <c r="G319" s="208" t="s">
        <v>145</v>
      </c>
      <c r="H319" s="209">
        <v>571.19000000000005</v>
      </c>
      <c r="I319" s="210"/>
      <c r="J319" s="211">
        <f>ROUND(I319*H319,2)</f>
        <v>0</v>
      </c>
      <c r="K319" s="207" t="s">
        <v>146</v>
      </c>
      <c r="L319" s="45"/>
      <c r="M319" s="212" t="s">
        <v>19</v>
      </c>
      <c r="N319" s="213" t="s">
        <v>43</v>
      </c>
      <c r="O319" s="85"/>
      <c r="P319" s="214">
        <f>O319*H319</f>
        <v>0</v>
      </c>
      <c r="Q319" s="214">
        <v>8.0000000000000007E-05</v>
      </c>
      <c r="R319" s="214">
        <f>Q319*H319</f>
        <v>0.045695200000000005</v>
      </c>
      <c r="S319" s="214">
        <v>0</v>
      </c>
      <c r="T319" s="21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147</v>
      </c>
      <c r="AT319" s="216" t="s">
        <v>142</v>
      </c>
      <c r="AU319" s="216" t="s">
        <v>148</v>
      </c>
      <c r="AY319" s="18" t="s">
        <v>140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148</v>
      </c>
      <c r="BK319" s="217">
        <f>ROUND(I319*H319,2)</f>
        <v>0</v>
      </c>
      <c r="BL319" s="18" t="s">
        <v>147</v>
      </c>
      <c r="BM319" s="216" t="s">
        <v>1993</v>
      </c>
    </row>
    <row r="320" s="2" customFormat="1">
      <c r="A320" s="39"/>
      <c r="B320" s="40"/>
      <c r="C320" s="41"/>
      <c r="D320" s="218" t="s">
        <v>150</v>
      </c>
      <c r="E320" s="41"/>
      <c r="F320" s="219" t="s">
        <v>1994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150</v>
      </c>
      <c r="AU320" s="18" t="s">
        <v>148</v>
      </c>
    </row>
    <row r="321" s="2" customFormat="1">
      <c r="A321" s="39"/>
      <c r="B321" s="40"/>
      <c r="C321" s="41"/>
      <c r="D321" s="223" t="s">
        <v>152</v>
      </c>
      <c r="E321" s="41"/>
      <c r="F321" s="224" t="s">
        <v>1995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152</v>
      </c>
      <c r="AU321" s="18" t="s">
        <v>148</v>
      </c>
    </row>
    <row r="322" s="2" customFormat="1" ht="37.8" customHeight="1">
      <c r="A322" s="39"/>
      <c r="B322" s="40"/>
      <c r="C322" s="205" t="s">
        <v>387</v>
      </c>
      <c r="D322" s="205" t="s">
        <v>142</v>
      </c>
      <c r="E322" s="206" t="s">
        <v>1996</v>
      </c>
      <c r="F322" s="207" t="s">
        <v>1997</v>
      </c>
      <c r="G322" s="208" t="s">
        <v>145</v>
      </c>
      <c r="H322" s="209">
        <v>4.4000000000000004</v>
      </c>
      <c r="I322" s="210"/>
      <c r="J322" s="211">
        <f>ROUND(I322*H322,2)</f>
        <v>0</v>
      </c>
      <c r="K322" s="207" t="s">
        <v>146</v>
      </c>
      <c r="L322" s="45"/>
      <c r="M322" s="212" t="s">
        <v>19</v>
      </c>
      <c r="N322" s="213" t="s">
        <v>43</v>
      </c>
      <c r="O322" s="85"/>
      <c r="P322" s="214">
        <f>O322*H322</f>
        <v>0</v>
      </c>
      <c r="Q322" s="214">
        <v>8.0000000000000007E-05</v>
      </c>
      <c r="R322" s="214">
        <f>Q322*H322</f>
        <v>0.00035200000000000005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147</v>
      </c>
      <c r="AT322" s="216" t="s">
        <v>142</v>
      </c>
      <c r="AU322" s="216" t="s">
        <v>148</v>
      </c>
      <c r="AY322" s="18" t="s">
        <v>140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148</v>
      </c>
      <c r="BK322" s="217">
        <f>ROUND(I322*H322,2)</f>
        <v>0</v>
      </c>
      <c r="BL322" s="18" t="s">
        <v>147</v>
      </c>
      <c r="BM322" s="216" t="s">
        <v>1998</v>
      </c>
    </row>
    <row r="323" s="2" customFormat="1">
      <c r="A323" s="39"/>
      <c r="B323" s="40"/>
      <c r="C323" s="41"/>
      <c r="D323" s="218" t="s">
        <v>150</v>
      </c>
      <c r="E323" s="41"/>
      <c r="F323" s="219" t="s">
        <v>1999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150</v>
      </c>
      <c r="AU323" s="18" t="s">
        <v>148</v>
      </c>
    </row>
    <row r="324" s="2" customFormat="1">
      <c r="A324" s="39"/>
      <c r="B324" s="40"/>
      <c r="C324" s="41"/>
      <c r="D324" s="223" t="s">
        <v>152</v>
      </c>
      <c r="E324" s="41"/>
      <c r="F324" s="224" t="s">
        <v>2000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152</v>
      </c>
      <c r="AU324" s="18" t="s">
        <v>148</v>
      </c>
    </row>
    <row r="325" s="2" customFormat="1" ht="24.15" customHeight="1">
      <c r="A325" s="39"/>
      <c r="B325" s="40"/>
      <c r="C325" s="205" t="s">
        <v>394</v>
      </c>
      <c r="D325" s="205" t="s">
        <v>142</v>
      </c>
      <c r="E325" s="206" t="s">
        <v>2001</v>
      </c>
      <c r="F325" s="207" t="s">
        <v>2002</v>
      </c>
      <c r="G325" s="208" t="s">
        <v>200</v>
      </c>
      <c r="H325" s="209">
        <v>65.5</v>
      </c>
      <c r="I325" s="210"/>
      <c r="J325" s="211">
        <f>ROUND(I325*H325,2)</f>
        <v>0</v>
      </c>
      <c r="K325" s="207" t="s">
        <v>146</v>
      </c>
      <c r="L325" s="45"/>
      <c r="M325" s="212" t="s">
        <v>19</v>
      </c>
      <c r="N325" s="213" t="s">
        <v>43</v>
      </c>
      <c r="O325" s="85"/>
      <c r="P325" s="214">
        <f>O325*H325</f>
        <v>0</v>
      </c>
      <c r="Q325" s="214">
        <v>3.0000000000000001E-05</v>
      </c>
      <c r="R325" s="214">
        <f>Q325*H325</f>
        <v>0.0019650000000000002</v>
      </c>
      <c r="S325" s="214">
        <v>0</v>
      </c>
      <c r="T325" s="21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6" t="s">
        <v>147</v>
      </c>
      <c r="AT325" s="216" t="s">
        <v>142</v>
      </c>
      <c r="AU325" s="216" t="s">
        <v>148</v>
      </c>
      <c r="AY325" s="18" t="s">
        <v>140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148</v>
      </c>
      <c r="BK325" s="217">
        <f>ROUND(I325*H325,2)</f>
        <v>0</v>
      </c>
      <c r="BL325" s="18" t="s">
        <v>147</v>
      </c>
      <c r="BM325" s="216" t="s">
        <v>2003</v>
      </c>
    </row>
    <row r="326" s="2" customFormat="1">
      <c r="A326" s="39"/>
      <c r="B326" s="40"/>
      <c r="C326" s="41"/>
      <c r="D326" s="218" t="s">
        <v>150</v>
      </c>
      <c r="E326" s="41"/>
      <c r="F326" s="219" t="s">
        <v>2004</v>
      </c>
      <c r="G326" s="41"/>
      <c r="H326" s="41"/>
      <c r="I326" s="220"/>
      <c r="J326" s="41"/>
      <c r="K326" s="41"/>
      <c r="L326" s="45"/>
      <c r="M326" s="221"/>
      <c r="N326" s="222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150</v>
      </c>
      <c r="AU326" s="18" t="s">
        <v>148</v>
      </c>
    </row>
    <row r="327" s="2" customFormat="1">
      <c r="A327" s="39"/>
      <c r="B327" s="40"/>
      <c r="C327" s="41"/>
      <c r="D327" s="223" t="s">
        <v>152</v>
      </c>
      <c r="E327" s="41"/>
      <c r="F327" s="224" t="s">
        <v>2005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152</v>
      </c>
      <c r="AU327" s="18" t="s">
        <v>148</v>
      </c>
    </row>
    <row r="328" s="13" customFormat="1">
      <c r="A328" s="13"/>
      <c r="B328" s="225"/>
      <c r="C328" s="226"/>
      <c r="D328" s="218" t="s">
        <v>154</v>
      </c>
      <c r="E328" s="227" t="s">
        <v>19</v>
      </c>
      <c r="F328" s="228" t="s">
        <v>2006</v>
      </c>
      <c r="G328" s="226"/>
      <c r="H328" s="229">
        <v>65.5</v>
      </c>
      <c r="I328" s="230"/>
      <c r="J328" s="226"/>
      <c r="K328" s="226"/>
      <c r="L328" s="231"/>
      <c r="M328" s="232"/>
      <c r="N328" s="233"/>
      <c r="O328" s="233"/>
      <c r="P328" s="233"/>
      <c r="Q328" s="233"/>
      <c r="R328" s="233"/>
      <c r="S328" s="233"/>
      <c r="T328" s="23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5" t="s">
        <v>154</v>
      </c>
      <c r="AU328" s="235" t="s">
        <v>148</v>
      </c>
      <c r="AV328" s="13" t="s">
        <v>148</v>
      </c>
      <c r="AW328" s="13" t="s">
        <v>33</v>
      </c>
      <c r="AX328" s="13" t="s">
        <v>79</v>
      </c>
      <c r="AY328" s="235" t="s">
        <v>140</v>
      </c>
    </row>
    <row r="329" s="2" customFormat="1" ht="24.15" customHeight="1">
      <c r="A329" s="39"/>
      <c r="B329" s="40"/>
      <c r="C329" s="260" t="s">
        <v>400</v>
      </c>
      <c r="D329" s="260" t="s">
        <v>527</v>
      </c>
      <c r="E329" s="261" t="s">
        <v>2007</v>
      </c>
      <c r="F329" s="262" t="s">
        <v>2008</v>
      </c>
      <c r="G329" s="263" t="s">
        <v>200</v>
      </c>
      <c r="H329" s="264">
        <v>72.049999999999997</v>
      </c>
      <c r="I329" s="265"/>
      <c r="J329" s="266">
        <f>ROUND(I329*H329,2)</f>
        <v>0</v>
      </c>
      <c r="K329" s="262" t="s">
        <v>146</v>
      </c>
      <c r="L329" s="267"/>
      <c r="M329" s="268" t="s">
        <v>19</v>
      </c>
      <c r="N329" s="269" t="s">
        <v>43</v>
      </c>
      <c r="O329" s="85"/>
      <c r="P329" s="214">
        <f>O329*H329</f>
        <v>0</v>
      </c>
      <c r="Q329" s="214">
        <v>0.00059999999999999995</v>
      </c>
      <c r="R329" s="214">
        <f>Q329*H329</f>
        <v>0.043229999999999998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206</v>
      </c>
      <c r="AT329" s="216" t="s">
        <v>527</v>
      </c>
      <c r="AU329" s="216" t="s">
        <v>148</v>
      </c>
      <c r="AY329" s="18" t="s">
        <v>140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148</v>
      </c>
      <c r="BK329" s="217">
        <f>ROUND(I329*H329,2)</f>
        <v>0</v>
      </c>
      <c r="BL329" s="18" t="s">
        <v>147</v>
      </c>
      <c r="BM329" s="216" t="s">
        <v>2009</v>
      </c>
    </row>
    <row r="330" s="2" customFormat="1">
      <c r="A330" s="39"/>
      <c r="B330" s="40"/>
      <c r="C330" s="41"/>
      <c r="D330" s="218" t="s">
        <v>150</v>
      </c>
      <c r="E330" s="41"/>
      <c r="F330" s="219" t="s">
        <v>2008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150</v>
      </c>
      <c r="AU330" s="18" t="s">
        <v>148</v>
      </c>
    </row>
    <row r="331" s="2" customFormat="1">
      <c r="A331" s="39"/>
      <c r="B331" s="40"/>
      <c r="C331" s="41"/>
      <c r="D331" s="223" t="s">
        <v>152</v>
      </c>
      <c r="E331" s="41"/>
      <c r="F331" s="224" t="s">
        <v>2010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152</v>
      </c>
      <c r="AU331" s="18" t="s">
        <v>148</v>
      </c>
    </row>
    <row r="332" s="13" customFormat="1">
      <c r="A332" s="13"/>
      <c r="B332" s="225"/>
      <c r="C332" s="226"/>
      <c r="D332" s="218" t="s">
        <v>154</v>
      </c>
      <c r="E332" s="226"/>
      <c r="F332" s="228" t="s">
        <v>2011</v>
      </c>
      <c r="G332" s="226"/>
      <c r="H332" s="229">
        <v>72.049999999999997</v>
      </c>
      <c r="I332" s="230"/>
      <c r="J332" s="226"/>
      <c r="K332" s="226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154</v>
      </c>
      <c r="AU332" s="235" t="s">
        <v>148</v>
      </c>
      <c r="AV332" s="13" t="s">
        <v>148</v>
      </c>
      <c r="AW332" s="13" t="s">
        <v>4</v>
      </c>
      <c r="AX332" s="13" t="s">
        <v>79</v>
      </c>
      <c r="AY332" s="235" t="s">
        <v>140</v>
      </c>
    </row>
    <row r="333" s="2" customFormat="1" ht="16.5" customHeight="1">
      <c r="A333" s="39"/>
      <c r="B333" s="40"/>
      <c r="C333" s="205" t="s">
        <v>409</v>
      </c>
      <c r="D333" s="205" t="s">
        <v>142</v>
      </c>
      <c r="E333" s="206" t="s">
        <v>2012</v>
      </c>
      <c r="F333" s="207" t="s">
        <v>2013</v>
      </c>
      <c r="G333" s="208" t="s">
        <v>200</v>
      </c>
      <c r="H333" s="209">
        <v>210.59999999999999</v>
      </c>
      <c r="I333" s="210"/>
      <c r="J333" s="211">
        <f>ROUND(I333*H333,2)</f>
        <v>0</v>
      </c>
      <c r="K333" s="207" t="s">
        <v>146</v>
      </c>
      <c r="L333" s="45"/>
      <c r="M333" s="212" t="s">
        <v>19</v>
      </c>
      <c r="N333" s="213" t="s">
        <v>43</v>
      </c>
      <c r="O333" s="85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147</v>
      </c>
      <c r="AT333" s="216" t="s">
        <v>142</v>
      </c>
      <c r="AU333" s="216" t="s">
        <v>148</v>
      </c>
      <c r="AY333" s="18" t="s">
        <v>140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148</v>
      </c>
      <c r="BK333" s="217">
        <f>ROUND(I333*H333,2)</f>
        <v>0</v>
      </c>
      <c r="BL333" s="18" t="s">
        <v>147</v>
      </c>
      <c r="BM333" s="216" t="s">
        <v>2014</v>
      </c>
    </row>
    <row r="334" s="2" customFormat="1">
      <c r="A334" s="39"/>
      <c r="B334" s="40"/>
      <c r="C334" s="41"/>
      <c r="D334" s="218" t="s">
        <v>150</v>
      </c>
      <c r="E334" s="41"/>
      <c r="F334" s="219" t="s">
        <v>2015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150</v>
      </c>
      <c r="AU334" s="18" t="s">
        <v>148</v>
      </c>
    </row>
    <row r="335" s="2" customFormat="1">
      <c r="A335" s="39"/>
      <c r="B335" s="40"/>
      <c r="C335" s="41"/>
      <c r="D335" s="223" t="s">
        <v>152</v>
      </c>
      <c r="E335" s="41"/>
      <c r="F335" s="224" t="s">
        <v>2016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152</v>
      </c>
      <c r="AU335" s="18" t="s">
        <v>148</v>
      </c>
    </row>
    <row r="336" s="14" customFormat="1">
      <c r="A336" s="14"/>
      <c r="B336" s="236"/>
      <c r="C336" s="237"/>
      <c r="D336" s="218" t="s">
        <v>154</v>
      </c>
      <c r="E336" s="238" t="s">
        <v>19</v>
      </c>
      <c r="F336" s="239" t="s">
        <v>228</v>
      </c>
      <c r="G336" s="237"/>
      <c r="H336" s="238" t="s">
        <v>19</v>
      </c>
      <c r="I336" s="240"/>
      <c r="J336" s="237"/>
      <c r="K336" s="237"/>
      <c r="L336" s="241"/>
      <c r="M336" s="242"/>
      <c r="N336" s="243"/>
      <c r="O336" s="243"/>
      <c r="P336" s="243"/>
      <c r="Q336" s="243"/>
      <c r="R336" s="243"/>
      <c r="S336" s="243"/>
      <c r="T336" s="24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5" t="s">
        <v>154</v>
      </c>
      <c r="AU336" s="245" t="s">
        <v>148</v>
      </c>
      <c r="AV336" s="14" t="s">
        <v>79</v>
      </c>
      <c r="AW336" s="14" t="s">
        <v>33</v>
      </c>
      <c r="AX336" s="14" t="s">
        <v>71</v>
      </c>
      <c r="AY336" s="245" t="s">
        <v>140</v>
      </c>
    </row>
    <row r="337" s="13" customFormat="1">
      <c r="A337" s="13"/>
      <c r="B337" s="225"/>
      <c r="C337" s="226"/>
      <c r="D337" s="218" t="s">
        <v>154</v>
      </c>
      <c r="E337" s="227" t="s">
        <v>19</v>
      </c>
      <c r="F337" s="228" t="s">
        <v>2017</v>
      </c>
      <c r="G337" s="226"/>
      <c r="H337" s="229">
        <v>58</v>
      </c>
      <c r="I337" s="230"/>
      <c r="J337" s="226"/>
      <c r="K337" s="226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154</v>
      </c>
      <c r="AU337" s="235" t="s">
        <v>148</v>
      </c>
      <c r="AV337" s="13" t="s">
        <v>148</v>
      </c>
      <c r="AW337" s="13" t="s">
        <v>33</v>
      </c>
      <c r="AX337" s="13" t="s">
        <v>71</v>
      </c>
      <c r="AY337" s="235" t="s">
        <v>140</v>
      </c>
    </row>
    <row r="338" s="13" customFormat="1">
      <c r="A338" s="13"/>
      <c r="B338" s="225"/>
      <c r="C338" s="226"/>
      <c r="D338" s="218" t="s">
        <v>154</v>
      </c>
      <c r="E338" s="227" t="s">
        <v>19</v>
      </c>
      <c r="F338" s="228" t="s">
        <v>2018</v>
      </c>
      <c r="G338" s="226"/>
      <c r="H338" s="229">
        <v>9.5999999999999996</v>
      </c>
      <c r="I338" s="230"/>
      <c r="J338" s="226"/>
      <c r="K338" s="226"/>
      <c r="L338" s="231"/>
      <c r="M338" s="232"/>
      <c r="N338" s="233"/>
      <c r="O338" s="233"/>
      <c r="P338" s="233"/>
      <c r="Q338" s="233"/>
      <c r="R338" s="233"/>
      <c r="S338" s="233"/>
      <c r="T338" s="23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5" t="s">
        <v>154</v>
      </c>
      <c r="AU338" s="235" t="s">
        <v>148</v>
      </c>
      <c r="AV338" s="13" t="s">
        <v>148</v>
      </c>
      <c r="AW338" s="13" t="s">
        <v>33</v>
      </c>
      <c r="AX338" s="13" t="s">
        <v>71</v>
      </c>
      <c r="AY338" s="235" t="s">
        <v>140</v>
      </c>
    </row>
    <row r="339" s="13" customFormat="1">
      <c r="A339" s="13"/>
      <c r="B339" s="225"/>
      <c r="C339" s="226"/>
      <c r="D339" s="218" t="s">
        <v>154</v>
      </c>
      <c r="E339" s="227" t="s">
        <v>19</v>
      </c>
      <c r="F339" s="228" t="s">
        <v>2019</v>
      </c>
      <c r="G339" s="226"/>
      <c r="H339" s="229">
        <v>3.6000000000000001</v>
      </c>
      <c r="I339" s="230"/>
      <c r="J339" s="226"/>
      <c r="K339" s="226"/>
      <c r="L339" s="231"/>
      <c r="M339" s="232"/>
      <c r="N339" s="233"/>
      <c r="O339" s="233"/>
      <c r="P339" s="233"/>
      <c r="Q339" s="233"/>
      <c r="R339" s="233"/>
      <c r="S339" s="233"/>
      <c r="T339" s="23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5" t="s">
        <v>154</v>
      </c>
      <c r="AU339" s="235" t="s">
        <v>148</v>
      </c>
      <c r="AV339" s="13" t="s">
        <v>148</v>
      </c>
      <c r="AW339" s="13" t="s">
        <v>33</v>
      </c>
      <c r="AX339" s="13" t="s">
        <v>71</v>
      </c>
      <c r="AY339" s="235" t="s">
        <v>140</v>
      </c>
    </row>
    <row r="340" s="14" customFormat="1">
      <c r="A340" s="14"/>
      <c r="B340" s="236"/>
      <c r="C340" s="237"/>
      <c r="D340" s="218" t="s">
        <v>154</v>
      </c>
      <c r="E340" s="238" t="s">
        <v>19</v>
      </c>
      <c r="F340" s="239" t="s">
        <v>1884</v>
      </c>
      <c r="G340" s="237"/>
      <c r="H340" s="238" t="s">
        <v>19</v>
      </c>
      <c r="I340" s="240"/>
      <c r="J340" s="237"/>
      <c r="K340" s="237"/>
      <c r="L340" s="241"/>
      <c r="M340" s="242"/>
      <c r="N340" s="243"/>
      <c r="O340" s="243"/>
      <c r="P340" s="243"/>
      <c r="Q340" s="243"/>
      <c r="R340" s="243"/>
      <c r="S340" s="243"/>
      <c r="T340" s="24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5" t="s">
        <v>154</v>
      </c>
      <c r="AU340" s="245" t="s">
        <v>148</v>
      </c>
      <c r="AV340" s="14" t="s">
        <v>79</v>
      </c>
      <c r="AW340" s="14" t="s">
        <v>33</v>
      </c>
      <c r="AX340" s="14" t="s">
        <v>71</v>
      </c>
      <c r="AY340" s="245" t="s">
        <v>140</v>
      </c>
    </row>
    <row r="341" s="13" customFormat="1">
      <c r="A341" s="13"/>
      <c r="B341" s="225"/>
      <c r="C341" s="226"/>
      <c r="D341" s="218" t="s">
        <v>154</v>
      </c>
      <c r="E341" s="227" t="s">
        <v>19</v>
      </c>
      <c r="F341" s="228" t="s">
        <v>2020</v>
      </c>
      <c r="G341" s="226"/>
      <c r="H341" s="229">
        <v>6</v>
      </c>
      <c r="I341" s="230"/>
      <c r="J341" s="226"/>
      <c r="K341" s="226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154</v>
      </c>
      <c r="AU341" s="235" t="s">
        <v>148</v>
      </c>
      <c r="AV341" s="13" t="s">
        <v>148</v>
      </c>
      <c r="AW341" s="13" t="s">
        <v>33</v>
      </c>
      <c r="AX341" s="13" t="s">
        <v>71</v>
      </c>
      <c r="AY341" s="235" t="s">
        <v>140</v>
      </c>
    </row>
    <row r="342" s="13" customFormat="1">
      <c r="A342" s="13"/>
      <c r="B342" s="225"/>
      <c r="C342" s="226"/>
      <c r="D342" s="218" t="s">
        <v>154</v>
      </c>
      <c r="E342" s="227" t="s">
        <v>19</v>
      </c>
      <c r="F342" s="228" t="s">
        <v>2021</v>
      </c>
      <c r="G342" s="226"/>
      <c r="H342" s="229">
        <v>2.3999999999999999</v>
      </c>
      <c r="I342" s="230"/>
      <c r="J342" s="226"/>
      <c r="K342" s="226"/>
      <c r="L342" s="231"/>
      <c r="M342" s="232"/>
      <c r="N342" s="233"/>
      <c r="O342" s="233"/>
      <c r="P342" s="233"/>
      <c r="Q342" s="233"/>
      <c r="R342" s="233"/>
      <c r="S342" s="233"/>
      <c r="T342" s="23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5" t="s">
        <v>154</v>
      </c>
      <c r="AU342" s="235" t="s">
        <v>148</v>
      </c>
      <c r="AV342" s="13" t="s">
        <v>148</v>
      </c>
      <c r="AW342" s="13" t="s">
        <v>33</v>
      </c>
      <c r="AX342" s="13" t="s">
        <v>71</v>
      </c>
      <c r="AY342" s="235" t="s">
        <v>140</v>
      </c>
    </row>
    <row r="343" s="14" customFormat="1">
      <c r="A343" s="14"/>
      <c r="B343" s="236"/>
      <c r="C343" s="237"/>
      <c r="D343" s="218" t="s">
        <v>154</v>
      </c>
      <c r="E343" s="238" t="s">
        <v>19</v>
      </c>
      <c r="F343" s="239" t="s">
        <v>2022</v>
      </c>
      <c r="G343" s="237"/>
      <c r="H343" s="238" t="s">
        <v>19</v>
      </c>
      <c r="I343" s="240"/>
      <c r="J343" s="237"/>
      <c r="K343" s="237"/>
      <c r="L343" s="241"/>
      <c r="M343" s="242"/>
      <c r="N343" s="243"/>
      <c r="O343" s="243"/>
      <c r="P343" s="243"/>
      <c r="Q343" s="243"/>
      <c r="R343" s="243"/>
      <c r="S343" s="243"/>
      <c r="T343" s="24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5" t="s">
        <v>154</v>
      </c>
      <c r="AU343" s="245" t="s">
        <v>148</v>
      </c>
      <c r="AV343" s="14" t="s">
        <v>79</v>
      </c>
      <c r="AW343" s="14" t="s">
        <v>33</v>
      </c>
      <c r="AX343" s="14" t="s">
        <v>71</v>
      </c>
      <c r="AY343" s="245" t="s">
        <v>140</v>
      </c>
    </row>
    <row r="344" s="13" customFormat="1">
      <c r="A344" s="13"/>
      <c r="B344" s="225"/>
      <c r="C344" s="226"/>
      <c r="D344" s="218" t="s">
        <v>154</v>
      </c>
      <c r="E344" s="227" t="s">
        <v>19</v>
      </c>
      <c r="F344" s="228" t="s">
        <v>2023</v>
      </c>
      <c r="G344" s="226"/>
      <c r="H344" s="229">
        <v>64</v>
      </c>
      <c r="I344" s="230"/>
      <c r="J344" s="226"/>
      <c r="K344" s="226"/>
      <c r="L344" s="231"/>
      <c r="M344" s="232"/>
      <c r="N344" s="233"/>
      <c r="O344" s="233"/>
      <c r="P344" s="233"/>
      <c r="Q344" s="233"/>
      <c r="R344" s="233"/>
      <c r="S344" s="233"/>
      <c r="T344" s="23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5" t="s">
        <v>154</v>
      </c>
      <c r="AU344" s="235" t="s">
        <v>148</v>
      </c>
      <c r="AV344" s="13" t="s">
        <v>148</v>
      </c>
      <c r="AW344" s="13" t="s">
        <v>33</v>
      </c>
      <c r="AX344" s="13" t="s">
        <v>71</v>
      </c>
      <c r="AY344" s="235" t="s">
        <v>140</v>
      </c>
    </row>
    <row r="345" s="14" customFormat="1">
      <c r="A345" s="14"/>
      <c r="B345" s="236"/>
      <c r="C345" s="237"/>
      <c r="D345" s="218" t="s">
        <v>154</v>
      </c>
      <c r="E345" s="238" t="s">
        <v>19</v>
      </c>
      <c r="F345" s="239" t="s">
        <v>2024</v>
      </c>
      <c r="G345" s="237"/>
      <c r="H345" s="238" t="s">
        <v>19</v>
      </c>
      <c r="I345" s="240"/>
      <c r="J345" s="237"/>
      <c r="K345" s="237"/>
      <c r="L345" s="241"/>
      <c r="M345" s="242"/>
      <c r="N345" s="243"/>
      <c r="O345" s="243"/>
      <c r="P345" s="243"/>
      <c r="Q345" s="243"/>
      <c r="R345" s="243"/>
      <c r="S345" s="243"/>
      <c r="T345" s="24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5" t="s">
        <v>154</v>
      </c>
      <c r="AU345" s="245" t="s">
        <v>148</v>
      </c>
      <c r="AV345" s="14" t="s">
        <v>79</v>
      </c>
      <c r="AW345" s="14" t="s">
        <v>33</v>
      </c>
      <c r="AX345" s="14" t="s">
        <v>71</v>
      </c>
      <c r="AY345" s="245" t="s">
        <v>140</v>
      </c>
    </row>
    <row r="346" s="13" customFormat="1">
      <c r="A346" s="13"/>
      <c r="B346" s="225"/>
      <c r="C346" s="226"/>
      <c r="D346" s="218" t="s">
        <v>154</v>
      </c>
      <c r="E346" s="227" t="s">
        <v>19</v>
      </c>
      <c r="F346" s="228" t="s">
        <v>1152</v>
      </c>
      <c r="G346" s="226"/>
      <c r="H346" s="229">
        <v>67</v>
      </c>
      <c r="I346" s="230"/>
      <c r="J346" s="226"/>
      <c r="K346" s="226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154</v>
      </c>
      <c r="AU346" s="235" t="s">
        <v>148</v>
      </c>
      <c r="AV346" s="13" t="s">
        <v>148</v>
      </c>
      <c r="AW346" s="13" t="s">
        <v>33</v>
      </c>
      <c r="AX346" s="13" t="s">
        <v>71</v>
      </c>
      <c r="AY346" s="235" t="s">
        <v>140</v>
      </c>
    </row>
    <row r="347" s="15" customFormat="1">
      <c r="A347" s="15"/>
      <c r="B347" s="246"/>
      <c r="C347" s="247"/>
      <c r="D347" s="218" t="s">
        <v>154</v>
      </c>
      <c r="E347" s="248" t="s">
        <v>19</v>
      </c>
      <c r="F347" s="249" t="s">
        <v>180</v>
      </c>
      <c r="G347" s="247"/>
      <c r="H347" s="250">
        <v>210.59999999999999</v>
      </c>
      <c r="I347" s="251"/>
      <c r="J347" s="247"/>
      <c r="K347" s="247"/>
      <c r="L347" s="252"/>
      <c r="M347" s="253"/>
      <c r="N347" s="254"/>
      <c r="O347" s="254"/>
      <c r="P347" s="254"/>
      <c r="Q347" s="254"/>
      <c r="R347" s="254"/>
      <c r="S347" s="254"/>
      <c r="T347" s="25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56" t="s">
        <v>154</v>
      </c>
      <c r="AU347" s="256" t="s">
        <v>148</v>
      </c>
      <c r="AV347" s="15" t="s">
        <v>147</v>
      </c>
      <c r="AW347" s="15" t="s">
        <v>33</v>
      </c>
      <c r="AX347" s="15" t="s">
        <v>79</v>
      </c>
      <c r="AY347" s="256" t="s">
        <v>140</v>
      </c>
    </row>
    <row r="348" s="2" customFormat="1" ht="24.15" customHeight="1">
      <c r="A348" s="39"/>
      <c r="B348" s="40"/>
      <c r="C348" s="260" t="s">
        <v>415</v>
      </c>
      <c r="D348" s="260" t="s">
        <v>527</v>
      </c>
      <c r="E348" s="261" t="s">
        <v>2025</v>
      </c>
      <c r="F348" s="262" t="s">
        <v>2026</v>
      </c>
      <c r="G348" s="263" t="s">
        <v>200</v>
      </c>
      <c r="H348" s="264">
        <v>231.66</v>
      </c>
      <c r="I348" s="265"/>
      <c r="J348" s="266">
        <f>ROUND(I348*H348,2)</f>
        <v>0</v>
      </c>
      <c r="K348" s="262" t="s">
        <v>146</v>
      </c>
      <c r="L348" s="267"/>
      <c r="M348" s="268" t="s">
        <v>19</v>
      </c>
      <c r="N348" s="269" t="s">
        <v>43</v>
      </c>
      <c r="O348" s="85"/>
      <c r="P348" s="214">
        <f>O348*H348</f>
        <v>0</v>
      </c>
      <c r="Q348" s="214">
        <v>0.00012</v>
      </c>
      <c r="R348" s="214">
        <f>Q348*H348</f>
        <v>0.0277992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206</v>
      </c>
      <c r="AT348" s="216" t="s">
        <v>527</v>
      </c>
      <c r="AU348" s="216" t="s">
        <v>148</v>
      </c>
      <c r="AY348" s="18" t="s">
        <v>140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148</v>
      </c>
      <c r="BK348" s="217">
        <f>ROUND(I348*H348,2)</f>
        <v>0</v>
      </c>
      <c r="BL348" s="18" t="s">
        <v>147</v>
      </c>
      <c r="BM348" s="216" t="s">
        <v>2027</v>
      </c>
    </row>
    <row r="349" s="2" customFormat="1">
      <c r="A349" s="39"/>
      <c r="B349" s="40"/>
      <c r="C349" s="41"/>
      <c r="D349" s="218" t="s">
        <v>150</v>
      </c>
      <c r="E349" s="41"/>
      <c r="F349" s="219" t="s">
        <v>2026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150</v>
      </c>
      <c r="AU349" s="18" t="s">
        <v>148</v>
      </c>
    </row>
    <row r="350" s="2" customFormat="1">
      <c r="A350" s="39"/>
      <c r="B350" s="40"/>
      <c r="C350" s="41"/>
      <c r="D350" s="223" t="s">
        <v>152</v>
      </c>
      <c r="E350" s="41"/>
      <c r="F350" s="224" t="s">
        <v>2028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152</v>
      </c>
      <c r="AU350" s="18" t="s">
        <v>148</v>
      </c>
    </row>
    <row r="351" s="13" customFormat="1">
      <c r="A351" s="13"/>
      <c r="B351" s="225"/>
      <c r="C351" s="226"/>
      <c r="D351" s="218" t="s">
        <v>154</v>
      </c>
      <c r="E351" s="226"/>
      <c r="F351" s="228" t="s">
        <v>2029</v>
      </c>
      <c r="G351" s="226"/>
      <c r="H351" s="229">
        <v>231.66</v>
      </c>
      <c r="I351" s="230"/>
      <c r="J351" s="226"/>
      <c r="K351" s="226"/>
      <c r="L351" s="231"/>
      <c r="M351" s="232"/>
      <c r="N351" s="233"/>
      <c r="O351" s="233"/>
      <c r="P351" s="233"/>
      <c r="Q351" s="233"/>
      <c r="R351" s="233"/>
      <c r="S351" s="233"/>
      <c r="T351" s="23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5" t="s">
        <v>154</v>
      </c>
      <c r="AU351" s="235" t="s">
        <v>148</v>
      </c>
      <c r="AV351" s="13" t="s">
        <v>148</v>
      </c>
      <c r="AW351" s="13" t="s">
        <v>4</v>
      </c>
      <c r="AX351" s="13" t="s">
        <v>79</v>
      </c>
      <c r="AY351" s="235" t="s">
        <v>140</v>
      </c>
    </row>
    <row r="352" s="2" customFormat="1" ht="24.15" customHeight="1">
      <c r="A352" s="39"/>
      <c r="B352" s="40"/>
      <c r="C352" s="205" t="s">
        <v>423</v>
      </c>
      <c r="D352" s="205" t="s">
        <v>142</v>
      </c>
      <c r="E352" s="206" t="s">
        <v>2030</v>
      </c>
      <c r="F352" s="207" t="s">
        <v>2031</v>
      </c>
      <c r="G352" s="208" t="s">
        <v>145</v>
      </c>
      <c r="H352" s="209">
        <v>65.099999999999994</v>
      </c>
      <c r="I352" s="210"/>
      <c r="J352" s="211">
        <f>ROUND(I352*H352,2)</f>
        <v>0</v>
      </c>
      <c r="K352" s="207" t="s">
        <v>811</v>
      </c>
      <c r="L352" s="45"/>
      <c r="M352" s="212" t="s">
        <v>19</v>
      </c>
      <c r="N352" s="213" t="s">
        <v>43</v>
      </c>
      <c r="O352" s="85"/>
      <c r="P352" s="214">
        <f>O352*H352</f>
        <v>0</v>
      </c>
      <c r="Q352" s="214">
        <v>0.00628</v>
      </c>
      <c r="R352" s="214">
        <f>Q352*H352</f>
        <v>0.40882799999999997</v>
      </c>
      <c r="S352" s="214">
        <v>0</v>
      </c>
      <c r="T352" s="21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6" t="s">
        <v>147</v>
      </c>
      <c r="AT352" s="216" t="s">
        <v>142</v>
      </c>
      <c r="AU352" s="216" t="s">
        <v>148</v>
      </c>
      <c r="AY352" s="18" t="s">
        <v>140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8" t="s">
        <v>148</v>
      </c>
      <c r="BK352" s="217">
        <f>ROUND(I352*H352,2)</f>
        <v>0</v>
      </c>
      <c r="BL352" s="18" t="s">
        <v>147</v>
      </c>
      <c r="BM352" s="216" t="s">
        <v>2032</v>
      </c>
    </row>
    <row r="353" s="2" customFormat="1">
      <c r="A353" s="39"/>
      <c r="B353" s="40"/>
      <c r="C353" s="41"/>
      <c r="D353" s="218" t="s">
        <v>150</v>
      </c>
      <c r="E353" s="41"/>
      <c r="F353" s="219" t="s">
        <v>2033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150</v>
      </c>
      <c r="AU353" s="18" t="s">
        <v>148</v>
      </c>
    </row>
    <row r="354" s="14" customFormat="1">
      <c r="A354" s="14"/>
      <c r="B354" s="236"/>
      <c r="C354" s="237"/>
      <c r="D354" s="218" t="s">
        <v>154</v>
      </c>
      <c r="E354" s="238" t="s">
        <v>19</v>
      </c>
      <c r="F354" s="239" t="s">
        <v>1856</v>
      </c>
      <c r="G354" s="237"/>
      <c r="H354" s="238" t="s">
        <v>19</v>
      </c>
      <c r="I354" s="240"/>
      <c r="J354" s="237"/>
      <c r="K354" s="237"/>
      <c r="L354" s="241"/>
      <c r="M354" s="242"/>
      <c r="N354" s="243"/>
      <c r="O354" s="243"/>
      <c r="P354" s="243"/>
      <c r="Q354" s="243"/>
      <c r="R354" s="243"/>
      <c r="S354" s="243"/>
      <c r="T354" s="24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5" t="s">
        <v>154</v>
      </c>
      <c r="AU354" s="245" t="s">
        <v>148</v>
      </c>
      <c r="AV354" s="14" t="s">
        <v>79</v>
      </c>
      <c r="AW354" s="14" t="s">
        <v>33</v>
      </c>
      <c r="AX354" s="14" t="s">
        <v>71</v>
      </c>
      <c r="AY354" s="245" t="s">
        <v>140</v>
      </c>
    </row>
    <row r="355" s="13" customFormat="1">
      <c r="A355" s="13"/>
      <c r="B355" s="225"/>
      <c r="C355" s="226"/>
      <c r="D355" s="218" t="s">
        <v>154</v>
      </c>
      <c r="E355" s="227" t="s">
        <v>19</v>
      </c>
      <c r="F355" s="228" t="s">
        <v>2034</v>
      </c>
      <c r="G355" s="226"/>
      <c r="H355" s="229">
        <v>65.099999999999994</v>
      </c>
      <c r="I355" s="230"/>
      <c r="J355" s="226"/>
      <c r="K355" s="226"/>
      <c r="L355" s="231"/>
      <c r="M355" s="232"/>
      <c r="N355" s="233"/>
      <c r="O355" s="233"/>
      <c r="P355" s="233"/>
      <c r="Q355" s="233"/>
      <c r="R355" s="233"/>
      <c r="S355" s="233"/>
      <c r="T355" s="23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5" t="s">
        <v>154</v>
      </c>
      <c r="AU355" s="235" t="s">
        <v>148</v>
      </c>
      <c r="AV355" s="13" t="s">
        <v>148</v>
      </c>
      <c r="AW355" s="13" t="s">
        <v>33</v>
      </c>
      <c r="AX355" s="13" t="s">
        <v>79</v>
      </c>
      <c r="AY355" s="235" t="s">
        <v>140</v>
      </c>
    </row>
    <row r="356" s="2" customFormat="1" ht="24.15" customHeight="1">
      <c r="A356" s="39"/>
      <c r="B356" s="40"/>
      <c r="C356" s="205" t="s">
        <v>429</v>
      </c>
      <c r="D356" s="205" t="s">
        <v>142</v>
      </c>
      <c r="E356" s="206" t="s">
        <v>2035</v>
      </c>
      <c r="F356" s="207" t="s">
        <v>2036</v>
      </c>
      <c r="G356" s="208" t="s">
        <v>145</v>
      </c>
      <c r="H356" s="209">
        <v>480.77999999999997</v>
      </c>
      <c r="I356" s="210"/>
      <c r="J356" s="211">
        <f>ROUND(I356*H356,2)</f>
        <v>0</v>
      </c>
      <c r="K356" s="207" t="s">
        <v>146</v>
      </c>
      <c r="L356" s="45"/>
      <c r="M356" s="212" t="s">
        <v>19</v>
      </c>
      <c r="N356" s="213" t="s">
        <v>43</v>
      </c>
      <c r="O356" s="85"/>
      <c r="P356" s="214">
        <f>O356*H356</f>
        <v>0</v>
      </c>
      <c r="Q356" s="214">
        <v>0.0033</v>
      </c>
      <c r="R356" s="214">
        <f>Q356*H356</f>
        <v>1.5865739999999999</v>
      </c>
      <c r="S356" s="214">
        <v>0</v>
      </c>
      <c r="T356" s="21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6" t="s">
        <v>147</v>
      </c>
      <c r="AT356" s="216" t="s">
        <v>142</v>
      </c>
      <c r="AU356" s="216" t="s">
        <v>148</v>
      </c>
      <c r="AY356" s="18" t="s">
        <v>140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8" t="s">
        <v>148</v>
      </c>
      <c r="BK356" s="217">
        <f>ROUND(I356*H356,2)</f>
        <v>0</v>
      </c>
      <c r="BL356" s="18" t="s">
        <v>147</v>
      </c>
      <c r="BM356" s="216" t="s">
        <v>2037</v>
      </c>
    </row>
    <row r="357" s="2" customFormat="1">
      <c r="A357" s="39"/>
      <c r="B357" s="40"/>
      <c r="C357" s="41"/>
      <c r="D357" s="218" t="s">
        <v>150</v>
      </c>
      <c r="E357" s="41"/>
      <c r="F357" s="219" t="s">
        <v>2038</v>
      </c>
      <c r="G357" s="41"/>
      <c r="H357" s="41"/>
      <c r="I357" s="220"/>
      <c r="J357" s="41"/>
      <c r="K357" s="41"/>
      <c r="L357" s="45"/>
      <c r="M357" s="221"/>
      <c r="N357" s="222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150</v>
      </c>
      <c r="AU357" s="18" t="s">
        <v>148</v>
      </c>
    </row>
    <row r="358" s="2" customFormat="1">
      <c r="A358" s="39"/>
      <c r="B358" s="40"/>
      <c r="C358" s="41"/>
      <c r="D358" s="223" t="s">
        <v>152</v>
      </c>
      <c r="E358" s="41"/>
      <c r="F358" s="224" t="s">
        <v>2039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152</v>
      </c>
      <c r="AU358" s="18" t="s">
        <v>148</v>
      </c>
    </row>
    <row r="359" s="14" customFormat="1">
      <c r="A359" s="14"/>
      <c r="B359" s="236"/>
      <c r="C359" s="237"/>
      <c r="D359" s="218" t="s">
        <v>154</v>
      </c>
      <c r="E359" s="238" t="s">
        <v>19</v>
      </c>
      <c r="F359" s="239" t="s">
        <v>1860</v>
      </c>
      <c r="G359" s="237"/>
      <c r="H359" s="238" t="s">
        <v>19</v>
      </c>
      <c r="I359" s="240"/>
      <c r="J359" s="237"/>
      <c r="K359" s="237"/>
      <c r="L359" s="241"/>
      <c r="M359" s="242"/>
      <c r="N359" s="243"/>
      <c r="O359" s="243"/>
      <c r="P359" s="243"/>
      <c r="Q359" s="243"/>
      <c r="R359" s="243"/>
      <c r="S359" s="243"/>
      <c r="T359" s="24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5" t="s">
        <v>154</v>
      </c>
      <c r="AU359" s="245" t="s">
        <v>148</v>
      </c>
      <c r="AV359" s="14" t="s">
        <v>79</v>
      </c>
      <c r="AW359" s="14" t="s">
        <v>33</v>
      </c>
      <c r="AX359" s="14" t="s">
        <v>71</v>
      </c>
      <c r="AY359" s="245" t="s">
        <v>140</v>
      </c>
    </row>
    <row r="360" s="13" customFormat="1">
      <c r="A360" s="13"/>
      <c r="B360" s="225"/>
      <c r="C360" s="226"/>
      <c r="D360" s="218" t="s">
        <v>154</v>
      </c>
      <c r="E360" s="227" t="s">
        <v>19</v>
      </c>
      <c r="F360" s="228" t="s">
        <v>1861</v>
      </c>
      <c r="G360" s="226"/>
      <c r="H360" s="229">
        <v>491.25</v>
      </c>
      <c r="I360" s="230"/>
      <c r="J360" s="226"/>
      <c r="K360" s="226"/>
      <c r="L360" s="231"/>
      <c r="M360" s="232"/>
      <c r="N360" s="233"/>
      <c r="O360" s="233"/>
      <c r="P360" s="233"/>
      <c r="Q360" s="233"/>
      <c r="R360" s="233"/>
      <c r="S360" s="233"/>
      <c r="T360" s="23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5" t="s">
        <v>154</v>
      </c>
      <c r="AU360" s="235" t="s">
        <v>148</v>
      </c>
      <c r="AV360" s="13" t="s">
        <v>148</v>
      </c>
      <c r="AW360" s="13" t="s">
        <v>33</v>
      </c>
      <c r="AX360" s="13" t="s">
        <v>71</v>
      </c>
      <c r="AY360" s="235" t="s">
        <v>140</v>
      </c>
    </row>
    <row r="361" s="14" customFormat="1">
      <c r="A361" s="14"/>
      <c r="B361" s="236"/>
      <c r="C361" s="237"/>
      <c r="D361" s="218" t="s">
        <v>154</v>
      </c>
      <c r="E361" s="238" t="s">
        <v>19</v>
      </c>
      <c r="F361" s="239" t="s">
        <v>228</v>
      </c>
      <c r="G361" s="237"/>
      <c r="H361" s="238" t="s">
        <v>19</v>
      </c>
      <c r="I361" s="240"/>
      <c r="J361" s="237"/>
      <c r="K361" s="237"/>
      <c r="L361" s="241"/>
      <c r="M361" s="242"/>
      <c r="N361" s="243"/>
      <c r="O361" s="243"/>
      <c r="P361" s="243"/>
      <c r="Q361" s="243"/>
      <c r="R361" s="243"/>
      <c r="S361" s="243"/>
      <c r="T361" s="24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5" t="s">
        <v>154</v>
      </c>
      <c r="AU361" s="245" t="s">
        <v>148</v>
      </c>
      <c r="AV361" s="14" t="s">
        <v>79</v>
      </c>
      <c r="AW361" s="14" t="s">
        <v>33</v>
      </c>
      <c r="AX361" s="14" t="s">
        <v>71</v>
      </c>
      <c r="AY361" s="245" t="s">
        <v>140</v>
      </c>
    </row>
    <row r="362" s="13" customFormat="1">
      <c r="A362" s="13"/>
      <c r="B362" s="225"/>
      <c r="C362" s="226"/>
      <c r="D362" s="218" t="s">
        <v>154</v>
      </c>
      <c r="E362" s="227" t="s">
        <v>19</v>
      </c>
      <c r="F362" s="228" t="s">
        <v>1862</v>
      </c>
      <c r="G362" s="226"/>
      <c r="H362" s="229">
        <v>-40.600000000000001</v>
      </c>
      <c r="I362" s="230"/>
      <c r="J362" s="226"/>
      <c r="K362" s="226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154</v>
      </c>
      <c r="AU362" s="235" t="s">
        <v>148</v>
      </c>
      <c r="AV362" s="13" t="s">
        <v>148</v>
      </c>
      <c r="AW362" s="13" t="s">
        <v>33</v>
      </c>
      <c r="AX362" s="13" t="s">
        <v>71</v>
      </c>
      <c r="AY362" s="235" t="s">
        <v>140</v>
      </c>
    </row>
    <row r="363" s="13" customFormat="1">
      <c r="A363" s="13"/>
      <c r="B363" s="225"/>
      <c r="C363" s="226"/>
      <c r="D363" s="218" t="s">
        <v>154</v>
      </c>
      <c r="E363" s="227" t="s">
        <v>19</v>
      </c>
      <c r="F363" s="228" t="s">
        <v>1863</v>
      </c>
      <c r="G363" s="226"/>
      <c r="H363" s="229">
        <v>-4.3200000000000003</v>
      </c>
      <c r="I363" s="230"/>
      <c r="J363" s="226"/>
      <c r="K363" s="226"/>
      <c r="L363" s="231"/>
      <c r="M363" s="232"/>
      <c r="N363" s="233"/>
      <c r="O363" s="233"/>
      <c r="P363" s="233"/>
      <c r="Q363" s="233"/>
      <c r="R363" s="233"/>
      <c r="S363" s="233"/>
      <c r="T363" s="23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5" t="s">
        <v>154</v>
      </c>
      <c r="AU363" s="235" t="s">
        <v>148</v>
      </c>
      <c r="AV363" s="13" t="s">
        <v>148</v>
      </c>
      <c r="AW363" s="13" t="s">
        <v>33</v>
      </c>
      <c r="AX363" s="13" t="s">
        <v>71</v>
      </c>
      <c r="AY363" s="235" t="s">
        <v>140</v>
      </c>
    </row>
    <row r="364" s="13" customFormat="1">
      <c r="A364" s="13"/>
      <c r="B364" s="225"/>
      <c r="C364" s="226"/>
      <c r="D364" s="218" t="s">
        <v>154</v>
      </c>
      <c r="E364" s="227" t="s">
        <v>19</v>
      </c>
      <c r="F364" s="228" t="s">
        <v>1864</v>
      </c>
      <c r="G364" s="226"/>
      <c r="H364" s="229">
        <v>-2.1600000000000001</v>
      </c>
      <c r="I364" s="230"/>
      <c r="J364" s="226"/>
      <c r="K364" s="226"/>
      <c r="L364" s="231"/>
      <c r="M364" s="232"/>
      <c r="N364" s="233"/>
      <c r="O364" s="233"/>
      <c r="P364" s="233"/>
      <c r="Q364" s="233"/>
      <c r="R364" s="233"/>
      <c r="S364" s="233"/>
      <c r="T364" s="23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5" t="s">
        <v>154</v>
      </c>
      <c r="AU364" s="235" t="s">
        <v>148</v>
      </c>
      <c r="AV364" s="13" t="s">
        <v>148</v>
      </c>
      <c r="AW364" s="13" t="s">
        <v>33</v>
      </c>
      <c r="AX364" s="13" t="s">
        <v>71</v>
      </c>
      <c r="AY364" s="235" t="s">
        <v>140</v>
      </c>
    </row>
    <row r="365" s="14" customFormat="1">
      <c r="A365" s="14"/>
      <c r="B365" s="236"/>
      <c r="C365" s="237"/>
      <c r="D365" s="218" t="s">
        <v>154</v>
      </c>
      <c r="E365" s="238" t="s">
        <v>19</v>
      </c>
      <c r="F365" s="239" t="s">
        <v>2040</v>
      </c>
      <c r="G365" s="237"/>
      <c r="H365" s="238" t="s">
        <v>19</v>
      </c>
      <c r="I365" s="240"/>
      <c r="J365" s="237"/>
      <c r="K365" s="237"/>
      <c r="L365" s="241"/>
      <c r="M365" s="242"/>
      <c r="N365" s="243"/>
      <c r="O365" s="243"/>
      <c r="P365" s="243"/>
      <c r="Q365" s="243"/>
      <c r="R365" s="243"/>
      <c r="S365" s="243"/>
      <c r="T365" s="24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5" t="s">
        <v>154</v>
      </c>
      <c r="AU365" s="245" t="s">
        <v>148</v>
      </c>
      <c r="AV365" s="14" t="s">
        <v>79</v>
      </c>
      <c r="AW365" s="14" t="s">
        <v>33</v>
      </c>
      <c r="AX365" s="14" t="s">
        <v>71</v>
      </c>
      <c r="AY365" s="245" t="s">
        <v>140</v>
      </c>
    </row>
    <row r="366" s="13" customFormat="1">
      <c r="A366" s="13"/>
      <c r="B366" s="225"/>
      <c r="C366" s="226"/>
      <c r="D366" s="218" t="s">
        <v>154</v>
      </c>
      <c r="E366" s="227" t="s">
        <v>19</v>
      </c>
      <c r="F366" s="228" t="s">
        <v>1948</v>
      </c>
      <c r="G366" s="226"/>
      <c r="H366" s="229">
        <v>30.100000000000001</v>
      </c>
      <c r="I366" s="230"/>
      <c r="J366" s="226"/>
      <c r="K366" s="226"/>
      <c r="L366" s="231"/>
      <c r="M366" s="232"/>
      <c r="N366" s="233"/>
      <c r="O366" s="233"/>
      <c r="P366" s="233"/>
      <c r="Q366" s="233"/>
      <c r="R366" s="233"/>
      <c r="S366" s="233"/>
      <c r="T366" s="23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5" t="s">
        <v>154</v>
      </c>
      <c r="AU366" s="235" t="s">
        <v>148</v>
      </c>
      <c r="AV366" s="13" t="s">
        <v>148</v>
      </c>
      <c r="AW366" s="13" t="s">
        <v>33</v>
      </c>
      <c r="AX366" s="13" t="s">
        <v>71</v>
      </c>
      <c r="AY366" s="235" t="s">
        <v>140</v>
      </c>
    </row>
    <row r="367" s="13" customFormat="1">
      <c r="A367" s="13"/>
      <c r="B367" s="225"/>
      <c r="C367" s="226"/>
      <c r="D367" s="218" t="s">
        <v>154</v>
      </c>
      <c r="E367" s="227" t="s">
        <v>19</v>
      </c>
      <c r="F367" s="228" t="s">
        <v>1949</v>
      </c>
      <c r="G367" s="226"/>
      <c r="H367" s="229">
        <v>4.2000000000000002</v>
      </c>
      <c r="I367" s="230"/>
      <c r="J367" s="226"/>
      <c r="K367" s="226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154</v>
      </c>
      <c r="AU367" s="235" t="s">
        <v>148</v>
      </c>
      <c r="AV367" s="13" t="s">
        <v>148</v>
      </c>
      <c r="AW367" s="13" t="s">
        <v>33</v>
      </c>
      <c r="AX367" s="13" t="s">
        <v>71</v>
      </c>
      <c r="AY367" s="235" t="s">
        <v>140</v>
      </c>
    </row>
    <row r="368" s="13" customFormat="1">
      <c r="A368" s="13"/>
      <c r="B368" s="225"/>
      <c r="C368" s="226"/>
      <c r="D368" s="218" t="s">
        <v>154</v>
      </c>
      <c r="E368" s="227" t="s">
        <v>19</v>
      </c>
      <c r="F368" s="228" t="s">
        <v>1950</v>
      </c>
      <c r="G368" s="226"/>
      <c r="H368" s="229">
        <v>2.3100000000000001</v>
      </c>
      <c r="I368" s="230"/>
      <c r="J368" s="226"/>
      <c r="K368" s="226"/>
      <c r="L368" s="231"/>
      <c r="M368" s="232"/>
      <c r="N368" s="233"/>
      <c r="O368" s="233"/>
      <c r="P368" s="233"/>
      <c r="Q368" s="233"/>
      <c r="R368" s="233"/>
      <c r="S368" s="233"/>
      <c r="T368" s="23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5" t="s">
        <v>154</v>
      </c>
      <c r="AU368" s="235" t="s">
        <v>148</v>
      </c>
      <c r="AV368" s="13" t="s">
        <v>148</v>
      </c>
      <c r="AW368" s="13" t="s">
        <v>33</v>
      </c>
      <c r="AX368" s="13" t="s">
        <v>71</v>
      </c>
      <c r="AY368" s="235" t="s">
        <v>140</v>
      </c>
    </row>
    <row r="369" s="15" customFormat="1">
      <c r="A369" s="15"/>
      <c r="B369" s="246"/>
      <c r="C369" s="247"/>
      <c r="D369" s="218" t="s">
        <v>154</v>
      </c>
      <c r="E369" s="248" t="s">
        <v>19</v>
      </c>
      <c r="F369" s="249" t="s">
        <v>180</v>
      </c>
      <c r="G369" s="247"/>
      <c r="H369" s="250">
        <v>480.77999999999997</v>
      </c>
      <c r="I369" s="251"/>
      <c r="J369" s="247"/>
      <c r="K369" s="247"/>
      <c r="L369" s="252"/>
      <c r="M369" s="253"/>
      <c r="N369" s="254"/>
      <c r="O369" s="254"/>
      <c r="P369" s="254"/>
      <c r="Q369" s="254"/>
      <c r="R369" s="254"/>
      <c r="S369" s="254"/>
      <c r="T369" s="25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56" t="s">
        <v>154</v>
      </c>
      <c r="AU369" s="256" t="s">
        <v>148</v>
      </c>
      <c r="AV369" s="15" t="s">
        <v>147</v>
      </c>
      <c r="AW369" s="15" t="s">
        <v>33</v>
      </c>
      <c r="AX369" s="15" t="s">
        <v>79</v>
      </c>
      <c r="AY369" s="256" t="s">
        <v>140</v>
      </c>
    </row>
    <row r="370" s="2" customFormat="1" ht="24.15" customHeight="1">
      <c r="A370" s="39"/>
      <c r="B370" s="40"/>
      <c r="C370" s="205" t="s">
        <v>435</v>
      </c>
      <c r="D370" s="205" t="s">
        <v>142</v>
      </c>
      <c r="E370" s="206" t="s">
        <v>2041</v>
      </c>
      <c r="F370" s="207" t="s">
        <v>2042</v>
      </c>
      <c r="G370" s="208" t="s">
        <v>200</v>
      </c>
      <c r="H370" s="209">
        <v>45.200000000000003</v>
      </c>
      <c r="I370" s="210"/>
      <c r="J370" s="211">
        <f>ROUND(I370*H370,2)</f>
        <v>0</v>
      </c>
      <c r="K370" s="207" t="s">
        <v>146</v>
      </c>
      <c r="L370" s="45"/>
      <c r="M370" s="212" t="s">
        <v>19</v>
      </c>
      <c r="N370" s="213" t="s">
        <v>43</v>
      </c>
      <c r="O370" s="85"/>
      <c r="P370" s="214">
        <f>O370*H370</f>
        <v>0</v>
      </c>
      <c r="Q370" s="214">
        <v>0.020650000000000002</v>
      </c>
      <c r="R370" s="214">
        <f>Q370*H370</f>
        <v>0.9333800000000001</v>
      </c>
      <c r="S370" s="214">
        <v>0</v>
      </c>
      <c r="T370" s="21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6" t="s">
        <v>147</v>
      </c>
      <c r="AT370" s="216" t="s">
        <v>142</v>
      </c>
      <c r="AU370" s="216" t="s">
        <v>148</v>
      </c>
      <c r="AY370" s="18" t="s">
        <v>140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8" t="s">
        <v>148</v>
      </c>
      <c r="BK370" s="217">
        <f>ROUND(I370*H370,2)</f>
        <v>0</v>
      </c>
      <c r="BL370" s="18" t="s">
        <v>147</v>
      </c>
      <c r="BM370" s="216" t="s">
        <v>2043</v>
      </c>
    </row>
    <row r="371" s="2" customFormat="1">
      <c r="A371" s="39"/>
      <c r="B371" s="40"/>
      <c r="C371" s="41"/>
      <c r="D371" s="218" t="s">
        <v>150</v>
      </c>
      <c r="E371" s="41"/>
      <c r="F371" s="219" t="s">
        <v>2044</v>
      </c>
      <c r="G371" s="41"/>
      <c r="H371" s="41"/>
      <c r="I371" s="220"/>
      <c r="J371" s="41"/>
      <c r="K371" s="41"/>
      <c r="L371" s="45"/>
      <c r="M371" s="221"/>
      <c r="N371" s="222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150</v>
      </c>
      <c r="AU371" s="18" t="s">
        <v>148</v>
      </c>
    </row>
    <row r="372" s="2" customFormat="1">
      <c r="A372" s="39"/>
      <c r="B372" s="40"/>
      <c r="C372" s="41"/>
      <c r="D372" s="223" t="s">
        <v>152</v>
      </c>
      <c r="E372" s="41"/>
      <c r="F372" s="224" t="s">
        <v>2045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152</v>
      </c>
      <c r="AU372" s="18" t="s">
        <v>148</v>
      </c>
    </row>
    <row r="373" s="14" customFormat="1">
      <c r="A373" s="14"/>
      <c r="B373" s="236"/>
      <c r="C373" s="237"/>
      <c r="D373" s="218" t="s">
        <v>154</v>
      </c>
      <c r="E373" s="238" t="s">
        <v>19</v>
      </c>
      <c r="F373" s="239" t="s">
        <v>1803</v>
      </c>
      <c r="G373" s="237"/>
      <c r="H373" s="238" t="s">
        <v>19</v>
      </c>
      <c r="I373" s="240"/>
      <c r="J373" s="237"/>
      <c r="K373" s="237"/>
      <c r="L373" s="241"/>
      <c r="M373" s="242"/>
      <c r="N373" s="243"/>
      <c r="O373" s="243"/>
      <c r="P373" s="243"/>
      <c r="Q373" s="243"/>
      <c r="R373" s="243"/>
      <c r="S373" s="243"/>
      <c r="T373" s="24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5" t="s">
        <v>154</v>
      </c>
      <c r="AU373" s="245" t="s">
        <v>148</v>
      </c>
      <c r="AV373" s="14" t="s">
        <v>79</v>
      </c>
      <c r="AW373" s="14" t="s">
        <v>33</v>
      </c>
      <c r="AX373" s="14" t="s">
        <v>71</v>
      </c>
      <c r="AY373" s="245" t="s">
        <v>140</v>
      </c>
    </row>
    <row r="374" s="13" customFormat="1">
      <c r="A374" s="13"/>
      <c r="B374" s="225"/>
      <c r="C374" s="226"/>
      <c r="D374" s="218" t="s">
        <v>154</v>
      </c>
      <c r="E374" s="227" t="s">
        <v>19</v>
      </c>
      <c r="F374" s="228" t="s">
        <v>1901</v>
      </c>
      <c r="G374" s="226"/>
      <c r="H374" s="229">
        <v>28</v>
      </c>
      <c r="I374" s="230"/>
      <c r="J374" s="226"/>
      <c r="K374" s="226"/>
      <c r="L374" s="231"/>
      <c r="M374" s="232"/>
      <c r="N374" s="233"/>
      <c r="O374" s="233"/>
      <c r="P374" s="233"/>
      <c r="Q374" s="233"/>
      <c r="R374" s="233"/>
      <c r="S374" s="233"/>
      <c r="T374" s="23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5" t="s">
        <v>154</v>
      </c>
      <c r="AU374" s="235" t="s">
        <v>148</v>
      </c>
      <c r="AV374" s="13" t="s">
        <v>148</v>
      </c>
      <c r="AW374" s="13" t="s">
        <v>33</v>
      </c>
      <c r="AX374" s="13" t="s">
        <v>71</v>
      </c>
      <c r="AY374" s="235" t="s">
        <v>140</v>
      </c>
    </row>
    <row r="375" s="14" customFormat="1">
      <c r="A375" s="14"/>
      <c r="B375" s="236"/>
      <c r="C375" s="237"/>
      <c r="D375" s="218" t="s">
        <v>154</v>
      </c>
      <c r="E375" s="238" t="s">
        <v>19</v>
      </c>
      <c r="F375" s="239" t="s">
        <v>1805</v>
      </c>
      <c r="G375" s="237"/>
      <c r="H375" s="238" t="s">
        <v>19</v>
      </c>
      <c r="I375" s="240"/>
      <c r="J375" s="237"/>
      <c r="K375" s="237"/>
      <c r="L375" s="241"/>
      <c r="M375" s="242"/>
      <c r="N375" s="243"/>
      <c r="O375" s="243"/>
      <c r="P375" s="243"/>
      <c r="Q375" s="243"/>
      <c r="R375" s="243"/>
      <c r="S375" s="243"/>
      <c r="T375" s="24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154</v>
      </c>
      <c r="AU375" s="245" t="s">
        <v>148</v>
      </c>
      <c r="AV375" s="14" t="s">
        <v>79</v>
      </c>
      <c r="AW375" s="14" t="s">
        <v>33</v>
      </c>
      <c r="AX375" s="14" t="s">
        <v>71</v>
      </c>
      <c r="AY375" s="245" t="s">
        <v>140</v>
      </c>
    </row>
    <row r="376" s="13" customFormat="1">
      <c r="A376" s="13"/>
      <c r="B376" s="225"/>
      <c r="C376" s="226"/>
      <c r="D376" s="218" t="s">
        <v>154</v>
      </c>
      <c r="E376" s="227" t="s">
        <v>19</v>
      </c>
      <c r="F376" s="228" t="s">
        <v>1902</v>
      </c>
      <c r="G376" s="226"/>
      <c r="H376" s="229">
        <v>4.7999999999999998</v>
      </c>
      <c r="I376" s="230"/>
      <c r="J376" s="226"/>
      <c r="K376" s="226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154</v>
      </c>
      <c r="AU376" s="235" t="s">
        <v>148</v>
      </c>
      <c r="AV376" s="13" t="s">
        <v>148</v>
      </c>
      <c r="AW376" s="13" t="s">
        <v>33</v>
      </c>
      <c r="AX376" s="13" t="s">
        <v>71</v>
      </c>
      <c r="AY376" s="235" t="s">
        <v>140</v>
      </c>
    </row>
    <row r="377" s="14" customFormat="1">
      <c r="A377" s="14"/>
      <c r="B377" s="236"/>
      <c r="C377" s="237"/>
      <c r="D377" s="218" t="s">
        <v>154</v>
      </c>
      <c r="E377" s="238" t="s">
        <v>19</v>
      </c>
      <c r="F377" s="239" t="s">
        <v>1807</v>
      </c>
      <c r="G377" s="237"/>
      <c r="H377" s="238" t="s">
        <v>19</v>
      </c>
      <c r="I377" s="240"/>
      <c r="J377" s="237"/>
      <c r="K377" s="237"/>
      <c r="L377" s="241"/>
      <c r="M377" s="242"/>
      <c r="N377" s="243"/>
      <c r="O377" s="243"/>
      <c r="P377" s="243"/>
      <c r="Q377" s="243"/>
      <c r="R377" s="243"/>
      <c r="S377" s="243"/>
      <c r="T377" s="24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5" t="s">
        <v>154</v>
      </c>
      <c r="AU377" s="245" t="s">
        <v>148</v>
      </c>
      <c r="AV377" s="14" t="s">
        <v>79</v>
      </c>
      <c r="AW377" s="14" t="s">
        <v>33</v>
      </c>
      <c r="AX377" s="14" t="s">
        <v>71</v>
      </c>
      <c r="AY377" s="245" t="s">
        <v>140</v>
      </c>
    </row>
    <row r="378" s="13" customFormat="1">
      <c r="A378" s="13"/>
      <c r="B378" s="225"/>
      <c r="C378" s="226"/>
      <c r="D378" s="218" t="s">
        <v>154</v>
      </c>
      <c r="E378" s="227" t="s">
        <v>19</v>
      </c>
      <c r="F378" s="228" t="s">
        <v>2046</v>
      </c>
      <c r="G378" s="226"/>
      <c r="H378" s="229">
        <v>0.90000000000000002</v>
      </c>
      <c r="I378" s="230"/>
      <c r="J378" s="226"/>
      <c r="K378" s="226"/>
      <c r="L378" s="231"/>
      <c r="M378" s="232"/>
      <c r="N378" s="233"/>
      <c r="O378" s="233"/>
      <c r="P378" s="233"/>
      <c r="Q378" s="233"/>
      <c r="R378" s="233"/>
      <c r="S378" s="233"/>
      <c r="T378" s="23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5" t="s">
        <v>154</v>
      </c>
      <c r="AU378" s="235" t="s">
        <v>148</v>
      </c>
      <c r="AV378" s="13" t="s">
        <v>148</v>
      </c>
      <c r="AW378" s="13" t="s">
        <v>33</v>
      </c>
      <c r="AX378" s="13" t="s">
        <v>71</v>
      </c>
      <c r="AY378" s="235" t="s">
        <v>140</v>
      </c>
    </row>
    <row r="379" s="14" customFormat="1">
      <c r="A379" s="14"/>
      <c r="B379" s="236"/>
      <c r="C379" s="237"/>
      <c r="D379" s="218" t="s">
        <v>154</v>
      </c>
      <c r="E379" s="238" t="s">
        <v>19</v>
      </c>
      <c r="F379" s="239" t="s">
        <v>1809</v>
      </c>
      <c r="G379" s="237"/>
      <c r="H379" s="238" t="s">
        <v>19</v>
      </c>
      <c r="I379" s="240"/>
      <c r="J379" s="237"/>
      <c r="K379" s="237"/>
      <c r="L379" s="241"/>
      <c r="M379" s="242"/>
      <c r="N379" s="243"/>
      <c r="O379" s="243"/>
      <c r="P379" s="243"/>
      <c r="Q379" s="243"/>
      <c r="R379" s="243"/>
      <c r="S379" s="243"/>
      <c r="T379" s="24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5" t="s">
        <v>154</v>
      </c>
      <c r="AU379" s="245" t="s">
        <v>148</v>
      </c>
      <c r="AV379" s="14" t="s">
        <v>79</v>
      </c>
      <c r="AW379" s="14" t="s">
        <v>33</v>
      </c>
      <c r="AX379" s="14" t="s">
        <v>71</v>
      </c>
      <c r="AY379" s="245" t="s">
        <v>140</v>
      </c>
    </row>
    <row r="380" s="13" customFormat="1">
      <c r="A380" s="13"/>
      <c r="B380" s="225"/>
      <c r="C380" s="226"/>
      <c r="D380" s="218" t="s">
        <v>154</v>
      </c>
      <c r="E380" s="227" t="s">
        <v>19</v>
      </c>
      <c r="F380" s="228" t="s">
        <v>2046</v>
      </c>
      <c r="G380" s="226"/>
      <c r="H380" s="229">
        <v>0.90000000000000002</v>
      </c>
      <c r="I380" s="230"/>
      <c r="J380" s="226"/>
      <c r="K380" s="226"/>
      <c r="L380" s="231"/>
      <c r="M380" s="232"/>
      <c r="N380" s="233"/>
      <c r="O380" s="233"/>
      <c r="P380" s="233"/>
      <c r="Q380" s="233"/>
      <c r="R380" s="233"/>
      <c r="S380" s="233"/>
      <c r="T380" s="23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5" t="s">
        <v>154</v>
      </c>
      <c r="AU380" s="235" t="s">
        <v>148</v>
      </c>
      <c r="AV380" s="13" t="s">
        <v>148</v>
      </c>
      <c r="AW380" s="13" t="s">
        <v>33</v>
      </c>
      <c r="AX380" s="13" t="s">
        <v>71</v>
      </c>
      <c r="AY380" s="235" t="s">
        <v>140</v>
      </c>
    </row>
    <row r="381" s="14" customFormat="1">
      <c r="A381" s="14"/>
      <c r="B381" s="236"/>
      <c r="C381" s="237"/>
      <c r="D381" s="218" t="s">
        <v>154</v>
      </c>
      <c r="E381" s="238" t="s">
        <v>19</v>
      </c>
      <c r="F381" s="239" t="s">
        <v>1810</v>
      </c>
      <c r="G381" s="237"/>
      <c r="H381" s="238" t="s">
        <v>19</v>
      </c>
      <c r="I381" s="240"/>
      <c r="J381" s="237"/>
      <c r="K381" s="237"/>
      <c r="L381" s="241"/>
      <c r="M381" s="242"/>
      <c r="N381" s="243"/>
      <c r="O381" s="243"/>
      <c r="P381" s="243"/>
      <c r="Q381" s="243"/>
      <c r="R381" s="243"/>
      <c r="S381" s="243"/>
      <c r="T381" s="24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5" t="s">
        <v>154</v>
      </c>
      <c r="AU381" s="245" t="s">
        <v>148</v>
      </c>
      <c r="AV381" s="14" t="s">
        <v>79</v>
      </c>
      <c r="AW381" s="14" t="s">
        <v>33</v>
      </c>
      <c r="AX381" s="14" t="s">
        <v>71</v>
      </c>
      <c r="AY381" s="245" t="s">
        <v>140</v>
      </c>
    </row>
    <row r="382" s="13" customFormat="1">
      <c r="A382" s="13"/>
      <c r="B382" s="225"/>
      <c r="C382" s="226"/>
      <c r="D382" s="218" t="s">
        <v>154</v>
      </c>
      <c r="E382" s="227" t="s">
        <v>19</v>
      </c>
      <c r="F382" s="228" t="s">
        <v>1905</v>
      </c>
      <c r="G382" s="226"/>
      <c r="H382" s="229">
        <v>3.6000000000000001</v>
      </c>
      <c r="I382" s="230"/>
      <c r="J382" s="226"/>
      <c r="K382" s="226"/>
      <c r="L382" s="231"/>
      <c r="M382" s="232"/>
      <c r="N382" s="233"/>
      <c r="O382" s="233"/>
      <c r="P382" s="233"/>
      <c r="Q382" s="233"/>
      <c r="R382" s="233"/>
      <c r="S382" s="233"/>
      <c r="T382" s="23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5" t="s">
        <v>154</v>
      </c>
      <c r="AU382" s="235" t="s">
        <v>148</v>
      </c>
      <c r="AV382" s="13" t="s">
        <v>148</v>
      </c>
      <c r="AW382" s="13" t="s">
        <v>33</v>
      </c>
      <c r="AX382" s="13" t="s">
        <v>71</v>
      </c>
      <c r="AY382" s="235" t="s">
        <v>140</v>
      </c>
    </row>
    <row r="383" s="14" customFormat="1">
      <c r="A383" s="14"/>
      <c r="B383" s="236"/>
      <c r="C383" s="237"/>
      <c r="D383" s="218" t="s">
        <v>154</v>
      </c>
      <c r="E383" s="238" t="s">
        <v>19</v>
      </c>
      <c r="F383" s="239" t="s">
        <v>1812</v>
      </c>
      <c r="G383" s="237"/>
      <c r="H383" s="238" t="s">
        <v>19</v>
      </c>
      <c r="I383" s="240"/>
      <c r="J383" s="237"/>
      <c r="K383" s="237"/>
      <c r="L383" s="241"/>
      <c r="M383" s="242"/>
      <c r="N383" s="243"/>
      <c r="O383" s="243"/>
      <c r="P383" s="243"/>
      <c r="Q383" s="243"/>
      <c r="R383" s="243"/>
      <c r="S383" s="243"/>
      <c r="T383" s="24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5" t="s">
        <v>154</v>
      </c>
      <c r="AU383" s="245" t="s">
        <v>148</v>
      </c>
      <c r="AV383" s="14" t="s">
        <v>79</v>
      </c>
      <c r="AW383" s="14" t="s">
        <v>33</v>
      </c>
      <c r="AX383" s="14" t="s">
        <v>71</v>
      </c>
      <c r="AY383" s="245" t="s">
        <v>140</v>
      </c>
    </row>
    <row r="384" s="13" customFormat="1">
      <c r="A384" s="13"/>
      <c r="B384" s="225"/>
      <c r="C384" s="226"/>
      <c r="D384" s="218" t="s">
        <v>154</v>
      </c>
      <c r="E384" s="227" t="s">
        <v>19</v>
      </c>
      <c r="F384" s="228" t="s">
        <v>1904</v>
      </c>
      <c r="G384" s="226"/>
      <c r="H384" s="229">
        <v>7</v>
      </c>
      <c r="I384" s="230"/>
      <c r="J384" s="226"/>
      <c r="K384" s="226"/>
      <c r="L384" s="231"/>
      <c r="M384" s="232"/>
      <c r="N384" s="233"/>
      <c r="O384" s="233"/>
      <c r="P384" s="233"/>
      <c r="Q384" s="233"/>
      <c r="R384" s="233"/>
      <c r="S384" s="233"/>
      <c r="T384" s="23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5" t="s">
        <v>154</v>
      </c>
      <c r="AU384" s="235" t="s">
        <v>148</v>
      </c>
      <c r="AV384" s="13" t="s">
        <v>148</v>
      </c>
      <c r="AW384" s="13" t="s">
        <v>33</v>
      </c>
      <c r="AX384" s="13" t="s">
        <v>71</v>
      </c>
      <c r="AY384" s="235" t="s">
        <v>140</v>
      </c>
    </row>
    <row r="385" s="15" customFormat="1">
      <c r="A385" s="15"/>
      <c r="B385" s="246"/>
      <c r="C385" s="247"/>
      <c r="D385" s="218" t="s">
        <v>154</v>
      </c>
      <c r="E385" s="248" t="s">
        <v>19</v>
      </c>
      <c r="F385" s="249" t="s">
        <v>180</v>
      </c>
      <c r="G385" s="247"/>
      <c r="H385" s="250">
        <v>45.200000000000003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56" t="s">
        <v>154</v>
      </c>
      <c r="AU385" s="256" t="s">
        <v>148</v>
      </c>
      <c r="AV385" s="15" t="s">
        <v>147</v>
      </c>
      <c r="AW385" s="15" t="s">
        <v>33</v>
      </c>
      <c r="AX385" s="15" t="s">
        <v>79</v>
      </c>
      <c r="AY385" s="256" t="s">
        <v>140</v>
      </c>
    </row>
    <row r="386" s="2" customFormat="1" ht="24.15" customHeight="1">
      <c r="A386" s="39"/>
      <c r="B386" s="40"/>
      <c r="C386" s="205" t="s">
        <v>443</v>
      </c>
      <c r="D386" s="205" t="s">
        <v>142</v>
      </c>
      <c r="E386" s="206" t="s">
        <v>2047</v>
      </c>
      <c r="F386" s="207" t="s">
        <v>2048</v>
      </c>
      <c r="G386" s="208" t="s">
        <v>145</v>
      </c>
      <c r="H386" s="209">
        <v>53.378</v>
      </c>
      <c r="I386" s="210"/>
      <c r="J386" s="211">
        <f>ROUND(I386*H386,2)</f>
        <v>0</v>
      </c>
      <c r="K386" s="207" t="s">
        <v>146</v>
      </c>
      <c r="L386" s="45"/>
      <c r="M386" s="212" t="s">
        <v>19</v>
      </c>
      <c r="N386" s="213" t="s">
        <v>43</v>
      </c>
      <c r="O386" s="85"/>
      <c r="P386" s="214">
        <f>O386*H386</f>
        <v>0</v>
      </c>
      <c r="Q386" s="214">
        <v>0</v>
      </c>
      <c r="R386" s="214">
        <f>Q386*H386</f>
        <v>0</v>
      </c>
      <c r="S386" s="214">
        <v>0</v>
      </c>
      <c r="T386" s="21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147</v>
      </c>
      <c r="AT386" s="216" t="s">
        <v>142</v>
      </c>
      <c r="AU386" s="216" t="s">
        <v>148</v>
      </c>
      <c r="AY386" s="18" t="s">
        <v>140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148</v>
      </c>
      <c r="BK386" s="217">
        <f>ROUND(I386*H386,2)</f>
        <v>0</v>
      </c>
      <c r="BL386" s="18" t="s">
        <v>147</v>
      </c>
      <c r="BM386" s="216" t="s">
        <v>2049</v>
      </c>
    </row>
    <row r="387" s="2" customFormat="1">
      <c r="A387" s="39"/>
      <c r="B387" s="40"/>
      <c r="C387" s="41"/>
      <c r="D387" s="218" t="s">
        <v>150</v>
      </c>
      <c r="E387" s="41"/>
      <c r="F387" s="219" t="s">
        <v>2050</v>
      </c>
      <c r="G387" s="41"/>
      <c r="H387" s="41"/>
      <c r="I387" s="220"/>
      <c r="J387" s="41"/>
      <c r="K387" s="41"/>
      <c r="L387" s="45"/>
      <c r="M387" s="221"/>
      <c r="N387" s="222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150</v>
      </c>
      <c r="AU387" s="18" t="s">
        <v>148</v>
      </c>
    </row>
    <row r="388" s="2" customFormat="1">
      <c r="A388" s="39"/>
      <c r="B388" s="40"/>
      <c r="C388" s="41"/>
      <c r="D388" s="223" t="s">
        <v>152</v>
      </c>
      <c r="E388" s="41"/>
      <c r="F388" s="224" t="s">
        <v>2051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152</v>
      </c>
      <c r="AU388" s="18" t="s">
        <v>148</v>
      </c>
    </row>
    <row r="389" s="14" customFormat="1">
      <c r="A389" s="14"/>
      <c r="B389" s="236"/>
      <c r="C389" s="237"/>
      <c r="D389" s="218" t="s">
        <v>154</v>
      </c>
      <c r="E389" s="238" t="s">
        <v>19</v>
      </c>
      <c r="F389" s="239" t="s">
        <v>1803</v>
      </c>
      <c r="G389" s="237"/>
      <c r="H389" s="238" t="s">
        <v>19</v>
      </c>
      <c r="I389" s="240"/>
      <c r="J389" s="237"/>
      <c r="K389" s="237"/>
      <c r="L389" s="241"/>
      <c r="M389" s="242"/>
      <c r="N389" s="243"/>
      <c r="O389" s="243"/>
      <c r="P389" s="243"/>
      <c r="Q389" s="243"/>
      <c r="R389" s="243"/>
      <c r="S389" s="243"/>
      <c r="T389" s="24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5" t="s">
        <v>154</v>
      </c>
      <c r="AU389" s="245" t="s">
        <v>148</v>
      </c>
      <c r="AV389" s="14" t="s">
        <v>79</v>
      </c>
      <c r="AW389" s="14" t="s">
        <v>33</v>
      </c>
      <c r="AX389" s="14" t="s">
        <v>71</v>
      </c>
      <c r="AY389" s="245" t="s">
        <v>140</v>
      </c>
    </row>
    <row r="390" s="13" customFormat="1">
      <c r="A390" s="13"/>
      <c r="B390" s="225"/>
      <c r="C390" s="226"/>
      <c r="D390" s="218" t="s">
        <v>154</v>
      </c>
      <c r="E390" s="227" t="s">
        <v>19</v>
      </c>
      <c r="F390" s="228" t="s">
        <v>2052</v>
      </c>
      <c r="G390" s="226"/>
      <c r="H390" s="229">
        <v>40.600000000000001</v>
      </c>
      <c r="I390" s="230"/>
      <c r="J390" s="226"/>
      <c r="K390" s="226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154</v>
      </c>
      <c r="AU390" s="235" t="s">
        <v>148</v>
      </c>
      <c r="AV390" s="13" t="s">
        <v>148</v>
      </c>
      <c r="AW390" s="13" t="s">
        <v>33</v>
      </c>
      <c r="AX390" s="13" t="s">
        <v>71</v>
      </c>
      <c r="AY390" s="235" t="s">
        <v>140</v>
      </c>
    </row>
    <row r="391" s="14" customFormat="1">
      <c r="A391" s="14"/>
      <c r="B391" s="236"/>
      <c r="C391" s="237"/>
      <c r="D391" s="218" t="s">
        <v>154</v>
      </c>
      <c r="E391" s="238" t="s">
        <v>19</v>
      </c>
      <c r="F391" s="239" t="s">
        <v>1805</v>
      </c>
      <c r="G391" s="237"/>
      <c r="H391" s="238" t="s">
        <v>19</v>
      </c>
      <c r="I391" s="240"/>
      <c r="J391" s="237"/>
      <c r="K391" s="237"/>
      <c r="L391" s="241"/>
      <c r="M391" s="242"/>
      <c r="N391" s="243"/>
      <c r="O391" s="243"/>
      <c r="P391" s="243"/>
      <c r="Q391" s="243"/>
      <c r="R391" s="243"/>
      <c r="S391" s="243"/>
      <c r="T391" s="24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5" t="s">
        <v>154</v>
      </c>
      <c r="AU391" s="245" t="s">
        <v>148</v>
      </c>
      <c r="AV391" s="14" t="s">
        <v>79</v>
      </c>
      <c r="AW391" s="14" t="s">
        <v>33</v>
      </c>
      <c r="AX391" s="14" t="s">
        <v>71</v>
      </c>
      <c r="AY391" s="245" t="s">
        <v>140</v>
      </c>
    </row>
    <row r="392" s="13" customFormat="1">
      <c r="A392" s="13"/>
      <c r="B392" s="225"/>
      <c r="C392" s="226"/>
      <c r="D392" s="218" t="s">
        <v>154</v>
      </c>
      <c r="E392" s="227" t="s">
        <v>19</v>
      </c>
      <c r="F392" s="228" t="s">
        <v>2053</v>
      </c>
      <c r="G392" s="226"/>
      <c r="H392" s="229">
        <v>4.3200000000000003</v>
      </c>
      <c r="I392" s="230"/>
      <c r="J392" s="226"/>
      <c r="K392" s="226"/>
      <c r="L392" s="231"/>
      <c r="M392" s="232"/>
      <c r="N392" s="233"/>
      <c r="O392" s="233"/>
      <c r="P392" s="233"/>
      <c r="Q392" s="233"/>
      <c r="R392" s="233"/>
      <c r="S392" s="233"/>
      <c r="T392" s="23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5" t="s">
        <v>154</v>
      </c>
      <c r="AU392" s="235" t="s">
        <v>148</v>
      </c>
      <c r="AV392" s="13" t="s">
        <v>148</v>
      </c>
      <c r="AW392" s="13" t="s">
        <v>33</v>
      </c>
      <c r="AX392" s="13" t="s">
        <v>71</v>
      </c>
      <c r="AY392" s="235" t="s">
        <v>140</v>
      </c>
    </row>
    <row r="393" s="14" customFormat="1">
      <c r="A393" s="14"/>
      <c r="B393" s="236"/>
      <c r="C393" s="237"/>
      <c r="D393" s="218" t="s">
        <v>154</v>
      </c>
      <c r="E393" s="238" t="s">
        <v>19</v>
      </c>
      <c r="F393" s="239" t="s">
        <v>1807</v>
      </c>
      <c r="G393" s="237"/>
      <c r="H393" s="238" t="s">
        <v>19</v>
      </c>
      <c r="I393" s="240"/>
      <c r="J393" s="237"/>
      <c r="K393" s="237"/>
      <c r="L393" s="241"/>
      <c r="M393" s="242"/>
      <c r="N393" s="243"/>
      <c r="O393" s="243"/>
      <c r="P393" s="243"/>
      <c r="Q393" s="243"/>
      <c r="R393" s="243"/>
      <c r="S393" s="243"/>
      <c r="T393" s="24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5" t="s">
        <v>154</v>
      </c>
      <c r="AU393" s="245" t="s">
        <v>148</v>
      </c>
      <c r="AV393" s="14" t="s">
        <v>79</v>
      </c>
      <c r="AW393" s="14" t="s">
        <v>33</v>
      </c>
      <c r="AX393" s="14" t="s">
        <v>71</v>
      </c>
      <c r="AY393" s="245" t="s">
        <v>140</v>
      </c>
    </row>
    <row r="394" s="13" customFormat="1">
      <c r="A394" s="13"/>
      <c r="B394" s="225"/>
      <c r="C394" s="226"/>
      <c r="D394" s="218" t="s">
        <v>154</v>
      </c>
      <c r="E394" s="227" t="s">
        <v>19</v>
      </c>
      <c r="F394" s="228" t="s">
        <v>2054</v>
      </c>
      <c r="G394" s="226"/>
      <c r="H394" s="229">
        <v>1.0800000000000001</v>
      </c>
      <c r="I394" s="230"/>
      <c r="J394" s="226"/>
      <c r="K394" s="226"/>
      <c r="L394" s="231"/>
      <c r="M394" s="232"/>
      <c r="N394" s="233"/>
      <c r="O394" s="233"/>
      <c r="P394" s="233"/>
      <c r="Q394" s="233"/>
      <c r="R394" s="233"/>
      <c r="S394" s="233"/>
      <c r="T394" s="23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5" t="s">
        <v>154</v>
      </c>
      <c r="AU394" s="235" t="s">
        <v>148</v>
      </c>
      <c r="AV394" s="13" t="s">
        <v>148</v>
      </c>
      <c r="AW394" s="13" t="s">
        <v>33</v>
      </c>
      <c r="AX394" s="13" t="s">
        <v>71</v>
      </c>
      <c r="AY394" s="235" t="s">
        <v>140</v>
      </c>
    </row>
    <row r="395" s="14" customFormat="1">
      <c r="A395" s="14"/>
      <c r="B395" s="236"/>
      <c r="C395" s="237"/>
      <c r="D395" s="218" t="s">
        <v>154</v>
      </c>
      <c r="E395" s="238" t="s">
        <v>19</v>
      </c>
      <c r="F395" s="239" t="s">
        <v>1809</v>
      </c>
      <c r="G395" s="237"/>
      <c r="H395" s="238" t="s">
        <v>19</v>
      </c>
      <c r="I395" s="240"/>
      <c r="J395" s="237"/>
      <c r="K395" s="237"/>
      <c r="L395" s="241"/>
      <c r="M395" s="242"/>
      <c r="N395" s="243"/>
      <c r="O395" s="243"/>
      <c r="P395" s="243"/>
      <c r="Q395" s="243"/>
      <c r="R395" s="243"/>
      <c r="S395" s="243"/>
      <c r="T395" s="24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5" t="s">
        <v>154</v>
      </c>
      <c r="AU395" s="245" t="s">
        <v>148</v>
      </c>
      <c r="AV395" s="14" t="s">
        <v>79</v>
      </c>
      <c r="AW395" s="14" t="s">
        <v>33</v>
      </c>
      <c r="AX395" s="14" t="s">
        <v>71</v>
      </c>
      <c r="AY395" s="245" t="s">
        <v>140</v>
      </c>
    </row>
    <row r="396" s="13" customFormat="1">
      <c r="A396" s="13"/>
      <c r="B396" s="225"/>
      <c r="C396" s="226"/>
      <c r="D396" s="218" t="s">
        <v>154</v>
      </c>
      <c r="E396" s="227" t="s">
        <v>19</v>
      </c>
      <c r="F396" s="228" t="s">
        <v>2054</v>
      </c>
      <c r="G396" s="226"/>
      <c r="H396" s="229">
        <v>1.0800000000000001</v>
      </c>
      <c r="I396" s="230"/>
      <c r="J396" s="226"/>
      <c r="K396" s="226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154</v>
      </c>
      <c r="AU396" s="235" t="s">
        <v>148</v>
      </c>
      <c r="AV396" s="13" t="s">
        <v>148</v>
      </c>
      <c r="AW396" s="13" t="s">
        <v>33</v>
      </c>
      <c r="AX396" s="13" t="s">
        <v>71</v>
      </c>
      <c r="AY396" s="235" t="s">
        <v>140</v>
      </c>
    </row>
    <row r="397" s="14" customFormat="1">
      <c r="A397" s="14"/>
      <c r="B397" s="236"/>
      <c r="C397" s="237"/>
      <c r="D397" s="218" t="s">
        <v>154</v>
      </c>
      <c r="E397" s="238" t="s">
        <v>19</v>
      </c>
      <c r="F397" s="239" t="s">
        <v>1810</v>
      </c>
      <c r="G397" s="237"/>
      <c r="H397" s="238" t="s">
        <v>19</v>
      </c>
      <c r="I397" s="240"/>
      <c r="J397" s="237"/>
      <c r="K397" s="237"/>
      <c r="L397" s="241"/>
      <c r="M397" s="242"/>
      <c r="N397" s="243"/>
      <c r="O397" s="243"/>
      <c r="P397" s="243"/>
      <c r="Q397" s="243"/>
      <c r="R397" s="243"/>
      <c r="S397" s="243"/>
      <c r="T397" s="24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5" t="s">
        <v>154</v>
      </c>
      <c r="AU397" s="245" t="s">
        <v>148</v>
      </c>
      <c r="AV397" s="14" t="s">
        <v>79</v>
      </c>
      <c r="AW397" s="14" t="s">
        <v>33</v>
      </c>
      <c r="AX397" s="14" t="s">
        <v>71</v>
      </c>
      <c r="AY397" s="245" t="s">
        <v>140</v>
      </c>
    </row>
    <row r="398" s="13" customFormat="1">
      <c r="A398" s="13"/>
      <c r="B398" s="225"/>
      <c r="C398" s="226"/>
      <c r="D398" s="218" t="s">
        <v>154</v>
      </c>
      <c r="E398" s="227" t="s">
        <v>19</v>
      </c>
      <c r="F398" s="228" t="s">
        <v>232</v>
      </c>
      <c r="G398" s="226"/>
      <c r="H398" s="229">
        <v>1.0800000000000001</v>
      </c>
      <c r="I398" s="230"/>
      <c r="J398" s="226"/>
      <c r="K398" s="226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154</v>
      </c>
      <c r="AU398" s="235" t="s">
        <v>148</v>
      </c>
      <c r="AV398" s="13" t="s">
        <v>148</v>
      </c>
      <c r="AW398" s="13" t="s">
        <v>33</v>
      </c>
      <c r="AX398" s="13" t="s">
        <v>71</v>
      </c>
      <c r="AY398" s="235" t="s">
        <v>140</v>
      </c>
    </row>
    <row r="399" s="14" customFormat="1">
      <c r="A399" s="14"/>
      <c r="B399" s="236"/>
      <c r="C399" s="237"/>
      <c r="D399" s="218" t="s">
        <v>154</v>
      </c>
      <c r="E399" s="238" t="s">
        <v>19</v>
      </c>
      <c r="F399" s="239" t="s">
        <v>1812</v>
      </c>
      <c r="G399" s="237"/>
      <c r="H399" s="238" t="s">
        <v>19</v>
      </c>
      <c r="I399" s="240"/>
      <c r="J399" s="237"/>
      <c r="K399" s="237"/>
      <c r="L399" s="241"/>
      <c r="M399" s="242"/>
      <c r="N399" s="243"/>
      <c r="O399" s="243"/>
      <c r="P399" s="243"/>
      <c r="Q399" s="243"/>
      <c r="R399" s="243"/>
      <c r="S399" s="243"/>
      <c r="T399" s="24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5" t="s">
        <v>154</v>
      </c>
      <c r="AU399" s="245" t="s">
        <v>148</v>
      </c>
      <c r="AV399" s="14" t="s">
        <v>79</v>
      </c>
      <c r="AW399" s="14" t="s">
        <v>33</v>
      </c>
      <c r="AX399" s="14" t="s">
        <v>71</v>
      </c>
      <c r="AY399" s="245" t="s">
        <v>140</v>
      </c>
    </row>
    <row r="400" s="13" customFormat="1">
      <c r="A400" s="13"/>
      <c r="B400" s="225"/>
      <c r="C400" s="226"/>
      <c r="D400" s="218" t="s">
        <v>154</v>
      </c>
      <c r="E400" s="227" t="s">
        <v>19</v>
      </c>
      <c r="F400" s="228" t="s">
        <v>2055</v>
      </c>
      <c r="G400" s="226"/>
      <c r="H400" s="229">
        <v>2.1000000000000001</v>
      </c>
      <c r="I400" s="230"/>
      <c r="J400" s="226"/>
      <c r="K400" s="226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154</v>
      </c>
      <c r="AU400" s="235" t="s">
        <v>148</v>
      </c>
      <c r="AV400" s="13" t="s">
        <v>148</v>
      </c>
      <c r="AW400" s="13" t="s">
        <v>33</v>
      </c>
      <c r="AX400" s="13" t="s">
        <v>71</v>
      </c>
      <c r="AY400" s="235" t="s">
        <v>140</v>
      </c>
    </row>
    <row r="401" s="14" customFormat="1">
      <c r="A401" s="14"/>
      <c r="B401" s="236"/>
      <c r="C401" s="237"/>
      <c r="D401" s="218" t="s">
        <v>154</v>
      </c>
      <c r="E401" s="238" t="s">
        <v>19</v>
      </c>
      <c r="F401" s="239" t="s">
        <v>1814</v>
      </c>
      <c r="G401" s="237"/>
      <c r="H401" s="238" t="s">
        <v>19</v>
      </c>
      <c r="I401" s="240"/>
      <c r="J401" s="237"/>
      <c r="K401" s="237"/>
      <c r="L401" s="241"/>
      <c r="M401" s="242"/>
      <c r="N401" s="243"/>
      <c r="O401" s="243"/>
      <c r="P401" s="243"/>
      <c r="Q401" s="243"/>
      <c r="R401" s="243"/>
      <c r="S401" s="243"/>
      <c r="T401" s="24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5" t="s">
        <v>154</v>
      </c>
      <c r="AU401" s="245" t="s">
        <v>148</v>
      </c>
      <c r="AV401" s="14" t="s">
        <v>79</v>
      </c>
      <c r="AW401" s="14" t="s">
        <v>33</v>
      </c>
      <c r="AX401" s="14" t="s">
        <v>71</v>
      </c>
      <c r="AY401" s="245" t="s">
        <v>140</v>
      </c>
    </row>
    <row r="402" s="13" customFormat="1">
      <c r="A402" s="13"/>
      <c r="B402" s="225"/>
      <c r="C402" s="226"/>
      <c r="D402" s="218" t="s">
        <v>154</v>
      </c>
      <c r="E402" s="227" t="s">
        <v>19</v>
      </c>
      <c r="F402" s="228" t="s">
        <v>2056</v>
      </c>
      <c r="G402" s="226"/>
      <c r="H402" s="229">
        <v>3.1179999999999999</v>
      </c>
      <c r="I402" s="230"/>
      <c r="J402" s="226"/>
      <c r="K402" s="226"/>
      <c r="L402" s="231"/>
      <c r="M402" s="232"/>
      <c r="N402" s="233"/>
      <c r="O402" s="233"/>
      <c r="P402" s="233"/>
      <c r="Q402" s="233"/>
      <c r="R402" s="233"/>
      <c r="S402" s="233"/>
      <c r="T402" s="23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5" t="s">
        <v>154</v>
      </c>
      <c r="AU402" s="235" t="s">
        <v>148</v>
      </c>
      <c r="AV402" s="13" t="s">
        <v>148</v>
      </c>
      <c r="AW402" s="13" t="s">
        <v>33</v>
      </c>
      <c r="AX402" s="13" t="s">
        <v>71</v>
      </c>
      <c r="AY402" s="235" t="s">
        <v>140</v>
      </c>
    </row>
    <row r="403" s="15" customFormat="1">
      <c r="A403" s="15"/>
      <c r="B403" s="246"/>
      <c r="C403" s="247"/>
      <c r="D403" s="218" t="s">
        <v>154</v>
      </c>
      <c r="E403" s="248" t="s">
        <v>19</v>
      </c>
      <c r="F403" s="249" t="s">
        <v>180</v>
      </c>
      <c r="G403" s="247"/>
      <c r="H403" s="250">
        <v>53.378</v>
      </c>
      <c r="I403" s="251"/>
      <c r="J403" s="247"/>
      <c r="K403" s="247"/>
      <c r="L403" s="252"/>
      <c r="M403" s="253"/>
      <c r="N403" s="254"/>
      <c r="O403" s="254"/>
      <c r="P403" s="254"/>
      <c r="Q403" s="254"/>
      <c r="R403" s="254"/>
      <c r="S403" s="254"/>
      <c r="T403" s="25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56" t="s">
        <v>154</v>
      </c>
      <c r="AU403" s="256" t="s">
        <v>148</v>
      </c>
      <c r="AV403" s="15" t="s">
        <v>147</v>
      </c>
      <c r="AW403" s="15" t="s">
        <v>33</v>
      </c>
      <c r="AX403" s="15" t="s">
        <v>79</v>
      </c>
      <c r="AY403" s="256" t="s">
        <v>140</v>
      </c>
    </row>
    <row r="404" s="2" customFormat="1" ht="16.5" customHeight="1">
      <c r="A404" s="39"/>
      <c r="B404" s="40"/>
      <c r="C404" s="205" t="s">
        <v>453</v>
      </c>
      <c r="D404" s="205" t="s">
        <v>142</v>
      </c>
      <c r="E404" s="206" t="s">
        <v>593</v>
      </c>
      <c r="F404" s="207" t="s">
        <v>594</v>
      </c>
      <c r="G404" s="208" t="s">
        <v>145</v>
      </c>
      <c r="H404" s="209">
        <v>605.80999999999995</v>
      </c>
      <c r="I404" s="210"/>
      <c r="J404" s="211">
        <f>ROUND(I404*H404,2)</f>
        <v>0</v>
      </c>
      <c r="K404" s="207" t="s">
        <v>146</v>
      </c>
      <c r="L404" s="45"/>
      <c r="M404" s="212" t="s">
        <v>19</v>
      </c>
      <c r="N404" s="213" t="s">
        <v>43</v>
      </c>
      <c r="O404" s="85"/>
      <c r="P404" s="214">
        <f>O404*H404</f>
        <v>0</v>
      </c>
      <c r="Q404" s="214">
        <v>0</v>
      </c>
      <c r="R404" s="214">
        <f>Q404*H404</f>
        <v>0</v>
      </c>
      <c r="S404" s="214">
        <v>0</v>
      </c>
      <c r="T404" s="21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6" t="s">
        <v>147</v>
      </c>
      <c r="AT404" s="216" t="s">
        <v>142</v>
      </c>
      <c r="AU404" s="216" t="s">
        <v>148</v>
      </c>
      <c r="AY404" s="18" t="s">
        <v>140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148</v>
      </c>
      <c r="BK404" s="217">
        <f>ROUND(I404*H404,2)</f>
        <v>0</v>
      </c>
      <c r="BL404" s="18" t="s">
        <v>147</v>
      </c>
      <c r="BM404" s="216" t="s">
        <v>2057</v>
      </c>
    </row>
    <row r="405" s="2" customFormat="1">
      <c r="A405" s="39"/>
      <c r="B405" s="40"/>
      <c r="C405" s="41"/>
      <c r="D405" s="218" t="s">
        <v>150</v>
      </c>
      <c r="E405" s="41"/>
      <c r="F405" s="219" t="s">
        <v>596</v>
      </c>
      <c r="G405" s="41"/>
      <c r="H405" s="41"/>
      <c r="I405" s="220"/>
      <c r="J405" s="41"/>
      <c r="K405" s="41"/>
      <c r="L405" s="45"/>
      <c r="M405" s="221"/>
      <c r="N405" s="222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150</v>
      </c>
      <c r="AU405" s="18" t="s">
        <v>148</v>
      </c>
    </row>
    <row r="406" s="2" customFormat="1">
      <c r="A406" s="39"/>
      <c r="B406" s="40"/>
      <c r="C406" s="41"/>
      <c r="D406" s="223" t="s">
        <v>152</v>
      </c>
      <c r="E406" s="41"/>
      <c r="F406" s="224" t="s">
        <v>597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152</v>
      </c>
      <c r="AU406" s="18" t="s">
        <v>148</v>
      </c>
    </row>
    <row r="407" s="14" customFormat="1">
      <c r="A407" s="14"/>
      <c r="B407" s="236"/>
      <c r="C407" s="237"/>
      <c r="D407" s="218" t="s">
        <v>154</v>
      </c>
      <c r="E407" s="238" t="s">
        <v>19</v>
      </c>
      <c r="F407" s="239" t="s">
        <v>1826</v>
      </c>
      <c r="G407" s="237"/>
      <c r="H407" s="238" t="s">
        <v>19</v>
      </c>
      <c r="I407" s="240"/>
      <c r="J407" s="237"/>
      <c r="K407" s="237"/>
      <c r="L407" s="241"/>
      <c r="M407" s="242"/>
      <c r="N407" s="243"/>
      <c r="O407" s="243"/>
      <c r="P407" s="243"/>
      <c r="Q407" s="243"/>
      <c r="R407" s="243"/>
      <c r="S407" s="243"/>
      <c r="T407" s="24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5" t="s">
        <v>154</v>
      </c>
      <c r="AU407" s="245" t="s">
        <v>148</v>
      </c>
      <c r="AV407" s="14" t="s">
        <v>79</v>
      </c>
      <c r="AW407" s="14" t="s">
        <v>33</v>
      </c>
      <c r="AX407" s="14" t="s">
        <v>71</v>
      </c>
      <c r="AY407" s="245" t="s">
        <v>140</v>
      </c>
    </row>
    <row r="408" s="13" customFormat="1">
      <c r="A408" s="13"/>
      <c r="B408" s="225"/>
      <c r="C408" s="226"/>
      <c r="D408" s="218" t="s">
        <v>154</v>
      </c>
      <c r="E408" s="227" t="s">
        <v>19</v>
      </c>
      <c r="F408" s="228" t="s">
        <v>1827</v>
      </c>
      <c r="G408" s="226"/>
      <c r="H408" s="229">
        <v>33.299999999999997</v>
      </c>
      <c r="I408" s="230"/>
      <c r="J408" s="226"/>
      <c r="K408" s="226"/>
      <c r="L408" s="231"/>
      <c r="M408" s="232"/>
      <c r="N408" s="233"/>
      <c r="O408" s="233"/>
      <c r="P408" s="233"/>
      <c r="Q408" s="233"/>
      <c r="R408" s="233"/>
      <c r="S408" s="233"/>
      <c r="T408" s="23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5" t="s">
        <v>154</v>
      </c>
      <c r="AU408" s="235" t="s">
        <v>148</v>
      </c>
      <c r="AV408" s="13" t="s">
        <v>148</v>
      </c>
      <c r="AW408" s="13" t="s">
        <v>33</v>
      </c>
      <c r="AX408" s="13" t="s">
        <v>71</v>
      </c>
      <c r="AY408" s="235" t="s">
        <v>140</v>
      </c>
    </row>
    <row r="409" s="14" customFormat="1">
      <c r="A409" s="14"/>
      <c r="B409" s="236"/>
      <c r="C409" s="237"/>
      <c r="D409" s="218" t="s">
        <v>154</v>
      </c>
      <c r="E409" s="238" t="s">
        <v>19</v>
      </c>
      <c r="F409" s="239" t="s">
        <v>1828</v>
      </c>
      <c r="G409" s="237"/>
      <c r="H409" s="238" t="s">
        <v>19</v>
      </c>
      <c r="I409" s="240"/>
      <c r="J409" s="237"/>
      <c r="K409" s="237"/>
      <c r="L409" s="241"/>
      <c r="M409" s="242"/>
      <c r="N409" s="243"/>
      <c r="O409" s="243"/>
      <c r="P409" s="243"/>
      <c r="Q409" s="243"/>
      <c r="R409" s="243"/>
      <c r="S409" s="243"/>
      <c r="T409" s="24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5" t="s">
        <v>154</v>
      </c>
      <c r="AU409" s="245" t="s">
        <v>148</v>
      </c>
      <c r="AV409" s="14" t="s">
        <v>79</v>
      </c>
      <c r="AW409" s="14" t="s">
        <v>33</v>
      </c>
      <c r="AX409" s="14" t="s">
        <v>71</v>
      </c>
      <c r="AY409" s="245" t="s">
        <v>140</v>
      </c>
    </row>
    <row r="410" s="13" customFormat="1">
      <c r="A410" s="13"/>
      <c r="B410" s="225"/>
      <c r="C410" s="226"/>
      <c r="D410" s="218" t="s">
        <v>154</v>
      </c>
      <c r="E410" s="227" t="s">
        <v>19</v>
      </c>
      <c r="F410" s="228" t="s">
        <v>1829</v>
      </c>
      <c r="G410" s="226"/>
      <c r="H410" s="229">
        <v>1.3200000000000001</v>
      </c>
      <c r="I410" s="230"/>
      <c r="J410" s="226"/>
      <c r="K410" s="226"/>
      <c r="L410" s="231"/>
      <c r="M410" s="232"/>
      <c r="N410" s="233"/>
      <c r="O410" s="233"/>
      <c r="P410" s="233"/>
      <c r="Q410" s="233"/>
      <c r="R410" s="233"/>
      <c r="S410" s="233"/>
      <c r="T410" s="23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5" t="s">
        <v>154</v>
      </c>
      <c r="AU410" s="235" t="s">
        <v>148</v>
      </c>
      <c r="AV410" s="13" t="s">
        <v>148</v>
      </c>
      <c r="AW410" s="13" t="s">
        <v>33</v>
      </c>
      <c r="AX410" s="13" t="s">
        <v>71</v>
      </c>
      <c r="AY410" s="235" t="s">
        <v>140</v>
      </c>
    </row>
    <row r="411" s="14" customFormat="1">
      <c r="A411" s="14"/>
      <c r="B411" s="236"/>
      <c r="C411" s="237"/>
      <c r="D411" s="218" t="s">
        <v>154</v>
      </c>
      <c r="E411" s="238" t="s">
        <v>19</v>
      </c>
      <c r="F411" s="239" t="s">
        <v>1856</v>
      </c>
      <c r="G411" s="237"/>
      <c r="H411" s="238" t="s">
        <v>19</v>
      </c>
      <c r="I411" s="240"/>
      <c r="J411" s="237"/>
      <c r="K411" s="237"/>
      <c r="L411" s="241"/>
      <c r="M411" s="242"/>
      <c r="N411" s="243"/>
      <c r="O411" s="243"/>
      <c r="P411" s="243"/>
      <c r="Q411" s="243"/>
      <c r="R411" s="243"/>
      <c r="S411" s="243"/>
      <c r="T411" s="24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5" t="s">
        <v>154</v>
      </c>
      <c r="AU411" s="245" t="s">
        <v>148</v>
      </c>
      <c r="AV411" s="14" t="s">
        <v>79</v>
      </c>
      <c r="AW411" s="14" t="s">
        <v>33</v>
      </c>
      <c r="AX411" s="14" t="s">
        <v>71</v>
      </c>
      <c r="AY411" s="245" t="s">
        <v>140</v>
      </c>
    </row>
    <row r="412" s="13" customFormat="1">
      <c r="A412" s="13"/>
      <c r="B412" s="225"/>
      <c r="C412" s="226"/>
      <c r="D412" s="218" t="s">
        <v>154</v>
      </c>
      <c r="E412" s="227" t="s">
        <v>19</v>
      </c>
      <c r="F412" s="228" t="s">
        <v>1857</v>
      </c>
      <c r="G412" s="226"/>
      <c r="H412" s="229">
        <v>130.19999999999999</v>
      </c>
      <c r="I412" s="230"/>
      <c r="J412" s="226"/>
      <c r="K412" s="226"/>
      <c r="L412" s="231"/>
      <c r="M412" s="232"/>
      <c r="N412" s="233"/>
      <c r="O412" s="233"/>
      <c r="P412" s="233"/>
      <c r="Q412" s="233"/>
      <c r="R412" s="233"/>
      <c r="S412" s="233"/>
      <c r="T412" s="23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5" t="s">
        <v>154</v>
      </c>
      <c r="AU412" s="235" t="s">
        <v>148</v>
      </c>
      <c r="AV412" s="13" t="s">
        <v>148</v>
      </c>
      <c r="AW412" s="13" t="s">
        <v>33</v>
      </c>
      <c r="AX412" s="13" t="s">
        <v>71</v>
      </c>
      <c r="AY412" s="235" t="s">
        <v>140</v>
      </c>
    </row>
    <row r="413" s="14" customFormat="1">
      <c r="A413" s="14"/>
      <c r="B413" s="236"/>
      <c r="C413" s="237"/>
      <c r="D413" s="218" t="s">
        <v>154</v>
      </c>
      <c r="E413" s="238" t="s">
        <v>19</v>
      </c>
      <c r="F413" s="239" t="s">
        <v>228</v>
      </c>
      <c r="G413" s="237"/>
      <c r="H413" s="238" t="s">
        <v>19</v>
      </c>
      <c r="I413" s="240"/>
      <c r="J413" s="237"/>
      <c r="K413" s="237"/>
      <c r="L413" s="241"/>
      <c r="M413" s="242"/>
      <c r="N413" s="243"/>
      <c r="O413" s="243"/>
      <c r="P413" s="243"/>
      <c r="Q413" s="243"/>
      <c r="R413" s="243"/>
      <c r="S413" s="243"/>
      <c r="T413" s="24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5" t="s">
        <v>154</v>
      </c>
      <c r="AU413" s="245" t="s">
        <v>148</v>
      </c>
      <c r="AV413" s="14" t="s">
        <v>79</v>
      </c>
      <c r="AW413" s="14" t="s">
        <v>33</v>
      </c>
      <c r="AX413" s="14" t="s">
        <v>71</v>
      </c>
      <c r="AY413" s="245" t="s">
        <v>140</v>
      </c>
    </row>
    <row r="414" s="13" customFormat="1">
      <c r="A414" s="13"/>
      <c r="B414" s="225"/>
      <c r="C414" s="226"/>
      <c r="D414" s="218" t="s">
        <v>154</v>
      </c>
      <c r="E414" s="227" t="s">
        <v>19</v>
      </c>
      <c r="F414" s="228" t="s">
        <v>1858</v>
      </c>
      <c r="G414" s="226"/>
      <c r="H414" s="229">
        <v>-2.1000000000000001</v>
      </c>
      <c r="I414" s="230"/>
      <c r="J414" s="226"/>
      <c r="K414" s="226"/>
      <c r="L414" s="231"/>
      <c r="M414" s="232"/>
      <c r="N414" s="233"/>
      <c r="O414" s="233"/>
      <c r="P414" s="233"/>
      <c r="Q414" s="233"/>
      <c r="R414" s="233"/>
      <c r="S414" s="233"/>
      <c r="T414" s="23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5" t="s">
        <v>154</v>
      </c>
      <c r="AU414" s="235" t="s">
        <v>148</v>
      </c>
      <c r="AV414" s="13" t="s">
        <v>148</v>
      </c>
      <c r="AW414" s="13" t="s">
        <v>33</v>
      </c>
      <c r="AX414" s="13" t="s">
        <v>71</v>
      </c>
      <c r="AY414" s="235" t="s">
        <v>140</v>
      </c>
    </row>
    <row r="415" s="13" customFormat="1">
      <c r="A415" s="13"/>
      <c r="B415" s="225"/>
      <c r="C415" s="226"/>
      <c r="D415" s="218" t="s">
        <v>154</v>
      </c>
      <c r="E415" s="227" t="s">
        <v>19</v>
      </c>
      <c r="F415" s="228" t="s">
        <v>1859</v>
      </c>
      <c r="G415" s="226"/>
      <c r="H415" s="229">
        <v>-1.0800000000000001</v>
      </c>
      <c r="I415" s="230"/>
      <c r="J415" s="226"/>
      <c r="K415" s="226"/>
      <c r="L415" s="231"/>
      <c r="M415" s="232"/>
      <c r="N415" s="233"/>
      <c r="O415" s="233"/>
      <c r="P415" s="233"/>
      <c r="Q415" s="233"/>
      <c r="R415" s="233"/>
      <c r="S415" s="233"/>
      <c r="T415" s="23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5" t="s">
        <v>154</v>
      </c>
      <c r="AU415" s="235" t="s">
        <v>148</v>
      </c>
      <c r="AV415" s="13" t="s">
        <v>148</v>
      </c>
      <c r="AW415" s="13" t="s">
        <v>33</v>
      </c>
      <c r="AX415" s="13" t="s">
        <v>71</v>
      </c>
      <c r="AY415" s="235" t="s">
        <v>140</v>
      </c>
    </row>
    <row r="416" s="14" customFormat="1">
      <c r="A416" s="14"/>
      <c r="B416" s="236"/>
      <c r="C416" s="237"/>
      <c r="D416" s="218" t="s">
        <v>154</v>
      </c>
      <c r="E416" s="238" t="s">
        <v>19</v>
      </c>
      <c r="F416" s="239" t="s">
        <v>1860</v>
      </c>
      <c r="G416" s="237"/>
      <c r="H416" s="238" t="s">
        <v>19</v>
      </c>
      <c r="I416" s="240"/>
      <c r="J416" s="237"/>
      <c r="K416" s="237"/>
      <c r="L416" s="241"/>
      <c r="M416" s="242"/>
      <c r="N416" s="243"/>
      <c r="O416" s="243"/>
      <c r="P416" s="243"/>
      <c r="Q416" s="243"/>
      <c r="R416" s="243"/>
      <c r="S416" s="243"/>
      <c r="T416" s="24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5" t="s">
        <v>154</v>
      </c>
      <c r="AU416" s="245" t="s">
        <v>148</v>
      </c>
      <c r="AV416" s="14" t="s">
        <v>79</v>
      </c>
      <c r="AW416" s="14" t="s">
        <v>33</v>
      </c>
      <c r="AX416" s="14" t="s">
        <v>71</v>
      </c>
      <c r="AY416" s="245" t="s">
        <v>140</v>
      </c>
    </row>
    <row r="417" s="13" customFormat="1">
      <c r="A417" s="13"/>
      <c r="B417" s="225"/>
      <c r="C417" s="226"/>
      <c r="D417" s="218" t="s">
        <v>154</v>
      </c>
      <c r="E417" s="227" t="s">
        <v>19</v>
      </c>
      <c r="F417" s="228" t="s">
        <v>1861</v>
      </c>
      <c r="G417" s="226"/>
      <c r="H417" s="229">
        <v>491.25</v>
      </c>
      <c r="I417" s="230"/>
      <c r="J417" s="226"/>
      <c r="K417" s="226"/>
      <c r="L417" s="231"/>
      <c r="M417" s="232"/>
      <c r="N417" s="233"/>
      <c r="O417" s="233"/>
      <c r="P417" s="233"/>
      <c r="Q417" s="233"/>
      <c r="R417" s="233"/>
      <c r="S417" s="233"/>
      <c r="T417" s="23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5" t="s">
        <v>154</v>
      </c>
      <c r="AU417" s="235" t="s">
        <v>148</v>
      </c>
      <c r="AV417" s="13" t="s">
        <v>148</v>
      </c>
      <c r="AW417" s="13" t="s">
        <v>33</v>
      </c>
      <c r="AX417" s="13" t="s">
        <v>71</v>
      </c>
      <c r="AY417" s="235" t="s">
        <v>140</v>
      </c>
    </row>
    <row r="418" s="14" customFormat="1">
      <c r="A418" s="14"/>
      <c r="B418" s="236"/>
      <c r="C418" s="237"/>
      <c r="D418" s="218" t="s">
        <v>154</v>
      </c>
      <c r="E418" s="238" t="s">
        <v>19</v>
      </c>
      <c r="F418" s="239" t="s">
        <v>228</v>
      </c>
      <c r="G418" s="237"/>
      <c r="H418" s="238" t="s">
        <v>19</v>
      </c>
      <c r="I418" s="240"/>
      <c r="J418" s="237"/>
      <c r="K418" s="237"/>
      <c r="L418" s="241"/>
      <c r="M418" s="242"/>
      <c r="N418" s="243"/>
      <c r="O418" s="243"/>
      <c r="P418" s="243"/>
      <c r="Q418" s="243"/>
      <c r="R418" s="243"/>
      <c r="S418" s="243"/>
      <c r="T418" s="24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5" t="s">
        <v>154</v>
      </c>
      <c r="AU418" s="245" t="s">
        <v>148</v>
      </c>
      <c r="AV418" s="14" t="s">
        <v>79</v>
      </c>
      <c r="AW418" s="14" t="s">
        <v>33</v>
      </c>
      <c r="AX418" s="14" t="s">
        <v>71</v>
      </c>
      <c r="AY418" s="245" t="s">
        <v>140</v>
      </c>
    </row>
    <row r="419" s="13" customFormat="1">
      <c r="A419" s="13"/>
      <c r="B419" s="225"/>
      <c r="C419" s="226"/>
      <c r="D419" s="218" t="s">
        <v>154</v>
      </c>
      <c r="E419" s="227" t="s">
        <v>19</v>
      </c>
      <c r="F419" s="228" t="s">
        <v>1862</v>
      </c>
      <c r="G419" s="226"/>
      <c r="H419" s="229">
        <v>-40.600000000000001</v>
      </c>
      <c r="I419" s="230"/>
      <c r="J419" s="226"/>
      <c r="K419" s="226"/>
      <c r="L419" s="231"/>
      <c r="M419" s="232"/>
      <c r="N419" s="233"/>
      <c r="O419" s="233"/>
      <c r="P419" s="233"/>
      <c r="Q419" s="233"/>
      <c r="R419" s="233"/>
      <c r="S419" s="233"/>
      <c r="T419" s="23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5" t="s">
        <v>154</v>
      </c>
      <c r="AU419" s="235" t="s">
        <v>148</v>
      </c>
      <c r="AV419" s="13" t="s">
        <v>148</v>
      </c>
      <c r="AW419" s="13" t="s">
        <v>33</v>
      </c>
      <c r="AX419" s="13" t="s">
        <v>71</v>
      </c>
      <c r="AY419" s="235" t="s">
        <v>140</v>
      </c>
    </row>
    <row r="420" s="13" customFormat="1">
      <c r="A420" s="13"/>
      <c r="B420" s="225"/>
      <c r="C420" s="226"/>
      <c r="D420" s="218" t="s">
        <v>154</v>
      </c>
      <c r="E420" s="227" t="s">
        <v>19</v>
      </c>
      <c r="F420" s="228" t="s">
        <v>1863</v>
      </c>
      <c r="G420" s="226"/>
      <c r="H420" s="229">
        <v>-4.3200000000000003</v>
      </c>
      <c r="I420" s="230"/>
      <c r="J420" s="226"/>
      <c r="K420" s="226"/>
      <c r="L420" s="231"/>
      <c r="M420" s="232"/>
      <c r="N420" s="233"/>
      <c r="O420" s="233"/>
      <c r="P420" s="233"/>
      <c r="Q420" s="233"/>
      <c r="R420" s="233"/>
      <c r="S420" s="233"/>
      <c r="T420" s="23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5" t="s">
        <v>154</v>
      </c>
      <c r="AU420" s="235" t="s">
        <v>148</v>
      </c>
      <c r="AV420" s="13" t="s">
        <v>148</v>
      </c>
      <c r="AW420" s="13" t="s">
        <v>33</v>
      </c>
      <c r="AX420" s="13" t="s">
        <v>71</v>
      </c>
      <c r="AY420" s="235" t="s">
        <v>140</v>
      </c>
    </row>
    <row r="421" s="13" customFormat="1">
      <c r="A421" s="13"/>
      <c r="B421" s="225"/>
      <c r="C421" s="226"/>
      <c r="D421" s="218" t="s">
        <v>154</v>
      </c>
      <c r="E421" s="227" t="s">
        <v>19</v>
      </c>
      <c r="F421" s="228" t="s">
        <v>1864</v>
      </c>
      <c r="G421" s="226"/>
      <c r="H421" s="229">
        <v>-2.1600000000000001</v>
      </c>
      <c r="I421" s="230"/>
      <c r="J421" s="226"/>
      <c r="K421" s="226"/>
      <c r="L421" s="231"/>
      <c r="M421" s="232"/>
      <c r="N421" s="233"/>
      <c r="O421" s="233"/>
      <c r="P421" s="233"/>
      <c r="Q421" s="233"/>
      <c r="R421" s="233"/>
      <c r="S421" s="233"/>
      <c r="T421" s="23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5" t="s">
        <v>154</v>
      </c>
      <c r="AU421" s="235" t="s">
        <v>148</v>
      </c>
      <c r="AV421" s="13" t="s">
        <v>148</v>
      </c>
      <c r="AW421" s="13" t="s">
        <v>33</v>
      </c>
      <c r="AX421" s="13" t="s">
        <v>71</v>
      </c>
      <c r="AY421" s="235" t="s">
        <v>140</v>
      </c>
    </row>
    <row r="422" s="15" customFormat="1">
      <c r="A422" s="15"/>
      <c r="B422" s="246"/>
      <c r="C422" s="247"/>
      <c r="D422" s="218" t="s">
        <v>154</v>
      </c>
      <c r="E422" s="248" t="s">
        <v>19</v>
      </c>
      <c r="F422" s="249" t="s">
        <v>180</v>
      </c>
      <c r="G422" s="247"/>
      <c r="H422" s="250">
        <v>605.80999999999995</v>
      </c>
      <c r="I422" s="251"/>
      <c r="J422" s="247"/>
      <c r="K422" s="247"/>
      <c r="L422" s="252"/>
      <c r="M422" s="253"/>
      <c r="N422" s="254"/>
      <c r="O422" s="254"/>
      <c r="P422" s="254"/>
      <c r="Q422" s="254"/>
      <c r="R422" s="254"/>
      <c r="S422" s="254"/>
      <c r="T422" s="25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6" t="s">
        <v>154</v>
      </c>
      <c r="AU422" s="256" t="s">
        <v>148</v>
      </c>
      <c r="AV422" s="15" t="s">
        <v>147</v>
      </c>
      <c r="AW422" s="15" t="s">
        <v>33</v>
      </c>
      <c r="AX422" s="15" t="s">
        <v>79</v>
      </c>
      <c r="AY422" s="256" t="s">
        <v>140</v>
      </c>
    </row>
    <row r="423" s="2" customFormat="1" ht="24.15" customHeight="1">
      <c r="A423" s="39"/>
      <c r="B423" s="40"/>
      <c r="C423" s="205" t="s">
        <v>460</v>
      </c>
      <c r="D423" s="205" t="s">
        <v>142</v>
      </c>
      <c r="E423" s="206" t="s">
        <v>2058</v>
      </c>
      <c r="F423" s="207" t="s">
        <v>2059</v>
      </c>
      <c r="G423" s="208" t="s">
        <v>200</v>
      </c>
      <c r="H423" s="209">
        <v>123.40000000000001</v>
      </c>
      <c r="I423" s="210"/>
      <c r="J423" s="211">
        <f>ROUND(I423*H423,2)</f>
        <v>0</v>
      </c>
      <c r="K423" s="207" t="s">
        <v>146</v>
      </c>
      <c r="L423" s="45"/>
      <c r="M423" s="212" t="s">
        <v>19</v>
      </c>
      <c r="N423" s="213" t="s">
        <v>43</v>
      </c>
      <c r="O423" s="85"/>
      <c r="P423" s="214">
        <f>O423*H423</f>
        <v>0</v>
      </c>
      <c r="Q423" s="214">
        <v>0</v>
      </c>
      <c r="R423" s="214">
        <f>Q423*H423</f>
        <v>0</v>
      </c>
      <c r="S423" s="214">
        <v>0</v>
      </c>
      <c r="T423" s="215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16" t="s">
        <v>147</v>
      </c>
      <c r="AT423" s="216" t="s">
        <v>142</v>
      </c>
      <c r="AU423" s="216" t="s">
        <v>148</v>
      </c>
      <c r="AY423" s="18" t="s">
        <v>140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8" t="s">
        <v>148</v>
      </c>
      <c r="BK423" s="217">
        <f>ROUND(I423*H423,2)</f>
        <v>0</v>
      </c>
      <c r="BL423" s="18" t="s">
        <v>147</v>
      </c>
      <c r="BM423" s="216" t="s">
        <v>2060</v>
      </c>
    </row>
    <row r="424" s="2" customFormat="1">
      <c r="A424" s="39"/>
      <c r="B424" s="40"/>
      <c r="C424" s="41"/>
      <c r="D424" s="218" t="s">
        <v>150</v>
      </c>
      <c r="E424" s="41"/>
      <c r="F424" s="219" t="s">
        <v>2061</v>
      </c>
      <c r="G424" s="41"/>
      <c r="H424" s="41"/>
      <c r="I424" s="220"/>
      <c r="J424" s="41"/>
      <c r="K424" s="41"/>
      <c r="L424" s="45"/>
      <c r="M424" s="221"/>
      <c r="N424" s="222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150</v>
      </c>
      <c r="AU424" s="18" t="s">
        <v>148</v>
      </c>
    </row>
    <row r="425" s="2" customFormat="1">
      <c r="A425" s="39"/>
      <c r="B425" s="40"/>
      <c r="C425" s="41"/>
      <c r="D425" s="223" t="s">
        <v>152</v>
      </c>
      <c r="E425" s="41"/>
      <c r="F425" s="224" t="s">
        <v>2062</v>
      </c>
      <c r="G425" s="41"/>
      <c r="H425" s="41"/>
      <c r="I425" s="220"/>
      <c r="J425" s="41"/>
      <c r="K425" s="41"/>
      <c r="L425" s="45"/>
      <c r="M425" s="221"/>
      <c r="N425" s="222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152</v>
      </c>
      <c r="AU425" s="18" t="s">
        <v>148</v>
      </c>
    </row>
    <row r="426" s="14" customFormat="1">
      <c r="A426" s="14"/>
      <c r="B426" s="236"/>
      <c r="C426" s="237"/>
      <c r="D426" s="218" t="s">
        <v>154</v>
      </c>
      <c r="E426" s="238" t="s">
        <v>19</v>
      </c>
      <c r="F426" s="239" t="s">
        <v>2063</v>
      </c>
      <c r="G426" s="237"/>
      <c r="H426" s="238" t="s">
        <v>19</v>
      </c>
      <c r="I426" s="240"/>
      <c r="J426" s="237"/>
      <c r="K426" s="237"/>
      <c r="L426" s="241"/>
      <c r="M426" s="242"/>
      <c r="N426" s="243"/>
      <c r="O426" s="243"/>
      <c r="P426" s="243"/>
      <c r="Q426" s="243"/>
      <c r="R426" s="243"/>
      <c r="S426" s="243"/>
      <c r="T426" s="24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5" t="s">
        <v>154</v>
      </c>
      <c r="AU426" s="245" t="s">
        <v>148</v>
      </c>
      <c r="AV426" s="14" t="s">
        <v>79</v>
      </c>
      <c r="AW426" s="14" t="s">
        <v>33</v>
      </c>
      <c r="AX426" s="14" t="s">
        <v>71</v>
      </c>
      <c r="AY426" s="245" t="s">
        <v>140</v>
      </c>
    </row>
    <row r="427" s="13" customFormat="1">
      <c r="A427" s="13"/>
      <c r="B427" s="225"/>
      <c r="C427" s="226"/>
      <c r="D427" s="218" t="s">
        <v>154</v>
      </c>
      <c r="E427" s="227" t="s">
        <v>19</v>
      </c>
      <c r="F427" s="228" t="s">
        <v>2064</v>
      </c>
      <c r="G427" s="226"/>
      <c r="H427" s="229">
        <v>100</v>
      </c>
      <c r="I427" s="230"/>
      <c r="J427" s="226"/>
      <c r="K427" s="226"/>
      <c r="L427" s="231"/>
      <c r="M427" s="232"/>
      <c r="N427" s="233"/>
      <c r="O427" s="233"/>
      <c r="P427" s="233"/>
      <c r="Q427" s="233"/>
      <c r="R427" s="233"/>
      <c r="S427" s="233"/>
      <c r="T427" s="23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5" t="s">
        <v>154</v>
      </c>
      <c r="AU427" s="235" t="s">
        <v>148</v>
      </c>
      <c r="AV427" s="13" t="s">
        <v>148</v>
      </c>
      <c r="AW427" s="13" t="s">
        <v>33</v>
      </c>
      <c r="AX427" s="13" t="s">
        <v>71</v>
      </c>
      <c r="AY427" s="235" t="s">
        <v>140</v>
      </c>
    </row>
    <row r="428" s="13" customFormat="1">
      <c r="A428" s="13"/>
      <c r="B428" s="225"/>
      <c r="C428" s="226"/>
      <c r="D428" s="218" t="s">
        <v>154</v>
      </c>
      <c r="E428" s="227" t="s">
        <v>19</v>
      </c>
      <c r="F428" s="228" t="s">
        <v>2065</v>
      </c>
      <c r="G428" s="226"/>
      <c r="H428" s="229">
        <v>15.199999999999999</v>
      </c>
      <c r="I428" s="230"/>
      <c r="J428" s="226"/>
      <c r="K428" s="226"/>
      <c r="L428" s="231"/>
      <c r="M428" s="232"/>
      <c r="N428" s="233"/>
      <c r="O428" s="233"/>
      <c r="P428" s="233"/>
      <c r="Q428" s="233"/>
      <c r="R428" s="233"/>
      <c r="S428" s="233"/>
      <c r="T428" s="23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5" t="s">
        <v>154</v>
      </c>
      <c r="AU428" s="235" t="s">
        <v>148</v>
      </c>
      <c r="AV428" s="13" t="s">
        <v>148</v>
      </c>
      <c r="AW428" s="13" t="s">
        <v>33</v>
      </c>
      <c r="AX428" s="13" t="s">
        <v>71</v>
      </c>
      <c r="AY428" s="235" t="s">
        <v>140</v>
      </c>
    </row>
    <row r="429" s="13" customFormat="1">
      <c r="A429" s="13"/>
      <c r="B429" s="225"/>
      <c r="C429" s="226"/>
      <c r="D429" s="218" t="s">
        <v>154</v>
      </c>
      <c r="E429" s="227" t="s">
        <v>19</v>
      </c>
      <c r="F429" s="228" t="s">
        <v>1023</v>
      </c>
      <c r="G429" s="226"/>
      <c r="H429" s="229">
        <v>8.1999999999999993</v>
      </c>
      <c r="I429" s="230"/>
      <c r="J429" s="226"/>
      <c r="K429" s="226"/>
      <c r="L429" s="231"/>
      <c r="M429" s="232"/>
      <c r="N429" s="233"/>
      <c r="O429" s="233"/>
      <c r="P429" s="233"/>
      <c r="Q429" s="233"/>
      <c r="R429" s="233"/>
      <c r="S429" s="233"/>
      <c r="T429" s="23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5" t="s">
        <v>154</v>
      </c>
      <c r="AU429" s="235" t="s">
        <v>148</v>
      </c>
      <c r="AV429" s="13" t="s">
        <v>148</v>
      </c>
      <c r="AW429" s="13" t="s">
        <v>33</v>
      </c>
      <c r="AX429" s="13" t="s">
        <v>71</v>
      </c>
      <c r="AY429" s="235" t="s">
        <v>140</v>
      </c>
    </row>
    <row r="430" s="15" customFormat="1">
      <c r="A430" s="15"/>
      <c r="B430" s="246"/>
      <c r="C430" s="247"/>
      <c r="D430" s="218" t="s">
        <v>154</v>
      </c>
      <c r="E430" s="248" t="s">
        <v>19</v>
      </c>
      <c r="F430" s="249" t="s">
        <v>180</v>
      </c>
      <c r="G430" s="247"/>
      <c r="H430" s="250">
        <v>123.40000000000001</v>
      </c>
      <c r="I430" s="251"/>
      <c r="J430" s="247"/>
      <c r="K430" s="247"/>
      <c r="L430" s="252"/>
      <c r="M430" s="253"/>
      <c r="N430" s="254"/>
      <c r="O430" s="254"/>
      <c r="P430" s="254"/>
      <c r="Q430" s="254"/>
      <c r="R430" s="254"/>
      <c r="S430" s="254"/>
      <c r="T430" s="25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56" t="s">
        <v>154</v>
      </c>
      <c r="AU430" s="256" t="s">
        <v>148</v>
      </c>
      <c r="AV430" s="15" t="s">
        <v>147</v>
      </c>
      <c r="AW430" s="15" t="s">
        <v>33</v>
      </c>
      <c r="AX430" s="15" t="s">
        <v>79</v>
      </c>
      <c r="AY430" s="256" t="s">
        <v>140</v>
      </c>
    </row>
    <row r="431" s="12" customFormat="1" ht="22.8" customHeight="1">
      <c r="A431" s="12"/>
      <c r="B431" s="189"/>
      <c r="C431" s="190"/>
      <c r="D431" s="191" t="s">
        <v>70</v>
      </c>
      <c r="E431" s="203" t="s">
        <v>161</v>
      </c>
      <c r="F431" s="203" t="s">
        <v>162</v>
      </c>
      <c r="G431" s="190"/>
      <c r="H431" s="190"/>
      <c r="I431" s="193"/>
      <c r="J431" s="204">
        <f>BK431</f>
        <v>0</v>
      </c>
      <c r="K431" s="190"/>
      <c r="L431" s="195"/>
      <c r="M431" s="196"/>
      <c r="N431" s="197"/>
      <c r="O431" s="197"/>
      <c r="P431" s="198">
        <f>SUM(P432:P436)</f>
        <v>0</v>
      </c>
      <c r="Q431" s="197"/>
      <c r="R431" s="198">
        <f>SUM(R432:R436)</f>
        <v>0.0051600000000000005</v>
      </c>
      <c r="S431" s="197"/>
      <c r="T431" s="199">
        <f>SUM(T432:T436)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00" t="s">
        <v>79</v>
      </c>
      <c r="AT431" s="201" t="s">
        <v>70</v>
      </c>
      <c r="AU431" s="201" t="s">
        <v>79</v>
      </c>
      <c r="AY431" s="200" t="s">
        <v>140</v>
      </c>
      <c r="BK431" s="202">
        <f>SUM(BK432:BK436)</f>
        <v>0</v>
      </c>
    </row>
    <row r="432" s="2" customFormat="1" ht="24.15" customHeight="1">
      <c r="A432" s="39"/>
      <c r="B432" s="40"/>
      <c r="C432" s="205" t="s">
        <v>692</v>
      </c>
      <c r="D432" s="205" t="s">
        <v>142</v>
      </c>
      <c r="E432" s="206" t="s">
        <v>645</v>
      </c>
      <c r="F432" s="207" t="s">
        <v>646</v>
      </c>
      <c r="G432" s="208" t="s">
        <v>145</v>
      </c>
      <c r="H432" s="209">
        <v>129</v>
      </c>
      <c r="I432" s="210"/>
      <c r="J432" s="211">
        <f>ROUND(I432*H432,2)</f>
        <v>0</v>
      </c>
      <c r="K432" s="207" t="s">
        <v>146</v>
      </c>
      <c r="L432" s="45"/>
      <c r="M432" s="212" t="s">
        <v>19</v>
      </c>
      <c r="N432" s="213" t="s">
        <v>43</v>
      </c>
      <c r="O432" s="85"/>
      <c r="P432" s="214">
        <f>O432*H432</f>
        <v>0</v>
      </c>
      <c r="Q432" s="214">
        <v>4.0000000000000003E-05</v>
      </c>
      <c r="R432" s="214">
        <f>Q432*H432</f>
        <v>0.0051600000000000005</v>
      </c>
      <c r="S432" s="214">
        <v>0</v>
      </c>
      <c r="T432" s="21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6" t="s">
        <v>147</v>
      </c>
      <c r="AT432" s="216" t="s">
        <v>142</v>
      </c>
      <c r="AU432" s="216" t="s">
        <v>148</v>
      </c>
      <c r="AY432" s="18" t="s">
        <v>140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8" t="s">
        <v>148</v>
      </c>
      <c r="BK432" s="217">
        <f>ROUND(I432*H432,2)</f>
        <v>0</v>
      </c>
      <c r="BL432" s="18" t="s">
        <v>147</v>
      </c>
      <c r="BM432" s="216" t="s">
        <v>2066</v>
      </c>
    </row>
    <row r="433" s="2" customFormat="1">
      <c r="A433" s="39"/>
      <c r="B433" s="40"/>
      <c r="C433" s="41"/>
      <c r="D433" s="218" t="s">
        <v>150</v>
      </c>
      <c r="E433" s="41"/>
      <c r="F433" s="219" t="s">
        <v>648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150</v>
      </c>
      <c r="AU433" s="18" t="s">
        <v>148</v>
      </c>
    </row>
    <row r="434" s="2" customFormat="1">
      <c r="A434" s="39"/>
      <c r="B434" s="40"/>
      <c r="C434" s="41"/>
      <c r="D434" s="223" t="s">
        <v>152</v>
      </c>
      <c r="E434" s="41"/>
      <c r="F434" s="224" t="s">
        <v>649</v>
      </c>
      <c r="G434" s="41"/>
      <c r="H434" s="41"/>
      <c r="I434" s="220"/>
      <c r="J434" s="41"/>
      <c r="K434" s="41"/>
      <c r="L434" s="45"/>
      <c r="M434" s="221"/>
      <c r="N434" s="222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152</v>
      </c>
      <c r="AU434" s="18" t="s">
        <v>148</v>
      </c>
    </row>
    <row r="435" s="14" customFormat="1">
      <c r="A435" s="14"/>
      <c r="B435" s="236"/>
      <c r="C435" s="237"/>
      <c r="D435" s="218" t="s">
        <v>154</v>
      </c>
      <c r="E435" s="238" t="s">
        <v>19</v>
      </c>
      <c r="F435" s="239" t="s">
        <v>2067</v>
      </c>
      <c r="G435" s="237"/>
      <c r="H435" s="238" t="s">
        <v>19</v>
      </c>
      <c r="I435" s="240"/>
      <c r="J435" s="237"/>
      <c r="K435" s="237"/>
      <c r="L435" s="241"/>
      <c r="M435" s="242"/>
      <c r="N435" s="243"/>
      <c r="O435" s="243"/>
      <c r="P435" s="243"/>
      <c r="Q435" s="243"/>
      <c r="R435" s="243"/>
      <c r="S435" s="243"/>
      <c r="T435" s="24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5" t="s">
        <v>154</v>
      </c>
      <c r="AU435" s="245" t="s">
        <v>148</v>
      </c>
      <c r="AV435" s="14" t="s">
        <v>79</v>
      </c>
      <c r="AW435" s="14" t="s">
        <v>33</v>
      </c>
      <c r="AX435" s="14" t="s">
        <v>71</v>
      </c>
      <c r="AY435" s="245" t="s">
        <v>140</v>
      </c>
    </row>
    <row r="436" s="13" customFormat="1">
      <c r="A436" s="13"/>
      <c r="B436" s="225"/>
      <c r="C436" s="226"/>
      <c r="D436" s="218" t="s">
        <v>154</v>
      </c>
      <c r="E436" s="227" t="s">
        <v>19</v>
      </c>
      <c r="F436" s="228" t="s">
        <v>2068</v>
      </c>
      <c r="G436" s="226"/>
      <c r="H436" s="229">
        <v>129</v>
      </c>
      <c r="I436" s="230"/>
      <c r="J436" s="226"/>
      <c r="K436" s="226"/>
      <c r="L436" s="231"/>
      <c r="M436" s="232"/>
      <c r="N436" s="233"/>
      <c r="O436" s="233"/>
      <c r="P436" s="233"/>
      <c r="Q436" s="233"/>
      <c r="R436" s="233"/>
      <c r="S436" s="233"/>
      <c r="T436" s="23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5" t="s">
        <v>154</v>
      </c>
      <c r="AU436" s="235" t="s">
        <v>148</v>
      </c>
      <c r="AV436" s="13" t="s">
        <v>148</v>
      </c>
      <c r="AW436" s="13" t="s">
        <v>33</v>
      </c>
      <c r="AX436" s="13" t="s">
        <v>79</v>
      </c>
      <c r="AY436" s="235" t="s">
        <v>140</v>
      </c>
    </row>
    <row r="437" s="12" customFormat="1" ht="22.8" customHeight="1">
      <c r="A437" s="12"/>
      <c r="B437" s="189"/>
      <c r="C437" s="190"/>
      <c r="D437" s="191" t="s">
        <v>70</v>
      </c>
      <c r="E437" s="203" t="s">
        <v>662</v>
      </c>
      <c r="F437" s="203" t="s">
        <v>663</v>
      </c>
      <c r="G437" s="190"/>
      <c r="H437" s="190"/>
      <c r="I437" s="193"/>
      <c r="J437" s="204">
        <f>BK437</f>
        <v>0</v>
      </c>
      <c r="K437" s="190"/>
      <c r="L437" s="195"/>
      <c r="M437" s="196"/>
      <c r="N437" s="197"/>
      <c r="O437" s="197"/>
      <c r="P437" s="198">
        <f>P438+SUM(P439:P441)+P468</f>
        <v>0</v>
      </c>
      <c r="Q437" s="197"/>
      <c r="R437" s="198">
        <f>R438+SUM(R439:R441)+R468</f>
        <v>4.5021900000000006</v>
      </c>
      <c r="S437" s="197"/>
      <c r="T437" s="199">
        <f>T438+SUM(T439:T441)+T468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00" t="s">
        <v>79</v>
      </c>
      <c r="AT437" s="201" t="s">
        <v>70</v>
      </c>
      <c r="AU437" s="201" t="s">
        <v>79</v>
      </c>
      <c r="AY437" s="200" t="s">
        <v>140</v>
      </c>
      <c r="BK437" s="202">
        <f>BK438+SUM(BK439:BK441)+BK468</f>
        <v>0</v>
      </c>
    </row>
    <row r="438" s="2" customFormat="1" ht="21.75" customHeight="1">
      <c r="A438" s="39"/>
      <c r="B438" s="40"/>
      <c r="C438" s="205" t="s">
        <v>697</v>
      </c>
      <c r="D438" s="205" t="s">
        <v>142</v>
      </c>
      <c r="E438" s="206" t="s">
        <v>813</v>
      </c>
      <c r="F438" s="207" t="s">
        <v>814</v>
      </c>
      <c r="G438" s="208" t="s">
        <v>295</v>
      </c>
      <c r="H438" s="209">
        <v>22.119</v>
      </c>
      <c r="I438" s="210"/>
      <c r="J438" s="211">
        <f>ROUND(I438*H438,2)</f>
        <v>0</v>
      </c>
      <c r="K438" s="207" t="s">
        <v>146</v>
      </c>
      <c r="L438" s="45"/>
      <c r="M438" s="212" t="s">
        <v>19</v>
      </c>
      <c r="N438" s="213" t="s">
        <v>43</v>
      </c>
      <c r="O438" s="85"/>
      <c r="P438" s="214">
        <f>O438*H438</f>
        <v>0</v>
      </c>
      <c r="Q438" s="214">
        <v>0</v>
      </c>
      <c r="R438" s="214">
        <f>Q438*H438</f>
        <v>0</v>
      </c>
      <c r="S438" s="214">
        <v>0</v>
      </c>
      <c r="T438" s="21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147</v>
      </c>
      <c r="AT438" s="216" t="s">
        <v>142</v>
      </c>
      <c r="AU438" s="216" t="s">
        <v>148</v>
      </c>
      <c r="AY438" s="18" t="s">
        <v>140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148</v>
      </c>
      <c r="BK438" s="217">
        <f>ROUND(I438*H438,2)</f>
        <v>0</v>
      </c>
      <c r="BL438" s="18" t="s">
        <v>147</v>
      </c>
      <c r="BM438" s="216" t="s">
        <v>2069</v>
      </c>
    </row>
    <row r="439" s="2" customFormat="1">
      <c r="A439" s="39"/>
      <c r="B439" s="40"/>
      <c r="C439" s="41"/>
      <c r="D439" s="218" t="s">
        <v>150</v>
      </c>
      <c r="E439" s="41"/>
      <c r="F439" s="219" t="s">
        <v>816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150</v>
      </c>
      <c r="AU439" s="18" t="s">
        <v>148</v>
      </c>
    </row>
    <row r="440" s="2" customFormat="1">
      <c r="A440" s="39"/>
      <c r="B440" s="40"/>
      <c r="C440" s="41"/>
      <c r="D440" s="223" t="s">
        <v>152</v>
      </c>
      <c r="E440" s="41"/>
      <c r="F440" s="224" t="s">
        <v>817</v>
      </c>
      <c r="G440" s="41"/>
      <c r="H440" s="41"/>
      <c r="I440" s="220"/>
      <c r="J440" s="41"/>
      <c r="K440" s="41"/>
      <c r="L440" s="45"/>
      <c r="M440" s="221"/>
      <c r="N440" s="222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152</v>
      </c>
      <c r="AU440" s="18" t="s">
        <v>148</v>
      </c>
    </row>
    <row r="441" s="12" customFormat="1" ht="20.88" customHeight="1">
      <c r="A441" s="12"/>
      <c r="B441" s="189"/>
      <c r="C441" s="190"/>
      <c r="D441" s="191" t="s">
        <v>70</v>
      </c>
      <c r="E441" s="203" t="s">
        <v>1123</v>
      </c>
      <c r="F441" s="203" t="s">
        <v>2070</v>
      </c>
      <c r="G441" s="190"/>
      <c r="H441" s="190"/>
      <c r="I441" s="193"/>
      <c r="J441" s="204">
        <f>BK441</f>
        <v>0</v>
      </c>
      <c r="K441" s="190"/>
      <c r="L441" s="195"/>
      <c r="M441" s="196"/>
      <c r="N441" s="197"/>
      <c r="O441" s="197"/>
      <c r="P441" s="198">
        <f>SUM(P442:P467)</f>
        <v>0</v>
      </c>
      <c r="Q441" s="197"/>
      <c r="R441" s="198">
        <f>SUM(R442:R467)</f>
        <v>4.5021900000000006</v>
      </c>
      <c r="S441" s="197"/>
      <c r="T441" s="199">
        <f>SUM(T442:T467)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00" t="s">
        <v>79</v>
      </c>
      <c r="AT441" s="201" t="s">
        <v>70</v>
      </c>
      <c r="AU441" s="201" t="s">
        <v>148</v>
      </c>
      <c r="AY441" s="200" t="s">
        <v>140</v>
      </c>
      <c r="BK441" s="202">
        <f>SUM(BK442:BK467)</f>
        <v>0</v>
      </c>
    </row>
    <row r="442" s="2" customFormat="1" ht="21.75" customHeight="1">
      <c r="A442" s="39"/>
      <c r="B442" s="40"/>
      <c r="C442" s="205" t="s">
        <v>704</v>
      </c>
      <c r="D442" s="205" t="s">
        <v>142</v>
      </c>
      <c r="E442" s="206" t="s">
        <v>1821</v>
      </c>
      <c r="F442" s="207" t="s">
        <v>1822</v>
      </c>
      <c r="G442" s="208" t="s">
        <v>145</v>
      </c>
      <c r="H442" s="209">
        <v>202.80000000000001</v>
      </c>
      <c r="I442" s="210"/>
      <c r="J442" s="211">
        <f>ROUND(I442*H442,2)</f>
        <v>0</v>
      </c>
      <c r="K442" s="207" t="s">
        <v>146</v>
      </c>
      <c r="L442" s="45"/>
      <c r="M442" s="212" t="s">
        <v>19</v>
      </c>
      <c r="N442" s="213" t="s">
        <v>43</v>
      </c>
      <c r="O442" s="85"/>
      <c r="P442" s="214">
        <f>O442*H442</f>
        <v>0</v>
      </c>
      <c r="Q442" s="214">
        <v>0.00025999999999999998</v>
      </c>
      <c r="R442" s="214">
        <f>Q442*H442</f>
        <v>0.052727999999999997</v>
      </c>
      <c r="S442" s="214">
        <v>0</v>
      </c>
      <c r="T442" s="215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6" t="s">
        <v>147</v>
      </c>
      <c r="AT442" s="216" t="s">
        <v>142</v>
      </c>
      <c r="AU442" s="216" t="s">
        <v>163</v>
      </c>
      <c r="AY442" s="18" t="s">
        <v>140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8" t="s">
        <v>148</v>
      </c>
      <c r="BK442" s="217">
        <f>ROUND(I442*H442,2)</f>
        <v>0</v>
      </c>
      <c r="BL442" s="18" t="s">
        <v>147</v>
      </c>
      <c r="BM442" s="216" t="s">
        <v>2071</v>
      </c>
    </row>
    <row r="443" s="2" customFormat="1">
      <c r="A443" s="39"/>
      <c r="B443" s="40"/>
      <c r="C443" s="41"/>
      <c r="D443" s="218" t="s">
        <v>150</v>
      </c>
      <c r="E443" s="41"/>
      <c r="F443" s="219" t="s">
        <v>1824</v>
      </c>
      <c r="G443" s="41"/>
      <c r="H443" s="41"/>
      <c r="I443" s="220"/>
      <c r="J443" s="41"/>
      <c r="K443" s="41"/>
      <c r="L443" s="45"/>
      <c r="M443" s="221"/>
      <c r="N443" s="222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150</v>
      </c>
      <c r="AU443" s="18" t="s">
        <v>163</v>
      </c>
    </row>
    <row r="444" s="2" customFormat="1">
      <c r="A444" s="39"/>
      <c r="B444" s="40"/>
      <c r="C444" s="41"/>
      <c r="D444" s="223" t="s">
        <v>152</v>
      </c>
      <c r="E444" s="41"/>
      <c r="F444" s="224" t="s">
        <v>1825</v>
      </c>
      <c r="G444" s="41"/>
      <c r="H444" s="41"/>
      <c r="I444" s="220"/>
      <c r="J444" s="41"/>
      <c r="K444" s="41"/>
      <c r="L444" s="45"/>
      <c r="M444" s="221"/>
      <c r="N444" s="222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152</v>
      </c>
      <c r="AU444" s="18" t="s">
        <v>163</v>
      </c>
    </row>
    <row r="445" s="14" customFormat="1">
      <c r="A445" s="14"/>
      <c r="B445" s="236"/>
      <c r="C445" s="237"/>
      <c r="D445" s="218" t="s">
        <v>154</v>
      </c>
      <c r="E445" s="238" t="s">
        <v>19</v>
      </c>
      <c r="F445" s="239" t="s">
        <v>2072</v>
      </c>
      <c r="G445" s="237"/>
      <c r="H445" s="238" t="s">
        <v>19</v>
      </c>
      <c r="I445" s="240"/>
      <c r="J445" s="237"/>
      <c r="K445" s="237"/>
      <c r="L445" s="241"/>
      <c r="M445" s="242"/>
      <c r="N445" s="243"/>
      <c r="O445" s="243"/>
      <c r="P445" s="243"/>
      <c r="Q445" s="243"/>
      <c r="R445" s="243"/>
      <c r="S445" s="243"/>
      <c r="T445" s="24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5" t="s">
        <v>154</v>
      </c>
      <c r="AU445" s="245" t="s">
        <v>163</v>
      </c>
      <c r="AV445" s="14" t="s">
        <v>79</v>
      </c>
      <c r="AW445" s="14" t="s">
        <v>33</v>
      </c>
      <c r="AX445" s="14" t="s">
        <v>71</v>
      </c>
      <c r="AY445" s="245" t="s">
        <v>140</v>
      </c>
    </row>
    <row r="446" s="13" customFormat="1">
      <c r="A446" s="13"/>
      <c r="B446" s="225"/>
      <c r="C446" s="226"/>
      <c r="D446" s="218" t="s">
        <v>154</v>
      </c>
      <c r="E446" s="227" t="s">
        <v>19</v>
      </c>
      <c r="F446" s="228" t="s">
        <v>2073</v>
      </c>
      <c r="G446" s="226"/>
      <c r="H446" s="229">
        <v>73.799999999999997</v>
      </c>
      <c r="I446" s="230"/>
      <c r="J446" s="226"/>
      <c r="K446" s="226"/>
      <c r="L446" s="231"/>
      <c r="M446" s="232"/>
      <c r="N446" s="233"/>
      <c r="O446" s="233"/>
      <c r="P446" s="233"/>
      <c r="Q446" s="233"/>
      <c r="R446" s="233"/>
      <c r="S446" s="233"/>
      <c r="T446" s="23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5" t="s">
        <v>154</v>
      </c>
      <c r="AU446" s="235" t="s">
        <v>163</v>
      </c>
      <c r="AV446" s="13" t="s">
        <v>148</v>
      </c>
      <c r="AW446" s="13" t="s">
        <v>33</v>
      </c>
      <c r="AX446" s="13" t="s">
        <v>71</v>
      </c>
      <c r="AY446" s="235" t="s">
        <v>140</v>
      </c>
    </row>
    <row r="447" s="14" customFormat="1">
      <c r="A447" s="14"/>
      <c r="B447" s="236"/>
      <c r="C447" s="237"/>
      <c r="D447" s="218" t="s">
        <v>154</v>
      </c>
      <c r="E447" s="238" t="s">
        <v>19</v>
      </c>
      <c r="F447" s="239" t="s">
        <v>2074</v>
      </c>
      <c r="G447" s="237"/>
      <c r="H447" s="238" t="s">
        <v>19</v>
      </c>
      <c r="I447" s="240"/>
      <c r="J447" s="237"/>
      <c r="K447" s="237"/>
      <c r="L447" s="241"/>
      <c r="M447" s="242"/>
      <c r="N447" s="243"/>
      <c r="O447" s="243"/>
      <c r="P447" s="243"/>
      <c r="Q447" s="243"/>
      <c r="R447" s="243"/>
      <c r="S447" s="243"/>
      <c r="T447" s="24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5" t="s">
        <v>154</v>
      </c>
      <c r="AU447" s="245" t="s">
        <v>163</v>
      </c>
      <c r="AV447" s="14" t="s">
        <v>79</v>
      </c>
      <c r="AW447" s="14" t="s">
        <v>33</v>
      </c>
      <c r="AX447" s="14" t="s">
        <v>71</v>
      </c>
      <c r="AY447" s="245" t="s">
        <v>140</v>
      </c>
    </row>
    <row r="448" s="13" customFormat="1">
      <c r="A448" s="13"/>
      <c r="B448" s="225"/>
      <c r="C448" s="226"/>
      <c r="D448" s="218" t="s">
        <v>154</v>
      </c>
      <c r="E448" s="227" t="s">
        <v>19</v>
      </c>
      <c r="F448" s="228" t="s">
        <v>2075</v>
      </c>
      <c r="G448" s="226"/>
      <c r="H448" s="229">
        <v>129</v>
      </c>
      <c r="I448" s="230"/>
      <c r="J448" s="226"/>
      <c r="K448" s="226"/>
      <c r="L448" s="231"/>
      <c r="M448" s="232"/>
      <c r="N448" s="233"/>
      <c r="O448" s="233"/>
      <c r="P448" s="233"/>
      <c r="Q448" s="233"/>
      <c r="R448" s="233"/>
      <c r="S448" s="233"/>
      <c r="T448" s="23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5" t="s">
        <v>154</v>
      </c>
      <c r="AU448" s="235" t="s">
        <v>163</v>
      </c>
      <c r="AV448" s="13" t="s">
        <v>148</v>
      </c>
      <c r="AW448" s="13" t="s">
        <v>33</v>
      </c>
      <c r="AX448" s="13" t="s">
        <v>71</v>
      </c>
      <c r="AY448" s="235" t="s">
        <v>140</v>
      </c>
    </row>
    <row r="449" s="15" customFormat="1">
      <c r="A449" s="15"/>
      <c r="B449" s="246"/>
      <c r="C449" s="247"/>
      <c r="D449" s="218" t="s">
        <v>154</v>
      </c>
      <c r="E449" s="248" t="s">
        <v>19</v>
      </c>
      <c r="F449" s="249" t="s">
        <v>180</v>
      </c>
      <c r="G449" s="247"/>
      <c r="H449" s="250">
        <v>202.80000000000001</v>
      </c>
      <c r="I449" s="251"/>
      <c r="J449" s="247"/>
      <c r="K449" s="247"/>
      <c r="L449" s="252"/>
      <c r="M449" s="253"/>
      <c r="N449" s="254"/>
      <c r="O449" s="254"/>
      <c r="P449" s="254"/>
      <c r="Q449" s="254"/>
      <c r="R449" s="254"/>
      <c r="S449" s="254"/>
      <c r="T449" s="255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56" t="s">
        <v>154</v>
      </c>
      <c r="AU449" s="256" t="s">
        <v>163</v>
      </c>
      <c r="AV449" s="15" t="s">
        <v>147</v>
      </c>
      <c r="AW449" s="15" t="s">
        <v>33</v>
      </c>
      <c r="AX449" s="15" t="s">
        <v>79</v>
      </c>
      <c r="AY449" s="256" t="s">
        <v>140</v>
      </c>
    </row>
    <row r="450" s="2" customFormat="1" ht="49.05" customHeight="1">
      <c r="A450" s="39"/>
      <c r="B450" s="40"/>
      <c r="C450" s="205" t="s">
        <v>710</v>
      </c>
      <c r="D450" s="205" t="s">
        <v>142</v>
      </c>
      <c r="E450" s="206" t="s">
        <v>1835</v>
      </c>
      <c r="F450" s="207" t="s">
        <v>1836</v>
      </c>
      <c r="G450" s="208" t="s">
        <v>145</v>
      </c>
      <c r="H450" s="209">
        <v>73.799999999999997</v>
      </c>
      <c r="I450" s="210"/>
      <c r="J450" s="211">
        <f>ROUND(I450*H450,2)</f>
        <v>0</v>
      </c>
      <c r="K450" s="207" t="s">
        <v>146</v>
      </c>
      <c r="L450" s="45"/>
      <c r="M450" s="212" t="s">
        <v>19</v>
      </c>
      <c r="N450" s="213" t="s">
        <v>43</v>
      </c>
      <c r="O450" s="85"/>
      <c r="P450" s="214">
        <f>O450*H450</f>
        <v>0</v>
      </c>
      <c r="Q450" s="214">
        <v>0.011390000000000001</v>
      </c>
      <c r="R450" s="214">
        <f>Q450*H450</f>
        <v>0.84058200000000005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147</v>
      </c>
      <c r="AT450" s="216" t="s">
        <v>142</v>
      </c>
      <c r="AU450" s="216" t="s">
        <v>163</v>
      </c>
      <c r="AY450" s="18" t="s">
        <v>140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148</v>
      </c>
      <c r="BK450" s="217">
        <f>ROUND(I450*H450,2)</f>
        <v>0</v>
      </c>
      <c r="BL450" s="18" t="s">
        <v>147</v>
      </c>
      <c r="BM450" s="216" t="s">
        <v>2076</v>
      </c>
    </row>
    <row r="451" s="2" customFormat="1">
      <c r="A451" s="39"/>
      <c r="B451" s="40"/>
      <c r="C451" s="41"/>
      <c r="D451" s="218" t="s">
        <v>150</v>
      </c>
      <c r="E451" s="41"/>
      <c r="F451" s="219" t="s">
        <v>1838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150</v>
      </c>
      <c r="AU451" s="18" t="s">
        <v>163</v>
      </c>
    </row>
    <row r="452" s="2" customFormat="1">
      <c r="A452" s="39"/>
      <c r="B452" s="40"/>
      <c r="C452" s="41"/>
      <c r="D452" s="223" t="s">
        <v>152</v>
      </c>
      <c r="E452" s="41"/>
      <c r="F452" s="224" t="s">
        <v>1839</v>
      </c>
      <c r="G452" s="41"/>
      <c r="H452" s="41"/>
      <c r="I452" s="220"/>
      <c r="J452" s="41"/>
      <c r="K452" s="41"/>
      <c r="L452" s="45"/>
      <c r="M452" s="221"/>
      <c r="N452" s="222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152</v>
      </c>
      <c r="AU452" s="18" t="s">
        <v>163</v>
      </c>
    </row>
    <row r="453" s="14" customFormat="1">
      <c r="A453" s="14"/>
      <c r="B453" s="236"/>
      <c r="C453" s="237"/>
      <c r="D453" s="218" t="s">
        <v>154</v>
      </c>
      <c r="E453" s="238" t="s">
        <v>19</v>
      </c>
      <c r="F453" s="239" t="s">
        <v>2072</v>
      </c>
      <c r="G453" s="237"/>
      <c r="H453" s="238" t="s">
        <v>19</v>
      </c>
      <c r="I453" s="240"/>
      <c r="J453" s="237"/>
      <c r="K453" s="237"/>
      <c r="L453" s="241"/>
      <c r="M453" s="242"/>
      <c r="N453" s="243"/>
      <c r="O453" s="243"/>
      <c r="P453" s="243"/>
      <c r="Q453" s="243"/>
      <c r="R453" s="243"/>
      <c r="S453" s="243"/>
      <c r="T453" s="24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5" t="s">
        <v>154</v>
      </c>
      <c r="AU453" s="245" t="s">
        <v>163</v>
      </c>
      <c r="AV453" s="14" t="s">
        <v>79</v>
      </c>
      <c r="AW453" s="14" t="s">
        <v>33</v>
      </c>
      <c r="AX453" s="14" t="s">
        <v>71</v>
      </c>
      <c r="AY453" s="245" t="s">
        <v>140</v>
      </c>
    </row>
    <row r="454" s="13" customFormat="1">
      <c r="A454" s="13"/>
      <c r="B454" s="225"/>
      <c r="C454" s="226"/>
      <c r="D454" s="218" t="s">
        <v>154</v>
      </c>
      <c r="E454" s="227" t="s">
        <v>19</v>
      </c>
      <c r="F454" s="228" t="s">
        <v>2073</v>
      </c>
      <c r="G454" s="226"/>
      <c r="H454" s="229">
        <v>73.799999999999997</v>
      </c>
      <c r="I454" s="230"/>
      <c r="J454" s="226"/>
      <c r="K454" s="226"/>
      <c r="L454" s="231"/>
      <c r="M454" s="232"/>
      <c r="N454" s="233"/>
      <c r="O454" s="233"/>
      <c r="P454" s="233"/>
      <c r="Q454" s="233"/>
      <c r="R454" s="233"/>
      <c r="S454" s="233"/>
      <c r="T454" s="23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5" t="s">
        <v>154</v>
      </c>
      <c r="AU454" s="235" t="s">
        <v>163</v>
      </c>
      <c r="AV454" s="13" t="s">
        <v>148</v>
      </c>
      <c r="AW454" s="13" t="s">
        <v>33</v>
      </c>
      <c r="AX454" s="13" t="s">
        <v>79</v>
      </c>
      <c r="AY454" s="235" t="s">
        <v>140</v>
      </c>
    </row>
    <row r="455" s="2" customFormat="1" ht="24.15" customHeight="1">
      <c r="A455" s="39"/>
      <c r="B455" s="40"/>
      <c r="C455" s="260" t="s">
        <v>719</v>
      </c>
      <c r="D455" s="260" t="s">
        <v>527</v>
      </c>
      <c r="E455" s="261" t="s">
        <v>2077</v>
      </c>
      <c r="F455" s="262" t="s">
        <v>2078</v>
      </c>
      <c r="G455" s="263" t="s">
        <v>145</v>
      </c>
      <c r="H455" s="264">
        <v>81.180000000000007</v>
      </c>
      <c r="I455" s="265"/>
      <c r="J455" s="266">
        <f>ROUND(I455*H455,2)</f>
        <v>0</v>
      </c>
      <c r="K455" s="262" t="s">
        <v>146</v>
      </c>
      <c r="L455" s="267"/>
      <c r="M455" s="268" t="s">
        <v>19</v>
      </c>
      <c r="N455" s="269" t="s">
        <v>43</v>
      </c>
      <c r="O455" s="85"/>
      <c r="P455" s="214">
        <f>O455*H455</f>
        <v>0</v>
      </c>
      <c r="Q455" s="214">
        <v>0.0060000000000000001</v>
      </c>
      <c r="R455" s="214">
        <f>Q455*H455</f>
        <v>0.48708000000000007</v>
      </c>
      <c r="S455" s="214">
        <v>0</v>
      </c>
      <c r="T455" s="215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16" t="s">
        <v>206</v>
      </c>
      <c r="AT455" s="216" t="s">
        <v>527</v>
      </c>
      <c r="AU455" s="216" t="s">
        <v>163</v>
      </c>
      <c r="AY455" s="18" t="s">
        <v>140</v>
      </c>
      <c r="BE455" s="217">
        <f>IF(N455="základní",J455,0)</f>
        <v>0</v>
      </c>
      <c r="BF455" s="217">
        <f>IF(N455="snížená",J455,0)</f>
        <v>0</v>
      </c>
      <c r="BG455" s="217">
        <f>IF(N455="zákl. přenesená",J455,0)</f>
        <v>0</v>
      </c>
      <c r="BH455" s="217">
        <f>IF(N455="sníž. přenesená",J455,0)</f>
        <v>0</v>
      </c>
      <c r="BI455" s="217">
        <f>IF(N455="nulová",J455,0)</f>
        <v>0</v>
      </c>
      <c r="BJ455" s="18" t="s">
        <v>148</v>
      </c>
      <c r="BK455" s="217">
        <f>ROUND(I455*H455,2)</f>
        <v>0</v>
      </c>
      <c r="BL455" s="18" t="s">
        <v>147</v>
      </c>
      <c r="BM455" s="216" t="s">
        <v>2079</v>
      </c>
    </row>
    <row r="456" s="2" customFormat="1">
      <c r="A456" s="39"/>
      <c r="B456" s="40"/>
      <c r="C456" s="41"/>
      <c r="D456" s="218" t="s">
        <v>150</v>
      </c>
      <c r="E456" s="41"/>
      <c r="F456" s="219" t="s">
        <v>2078</v>
      </c>
      <c r="G456" s="41"/>
      <c r="H456" s="41"/>
      <c r="I456" s="220"/>
      <c r="J456" s="41"/>
      <c r="K456" s="41"/>
      <c r="L456" s="45"/>
      <c r="M456" s="221"/>
      <c r="N456" s="222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150</v>
      </c>
      <c r="AU456" s="18" t="s">
        <v>163</v>
      </c>
    </row>
    <row r="457" s="2" customFormat="1">
      <c r="A457" s="39"/>
      <c r="B457" s="40"/>
      <c r="C457" s="41"/>
      <c r="D457" s="223" t="s">
        <v>152</v>
      </c>
      <c r="E457" s="41"/>
      <c r="F457" s="224" t="s">
        <v>2080</v>
      </c>
      <c r="G457" s="41"/>
      <c r="H457" s="41"/>
      <c r="I457" s="220"/>
      <c r="J457" s="41"/>
      <c r="K457" s="41"/>
      <c r="L457" s="45"/>
      <c r="M457" s="221"/>
      <c r="N457" s="222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152</v>
      </c>
      <c r="AU457" s="18" t="s">
        <v>163</v>
      </c>
    </row>
    <row r="458" s="13" customFormat="1">
      <c r="A458" s="13"/>
      <c r="B458" s="225"/>
      <c r="C458" s="226"/>
      <c r="D458" s="218" t="s">
        <v>154</v>
      </c>
      <c r="E458" s="226"/>
      <c r="F458" s="228" t="s">
        <v>2081</v>
      </c>
      <c r="G458" s="226"/>
      <c r="H458" s="229">
        <v>81.180000000000007</v>
      </c>
      <c r="I458" s="230"/>
      <c r="J458" s="226"/>
      <c r="K458" s="226"/>
      <c r="L458" s="231"/>
      <c r="M458" s="232"/>
      <c r="N458" s="233"/>
      <c r="O458" s="233"/>
      <c r="P458" s="233"/>
      <c r="Q458" s="233"/>
      <c r="R458" s="233"/>
      <c r="S458" s="233"/>
      <c r="T458" s="23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5" t="s">
        <v>154</v>
      </c>
      <c r="AU458" s="235" t="s">
        <v>163</v>
      </c>
      <c r="AV458" s="13" t="s">
        <v>148</v>
      </c>
      <c r="AW458" s="13" t="s">
        <v>4</v>
      </c>
      <c r="AX458" s="13" t="s">
        <v>79</v>
      </c>
      <c r="AY458" s="235" t="s">
        <v>140</v>
      </c>
    </row>
    <row r="459" s="2" customFormat="1" ht="49.05" customHeight="1">
      <c r="A459" s="39"/>
      <c r="B459" s="40"/>
      <c r="C459" s="205" t="s">
        <v>727</v>
      </c>
      <c r="D459" s="205" t="s">
        <v>142</v>
      </c>
      <c r="E459" s="206" t="s">
        <v>2082</v>
      </c>
      <c r="F459" s="207" t="s">
        <v>2083</v>
      </c>
      <c r="G459" s="208" t="s">
        <v>145</v>
      </c>
      <c r="H459" s="209">
        <v>129</v>
      </c>
      <c r="I459" s="210"/>
      <c r="J459" s="211">
        <f>ROUND(I459*H459,2)</f>
        <v>0</v>
      </c>
      <c r="K459" s="207" t="s">
        <v>146</v>
      </c>
      <c r="L459" s="45"/>
      <c r="M459" s="212" t="s">
        <v>19</v>
      </c>
      <c r="N459" s="213" t="s">
        <v>43</v>
      </c>
      <c r="O459" s="85"/>
      <c r="P459" s="214">
        <f>O459*H459</f>
        <v>0</v>
      </c>
      <c r="Q459" s="214">
        <v>0.011599999999999999</v>
      </c>
      <c r="R459" s="214">
        <f>Q459*H459</f>
        <v>1.4964</v>
      </c>
      <c r="S459" s="214">
        <v>0</v>
      </c>
      <c r="T459" s="215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16" t="s">
        <v>147</v>
      </c>
      <c r="AT459" s="216" t="s">
        <v>142</v>
      </c>
      <c r="AU459" s="216" t="s">
        <v>163</v>
      </c>
      <c r="AY459" s="18" t="s">
        <v>140</v>
      </c>
      <c r="BE459" s="217">
        <f>IF(N459="základní",J459,0)</f>
        <v>0</v>
      </c>
      <c r="BF459" s="217">
        <f>IF(N459="snížená",J459,0)</f>
        <v>0</v>
      </c>
      <c r="BG459" s="217">
        <f>IF(N459="zákl. přenesená",J459,0)</f>
        <v>0</v>
      </c>
      <c r="BH459" s="217">
        <f>IF(N459="sníž. přenesená",J459,0)</f>
        <v>0</v>
      </c>
      <c r="BI459" s="217">
        <f>IF(N459="nulová",J459,0)</f>
        <v>0</v>
      </c>
      <c r="BJ459" s="18" t="s">
        <v>148</v>
      </c>
      <c r="BK459" s="217">
        <f>ROUND(I459*H459,2)</f>
        <v>0</v>
      </c>
      <c r="BL459" s="18" t="s">
        <v>147</v>
      </c>
      <c r="BM459" s="216" t="s">
        <v>2084</v>
      </c>
    </row>
    <row r="460" s="2" customFormat="1">
      <c r="A460" s="39"/>
      <c r="B460" s="40"/>
      <c r="C460" s="41"/>
      <c r="D460" s="218" t="s">
        <v>150</v>
      </c>
      <c r="E460" s="41"/>
      <c r="F460" s="219" t="s">
        <v>2085</v>
      </c>
      <c r="G460" s="41"/>
      <c r="H460" s="41"/>
      <c r="I460" s="220"/>
      <c r="J460" s="41"/>
      <c r="K460" s="41"/>
      <c r="L460" s="45"/>
      <c r="M460" s="221"/>
      <c r="N460" s="222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150</v>
      </c>
      <c r="AU460" s="18" t="s">
        <v>163</v>
      </c>
    </row>
    <row r="461" s="2" customFormat="1">
      <c r="A461" s="39"/>
      <c r="B461" s="40"/>
      <c r="C461" s="41"/>
      <c r="D461" s="223" t="s">
        <v>152</v>
      </c>
      <c r="E461" s="41"/>
      <c r="F461" s="224" t="s">
        <v>2086</v>
      </c>
      <c r="G461" s="41"/>
      <c r="H461" s="41"/>
      <c r="I461" s="220"/>
      <c r="J461" s="41"/>
      <c r="K461" s="41"/>
      <c r="L461" s="45"/>
      <c r="M461" s="221"/>
      <c r="N461" s="222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152</v>
      </c>
      <c r="AU461" s="18" t="s">
        <v>163</v>
      </c>
    </row>
    <row r="462" s="14" customFormat="1">
      <c r="A462" s="14"/>
      <c r="B462" s="236"/>
      <c r="C462" s="237"/>
      <c r="D462" s="218" t="s">
        <v>154</v>
      </c>
      <c r="E462" s="238" t="s">
        <v>19</v>
      </c>
      <c r="F462" s="239" t="s">
        <v>2074</v>
      </c>
      <c r="G462" s="237"/>
      <c r="H462" s="238" t="s">
        <v>19</v>
      </c>
      <c r="I462" s="240"/>
      <c r="J462" s="237"/>
      <c r="K462" s="237"/>
      <c r="L462" s="241"/>
      <c r="M462" s="242"/>
      <c r="N462" s="243"/>
      <c r="O462" s="243"/>
      <c r="P462" s="243"/>
      <c r="Q462" s="243"/>
      <c r="R462" s="243"/>
      <c r="S462" s="243"/>
      <c r="T462" s="24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5" t="s">
        <v>154</v>
      </c>
      <c r="AU462" s="245" t="s">
        <v>163</v>
      </c>
      <c r="AV462" s="14" t="s">
        <v>79</v>
      </c>
      <c r="AW462" s="14" t="s">
        <v>33</v>
      </c>
      <c r="AX462" s="14" t="s">
        <v>71</v>
      </c>
      <c r="AY462" s="245" t="s">
        <v>140</v>
      </c>
    </row>
    <row r="463" s="13" customFormat="1">
      <c r="A463" s="13"/>
      <c r="B463" s="225"/>
      <c r="C463" s="226"/>
      <c r="D463" s="218" t="s">
        <v>154</v>
      </c>
      <c r="E463" s="227" t="s">
        <v>19</v>
      </c>
      <c r="F463" s="228" t="s">
        <v>2075</v>
      </c>
      <c r="G463" s="226"/>
      <c r="H463" s="229">
        <v>129</v>
      </c>
      <c r="I463" s="230"/>
      <c r="J463" s="226"/>
      <c r="K463" s="226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154</v>
      </c>
      <c r="AU463" s="235" t="s">
        <v>163</v>
      </c>
      <c r="AV463" s="13" t="s">
        <v>148</v>
      </c>
      <c r="AW463" s="13" t="s">
        <v>33</v>
      </c>
      <c r="AX463" s="13" t="s">
        <v>79</v>
      </c>
      <c r="AY463" s="235" t="s">
        <v>140</v>
      </c>
    </row>
    <row r="464" s="2" customFormat="1" ht="37.8" customHeight="1">
      <c r="A464" s="39"/>
      <c r="B464" s="40"/>
      <c r="C464" s="260" t="s">
        <v>733</v>
      </c>
      <c r="D464" s="260" t="s">
        <v>527</v>
      </c>
      <c r="E464" s="261" t="s">
        <v>2087</v>
      </c>
      <c r="F464" s="262" t="s">
        <v>2088</v>
      </c>
      <c r="G464" s="263" t="s">
        <v>145</v>
      </c>
      <c r="H464" s="264">
        <v>135.44999999999999</v>
      </c>
      <c r="I464" s="265"/>
      <c r="J464" s="266">
        <f>ROUND(I464*H464,2)</f>
        <v>0</v>
      </c>
      <c r="K464" s="262" t="s">
        <v>146</v>
      </c>
      <c r="L464" s="267"/>
      <c r="M464" s="268" t="s">
        <v>19</v>
      </c>
      <c r="N464" s="269" t="s">
        <v>43</v>
      </c>
      <c r="O464" s="85"/>
      <c r="P464" s="214">
        <f>O464*H464</f>
        <v>0</v>
      </c>
      <c r="Q464" s="214">
        <v>0.012</v>
      </c>
      <c r="R464" s="214">
        <f>Q464*H464</f>
        <v>1.6254</v>
      </c>
      <c r="S464" s="214">
        <v>0</v>
      </c>
      <c r="T464" s="215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16" t="s">
        <v>206</v>
      </c>
      <c r="AT464" s="216" t="s">
        <v>527</v>
      </c>
      <c r="AU464" s="216" t="s">
        <v>163</v>
      </c>
      <c r="AY464" s="18" t="s">
        <v>140</v>
      </c>
      <c r="BE464" s="217">
        <f>IF(N464="základní",J464,0)</f>
        <v>0</v>
      </c>
      <c r="BF464" s="217">
        <f>IF(N464="snížená",J464,0)</f>
        <v>0</v>
      </c>
      <c r="BG464" s="217">
        <f>IF(N464="zákl. přenesená",J464,0)</f>
        <v>0</v>
      </c>
      <c r="BH464" s="217">
        <f>IF(N464="sníž. přenesená",J464,0)</f>
        <v>0</v>
      </c>
      <c r="BI464" s="217">
        <f>IF(N464="nulová",J464,0)</f>
        <v>0</v>
      </c>
      <c r="BJ464" s="18" t="s">
        <v>148</v>
      </c>
      <c r="BK464" s="217">
        <f>ROUND(I464*H464,2)</f>
        <v>0</v>
      </c>
      <c r="BL464" s="18" t="s">
        <v>147</v>
      </c>
      <c r="BM464" s="216" t="s">
        <v>2089</v>
      </c>
    </row>
    <row r="465" s="2" customFormat="1">
      <c r="A465" s="39"/>
      <c r="B465" s="40"/>
      <c r="C465" s="41"/>
      <c r="D465" s="218" t="s">
        <v>150</v>
      </c>
      <c r="E465" s="41"/>
      <c r="F465" s="219" t="s">
        <v>2088</v>
      </c>
      <c r="G465" s="41"/>
      <c r="H465" s="41"/>
      <c r="I465" s="220"/>
      <c r="J465" s="41"/>
      <c r="K465" s="41"/>
      <c r="L465" s="45"/>
      <c r="M465" s="221"/>
      <c r="N465" s="222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150</v>
      </c>
      <c r="AU465" s="18" t="s">
        <v>163</v>
      </c>
    </row>
    <row r="466" s="2" customFormat="1">
      <c r="A466" s="39"/>
      <c r="B466" s="40"/>
      <c r="C466" s="41"/>
      <c r="D466" s="223" t="s">
        <v>152</v>
      </c>
      <c r="E466" s="41"/>
      <c r="F466" s="224" t="s">
        <v>2090</v>
      </c>
      <c r="G466" s="41"/>
      <c r="H466" s="41"/>
      <c r="I466" s="220"/>
      <c r="J466" s="41"/>
      <c r="K466" s="41"/>
      <c r="L466" s="45"/>
      <c r="M466" s="221"/>
      <c r="N466" s="222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152</v>
      </c>
      <c r="AU466" s="18" t="s">
        <v>163</v>
      </c>
    </row>
    <row r="467" s="13" customFormat="1">
      <c r="A467" s="13"/>
      <c r="B467" s="225"/>
      <c r="C467" s="226"/>
      <c r="D467" s="218" t="s">
        <v>154</v>
      </c>
      <c r="E467" s="226"/>
      <c r="F467" s="228" t="s">
        <v>2091</v>
      </c>
      <c r="G467" s="226"/>
      <c r="H467" s="229">
        <v>135.44999999999999</v>
      </c>
      <c r="I467" s="230"/>
      <c r="J467" s="226"/>
      <c r="K467" s="226"/>
      <c r="L467" s="231"/>
      <c r="M467" s="232"/>
      <c r="N467" s="233"/>
      <c r="O467" s="233"/>
      <c r="P467" s="233"/>
      <c r="Q467" s="233"/>
      <c r="R467" s="233"/>
      <c r="S467" s="233"/>
      <c r="T467" s="23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5" t="s">
        <v>154</v>
      </c>
      <c r="AU467" s="235" t="s">
        <v>163</v>
      </c>
      <c r="AV467" s="13" t="s">
        <v>148</v>
      </c>
      <c r="AW467" s="13" t="s">
        <v>4</v>
      </c>
      <c r="AX467" s="13" t="s">
        <v>79</v>
      </c>
      <c r="AY467" s="235" t="s">
        <v>140</v>
      </c>
    </row>
    <row r="468" s="12" customFormat="1" ht="20.88" customHeight="1">
      <c r="A468" s="12"/>
      <c r="B468" s="189"/>
      <c r="C468" s="190"/>
      <c r="D468" s="191" t="s">
        <v>70</v>
      </c>
      <c r="E468" s="203" t="s">
        <v>1777</v>
      </c>
      <c r="F468" s="203" t="s">
        <v>2092</v>
      </c>
      <c r="G468" s="190"/>
      <c r="H468" s="190"/>
      <c r="I468" s="193"/>
      <c r="J468" s="204">
        <f>BK468</f>
        <v>0</v>
      </c>
      <c r="K468" s="190"/>
      <c r="L468" s="195"/>
      <c r="M468" s="196"/>
      <c r="N468" s="197"/>
      <c r="O468" s="197"/>
      <c r="P468" s="198">
        <f>SUM(P469:P499)</f>
        <v>0</v>
      </c>
      <c r="Q468" s="197"/>
      <c r="R468" s="198">
        <f>SUM(R469:R499)</f>
        <v>0</v>
      </c>
      <c r="S468" s="197"/>
      <c r="T468" s="199">
        <f>SUM(T469:T499)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00" t="s">
        <v>79</v>
      </c>
      <c r="AT468" s="201" t="s">
        <v>70</v>
      </c>
      <c r="AU468" s="201" t="s">
        <v>148</v>
      </c>
      <c r="AY468" s="200" t="s">
        <v>140</v>
      </c>
      <c r="BK468" s="202">
        <f>SUM(BK469:BK499)</f>
        <v>0</v>
      </c>
    </row>
    <row r="469" s="2" customFormat="1" ht="37.8" customHeight="1">
      <c r="A469" s="39"/>
      <c r="B469" s="40"/>
      <c r="C469" s="205" t="s">
        <v>739</v>
      </c>
      <c r="D469" s="205" t="s">
        <v>142</v>
      </c>
      <c r="E469" s="206" t="s">
        <v>2093</v>
      </c>
      <c r="F469" s="207" t="s">
        <v>2094</v>
      </c>
      <c r="G469" s="208" t="s">
        <v>145</v>
      </c>
      <c r="H469" s="209">
        <v>720</v>
      </c>
      <c r="I469" s="210"/>
      <c r="J469" s="211">
        <f>ROUND(I469*H469,2)</f>
        <v>0</v>
      </c>
      <c r="K469" s="207" t="s">
        <v>146</v>
      </c>
      <c r="L469" s="45"/>
      <c r="M469" s="212" t="s">
        <v>19</v>
      </c>
      <c r="N469" s="213" t="s">
        <v>43</v>
      </c>
      <c r="O469" s="85"/>
      <c r="P469" s="214">
        <f>O469*H469</f>
        <v>0</v>
      </c>
      <c r="Q469" s="214">
        <v>0</v>
      </c>
      <c r="R469" s="214">
        <f>Q469*H469</f>
        <v>0</v>
      </c>
      <c r="S469" s="214">
        <v>0</v>
      </c>
      <c r="T469" s="215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16" t="s">
        <v>147</v>
      </c>
      <c r="AT469" s="216" t="s">
        <v>142</v>
      </c>
      <c r="AU469" s="216" t="s">
        <v>163</v>
      </c>
      <c r="AY469" s="18" t="s">
        <v>140</v>
      </c>
      <c r="BE469" s="217">
        <f>IF(N469="základní",J469,0)</f>
        <v>0</v>
      </c>
      <c r="BF469" s="217">
        <f>IF(N469="snížená",J469,0)</f>
        <v>0</v>
      </c>
      <c r="BG469" s="217">
        <f>IF(N469="zákl. přenesená",J469,0)</f>
        <v>0</v>
      </c>
      <c r="BH469" s="217">
        <f>IF(N469="sníž. přenesená",J469,0)</f>
        <v>0</v>
      </c>
      <c r="BI469" s="217">
        <f>IF(N469="nulová",J469,0)</f>
        <v>0</v>
      </c>
      <c r="BJ469" s="18" t="s">
        <v>148</v>
      </c>
      <c r="BK469" s="217">
        <f>ROUND(I469*H469,2)</f>
        <v>0</v>
      </c>
      <c r="BL469" s="18" t="s">
        <v>147</v>
      </c>
      <c r="BM469" s="216" t="s">
        <v>2095</v>
      </c>
    </row>
    <row r="470" s="2" customFormat="1">
      <c r="A470" s="39"/>
      <c r="B470" s="40"/>
      <c r="C470" s="41"/>
      <c r="D470" s="218" t="s">
        <v>150</v>
      </c>
      <c r="E470" s="41"/>
      <c r="F470" s="219" t="s">
        <v>2096</v>
      </c>
      <c r="G470" s="41"/>
      <c r="H470" s="41"/>
      <c r="I470" s="220"/>
      <c r="J470" s="41"/>
      <c r="K470" s="41"/>
      <c r="L470" s="45"/>
      <c r="M470" s="221"/>
      <c r="N470" s="222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150</v>
      </c>
      <c r="AU470" s="18" t="s">
        <v>163</v>
      </c>
    </row>
    <row r="471" s="2" customFormat="1">
      <c r="A471" s="39"/>
      <c r="B471" s="40"/>
      <c r="C471" s="41"/>
      <c r="D471" s="223" t="s">
        <v>152</v>
      </c>
      <c r="E471" s="41"/>
      <c r="F471" s="224" t="s">
        <v>2097</v>
      </c>
      <c r="G471" s="41"/>
      <c r="H471" s="41"/>
      <c r="I471" s="220"/>
      <c r="J471" s="41"/>
      <c r="K471" s="41"/>
      <c r="L471" s="45"/>
      <c r="M471" s="221"/>
      <c r="N471" s="222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152</v>
      </c>
      <c r="AU471" s="18" t="s">
        <v>163</v>
      </c>
    </row>
    <row r="472" s="13" customFormat="1">
      <c r="A472" s="13"/>
      <c r="B472" s="225"/>
      <c r="C472" s="226"/>
      <c r="D472" s="218" t="s">
        <v>154</v>
      </c>
      <c r="E472" s="227" t="s">
        <v>19</v>
      </c>
      <c r="F472" s="228" t="s">
        <v>2098</v>
      </c>
      <c r="G472" s="226"/>
      <c r="H472" s="229">
        <v>720</v>
      </c>
      <c r="I472" s="230"/>
      <c r="J472" s="226"/>
      <c r="K472" s="226"/>
      <c r="L472" s="231"/>
      <c r="M472" s="232"/>
      <c r="N472" s="233"/>
      <c r="O472" s="233"/>
      <c r="P472" s="233"/>
      <c r="Q472" s="233"/>
      <c r="R472" s="233"/>
      <c r="S472" s="233"/>
      <c r="T472" s="23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5" t="s">
        <v>154</v>
      </c>
      <c r="AU472" s="235" t="s">
        <v>163</v>
      </c>
      <c r="AV472" s="13" t="s">
        <v>148</v>
      </c>
      <c r="AW472" s="13" t="s">
        <v>33</v>
      </c>
      <c r="AX472" s="13" t="s">
        <v>79</v>
      </c>
      <c r="AY472" s="235" t="s">
        <v>140</v>
      </c>
    </row>
    <row r="473" s="2" customFormat="1" ht="33" customHeight="1">
      <c r="A473" s="39"/>
      <c r="B473" s="40"/>
      <c r="C473" s="205" t="s">
        <v>745</v>
      </c>
      <c r="D473" s="205" t="s">
        <v>142</v>
      </c>
      <c r="E473" s="206" t="s">
        <v>2099</v>
      </c>
      <c r="F473" s="207" t="s">
        <v>2100</v>
      </c>
      <c r="G473" s="208" t="s">
        <v>145</v>
      </c>
      <c r="H473" s="209">
        <v>64800</v>
      </c>
      <c r="I473" s="210"/>
      <c r="J473" s="211">
        <f>ROUND(I473*H473,2)</f>
        <v>0</v>
      </c>
      <c r="K473" s="207" t="s">
        <v>146</v>
      </c>
      <c r="L473" s="45"/>
      <c r="M473" s="212" t="s">
        <v>19</v>
      </c>
      <c r="N473" s="213" t="s">
        <v>43</v>
      </c>
      <c r="O473" s="85"/>
      <c r="P473" s="214">
        <f>O473*H473</f>
        <v>0</v>
      </c>
      <c r="Q473" s="214">
        <v>0</v>
      </c>
      <c r="R473" s="214">
        <f>Q473*H473</f>
        <v>0</v>
      </c>
      <c r="S473" s="214">
        <v>0</v>
      </c>
      <c r="T473" s="215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16" t="s">
        <v>147</v>
      </c>
      <c r="AT473" s="216" t="s">
        <v>142</v>
      </c>
      <c r="AU473" s="216" t="s">
        <v>163</v>
      </c>
      <c r="AY473" s="18" t="s">
        <v>140</v>
      </c>
      <c r="BE473" s="217">
        <f>IF(N473="základní",J473,0)</f>
        <v>0</v>
      </c>
      <c r="BF473" s="217">
        <f>IF(N473="snížená",J473,0)</f>
        <v>0</v>
      </c>
      <c r="BG473" s="217">
        <f>IF(N473="zákl. přenesená",J473,0)</f>
        <v>0</v>
      </c>
      <c r="BH473" s="217">
        <f>IF(N473="sníž. přenesená",J473,0)</f>
        <v>0</v>
      </c>
      <c r="BI473" s="217">
        <f>IF(N473="nulová",J473,0)</f>
        <v>0</v>
      </c>
      <c r="BJ473" s="18" t="s">
        <v>148</v>
      </c>
      <c r="BK473" s="217">
        <f>ROUND(I473*H473,2)</f>
        <v>0</v>
      </c>
      <c r="BL473" s="18" t="s">
        <v>147</v>
      </c>
      <c r="BM473" s="216" t="s">
        <v>2101</v>
      </c>
    </row>
    <row r="474" s="2" customFormat="1">
      <c r="A474" s="39"/>
      <c r="B474" s="40"/>
      <c r="C474" s="41"/>
      <c r="D474" s="218" t="s">
        <v>150</v>
      </c>
      <c r="E474" s="41"/>
      <c r="F474" s="219" t="s">
        <v>2102</v>
      </c>
      <c r="G474" s="41"/>
      <c r="H474" s="41"/>
      <c r="I474" s="220"/>
      <c r="J474" s="41"/>
      <c r="K474" s="41"/>
      <c r="L474" s="45"/>
      <c r="M474" s="221"/>
      <c r="N474" s="222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150</v>
      </c>
      <c r="AU474" s="18" t="s">
        <v>163</v>
      </c>
    </row>
    <row r="475" s="2" customFormat="1">
      <c r="A475" s="39"/>
      <c r="B475" s="40"/>
      <c r="C475" s="41"/>
      <c r="D475" s="223" t="s">
        <v>152</v>
      </c>
      <c r="E475" s="41"/>
      <c r="F475" s="224" t="s">
        <v>2103</v>
      </c>
      <c r="G475" s="41"/>
      <c r="H475" s="41"/>
      <c r="I475" s="220"/>
      <c r="J475" s="41"/>
      <c r="K475" s="41"/>
      <c r="L475" s="45"/>
      <c r="M475" s="221"/>
      <c r="N475" s="222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152</v>
      </c>
      <c r="AU475" s="18" t="s">
        <v>163</v>
      </c>
    </row>
    <row r="476" s="13" customFormat="1">
      <c r="A476" s="13"/>
      <c r="B476" s="225"/>
      <c r="C476" s="226"/>
      <c r="D476" s="218" t="s">
        <v>154</v>
      </c>
      <c r="E476" s="227" t="s">
        <v>19</v>
      </c>
      <c r="F476" s="228" t="s">
        <v>2104</v>
      </c>
      <c r="G476" s="226"/>
      <c r="H476" s="229">
        <v>64800</v>
      </c>
      <c r="I476" s="230"/>
      <c r="J476" s="226"/>
      <c r="K476" s="226"/>
      <c r="L476" s="231"/>
      <c r="M476" s="232"/>
      <c r="N476" s="233"/>
      <c r="O476" s="233"/>
      <c r="P476" s="233"/>
      <c r="Q476" s="233"/>
      <c r="R476" s="233"/>
      <c r="S476" s="233"/>
      <c r="T476" s="23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5" t="s">
        <v>154</v>
      </c>
      <c r="AU476" s="235" t="s">
        <v>163</v>
      </c>
      <c r="AV476" s="13" t="s">
        <v>148</v>
      </c>
      <c r="AW476" s="13" t="s">
        <v>33</v>
      </c>
      <c r="AX476" s="13" t="s">
        <v>79</v>
      </c>
      <c r="AY476" s="235" t="s">
        <v>140</v>
      </c>
    </row>
    <row r="477" s="2" customFormat="1" ht="37.8" customHeight="1">
      <c r="A477" s="39"/>
      <c r="B477" s="40"/>
      <c r="C477" s="205" t="s">
        <v>1058</v>
      </c>
      <c r="D477" s="205" t="s">
        <v>142</v>
      </c>
      <c r="E477" s="206" t="s">
        <v>2105</v>
      </c>
      <c r="F477" s="207" t="s">
        <v>2106</v>
      </c>
      <c r="G477" s="208" t="s">
        <v>145</v>
      </c>
      <c r="H477" s="209">
        <v>720</v>
      </c>
      <c r="I477" s="210"/>
      <c r="J477" s="211">
        <f>ROUND(I477*H477,2)</f>
        <v>0</v>
      </c>
      <c r="K477" s="207" t="s">
        <v>146</v>
      </c>
      <c r="L477" s="45"/>
      <c r="M477" s="212" t="s">
        <v>19</v>
      </c>
      <c r="N477" s="213" t="s">
        <v>43</v>
      </c>
      <c r="O477" s="85"/>
      <c r="P477" s="214">
        <f>O477*H477</f>
        <v>0</v>
      </c>
      <c r="Q477" s="214">
        <v>0</v>
      </c>
      <c r="R477" s="214">
        <f>Q477*H477</f>
        <v>0</v>
      </c>
      <c r="S477" s="214">
        <v>0</v>
      </c>
      <c r="T477" s="215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16" t="s">
        <v>147</v>
      </c>
      <c r="AT477" s="216" t="s">
        <v>142</v>
      </c>
      <c r="AU477" s="216" t="s">
        <v>163</v>
      </c>
      <c r="AY477" s="18" t="s">
        <v>140</v>
      </c>
      <c r="BE477" s="217">
        <f>IF(N477="základní",J477,0)</f>
        <v>0</v>
      </c>
      <c r="BF477" s="217">
        <f>IF(N477="snížená",J477,0)</f>
        <v>0</v>
      </c>
      <c r="BG477" s="217">
        <f>IF(N477="zákl. přenesená",J477,0)</f>
        <v>0</v>
      </c>
      <c r="BH477" s="217">
        <f>IF(N477="sníž. přenesená",J477,0)</f>
        <v>0</v>
      </c>
      <c r="BI477" s="217">
        <f>IF(N477="nulová",J477,0)</f>
        <v>0</v>
      </c>
      <c r="BJ477" s="18" t="s">
        <v>148</v>
      </c>
      <c r="BK477" s="217">
        <f>ROUND(I477*H477,2)</f>
        <v>0</v>
      </c>
      <c r="BL477" s="18" t="s">
        <v>147</v>
      </c>
      <c r="BM477" s="216" t="s">
        <v>2107</v>
      </c>
    </row>
    <row r="478" s="2" customFormat="1">
      <c r="A478" s="39"/>
      <c r="B478" s="40"/>
      <c r="C478" s="41"/>
      <c r="D478" s="218" t="s">
        <v>150</v>
      </c>
      <c r="E478" s="41"/>
      <c r="F478" s="219" t="s">
        <v>2108</v>
      </c>
      <c r="G478" s="41"/>
      <c r="H478" s="41"/>
      <c r="I478" s="220"/>
      <c r="J478" s="41"/>
      <c r="K478" s="41"/>
      <c r="L478" s="45"/>
      <c r="M478" s="221"/>
      <c r="N478" s="222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150</v>
      </c>
      <c r="AU478" s="18" t="s">
        <v>163</v>
      </c>
    </row>
    <row r="479" s="2" customFormat="1">
      <c r="A479" s="39"/>
      <c r="B479" s="40"/>
      <c r="C479" s="41"/>
      <c r="D479" s="223" t="s">
        <v>152</v>
      </c>
      <c r="E479" s="41"/>
      <c r="F479" s="224" t="s">
        <v>2109</v>
      </c>
      <c r="G479" s="41"/>
      <c r="H479" s="41"/>
      <c r="I479" s="220"/>
      <c r="J479" s="41"/>
      <c r="K479" s="41"/>
      <c r="L479" s="45"/>
      <c r="M479" s="221"/>
      <c r="N479" s="222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152</v>
      </c>
      <c r="AU479" s="18" t="s">
        <v>163</v>
      </c>
    </row>
    <row r="480" s="2" customFormat="1" ht="16.5" customHeight="1">
      <c r="A480" s="39"/>
      <c r="B480" s="40"/>
      <c r="C480" s="205" t="s">
        <v>1064</v>
      </c>
      <c r="D480" s="205" t="s">
        <v>142</v>
      </c>
      <c r="E480" s="206" t="s">
        <v>2110</v>
      </c>
      <c r="F480" s="207" t="s">
        <v>2111</v>
      </c>
      <c r="G480" s="208" t="s">
        <v>145</v>
      </c>
      <c r="H480" s="209">
        <v>720</v>
      </c>
      <c r="I480" s="210"/>
      <c r="J480" s="211">
        <f>ROUND(I480*H480,2)</f>
        <v>0</v>
      </c>
      <c r="K480" s="207" t="s">
        <v>146</v>
      </c>
      <c r="L480" s="45"/>
      <c r="M480" s="212" t="s">
        <v>19</v>
      </c>
      <c r="N480" s="213" t="s">
        <v>43</v>
      </c>
      <c r="O480" s="85"/>
      <c r="P480" s="214">
        <f>O480*H480</f>
        <v>0</v>
      </c>
      <c r="Q480" s="214">
        <v>0</v>
      </c>
      <c r="R480" s="214">
        <f>Q480*H480</f>
        <v>0</v>
      </c>
      <c r="S480" s="214">
        <v>0</v>
      </c>
      <c r="T480" s="215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16" t="s">
        <v>147</v>
      </c>
      <c r="AT480" s="216" t="s">
        <v>142</v>
      </c>
      <c r="AU480" s="216" t="s">
        <v>163</v>
      </c>
      <c r="AY480" s="18" t="s">
        <v>140</v>
      </c>
      <c r="BE480" s="217">
        <f>IF(N480="základní",J480,0)</f>
        <v>0</v>
      </c>
      <c r="BF480" s="217">
        <f>IF(N480="snížená",J480,0)</f>
        <v>0</v>
      </c>
      <c r="BG480" s="217">
        <f>IF(N480="zákl. přenesená",J480,0)</f>
        <v>0</v>
      </c>
      <c r="BH480" s="217">
        <f>IF(N480="sníž. přenesená",J480,0)</f>
        <v>0</v>
      </c>
      <c r="BI480" s="217">
        <f>IF(N480="nulová",J480,0)</f>
        <v>0</v>
      </c>
      <c r="BJ480" s="18" t="s">
        <v>148</v>
      </c>
      <c r="BK480" s="217">
        <f>ROUND(I480*H480,2)</f>
        <v>0</v>
      </c>
      <c r="BL480" s="18" t="s">
        <v>147</v>
      </c>
      <c r="BM480" s="216" t="s">
        <v>2112</v>
      </c>
    </row>
    <row r="481" s="2" customFormat="1">
      <c r="A481" s="39"/>
      <c r="B481" s="40"/>
      <c r="C481" s="41"/>
      <c r="D481" s="218" t="s">
        <v>150</v>
      </c>
      <c r="E481" s="41"/>
      <c r="F481" s="219" t="s">
        <v>2113</v>
      </c>
      <c r="G481" s="41"/>
      <c r="H481" s="41"/>
      <c r="I481" s="220"/>
      <c r="J481" s="41"/>
      <c r="K481" s="41"/>
      <c r="L481" s="45"/>
      <c r="M481" s="221"/>
      <c r="N481" s="222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150</v>
      </c>
      <c r="AU481" s="18" t="s">
        <v>163</v>
      </c>
    </row>
    <row r="482" s="2" customFormat="1">
      <c r="A482" s="39"/>
      <c r="B482" s="40"/>
      <c r="C482" s="41"/>
      <c r="D482" s="223" t="s">
        <v>152</v>
      </c>
      <c r="E482" s="41"/>
      <c r="F482" s="224" t="s">
        <v>2114</v>
      </c>
      <c r="G482" s="41"/>
      <c r="H482" s="41"/>
      <c r="I482" s="220"/>
      <c r="J482" s="41"/>
      <c r="K482" s="41"/>
      <c r="L482" s="45"/>
      <c r="M482" s="221"/>
      <c r="N482" s="222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152</v>
      </c>
      <c r="AU482" s="18" t="s">
        <v>163</v>
      </c>
    </row>
    <row r="483" s="2" customFormat="1" ht="21.75" customHeight="1">
      <c r="A483" s="39"/>
      <c r="B483" s="40"/>
      <c r="C483" s="205" t="s">
        <v>1070</v>
      </c>
      <c r="D483" s="205" t="s">
        <v>142</v>
      </c>
      <c r="E483" s="206" t="s">
        <v>2115</v>
      </c>
      <c r="F483" s="207" t="s">
        <v>2116</v>
      </c>
      <c r="G483" s="208" t="s">
        <v>145</v>
      </c>
      <c r="H483" s="209">
        <v>64800</v>
      </c>
      <c r="I483" s="210"/>
      <c r="J483" s="211">
        <f>ROUND(I483*H483,2)</f>
        <v>0</v>
      </c>
      <c r="K483" s="207" t="s">
        <v>146</v>
      </c>
      <c r="L483" s="45"/>
      <c r="M483" s="212" t="s">
        <v>19</v>
      </c>
      <c r="N483" s="213" t="s">
        <v>43</v>
      </c>
      <c r="O483" s="85"/>
      <c r="P483" s="214">
        <f>O483*H483</f>
        <v>0</v>
      </c>
      <c r="Q483" s="214">
        <v>0</v>
      </c>
      <c r="R483" s="214">
        <f>Q483*H483</f>
        <v>0</v>
      </c>
      <c r="S483" s="214">
        <v>0</v>
      </c>
      <c r="T483" s="215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16" t="s">
        <v>147</v>
      </c>
      <c r="AT483" s="216" t="s">
        <v>142</v>
      </c>
      <c r="AU483" s="216" t="s">
        <v>163</v>
      </c>
      <c r="AY483" s="18" t="s">
        <v>140</v>
      </c>
      <c r="BE483" s="217">
        <f>IF(N483="základní",J483,0)</f>
        <v>0</v>
      </c>
      <c r="BF483" s="217">
        <f>IF(N483="snížená",J483,0)</f>
        <v>0</v>
      </c>
      <c r="BG483" s="217">
        <f>IF(N483="zákl. přenesená",J483,0)</f>
        <v>0</v>
      </c>
      <c r="BH483" s="217">
        <f>IF(N483="sníž. přenesená",J483,0)</f>
        <v>0</v>
      </c>
      <c r="BI483" s="217">
        <f>IF(N483="nulová",J483,0)</f>
        <v>0</v>
      </c>
      <c r="BJ483" s="18" t="s">
        <v>148</v>
      </c>
      <c r="BK483" s="217">
        <f>ROUND(I483*H483,2)</f>
        <v>0</v>
      </c>
      <c r="BL483" s="18" t="s">
        <v>147</v>
      </c>
      <c r="BM483" s="216" t="s">
        <v>2117</v>
      </c>
    </row>
    <row r="484" s="2" customFormat="1">
      <c r="A484" s="39"/>
      <c r="B484" s="40"/>
      <c r="C484" s="41"/>
      <c r="D484" s="218" t="s">
        <v>150</v>
      </c>
      <c r="E484" s="41"/>
      <c r="F484" s="219" t="s">
        <v>2118</v>
      </c>
      <c r="G484" s="41"/>
      <c r="H484" s="41"/>
      <c r="I484" s="220"/>
      <c r="J484" s="41"/>
      <c r="K484" s="41"/>
      <c r="L484" s="45"/>
      <c r="M484" s="221"/>
      <c r="N484" s="222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150</v>
      </c>
      <c r="AU484" s="18" t="s">
        <v>163</v>
      </c>
    </row>
    <row r="485" s="2" customFormat="1">
      <c r="A485" s="39"/>
      <c r="B485" s="40"/>
      <c r="C485" s="41"/>
      <c r="D485" s="223" t="s">
        <v>152</v>
      </c>
      <c r="E485" s="41"/>
      <c r="F485" s="224" t="s">
        <v>2119</v>
      </c>
      <c r="G485" s="41"/>
      <c r="H485" s="41"/>
      <c r="I485" s="220"/>
      <c r="J485" s="41"/>
      <c r="K485" s="41"/>
      <c r="L485" s="45"/>
      <c r="M485" s="221"/>
      <c r="N485" s="222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152</v>
      </c>
      <c r="AU485" s="18" t="s">
        <v>163</v>
      </c>
    </row>
    <row r="486" s="13" customFormat="1">
      <c r="A486" s="13"/>
      <c r="B486" s="225"/>
      <c r="C486" s="226"/>
      <c r="D486" s="218" t="s">
        <v>154</v>
      </c>
      <c r="E486" s="227" t="s">
        <v>19</v>
      </c>
      <c r="F486" s="228" t="s">
        <v>2104</v>
      </c>
      <c r="G486" s="226"/>
      <c r="H486" s="229">
        <v>64800</v>
      </c>
      <c r="I486" s="230"/>
      <c r="J486" s="226"/>
      <c r="K486" s="226"/>
      <c r="L486" s="231"/>
      <c r="M486" s="232"/>
      <c r="N486" s="233"/>
      <c r="O486" s="233"/>
      <c r="P486" s="233"/>
      <c r="Q486" s="233"/>
      <c r="R486" s="233"/>
      <c r="S486" s="233"/>
      <c r="T486" s="23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5" t="s">
        <v>154</v>
      </c>
      <c r="AU486" s="235" t="s">
        <v>163</v>
      </c>
      <c r="AV486" s="13" t="s">
        <v>148</v>
      </c>
      <c r="AW486" s="13" t="s">
        <v>33</v>
      </c>
      <c r="AX486" s="13" t="s">
        <v>79</v>
      </c>
      <c r="AY486" s="235" t="s">
        <v>140</v>
      </c>
    </row>
    <row r="487" s="2" customFormat="1" ht="21.75" customHeight="1">
      <c r="A487" s="39"/>
      <c r="B487" s="40"/>
      <c r="C487" s="205" t="s">
        <v>1078</v>
      </c>
      <c r="D487" s="205" t="s">
        <v>142</v>
      </c>
      <c r="E487" s="206" t="s">
        <v>2120</v>
      </c>
      <c r="F487" s="207" t="s">
        <v>2121</v>
      </c>
      <c r="G487" s="208" t="s">
        <v>145</v>
      </c>
      <c r="H487" s="209">
        <v>720</v>
      </c>
      <c r="I487" s="210"/>
      <c r="J487" s="211">
        <f>ROUND(I487*H487,2)</f>
        <v>0</v>
      </c>
      <c r="K487" s="207" t="s">
        <v>146</v>
      </c>
      <c r="L487" s="45"/>
      <c r="M487" s="212" t="s">
        <v>19</v>
      </c>
      <c r="N487" s="213" t="s">
        <v>43</v>
      </c>
      <c r="O487" s="85"/>
      <c r="P487" s="214">
        <f>O487*H487</f>
        <v>0</v>
      </c>
      <c r="Q487" s="214">
        <v>0</v>
      </c>
      <c r="R487" s="214">
        <f>Q487*H487</f>
        <v>0</v>
      </c>
      <c r="S487" s="214">
        <v>0</v>
      </c>
      <c r="T487" s="215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16" t="s">
        <v>147</v>
      </c>
      <c r="AT487" s="216" t="s">
        <v>142</v>
      </c>
      <c r="AU487" s="216" t="s">
        <v>163</v>
      </c>
      <c r="AY487" s="18" t="s">
        <v>140</v>
      </c>
      <c r="BE487" s="217">
        <f>IF(N487="základní",J487,0)</f>
        <v>0</v>
      </c>
      <c r="BF487" s="217">
        <f>IF(N487="snížená",J487,0)</f>
        <v>0</v>
      </c>
      <c r="BG487" s="217">
        <f>IF(N487="zákl. přenesená",J487,0)</f>
        <v>0</v>
      </c>
      <c r="BH487" s="217">
        <f>IF(N487="sníž. přenesená",J487,0)</f>
        <v>0</v>
      </c>
      <c r="BI487" s="217">
        <f>IF(N487="nulová",J487,0)</f>
        <v>0</v>
      </c>
      <c r="BJ487" s="18" t="s">
        <v>148</v>
      </c>
      <c r="BK487" s="217">
        <f>ROUND(I487*H487,2)</f>
        <v>0</v>
      </c>
      <c r="BL487" s="18" t="s">
        <v>147</v>
      </c>
      <c r="BM487" s="216" t="s">
        <v>2122</v>
      </c>
    </row>
    <row r="488" s="2" customFormat="1">
      <c r="A488" s="39"/>
      <c r="B488" s="40"/>
      <c r="C488" s="41"/>
      <c r="D488" s="218" t="s">
        <v>150</v>
      </c>
      <c r="E488" s="41"/>
      <c r="F488" s="219" t="s">
        <v>2123</v>
      </c>
      <c r="G488" s="41"/>
      <c r="H488" s="41"/>
      <c r="I488" s="220"/>
      <c r="J488" s="41"/>
      <c r="K488" s="41"/>
      <c r="L488" s="45"/>
      <c r="M488" s="221"/>
      <c r="N488" s="222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150</v>
      </c>
      <c r="AU488" s="18" t="s">
        <v>163</v>
      </c>
    </row>
    <row r="489" s="2" customFormat="1">
      <c r="A489" s="39"/>
      <c r="B489" s="40"/>
      <c r="C489" s="41"/>
      <c r="D489" s="223" t="s">
        <v>152</v>
      </c>
      <c r="E489" s="41"/>
      <c r="F489" s="224" t="s">
        <v>2124</v>
      </c>
      <c r="G489" s="41"/>
      <c r="H489" s="41"/>
      <c r="I489" s="220"/>
      <c r="J489" s="41"/>
      <c r="K489" s="41"/>
      <c r="L489" s="45"/>
      <c r="M489" s="221"/>
      <c r="N489" s="222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152</v>
      </c>
      <c r="AU489" s="18" t="s">
        <v>163</v>
      </c>
    </row>
    <row r="490" s="2" customFormat="1" ht="16.5" customHeight="1">
      <c r="A490" s="39"/>
      <c r="B490" s="40"/>
      <c r="C490" s="205" t="s">
        <v>1084</v>
      </c>
      <c r="D490" s="205" t="s">
        <v>142</v>
      </c>
      <c r="E490" s="206" t="s">
        <v>2125</v>
      </c>
      <c r="F490" s="207" t="s">
        <v>2126</v>
      </c>
      <c r="G490" s="208" t="s">
        <v>200</v>
      </c>
      <c r="H490" s="209">
        <v>3</v>
      </c>
      <c r="I490" s="210"/>
      <c r="J490" s="211">
        <f>ROUND(I490*H490,2)</f>
        <v>0</v>
      </c>
      <c r="K490" s="207" t="s">
        <v>146</v>
      </c>
      <c r="L490" s="45"/>
      <c r="M490" s="212" t="s">
        <v>19</v>
      </c>
      <c r="N490" s="213" t="s">
        <v>43</v>
      </c>
      <c r="O490" s="85"/>
      <c r="P490" s="214">
        <f>O490*H490</f>
        <v>0</v>
      </c>
      <c r="Q490" s="214">
        <v>0</v>
      </c>
      <c r="R490" s="214">
        <f>Q490*H490</f>
        <v>0</v>
      </c>
      <c r="S490" s="214">
        <v>0</v>
      </c>
      <c r="T490" s="215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16" t="s">
        <v>147</v>
      </c>
      <c r="AT490" s="216" t="s">
        <v>142</v>
      </c>
      <c r="AU490" s="216" t="s">
        <v>163</v>
      </c>
      <c r="AY490" s="18" t="s">
        <v>140</v>
      </c>
      <c r="BE490" s="217">
        <f>IF(N490="základní",J490,0)</f>
        <v>0</v>
      </c>
      <c r="BF490" s="217">
        <f>IF(N490="snížená",J490,0)</f>
        <v>0</v>
      </c>
      <c r="BG490" s="217">
        <f>IF(N490="zákl. přenesená",J490,0)</f>
        <v>0</v>
      </c>
      <c r="BH490" s="217">
        <f>IF(N490="sníž. přenesená",J490,0)</f>
        <v>0</v>
      </c>
      <c r="BI490" s="217">
        <f>IF(N490="nulová",J490,0)</f>
        <v>0</v>
      </c>
      <c r="BJ490" s="18" t="s">
        <v>148</v>
      </c>
      <c r="BK490" s="217">
        <f>ROUND(I490*H490,2)</f>
        <v>0</v>
      </c>
      <c r="BL490" s="18" t="s">
        <v>147</v>
      </c>
      <c r="BM490" s="216" t="s">
        <v>2127</v>
      </c>
    </row>
    <row r="491" s="2" customFormat="1">
      <c r="A491" s="39"/>
      <c r="B491" s="40"/>
      <c r="C491" s="41"/>
      <c r="D491" s="218" t="s">
        <v>150</v>
      </c>
      <c r="E491" s="41"/>
      <c r="F491" s="219" t="s">
        <v>2128</v>
      </c>
      <c r="G491" s="41"/>
      <c r="H491" s="41"/>
      <c r="I491" s="220"/>
      <c r="J491" s="41"/>
      <c r="K491" s="41"/>
      <c r="L491" s="45"/>
      <c r="M491" s="221"/>
      <c r="N491" s="222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150</v>
      </c>
      <c r="AU491" s="18" t="s">
        <v>163</v>
      </c>
    </row>
    <row r="492" s="2" customFormat="1">
      <c r="A492" s="39"/>
      <c r="B492" s="40"/>
      <c r="C492" s="41"/>
      <c r="D492" s="223" t="s">
        <v>152</v>
      </c>
      <c r="E492" s="41"/>
      <c r="F492" s="224" t="s">
        <v>2129</v>
      </c>
      <c r="G492" s="41"/>
      <c r="H492" s="41"/>
      <c r="I492" s="220"/>
      <c r="J492" s="41"/>
      <c r="K492" s="41"/>
      <c r="L492" s="45"/>
      <c r="M492" s="221"/>
      <c r="N492" s="222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152</v>
      </c>
      <c r="AU492" s="18" t="s">
        <v>163</v>
      </c>
    </row>
    <row r="493" s="2" customFormat="1" ht="24.15" customHeight="1">
      <c r="A493" s="39"/>
      <c r="B493" s="40"/>
      <c r="C493" s="205" t="s">
        <v>1090</v>
      </c>
      <c r="D493" s="205" t="s">
        <v>142</v>
      </c>
      <c r="E493" s="206" t="s">
        <v>2130</v>
      </c>
      <c r="F493" s="207" t="s">
        <v>2131</v>
      </c>
      <c r="G493" s="208" t="s">
        <v>200</v>
      </c>
      <c r="H493" s="209">
        <v>270</v>
      </c>
      <c r="I493" s="210"/>
      <c r="J493" s="211">
        <f>ROUND(I493*H493,2)</f>
        <v>0</v>
      </c>
      <c r="K493" s="207" t="s">
        <v>146</v>
      </c>
      <c r="L493" s="45"/>
      <c r="M493" s="212" t="s">
        <v>19</v>
      </c>
      <c r="N493" s="213" t="s">
        <v>43</v>
      </c>
      <c r="O493" s="85"/>
      <c r="P493" s="214">
        <f>O493*H493</f>
        <v>0</v>
      </c>
      <c r="Q493" s="214">
        <v>0</v>
      </c>
      <c r="R493" s="214">
        <f>Q493*H493</f>
        <v>0</v>
      </c>
      <c r="S493" s="214">
        <v>0</v>
      </c>
      <c r="T493" s="215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16" t="s">
        <v>147</v>
      </c>
      <c r="AT493" s="216" t="s">
        <v>142</v>
      </c>
      <c r="AU493" s="216" t="s">
        <v>163</v>
      </c>
      <c r="AY493" s="18" t="s">
        <v>140</v>
      </c>
      <c r="BE493" s="217">
        <f>IF(N493="základní",J493,0)</f>
        <v>0</v>
      </c>
      <c r="BF493" s="217">
        <f>IF(N493="snížená",J493,0)</f>
        <v>0</v>
      </c>
      <c r="BG493" s="217">
        <f>IF(N493="zákl. přenesená",J493,0)</f>
        <v>0</v>
      </c>
      <c r="BH493" s="217">
        <f>IF(N493="sníž. přenesená",J493,0)</f>
        <v>0</v>
      </c>
      <c r="BI493" s="217">
        <f>IF(N493="nulová",J493,0)</f>
        <v>0</v>
      </c>
      <c r="BJ493" s="18" t="s">
        <v>148</v>
      </c>
      <c r="BK493" s="217">
        <f>ROUND(I493*H493,2)</f>
        <v>0</v>
      </c>
      <c r="BL493" s="18" t="s">
        <v>147</v>
      </c>
      <c r="BM493" s="216" t="s">
        <v>2132</v>
      </c>
    </row>
    <row r="494" s="2" customFormat="1">
      <c r="A494" s="39"/>
      <c r="B494" s="40"/>
      <c r="C494" s="41"/>
      <c r="D494" s="218" t="s">
        <v>150</v>
      </c>
      <c r="E494" s="41"/>
      <c r="F494" s="219" t="s">
        <v>2133</v>
      </c>
      <c r="G494" s="41"/>
      <c r="H494" s="41"/>
      <c r="I494" s="220"/>
      <c r="J494" s="41"/>
      <c r="K494" s="41"/>
      <c r="L494" s="45"/>
      <c r="M494" s="221"/>
      <c r="N494" s="222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150</v>
      </c>
      <c r="AU494" s="18" t="s">
        <v>163</v>
      </c>
    </row>
    <row r="495" s="2" customFormat="1">
      <c r="A495" s="39"/>
      <c r="B495" s="40"/>
      <c r="C495" s="41"/>
      <c r="D495" s="223" t="s">
        <v>152</v>
      </c>
      <c r="E495" s="41"/>
      <c r="F495" s="224" t="s">
        <v>2134</v>
      </c>
      <c r="G495" s="41"/>
      <c r="H495" s="41"/>
      <c r="I495" s="220"/>
      <c r="J495" s="41"/>
      <c r="K495" s="41"/>
      <c r="L495" s="45"/>
      <c r="M495" s="221"/>
      <c r="N495" s="222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152</v>
      </c>
      <c r="AU495" s="18" t="s">
        <v>163</v>
      </c>
    </row>
    <row r="496" s="13" customFormat="1">
      <c r="A496" s="13"/>
      <c r="B496" s="225"/>
      <c r="C496" s="226"/>
      <c r="D496" s="218" t="s">
        <v>154</v>
      </c>
      <c r="E496" s="227" t="s">
        <v>19</v>
      </c>
      <c r="F496" s="228" t="s">
        <v>2135</v>
      </c>
      <c r="G496" s="226"/>
      <c r="H496" s="229">
        <v>270</v>
      </c>
      <c r="I496" s="230"/>
      <c r="J496" s="226"/>
      <c r="K496" s="226"/>
      <c r="L496" s="231"/>
      <c r="M496" s="232"/>
      <c r="N496" s="233"/>
      <c r="O496" s="233"/>
      <c r="P496" s="233"/>
      <c r="Q496" s="233"/>
      <c r="R496" s="233"/>
      <c r="S496" s="233"/>
      <c r="T496" s="23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5" t="s">
        <v>154</v>
      </c>
      <c r="AU496" s="235" t="s">
        <v>163</v>
      </c>
      <c r="AV496" s="13" t="s">
        <v>148</v>
      </c>
      <c r="AW496" s="13" t="s">
        <v>33</v>
      </c>
      <c r="AX496" s="13" t="s">
        <v>79</v>
      </c>
      <c r="AY496" s="235" t="s">
        <v>140</v>
      </c>
    </row>
    <row r="497" s="2" customFormat="1" ht="16.5" customHeight="1">
      <c r="A497" s="39"/>
      <c r="B497" s="40"/>
      <c r="C497" s="205" t="s">
        <v>1096</v>
      </c>
      <c r="D497" s="205" t="s">
        <v>142</v>
      </c>
      <c r="E497" s="206" t="s">
        <v>2136</v>
      </c>
      <c r="F497" s="207" t="s">
        <v>2137</v>
      </c>
      <c r="G497" s="208" t="s">
        <v>200</v>
      </c>
      <c r="H497" s="209">
        <v>3</v>
      </c>
      <c r="I497" s="210"/>
      <c r="J497" s="211">
        <f>ROUND(I497*H497,2)</f>
        <v>0</v>
      </c>
      <c r="K497" s="207" t="s">
        <v>146</v>
      </c>
      <c r="L497" s="45"/>
      <c r="M497" s="212" t="s">
        <v>19</v>
      </c>
      <c r="N497" s="213" t="s">
        <v>43</v>
      </c>
      <c r="O497" s="85"/>
      <c r="P497" s="214">
        <f>O497*H497</f>
        <v>0</v>
      </c>
      <c r="Q497" s="214">
        <v>0</v>
      </c>
      <c r="R497" s="214">
        <f>Q497*H497</f>
        <v>0</v>
      </c>
      <c r="S497" s="214">
        <v>0</v>
      </c>
      <c r="T497" s="215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16" t="s">
        <v>147</v>
      </c>
      <c r="AT497" s="216" t="s">
        <v>142</v>
      </c>
      <c r="AU497" s="216" t="s">
        <v>163</v>
      </c>
      <c r="AY497" s="18" t="s">
        <v>140</v>
      </c>
      <c r="BE497" s="217">
        <f>IF(N497="základní",J497,0)</f>
        <v>0</v>
      </c>
      <c r="BF497" s="217">
        <f>IF(N497="snížená",J497,0)</f>
        <v>0</v>
      </c>
      <c r="BG497" s="217">
        <f>IF(N497="zákl. přenesená",J497,0)</f>
        <v>0</v>
      </c>
      <c r="BH497" s="217">
        <f>IF(N497="sníž. přenesená",J497,0)</f>
        <v>0</v>
      </c>
      <c r="BI497" s="217">
        <f>IF(N497="nulová",J497,0)</f>
        <v>0</v>
      </c>
      <c r="BJ497" s="18" t="s">
        <v>148</v>
      </c>
      <c r="BK497" s="217">
        <f>ROUND(I497*H497,2)</f>
        <v>0</v>
      </c>
      <c r="BL497" s="18" t="s">
        <v>147</v>
      </c>
      <c r="BM497" s="216" t="s">
        <v>2138</v>
      </c>
    </row>
    <row r="498" s="2" customFormat="1">
      <c r="A498" s="39"/>
      <c r="B498" s="40"/>
      <c r="C498" s="41"/>
      <c r="D498" s="218" t="s">
        <v>150</v>
      </c>
      <c r="E498" s="41"/>
      <c r="F498" s="219" t="s">
        <v>2139</v>
      </c>
      <c r="G498" s="41"/>
      <c r="H498" s="41"/>
      <c r="I498" s="220"/>
      <c r="J498" s="41"/>
      <c r="K498" s="41"/>
      <c r="L498" s="45"/>
      <c r="M498" s="221"/>
      <c r="N498" s="222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150</v>
      </c>
      <c r="AU498" s="18" t="s">
        <v>163</v>
      </c>
    </row>
    <row r="499" s="2" customFormat="1">
      <c r="A499" s="39"/>
      <c r="B499" s="40"/>
      <c r="C499" s="41"/>
      <c r="D499" s="223" t="s">
        <v>152</v>
      </c>
      <c r="E499" s="41"/>
      <c r="F499" s="224" t="s">
        <v>2140</v>
      </c>
      <c r="G499" s="41"/>
      <c r="H499" s="41"/>
      <c r="I499" s="220"/>
      <c r="J499" s="41"/>
      <c r="K499" s="41"/>
      <c r="L499" s="45"/>
      <c r="M499" s="221"/>
      <c r="N499" s="222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152</v>
      </c>
      <c r="AU499" s="18" t="s">
        <v>163</v>
      </c>
    </row>
    <row r="500" s="12" customFormat="1" ht="25.92" customHeight="1">
      <c r="A500" s="12"/>
      <c r="B500" s="189"/>
      <c r="C500" s="190"/>
      <c r="D500" s="191" t="s">
        <v>70</v>
      </c>
      <c r="E500" s="192" t="s">
        <v>323</v>
      </c>
      <c r="F500" s="192" t="s">
        <v>324</v>
      </c>
      <c r="G500" s="190"/>
      <c r="H500" s="190"/>
      <c r="I500" s="193"/>
      <c r="J500" s="194">
        <f>BK500</f>
        <v>0</v>
      </c>
      <c r="K500" s="190"/>
      <c r="L500" s="195"/>
      <c r="M500" s="196"/>
      <c r="N500" s="197"/>
      <c r="O500" s="197"/>
      <c r="P500" s="198">
        <f>P501+P530+P550+P572+P652+P670</f>
        <v>0</v>
      </c>
      <c r="Q500" s="197"/>
      <c r="R500" s="198">
        <f>R501+R530+R550+R572+R652+R670</f>
        <v>3.8453836500000005</v>
      </c>
      <c r="S500" s="197"/>
      <c r="T500" s="199">
        <f>T501+T530+T550+T572+T652+T670</f>
        <v>0.0040000000000000001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00" t="s">
        <v>148</v>
      </c>
      <c r="AT500" s="201" t="s">
        <v>70</v>
      </c>
      <c r="AU500" s="201" t="s">
        <v>71</v>
      </c>
      <c r="AY500" s="200" t="s">
        <v>140</v>
      </c>
      <c r="BK500" s="202">
        <f>BK501+BK530+BK550+BK572+BK652+BK670</f>
        <v>0</v>
      </c>
    </row>
    <row r="501" s="12" customFormat="1" ht="22.8" customHeight="1">
      <c r="A501" s="12"/>
      <c r="B501" s="189"/>
      <c r="C501" s="190"/>
      <c r="D501" s="191" t="s">
        <v>70</v>
      </c>
      <c r="E501" s="203" t="s">
        <v>2141</v>
      </c>
      <c r="F501" s="203" t="s">
        <v>2142</v>
      </c>
      <c r="G501" s="190"/>
      <c r="H501" s="190"/>
      <c r="I501" s="193"/>
      <c r="J501" s="204">
        <f>BK501</f>
        <v>0</v>
      </c>
      <c r="K501" s="190"/>
      <c r="L501" s="195"/>
      <c r="M501" s="196"/>
      <c r="N501" s="197"/>
      <c r="O501" s="197"/>
      <c r="P501" s="198">
        <f>SUM(P502:P529)</f>
        <v>0</v>
      </c>
      <c r="Q501" s="197"/>
      <c r="R501" s="198">
        <f>SUM(R502:R529)</f>
        <v>1.6585984</v>
      </c>
      <c r="S501" s="197"/>
      <c r="T501" s="199">
        <f>SUM(T502:T529)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00" t="s">
        <v>148</v>
      </c>
      <c r="AT501" s="201" t="s">
        <v>70</v>
      </c>
      <c r="AU501" s="201" t="s">
        <v>79</v>
      </c>
      <c r="AY501" s="200" t="s">
        <v>140</v>
      </c>
      <c r="BK501" s="202">
        <f>SUM(BK502:BK529)</f>
        <v>0</v>
      </c>
    </row>
    <row r="502" s="2" customFormat="1" ht="24.15" customHeight="1">
      <c r="A502" s="39"/>
      <c r="B502" s="40"/>
      <c r="C502" s="205" t="s">
        <v>1102</v>
      </c>
      <c r="D502" s="205" t="s">
        <v>142</v>
      </c>
      <c r="E502" s="206" t="s">
        <v>2143</v>
      </c>
      <c r="F502" s="207" t="s">
        <v>2144</v>
      </c>
      <c r="G502" s="208" t="s">
        <v>145</v>
      </c>
      <c r="H502" s="209">
        <v>6.5</v>
      </c>
      <c r="I502" s="210"/>
      <c r="J502" s="211">
        <f>ROUND(I502*H502,2)</f>
        <v>0</v>
      </c>
      <c r="K502" s="207" t="s">
        <v>146</v>
      </c>
      <c r="L502" s="45"/>
      <c r="M502" s="212" t="s">
        <v>19</v>
      </c>
      <c r="N502" s="213" t="s">
        <v>43</v>
      </c>
      <c r="O502" s="85"/>
      <c r="P502" s="214">
        <f>O502*H502</f>
        <v>0</v>
      </c>
      <c r="Q502" s="214">
        <v>0.01388</v>
      </c>
      <c r="R502" s="214">
        <f>Q502*H502</f>
        <v>0.090219999999999995</v>
      </c>
      <c r="S502" s="214">
        <v>0</v>
      </c>
      <c r="T502" s="215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16" t="s">
        <v>276</v>
      </c>
      <c r="AT502" s="216" t="s">
        <v>142</v>
      </c>
      <c r="AU502" s="216" t="s">
        <v>148</v>
      </c>
      <c r="AY502" s="18" t="s">
        <v>140</v>
      </c>
      <c r="BE502" s="217">
        <f>IF(N502="základní",J502,0)</f>
        <v>0</v>
      </c>
      <c r="BF502" s="217">
        <f>IF(N502="snížená",J502,0)</f>
        <v>0</v>
      </c>
      <c r="BG502" s="217">
        <f>IF(N502="zákl. přenesená",J502,0)</f>
        <v>0</v>
      </c>
      <c r="BH502" s="217">
        <f>IF(N502="sníž. přenesená",J502,0)</f>
        <v>0</v>
      </c>
      <c r="BI502" s="217">
        <f>IF(N502="nulová",J502,0)</f>
        <v>0</v>
      </c>
      <c r="BJ502" s="18" t="s">
        <v>148</v>
      </c>
      <c r="BK502" s="217">
        <f>ROUND(I502*H502,2)</f>
        <v>0</v>
      </c>
      <c r="BL502" s="18" t="s">
        <v>276</v>
      </c>
      <c r="BM502" s="216" t="s">
        <v>2145</v>
      </c>
    </row>
    <row r="503" s="2" customFormat="1">
      <c r="A503" s="39"/>
      <c r="B503" s="40"/>
      <c r="C503" s="41"/>
      <c r="D503" s="218" t="s">
        <v>150</v>
      </c>
      <c r="E503" s="41"/>
      <c r="F503" s="219" t="s">
        <v>2146</v>
      </c>
      <c r="G503" s="41"/>
      <c r="H503" s="41"/>
      <c r="I503" s="220"/>
      <c r="J503" s="41"/>
      <c r="K503" s="41"/>
      <c r="L503" s="45"/>
      <c r="M503" s="221"/>
      <c r="N503" s="222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150</v>
      </c>
      <c r="AU503" s="18" t="s">
        <v>148</v>
      </c>
    </row>
    <row r="504" s="2" customFormat="1">
      <c r="A504" s="39"/>
      <c r="B504" s="40"/>
      <c r="C504" s="41"/>
      <c r="D504" s="223" t="s">
        <v>152</v>
      </c>
      <c r="E504" s="41"/>
      <c r="F504" s="224" t="s">
        <v>2147</v>
      </c>
      <c r="G504" s="41"/>
      <c r="H504" s="41"/>
      <c r="I504" s="220"/>
      <c r="J504" s="41"/>
      <c r="K504" s="41"/>
      <c r="L504" s="45"/>
      <c r="M504" s="221"/>
      <c r="N504" s="222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152</v>
      </c>
      <c r="AU504" s="18" t="s">
        <v>148</v>
      </c>
    </row>
    <row r="505" s="14" customFormat="1">
      <c r="A505" s="14"/>
      <c r="B505" s="236"/>
      <c r="C505" s="237"/>
      <c r="D505" s="218" t="s">
        <v>154</v>
      </c>
      <c r="E505" s="238" t="s">
        <v>19</v>
      </c>
      <c r="F505" s="239" t="s">
        <v>2148</v>
      </c>
      <c r="G505" s="237"/>
      <c r="H505" s="238" t="s">
        <v>19</v>
      </c>
      <c r="I505" s="240"/>
      <c r="J505" s="237"/>
      <c r="K505" s="237"/>
      <c r="L505" s="241"/>
      <c r="M505" s="242"/>
      <c r="N505" s="243"/>
      <c r="O505" s="243"/>
      <c r="P505" s="243"/>
      <c r="Q505" s="243"/>
      <c r="R505" s="243"/>
      <c r="S505" s="243"/>
      <c r="T505" s="24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5" t="s">
        <v>154</v>
      </c>
      <c r="AU505" s="245" t="s">
        <v>148</v>
      </c>
      <c r="AV505" s="14" t="s">
        <v>79</v>
      </c>
      <c r="AW505" s="14" t="s">
        <v>33</v>
      </c>
      <c r="AX505" s="14" t="s">
        <v>71</v>
      </c>
      <c r="AY505" s="245" t="s">
        <v>140</v>
      </c>
    </row>
    <row r="506" s="13" customFormat="1">
      <c r="A506" s="13"/>
      <c r="B506" s="225"/>
      <c r="C506" s="226"/>
      <c r="D506" s="218" t="s">
        <v>154</v>
      </c>
      <c r="E506" s="227" t="s">
        <v>19</v>
      </c>
      <c r="F506" s="228" t="s">
        <v>2149</v>
      </c>
      <c r="G506" s="226"/>
      <c r="H506" s="229">
        <v>6.5</v>
      </c>
      <c r="I506" s="230"/>
      <c r="J506" s="226"/>
      <c r="K506" s="226"/>
      <c r="L506" s="231"/>
      <c r="M506" s="232"/>
      <c r="N506" s="233"/>
      <c r="O506" s="233"/>
      <c r="P506" s="233"/>
      <c r="Q506" s="233"/>
      <c r="R506" s="233"/>
      <c r="S506" s="233"/>
      <c r="T506" s="23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5" t="s">
        <v>154</v>
      </c>
      <c r="AU506" s="235" t="s">
        <v>148</v>
      </c>
      <c r="AV506" s="13" t="s">
        <v>148</v>
      </c>
      <c r="AW506" s="13" t="s">
        <v>33</v>
      </c>
      <c r="AX506" s="13" t="s">
        <v>79</v>
      </c>
      <c r="AY506" s="235" t="s">
        <v>140</v>
      </c>
    </row>
    <row r="507" s="2" customFormat="1" ht="24.15" customHeight="1">
      <c r="A507" s="39"/>
      <c r="B507" s="40"/>
      <c r="C507" s="205" t="s">
        <v>1108</v>
      </c>
      <c r="D507" s="205" t="s">
        <v>142</v>
      </c>
      <c r="E507" s="206" t="s">
        <v>2150</v>
      </c>
      <c r="F507" s="207" t="s">
        <v>2151</v>
      </c>
      <c r="G507" s="208" t="s">
        <v>145</v>
      </c>
      <c r="H507" s="209">
        <v>167.24000000000001</v>
      </c>
      <c r="I507" s="210"/>
      <c r="J507" s="211">
        <f>ROUND(I507*H507,2)</f>
        <v>0</v>
      </c>
      <c r="K507" s="207" t="s">
        <v>146</v>
      </c>
      <c r="L507" s="45"/>
      <c r="M507" s="212" t="s">
        <v>19</v>
      </c>
      <c r="N507" s="213" t="s">
        <v>43</v>
      </c>
      <c r="O507" s="85"/>
      <c r="P507" s="214">
        <f>O507*H507</f>
        <v>0</v>
      </c>
      <c r="Q507" s="214">
        <v>0</v>
      </c>
      <c r="R507" s="214">
        <f>Q507*H507</f>
        <v>0</v>
      </c>
      <c r="S507" s="214">
        <v>0</v>
      </c>
      <c r="T507" s="215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16" t="s">
        <v>276</v>
      </c>
      <c r="AT507" s="216" t="s">
        <v>142</v>
      </c>
      <c r="AU507" s="216" t="s">
        <v>148</v>
      </c>
      <c r="AY507" s="18" t="s">
        <v>140</v>
      </c>
      <c r="BE507" s="217">
        <f>IF(N507="základní",J507,0)</f>
        <v>0</v>
      </c>
      <c r="BF507" s="217">
        <f>IF(N507="snížená",J507,0)</f>
        <v>0</v>
      </c>
      <c r="BG507" s="217">
        <f>IF(N507="zákl. přenesená",J507,0)</f>
        <v>0</v>
      </c>
      <c r="BH507" s="217">
        <f>IF(N507="sníž. přenesená",J507,0)</f>
        <v>0</v>
      </c>
      <c r="BI507" s="217">
        <f>IF(N507="nulová",J507,0)</f>
        <v>0</v>
      </c>
      <c r="BJ507" s="18" t="s">
        <v>148</v>
      </c>
      <c r="BK507" s="217">
        <f>ROUND(I507*H507,2)</f>
        <v>0</v>
      </c>
      <c r="BL507" s="18" t="s">
        <v>276</v>
      </c>
      <c r="BM507" s="216" t="s">
        <v>2152</v>
      </c>
    </row>
    <row r="508" s="2" customFormat="1">
      <c r="A508" s="39"/>
      <c r="B508" s="40"/>
      <c r="C508" s="41"/>
      <c r="D508" s="218" t="s">
        <v>150</v>
      </c>
      <c r="E508" s="41"/>
      <c r="F508" s="219" t="s">
        <v>2153</v>
      </c>
      <c r="G508" s="41"/>
      <c r="H508" s="41"/>
      <c r="I508" s="220"/>
      <c r="J508" s="41"/>
      <c r="K508" s="41"/>
      <c r="L508" s="45"/>
      <c r="M508" s="221"/>
      <c r="N508" s="222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150</v>
      </c>
      <c r="AU508" s="18" t="s">
        <v>148</v>
      </c>
    </row>
    <row r="509" s="2" customFormat="1">
      <c r="A509" s="39"/>
      <c r="B509" s="40"/>
      <c r="C509" s="41"/>
      <c r="D509" s="223" t="s">
        <v>152</v>
      </c>
      <c r="E509" s="41"/>
      <c r="F509" s="224" t="s">
        <v>2154</v>
      </c>
      <c r="G509" s="41"/>
      <c r="H509" s="41"/>
      <c r="I509" s="220"/>
      <c r="J509" s="41"/>
      <c r="K509" s="41"/>
      <c r="L509" s="45"/>
      <c r="M509" s="221"/>
      <c r="N509" s="222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152</v>
      </c>
      <c r="AU509" s="18" t="s">
        <v>148</v>
      </c>
    </row>
    <row r="510" s="14" customFormat="1">
      <c r="A510" s="14"/>
      <c r="B510" s="236"/>
      <c r="C510" s="237"/>
      <c r="D510" s="218" t="s">
        <v>154</v>
      </c>
      <c r="E510" s="238" t="s">
        <v>19</v>
      </c>
      <c r="F510" s="239" t="s">
        <v>449</v>
      </c>
      <c r="G510" s="237"/>
      <c r="H510" s="238" t="s">
        <v>19</v>
      </c>
      <c r="I510" s="240"/>
      <c r="J510" s="237"/>
      <c r="K510" s="237"/>
      <c r="L510" s="241"/>
      <c r="M510" s="242"/>
      <c r="N510" s="243"/>
      <c r="O510" s="243"/>
      <c r="P510" s="243"/>
      <c r="Q510" s="243"/>
      <c r="R510" s="243"/>
      <c r="S510" s="243"/>
      <c r="T510" s="24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5" t="s">
        <v>154</v>
      </c>
      <c r="AU510" s="245" t="s">
        <v>148</v>
      </c>
      <c r="AV510" s="14" t="s">
        <v>79</v>
      </c>
      <c r="AW510" s="14" t="s">
        <v>33</v>
      </c>
      <c r="AX510" s="14" t="s">
        <v>71</v>
      </c>
      <c r="AY510" s="245" t="s">
        <v>140</v>
      </c>
    </row>
    <row r="511" s="13" customFormat="1">
      <c r="A511" s="13"/>
      <c r="B511" s="225"/>
      <c r="C511" s="226"/>
      <c r="D511" s="218" t="s">
        <v>154</v>
      </c>
      <c r="E511" s="227" t="s">
        <v>19</v>
      </c>
      <c r="F511" s="228" t="s">
        <v>2155</v>
      </c>
      <c r="G511" s="226"/>
      <c r="H511" s="229">
        <v>155</v>
      </c>
      <c r="I511" s="230"/>
      <c r="J511" s="226"/>
      <c r="K511" s="226"/>
      <c r="L511" s="231"/>
      <c r="M511" s="232"/>
      <c r="N511" s="233"/>
      <c r="O511" s="233"/>
      <c r="P511" s="233"/>
      <c r="Q511" s="233"/>
      <c r="R511" s="233"/>
      <c r="S511" s="233"/>
      <c r="T511" s="23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5" t="s">
        <v>154</v>
      </c>
      <c r="AU511" s="235" t="s">
        <v>148</v>
      </c>
      <c r="AV511" s="13" t="s">
        <v>148</v>
      </c>
      <c r="AW511" s="13" t="s">
        <v>33</v>
      </c>
      <c r="AX511" s="13" t="s">
        <v>71</v>
      </c>
      <c r="AY511" s="235" t="s">
        <v>140</v>
      </c>
    </row>
    <row r="512" s="14" customFormat="1">
      <c r="A512" s="14"/>
      <c r="B512" s="236"/>
      <c r="C512" s="237"/>
      <c r="D512" s="218" t="s">
        <v>154</v>
      </c>
      <c r="E512" s="238" t="s">
        <v>19</v>
      </c>
      <c r="F512" s="239" t="s">
        <v>2156</v>
      </c>
      <c r="G512" s="237"/>
      <c r="H512" s="238" t="s">
        <v>19</v>
      </c>
      <c r="I512" s="240"/>
      <c r="J512" s="237"/>
      <c r="K512" s="237"/>
      <c r="L512" s="241"/>
      <c r="M512" s="242"/>
      <c r="N512" s="243"/>
      <c r="O512" s="243"/>
      <c r="P512" s="243"/>
      <c r="Q512" s="243"/>
      <c r="R512" s="243"/>
      <c r="S512" s="243"/>
      <c r="T512" s="24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5" t="s">
        <v>154</v>
      </c>
      <c r="AU512" s="245" t="s">
        <v>148</v>
      </c>
      <c r="AV512" s="14" t="s">
        <v>79</v>
      </c>
      <c r="AW512" s="14" t="s">
        <v>33</v>
      </c>
      <c r="AX512" s="14" t="s">
        <v>71</v>
      </c>
      <c r="AY512" s="245" t="s">
        <v>140</v>
      </c>
    </row>
    <row r="513" s="13" customFormat="1">
      <c r="A513" s="13"/>
      <c r="B513" s="225"/>
      <c r="C513" s="226"/>
      <c r="D513" s="218" t="s">
        <v>154</v>
      </c>
      <c r="E513" s="227" t="s">
        <v>19</v>
      </c>
      <c r="F513" s="228" t="s">
        <v>2157</v>
      </c>
      <c r="G513" s="226"/>
      <c r="H513" s="229">
        <v>12.24</v>
      </c>
      <c r="I513" s="230"/>
      <c r="J513" s="226"/>
      <c r="K513" s="226"/>
      <c r="L513" s="231"/>
      <c r="M513" s="232"/>
      <c r="N513" s="233"/>
      <c r="O513" s="233"/>
      <c r="P513" s="233"/>
      <c r="Q513" s="233"/>
      <c r="R513" s="233"/>
      <c r="S513" s="233"/>
      <c r="T513" s="23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5" t="s">
        <v>154</v>
      </c>
      <c r="AU513" s="235" t="s">
        <v>148</v>
      </c>
      <c r="AV513" s="13" t="s">
        <v>148</v>
      </c>
      <c r="AW513" s="13" t="s">
        <v>33</v>
      </c>
      <c r="AX513" s="13" t="s">
        <v>71</v>
      </c>
      <c r="AY513" s="235" t="s">
        <v>140</v>
      </c>
    </row>
    <row r="514" s="15" customFormat="1">
      <c r="A514" s="15"/>
      <c r="B514" s="246"/>
      <c r="C514" s="247"/>
      <c r="D514" s="218" t="s">
        <v>154</v>
      </c>
      <c r="E514" s="248" t="s">
        <v>19</v>
      </c>
      <c r="F514" s="249" t="s">
        <v>180</v>
      </c>
      <c r="G514" s="247"/>
      <c r="H514" s="250">
        <v>167.24000000000001</v>
      </c>
      <c r="I514" s="251"/>
      <c r="J514" s="247"/>
      <c r="K514" s="247"/>
      <c r="L514" s="252"/>
      <c r="M514" s="253"/>
      <c r="N514" s="254"/>
      <c r="O514" s="254"/>
      <c r="P514" s="254"/>
      <c r="Q514" s="254"/>
      <c r="R514" s="254"/>
      <c r="S514" s="254"/>
      <c r="T514" s="255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56" t="s">
        <v>154</v>
      </c>
      <c r="AU514" s="256" t="s">
        <v>148</v>
      </c>
      <c r="AV514" s="15" t="s">
        <v>147</v>
      </c>
      <c r="AW514" s="15" t="s">
        <v>33</v>
      </c>
      <c r="AX514" s="15" t="s">
        <v>79</v>
      </c>
      <c r="AY514" s="256" t="s">
        <v>140</v>
      </c>
    </row>
    <row r="515" s="2" customFormat="1" ht="24.15" customHeight="1">
      <c r="A515" s="39"/>
      <c r="B515" s="40"/>
      <c r="C515" s="260" t="s">
        <v>1116</v>
      </c>
      <c r="D515" s="260" t="s">
        <v>527</v>
      </c>
      <c r="E515" s="261" t="s">
        <v>2158</v>
      </c>
      <c r="F515" s="262" t="s">
        <v>2159</v>
      </c>
      <c r="G515" s="263" t="s">
        <v>145</v>
      </c>
      <c r="H515" s="264">
        <v>341.17000000000002</v>
      </c>
      <c r="I515" s="265"/>
      <c r="J515" s="266">
        <f>ROUND(I515*H515,2)</f>
        <v>0</v>
      </c>
      <c r="K515" s="262" t="s">
        <v>146</v>
      </c>
      <c r="L515" s="267"/>
      <c r="M515" s="268" t="s">
        <v>19</v>
      </c>
      <c r="N515" s="269" t="s">
        <v>43</v>
      </c>
      <c r="O515" s="85"/>
      <c r="P515" s="214">
        <f>O515*H515</f>
        <v>0</v>
      </c>
      <c r="Q515" s="214">
        <v>0.0041999999999999997</v>
      </c>
      <c r="R515" s="214">
        <f>Q515*H515</f>
        <v>1.432914</v>
      </c>
      <c r="S515" s="214">
        <v>0</v>
      </c>
      <c r="T515" s="215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16" t="s">
        <v>394</v>
      </c>
      <c r="AT515" s="216" t="s">
        <v>527</v>
      </c>
      <c r="AU515" s="216" t="s">
        <v>148</v>
      </c>
      <c r="AY515" s="18" t="s">
        <v>140</v>
      </c>
      <c r="BE515" s="217">
        <f>IF(N515="základní",J515,0)</f>
        <v>0</v>
      </c>
      <c r="BF515" s="217">
        <f>IF(N515="snížená",J515,0)</f>
        <v>0</v>
      </c>
      <c r="BG515" s="217">
        <f>IF(N515="zákl. přenesená",J515,0)</f>
        <v>0</v>
      </c>
      <c r="BH515" s="217">
        <f>IF(N515="sníž. přenesená",J515,0)</f>
        <v>0</v>
      </c>
      <c r="BI515" s="217">
        <f>IF(N515="nulová",J515,0)</f>
        <v>0</v>
      </c>
      <c r="BJ515" s="18" t="s">
        <v>148</v>
      </c>
      <c r="BK515" s="217">
        <f>ROUND(I515*H515,2)</f>
        <v>0</v>
      </c>
      <c r="BL515" s="18" t="s">
        <v>276</v>
      </c>
      <c r="BM515" s="216" t="s">
        <v>2160</v>
      </c>
    </row>
    <row r="516" s="2" customFormat="1">
      <c r="A516" s="39"/>
      <c r="B516" s="40"/>
      <c r="C516" s="41"/>
      <c r="D516" s="218" t="s">
        <v>150</v>
      </c>
      <c r="E516" s="41"/>
      <c r="F516" s="219" t="s">
        <v>2159</v>
      </c>
      <c r="G516" s="41"/>
      <c r="H516" s="41"/>
      <c r="I516" s="220"/>
      <c r="J516" s="41"/>
      <c r="K516" s="41"/>
      <c r="L516" s="45"/>
      <c r="M516" s="221"/>
      <c r="N516" s="222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150</v>
      </c>
      <c r="AU516" s="18" t="s">
        <v>148</v>
      </c>
    </row>
    <row r="517" s="2" customFormat="1">
      <c r="A517" s="39"/>
      <c r="B517" s="40"/>
      <c r="C517" s="41"/>
      <c r="D517" s="223" t="s">
        <v>152</v>
      </c>
      <c r="E517" s="41"/>
      <c r="F517" s="224" t="s">
        <v>2161</v>
      </c>
      <c r="G517" s="41"/>
      <c r="H517" s="41"/>
      <c r="I517" s="220"/>
      <c r="J517" s="41"/>
      <c r="K517" s="41"/>
      <c r="L517" s="45"/>
      <c r="M517" s="221"/>
      <c r="N517" s="222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152</v>
      </c>
      <c r="AU517" s="18" t="s">
        <v>148</v>
      </c>
    </row>
    <row r="518" s="13" customFormat="1">
      <c r="A518" s="13"/>
      <c r="B518" s="225"/>
      <c r="C518" s="226"/>
      <c r="D518" s="218" t="s">
        <v>154</v>
      </c>
      <c r="E518" s="226"/>
      <c r="F518" s="228" t="s">
        <v>2162</v>
      </c>
      <c r="G518" s="226"/>
      <c r="H518" s="229">
        <v>341.17000000000002</v>
      </c>
      <c r="I518" s="230"/>
      <c r="J518" s="226"/>
      <c r="K518" s="226"/>
      <c r="L518" s="231"/>
      <c r="M518" s="232"/>
      <c r="N518" s="233"/>
      <c r="O518" s="233"/>
      <c r="P518" s="233"/>
      <c r="Q518" s="233"/>
      <c r="R518" s="233"/>
      <c r="S518" s="233"/>
      <c r="T518" s="234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5" t="s">
        <v>154</v>
      </c>
      <c r="AU518" s="235" t="s">
        <v>148</v>
      </c>
      <c r="AV518" s="13" t="s">
        <v>148</v>
      </c>
      <c r="AW518" s="13" t="s">
        <v>4</v>
      </c>
      <c r="AX518" s="13" t="s">
        <v>79</v>
      </c>
      <c r="AY518" s="235" t="s">
        <v>140</v>
      </c>
    </row>
    <row r="519" s="2" customFormat="1" ht="16.5" customHeight="1">
      <c r="A519" s="39"/>
      <c r="B519" s="40"/>
      <c r="C519" s="205" t="s">
        <v>1123</v>
      </c>
      <c r="D519" s="205" t="s">
        <v>142</v>
      </c>
      <c r="E519" s="206" t="s">
        <v>2163</v>
      </c>
      <c r="F519" s="207" t="s">
        <v>2164</v>
      </c>
      <c r="G519" s="208" t="s">
        <v>145</v>
      </c>
      <c r="H519" s="209">
        <v>167.24000000000001</v>
      </c>
      <c r="I519" s="210"/>
      <c r="J519" s="211">
        <f>ROUND(I519*H519,2)</f>
        <v>0</v>
      </c>
      <c r="K519" s="207" t="s">
        <v>146</v>
      </c>
      <c r="L519" s="45"/>
      <c r="M519" s="212" t="s">
        <v>19</v>
      </c>
      <c r="N519" s="213" t="s">
        <v>43</v>
      </c>
      <c r="O519" s="85"/>
      <c r="P519" s="214">
        <f>O519*H519</f>
        <v>0</v>
      </c>
      <c r="Q519" s="214">
        <v>0.00080999999999999996</v>
      </c>
      <c r="R519" s="214">
        <f>Q519*H519</f>
        <v>0.13546440000000001</v>
      </c>
      <c r="S519" s="214">
        <v>0</v>
      </c>
      <c r="T519" s="215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16" t="s">
        <v>276</v>
      </c>
      <c r="AT519" s="216" t="s">
        <v>142</v>
      </c>
      <c r="AU519" s="216" t="s">
        <v>148</v>
      </c>
      <c r="AY519" s="18" t="s">
        <v>140</v>
      </c>
      <c r="BE519" s="217">
        <f>IF(N519="základní",J519,0)</f>
        <v>0</v>
      </c>
      <c r="BF519" s="217">
        <f>IF(N519="snížená",J519,0)</f>
        <v>0</v>
      </c>
      <c r="BG519" s="217">
        <f>IF(N519="zákl. přenesená",J519,0)</f>
        <v>0</v>
      </c>
      <c r="BH519" s="217">
        <f>IF(N519="sníž. přenesená",J519,0)</f>
        <v>0</v>
      </c>
      <c r="BI519" s="217">
        <f>IF(N519="nulová",J519,0)</f>
        <v>0</v>
      </c>
      <c r="BJ519" s="18" t="s">
        <v>148</v>
      </c>
      <c r="BK519" s="217">
        <f>ROUND(I519*H519,2)</f>
        <v>0</v>
      </c>
      <c r="BL519" s="18" t="s">
        <v>276</v>
      </c>
      <c r="BM519" s="216" t="s">
        <v>2165</v>
      </c>
    </row>
    <row r="520" s="2" customFormat="1">
      <c r="A520" s="39"/>
      <c r="B520" s="40"/>
      <c r="C520" s="41"/>
      <c r="D520" s="218" t="s">
        <v>150</v>
      </c>
      <c r="E520" s="41"/>
      <c r="F520" s="219" t="s">
        <v>2166</v>
      </c>
      <c r="G520" s="41"/>
      <c r="H520" s="41"/>
      <c r="I520" s="220"/>
      <c r="J520" s="41"/>
      <c r="K520" s="41"/>
      <c r="L520" s="45"/>
      <c r="M520" s="221"/>
      <c r="N520" s="222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150</v>
      </c>
      <c r="AU520" s="18" t="s">
        <v>148</v>
      </c>
    </row>
    <row r="521" s="2" customFormat="1">
      <c r="A521" s="39"/>
      <c r="B521" s="40"/>
      <c r="C521" s="41"/>
      <c r="D521" s="223" t="s">
        <v>152</v>
      </c>
      <c r="E521" s="41"/>
      <c r="F521" s="224" t="s">
        <v>2167</v>
      </c>
      <c r="G521" s="41"/>
      <c r="H521" s="41"/>
      <c r="I521" s="220"/>
      <c r="J521" s="41"/>
      <c r="K521" s="41"/>
      <c r="L521" s="45"/>
      <c r="M521" s="221"/>
      <c r="N521" s="222"/>
      <c r="O521" s="85"/>
      <c r="P521" s="85"/>
      <c r="Q521" s="85"/>
      <c r="R521" s="85"/>
      <c r="S521" s="85"/>
      <c r="T521" s="86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152</v>
      </c>
      <c r="AU521" s="18" t="s">
        <v>148</v>
      </c>
    </row>
    <row r="522" s="14" customFormat="1">
      <c r="A522" s="14"/>
      <c r="B522" s="236"/>
      <c r="C522" s="237"/>
      <c r="D522" s="218" t="s">
        <v>154</v>
      </c>
      <c r="E522" s="238" t="s">
        <v>19</v>
      </c>
      <c r="F522" s="239" t="s">
        <v>449</v>
      </c>
      <c r="G522" s="237"/>
      <c r="H522" s="238" t="s">
        <v>19</v>
      </c>
      <c r="I522" s="240"/>
      <c r="J522" s="237"/>
      <c r="K522" s="237"/>
      <c r="L522" s="241"/>
      <c r="M522" s="242"/>
      <c r="N522" s="243"/>
      <c r="O522" s="243"/>
      <c r="P522" s="243"/>
      <c r="Q522" s="243"/>
      <c r="R522" s="243"/>
      <c r="S522" s="243"/>
      <c r="T522" s="24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5" t="s">
        <v>154</v>
      </c>
      <c r="AU522" s="245" t="s">
        <v>148</v>
      </c>
      <c r="AV522" s="14" t="s">
        <v>79</v>
      </c>
      <c r="AW522" s="14" t="s">
        <v>33</v>
      </c>
      <c r="AX522" s="14" t="s">
        <v>71</v>
      </c>
      <c r="AY522" s="245" t="s">
        <v>140</v>
      </c>
    </row>
    <row r="523" s="13" customFormat="1">
      <c r="A523" s="13"/>
      <c r="B523" s="225"/>
      <c r="C523" s="226"/>
      <c r="D523" s="218" t="s">
        <v>154</v>
      </c>
      <c r="E523" s="227" t="s">
        <v>19</v>
      </c>
      <c r="F523" s="228" t="s">
        <v>2155</v>
      </c>
      <c r="G523" s="226"/>
      <c r="H523" s="229">
        <v>155</v>
      </c>
      <c r="I523" s="230"/>
      <c r="J523" s="226"/>
      <c r="K523" s="226"/>
      <c r="L523" s="231"/>
      <c r="M523" s="232"/>
      <c r="N523" s="233"/>
      <c r="O523" s="233"/>
      <c r="P523" s="233"/>
      <c r="Q523" s="233"/>
      <c r="R523" s="233"/>
      <c r="S523" s="233"/>
      <c r="T523" s="23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5" t="s">
        <v>154</v>
      </c>
      <c r="AU523" s="235" t="s">
        <v>148</v>
      </c>
      <c r="AV523" s="13" t="s">
        <v>148</v>
      </c>
      <c r="AW523" s="13" t="s">
        <v>33</v>
      </c>
      <c r="AX523" s="13" t="s">
        <v>71</v>
      </c>
      <c r="AY523" s="235" t="s">
        <v>140</v>
      </c>
    </row>
    <row r="524" s="14" customFormat="1">
      <c r="A524" s="14"/>
      <c r="B524" s="236"/>
      <c r="C524" s="237"/>
      <c r="D524" s="218" t="s">
        <v>154</v>
      </c>
      <c r="E524" s="238" t="s">
        <v>19</v>
      </c>
      <c r="F524" s="239" t="s">
        <v>2156</v>
      </c>
      <c r="G524" s="237"/>
      <c r="H524" s="238" t="s">
        <v>19</v>
      </c>
      <c r="I524" s="240"/>
      <c r="J524" s="237"/>
      <c r="K524" s="237"/>
      <c r="L524" s="241"/>
      <c r="M524" s="242"/>
      <c r="N524" s="243"/>
      <c r="O524" s="243"/>
      <c r="P524" s="243"/>
      <c r="Q524" s="243"/>
      <c r="R524" s="243"/>
      <c r="S524" s="243"/>
      <c r="T524" s="24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5" t="s">
        <v>154</v>
      </c>
      <c r="AU524" s="245" t="s">
        <v>148</v>
      </c>
      <c r="AV524" s="14" t="s">
        <v>79</v>
      </c>
      <c r="AW524" s="14" t="s">
        <v>33</v>
      </c>
      <c r="AX524" s="14" t="s">
        <v>71</v>
      </c>
      <c r="AY524" s="245" t="s">
        <v>140</v>
      </c>
    </row>
    <row r="525" s="13" customFormat="1">
      <c r="A525" s="13"/>
      <c r="B525" s="225"/>
      <c r="C525" s="226"/>
      <c r="D525" s="218" t="s">
        <v>154</v>
      </c>
      <c r="E525" s="227" t="s">
        <v>19</v>
      </c>
      <c r="F525" s="228" t="s">
        <v>2157</v>
      </c>
      <c r="G525" s="226"/>
      <c r="H525" s="229">
        <v>12.24</v>
      </c>
      <c r="I525" s="230"/>
      <c r="J525" s="226"/>
      <c r="K525" s="226"/>
      <c r="L525" s="231"/>
      <c r="M525" s="232"/>
      <c r="N525" s="233"/>
      <c r="O525" s="233"/>
      <c r="P525" s="233"/>
      <c r="Q525" s="233"/>
      <c r="R525" s="233"/>
      <c r="S525" s="233"/>
      <c r="T525" s="23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5" t="s">
        <v>154</v>
      </c>
      <c r="AU525" s="235" t="s">
        <v>148</v>
      </c>
      <c r="AV525" s="13" t="s">
        <v>148</v>
      </c>
      <c r="AW525" s="13" t="s">
        <v>33</v>
      </c>
      <c r="AX525" s="13" t="s">
        <v>71</v>
      </c>
      <c r="AY525" s="235" t="s">
        <v>140</v>
      </c>
    </row>
    <row r="526" s="15" customFormat="1">
      <c r="A526" s="15"/>
      <c r="B526" s="246"/>
      <c r="C526" s="247"/>
      <c r="D526" s="218" t="s">
        <v>154</v>
      </c>
      <c r="E526" s="248" t="s">
        <v>19</v>
      </c>
      <c r="F526" s="249" t="s">
        <v>180</v>
      </c>
      <c r="G526" s="247"/>
      <c r="H526" s="250">
        <v>167.24000000000001</v>
      </c>
      <c r="I526" s="251"/>
      <c r="J526" s="247"/>
      <c r="K526" s="247"/>
      <c r="L526" s="252"/>
      <c r="M526" s="253"/>
      <c r="N526" s="254"/>
      <c r="O526" s="254"/>
      <c r="P526" s="254"/>
      <c r="Q526" s="254"/>
      <c r="R526" s="254"/>
      <c r="S526" s="254"/>
      <c r="T526" s="255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56" t="s">
        <v>154</v>
      </c>
      <c r="AU526" s="256" t="s">
        <v>148</v>
      </c>
      <c r="AV526" s="15" t="s">
        <v>147</v>
      </c>
      <c r="AW526" s="15" t="s">
        <v>33</v>
      </c>
      <c r="AX526" s="15" t="s">
        <v>79</v>
      </c>
      <c r="AY526" s="256" t="s">
        <v>140</v>
      </c>
    </row>
    <row r="527" s="2" customFormat="1" ht="24.15" customHeight="1">
      <c r="A527" s="39"/>
      <c r="B527" s="40"/>
      <c r="C527" s="205" t="s">
        <v>1128</v>
      </c>
      <c r="D527" s="205" t="s">
        <v>142</v>
      </c>
      <c r="E527" s="206" t="s">
        <v>2168</v>
      </c>
      <c r="F527" s="207" t="s">
        <v>2169</v>
      </c>
      <c r="G527" s="208" t="s">
        <v>713</v>
      </c>
      <c r="H527" s="270"/>
      <c r="I527" s="210"/>
      <c r="J527" s="211">
        <f>ROUND(I527*H527,2)</f>
        <v>0</v>
      </c>
      <c r="K527" s="207" t="s">
        <v>146</v>
      </c>
      <c r="L527" s="45"/>
      <c r="M527" s="212" t="s">
        <v>19</v>
      </c>
      <c r="N527" s="213" t="s">
        <v>43</v>
      </c>
      <c r="O527" s="85"/>
      <c r="P527" s="214">
        <f>O527*H527</f>
        <v>0</v>
      </c>
      <c r="Q527" s="214">
        <v>0</v>
      </c>
      <c r="R527" s="214">
        <f>Q527*H527</f>
        <v>0</v>
      </c>
      <c r="S527" s="214">
        <v>0</v>
      </c>
      <c r="T527" s="215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16" t="s">
        <v>276</v>
      </c>
      <c r="AT527" s="216" t="s">
        <v>142</v>
      </c>
      <c r="AU527" s="216" t="s">
        <v>148</v>
      </c>
      <c r="AY527" s="18" t="s">
        <v>140</v>
      </c>
      <c r="BE527" s="217">
        <f>IF(N527="základní",J527,0)</f>
        <v>0</v>
      </c>
      <c r="BF527" s="217">
        <f>IF(N527="snížená",J527,0)</f>
        <v>0</v>
      </c>
      <c r="BG527" s="217">
        <f>IF(N527="zákl. přenesená",J527,0)</f>
        <v>0</v>
      </c>
      <c r="BH527" s="217">
        <f>IF(N527="sníž. přenesená",J527,0)</f>
        <v>0</v>
      </c>
      <c r="BI527" s="217">
        <f>IF(N527="nulová",J527,0)</f>
        <v>0</v>
      </c>
      <c r="BJ527" s="18" t="s">
        <v>148</v>
      </c>
      <c r="BK527" s="217">
        <f>ROUND(I527*H527,2)</f>
        <v>0</v>
      </c>
      <c r="BL527" s="18" t="s">
        <v>276</v>
      </c>
      <c r="BM527" s="216" t="s">
        <v>2170</v>
      </c>
    </row>
    <row r="528" s="2" customFormat="1">
      <c r="A528" s="39"/>
      <c r="B528" s="40"/>
      <c r="C528" s="41"/>
      <c r="D528" s="218" t="s">
        <v>150</v>
      </c>
      <c r="E528" s="41"/>
      <c r="F528" s="219" t="s">
        <v>2171</v>
      </c>
      <c r="G528" s="41"/>
      <c r="H528" s="41"/>
      <c r="I528" s="220"/>
      <c r="J528" s="41"/>
      <c r="K528" s="41"/>
      <c r="L528" s="45"/>
      <c r="M528" s="221"/>
      <c r="N528" s="222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150</v>
      </c>
      <c r="AU528" s="18" t="s">
        <v>148</v>
      </c>
    </row>
    <row r="529" s="2" customFormat="1">
      <c r="A529" s="39"/>
      <c r="B529" s="40"/>
      <c r="C529" s="41"/>
      <c r="D529" s="223" t="s">
        <v>152</v>
      </c>
      <c r="E529" s="41"/>
      <c r="F529" s="224" t="s">
        <v>2172</v>
      </c>
      <c r="G529" s="41"/>
      <c r="H529" s="41"/>
      <c r="I529" s="220"/>
      <c r="J529" s="41"/>
      <c r="K529" s="41"/>
      <c r="L529" s="45"/>
      <c r="M529" s="221"/>
      <c r="N529" s="222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152</v>
      </c>
      <c r="AU529" s="18" t="s">
        <v>148</v>
      </c>
    </row>
    <row r="530" s="12" customFormat="1" ht="22.8" customHeight="1">
      <c r="A530" s="12"/>
      <c r="B530" s="189"/>
      <c r="C530" s="190"/>
      <c r="D530" s="191" t="s">
        <v>70</v>
      </c>
      <c r="E530" s="203" t="s">
        <v>2173</v>
      </c>
      <c r="F530" s="203" t="s">
        <v>2174</v>
      </c>
      <c r="G530" s="190"/>
      <c r="H530" s="190"/>
      <c r="I530" s="193"/>
      <c r="J530" s="204">
        <f>BK530</f>
        <v>0</v>
      </c>
      <c r="K530" s="190"/>
      <c r="L530" s="195"/>
      <c r="M530" s="196"/>
      <c r="N530" s="197"/>
      <c r="O530" s="197"/>
      <c r="P530" s="198">
        <f>SUM(P531:P549)</f>
        <v>0</v>
      </c>
      <c r="Q530" s="197"/>
      <c r="R530" s="198">
        <f>SUM(R531:R549)</f>
        <v>0.0080400000000000003</v>
      </c>
      <c r="S530" s="197"/>
      <c r="T530" s="199">
        <f>SUM(T531:T549)</f>
        <v>0.0040000000000000001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00" t="s">
        <v>148</v>
      </c>
      <c r="AT530" s="201" t="s">
        <v>70</v>
      </c>
      <c r="AU530" s="201" t="s">
        <v>79</v>
      </c>
      <c r="AY530" s="200" t="s">
        <v>140</v>
      </c>
      <c r="BK530" s="202">
        <f>SUM(BK531:BK549)</f>
        <v>0</v>
      </c>
    </row>
    <row r="531" s="2" customFormat="1" ht="16.5" customHeight="1">
      <c r="A531" s="39"/>
      <c r="B531" s="40"/>
      <c r="C531" s="205" t="s">
        <v>1132</v>
      </c>
      <c r="D531" s="205" t="s">
        <v>142</v>
      </c>
      <c r="E531" s="206" t="s">
        <v>2175</v>
      </c>
      <c r="F531" s="207" t="s">
        <v>2176</v>
      </c>
      <c r="G531" s="208" t="s">
        <v>390</v>
      </c>
      <c r="H531" s="209">
        <v>4</v>
      </c>
      <c r="I531" s="210"/>
      <c r="J531" s="211">
        <f>ROUND(I531*H531,2)</f>
        <v>0</v>
      </c>
      <c r="K531" s="207" t="s">
        <v>146</v>
      </c>
      <c r="L531" s="45"/>
      <c r="M531" s="212" t="s">
        <v>19</v>
      </c>
      <c r="N531" s="213" t="s">
        <v>43</v>
      </c>
      <c r="O531" s="85"/>
      <c r="P531" s="214">
        <f>O531*H531</f>
        <v>0</v>
      </c>
      <c r="Q531" s="214">
        <v>0</v>
      </c>
      <c r="R531" s="214">
        <f>Q531*H531</f>
        <v>0</v>
      </c>
      <c r="S531" s="214">
        <v>0</v>
      </c>
      <c r="T531" s="215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16" t="s">
        <v>276</v>
      </c>
      <c r="AT531" s="216" t="s">
        <v>142</v>
      </c>
      <c r="AU531" s="216" t="s">
        <v>148</v>
      </c>
      <c r="AY531" s="18" t="s">
        <v>140</v>
      </c>
      <c r="BE531" s="217">
        <f>IF(N531="základní",J531,0)</f>
        <v>0</v>
      </c>
      <c r="BF531" s="217">
        <f>IF(N531="snížená",J531,0)</f>
        <v>0</v>
      </c>
      <c r="BG531" s="217">
        <f>IF(N531="zákl. přenesená",J531,0)</f>
        <v>0</v>
      </c>
      <c r="BH531" s="217">
        <f>IF(N531="sníž. přenesená",J531,0)</f>
        <v>0</v>
      </c>
      <c r="BI531" s="217">
        <f>IF(N531="nulová",J531,0)</f>
        <v>0</v>
      </c>
      <c r="BJ531" s="18" t="s">
        <v>148</v>
      </c>
      <c r="BK531" s="217">
        <f>ROUND(I531*H531,2)</f>
        <v>0</v>
      </c>
      <c r="BL531" s="18" t="s">
        <v>276</v>
      </c>
      <c r="BM531" s="216" t="s">
        <v>2177</v>
      </c>
    </row>
    <row r="532" s="2" customFormat="1">
      <c r="A532" s="39"/>
      <c r="B532" s="40"/>
      <c r="C532" s="41"/>
      <c r="D532" s="218" t="s">
        <v>150</v>
      </c>
      <c r="E532" s="41"/>
      <c r="F532" s="219" t="s">
        <v>2178</v>
      </c>
      <c r="G532" s="41"/>
      <c r="H532" s="41"/>
      <c r="I532" s="220"/>
      <c r="J532" s="41"/>
      <c r="K532" s="41"/>
      <c r="L532" s="45"/>
      <c r="M532" s="221"/>
      <c r="N532" s="222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150</v>
      </c>
      <c r="AU532" s="18" t="s">
        <v>148</v>
      </c>
    </row>
    <row r="533" s="2" customFormat="1">
      <c r="A533" s="39"/>
      <c r="B533" s="40"/>
      <c r="C533" s="41"/>
      <c r="D533" s="223" t="s">
        <v>152</v>
      </c>
      <c r="E533" s="41"/>
      <c r="F533" s="224" t="s">
        <v>2179</v>
      </c>
      <c r="G533" s="41"/>
      <c r="H533" s="41"/>
      <c r="I533" s="220"/>
      <c r="J533" s="41"/>
      <c r="K533" s="41"/>
      <c r="L533" s="45"/>
      <c r="M533" s="221"/>
      <c r="N533" s="222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152</v>
      </c>
      <c r="AU533" s="18" t="s">
        <v>148</v>
      </c>
    </row>
    <row r="534" s="2" customFormat="1" ht="21.75" customHeight="1">
      <c r="A534" s="39"/>
      <c r="B534" s="40"/>
      <c r="C534" s="260" t="s">
        <v>580</v>
      </c>
      <c r="D534" s="260" t="s">
        <v>527</v>
      </c>
      <c r="E534" s="261" t="s">
        <v>2180</v>
      </c>
      <c r="F534" s="262" t="s">
        <v>2181</v>
      </c>
      <c r="G534" s="263" t="s">
        <v>390</v>
      </c>
      <c r="H534" s="264">
        <v>4</v>
      </c>
      <c r="I534" s="265"/>
      <c r="J534" s="266">
        <f>ROUND(I534*H534,2)</f>
        <v>0</v>
      </c>
      <c r="K534" s="262" t="s">
        <v>146</v>
      </c>
      <c r="L534" s="267"/>
      <c r="M534" s="268" t="s">
        <v>19</v>
      </c>
      <c r="N534" s="269" t="s">
        <v>43</v>
      </c>
      <c r="O534" s="85"/>
      <c r="P534" s="214">
        <f>O534*H534</f>
        <v>0</v>
      </c>
      <c r="Q534" s="214">
        <v>0.00029999999999999997</v>
      </c>
      <c r="R534" s="214">
        <f>Q534*H534</f>
        <v>0.0011999999999999999</v>
      </c>
      <c r="S534" s="214">
        <v>0</v>
      </c>
      <c r="T534" s="215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16" t="s">
        <v>394</v>
      </c>
      <c r="AT534" s="216" t="s">
        <v>527</v>
      </c>
      <c r="AU534" s="216" t="s">
        <v>148</v>
      </c>
      <c r="AY534" s="18" t="s">
        <v>140</v>
      </c>
      <c r="BE534" s="217">
        <f>IF(N534="základní",J534,0)</f>
        <v>0</v>
      </c>
      <c r="BF534" s="217">
        <f>IF(N534="snížená",J534,0)</f>
        <v>0</v>
      </c>
      <c r="BG534" s="217">
        <f>IF(N534="zákl. přenesená",J534,0)</f>
        <v>0</v>
      </c>
      <c r="BH534" s="217">
        <f>IF(N534="sníž. přenesená",J534,0)</f>
        <v>0</v>
      </c>
      <c r="BI534" s="217">
        <f>IF(N534="nulová",J534,0)</f>
        <v>0</v>
      </c>
      <c r="BJ534" s="18" t="s">
        <v>148</v>
      </c>
      <c r="BK534" s="217">
        <f>ROUND(I534*H534,2)</f>
        <v>0</v>
      </c>
      <c r="BL534" s="18" t="s">
        <v>276</v>
      </c>
      <c r="BM534" s="216" t="s">
        <v>2182</v>
      </c>
    </row>
    <row r="535" s="2" customFormat="1">
      <c r="A535" s="39"/>
      <c r="B535" s="40"/>
      <c r="C535" s="41"/>
      <c r="D535" s="218" t="s">
        <v>150</v>
      </c>
      <c r="E535" s="41"/>
      <c r="F535" s="219" t="s">
        <v>2181</v>
      </c>
      <c r="G535" s="41"/>
      <c r="H535" s="41"/>
      <c r="I535" s="220"/>
      <c r="J535" s="41"/>
      <c r="K535" s="41"/>
      <c r="L535" s="45"/>
      <c r="M535" s="221"/>
      <c r="N535" s="222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150</v>
      </c>
      <c r="AU535" s="18" t="s">
        <v>148</v>
      </c>
    </row>
    <row r="536" s="2" customFormat="1">
      <c r="A536" s="39"/>
      <c r="B536" s="40"/>
      <c r="C536" s="41"/>
      <c r="D536" s="223" t="s">
        <v>152</v>
      </c>
      <c r="E536" s="41"/>
      <c r="F536" s="224" t="s">
        <v>2183</v>
      </c>
      <c r="G536" s="41"/>
      <c r="H536" s="41"/>
      <c r="I536" s="220"/>
      <c r="J536" s="41"/>
      <c r="K536" s="41"/>
      <c r="L536" s="45"/>
      <c r="M536" s="221"/>
      <c r="N536" s="222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152</v>
      </c>
      <c r="AU536" s="18" t="s">
        <v>148</v>
      </c>
    </row>
    <row r="537" s="2" customFormat="1" ht="33" customHeight="1">
      <c r="A537" s="39"/>
      <c r="B537" s="40"/>
      <c r="C537" s="205" t="s">
        <v>1141</v>
      </c>
      <c r="D537" s="205" t="s">
        <v>142</v>
      </c>
      <c r="E537" s="206" t="s">
        <v>2184</v>
      </c>
      <c r="F537" s="207" t="s">
        <v>2185</v>
      </c>
      <c r="G537" s="208" t="s">
        <v>390</v>
      </c>
      <c r="H537" s="209">
        <v>4</v>
      </c>
      <c r="I537" s="210"/>
      <c r="J537" s="211">
        <f>ROUND(I537*H537,2)</f>
        <v>0</v>
      </c>
      <c r="K537" s="207" t="s">
        <v>146</v>
      </c>
      <c r="L537" s="45"/>
      <c r="M537" s="212" t="s">
        <v>19</v>
      </c>
      <c r="N537" s="213" t="s">
        <v>43</v>
      </c>
      <c r="O537" s="85"/>
      <c r="P537" s="214">
        <f>O537*H537</f>
        <v>0</v>
      </c>
      <c r="Q537" s="214">
        <v>0</v>
      </c>
      <c r="R537" s="214">
        <f>Q537*H537</f>
        <v>0</v>
      </c>
      <c r="S537" s="214">
        <v>0.001</v>
      </c>
      <c r="T537" s="215">
        <f>S537*H537</f>
        <v>0.0040000000000000001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16" t="s">
        <v>276</v>
      </c>
      <c r="AT537" s="216" t="s">
        <v>142</v>
      </c>
      <c r="AU537" s="216" t="s">
        <v>148</v>
      </c>
      <c r="AY537" s="18" t="s">
        <v>140</v>
      </c>
      <c r="BE537" s="217">
        <f>IF(N537="základní",J537,0)</f>
        <v>0</v>
      </c>
      <c r="BF537" s="217">
        <f>IF(N537="snížená",J537,0)</f>
        <v>0</v>
      </c>
      <c r="BG537" s="217">
        <f>IF(N537="zákl. přenesená",J537,0)</f>
        <v>0</v>
      </c>
      <c r="BH537" s="217">
        <f>IF(N537="sníž. přenesená",J537,0)</f>
        <v>0</v>
      </c>
      <c r="BI537" s="217">
        <f>IF(N537="nulová",J537,0)</f>
        <v>0</v>
      </c>
      <c r="BJ537" s="18" t="s">
        <v>148</v>
      </c>
      <c r="BK537" s="217">
        <f>ROUND(I537*H537,2)</f>
        <v>0</v>
      </c>
      <c r="BL537" s="18" t="s">
        <v>276</v>
      </c>
      <c r="BM537" s="216" t="s">
        <v>2186</v>
      </c>
    </row>
    <row r="538" s="2" customFormat="1">
      <c r="A538" s="39"/>
      <c r="B538" s="40"/>
      <c r="C538" s="41"/>
      <c r="D538" s="218" t="s">
        <v>150</v>
      </c>
      <c r="E538" s="41"/>
      <c r="F538" s="219" t="s">
        <v>2187</v>
      </c>
      <c r="G538" s="41"/>
      <c r="H538" s="41"/>
      <c r="I538" s="220"/>
      <c r="J538" s="41"/>
      <c r="K538" s="41"/>
      <c r="L538" s="45"/>
      <c r="M538" s="221"/>
      <c r="N538" s="222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150</v>
      </c>
      <c r="AU538" s="18" t="s">
        <v>148</v>
      </c>
    </row>
    <row r="539" s="2" customFormat="1">
      <c r="A539" s="39"/>
      <c r="B539" s="40"/>
      <c r="C539" s="41"/>
      <c r="D539" s="223" t="s">
        <v>152</v>
      </c>
      <c r="E539" s="41"/>
      <c r="F539" s="224" t="s">
        <v>2188</v>
      </c>
      <c r="G539" s="41"/>
      <c r="H539" s="41"/>
      <c r="I539" s="220"/>
      <c r="J539" s="41"/>
      <c r="K539" s="41"/>
      <c r="L539" s="45"/>
      <c r="M539" s="221"/>
      <c r="N539" s="222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152</v>
      </c>
      <c r="AU539" s="18" t="s">
        <v>148</v>
      </c>
    </row>
    <row r="540" s="2" customFormat="1" ht="24.15" customHeight="1">
      <c r="A540" s="39"/>
      <c r="B540" s="40"/>
      <c r="C540" s="205" t="s">
        <v>1147</v>
      </c>
      <c r="D540" s="205" t="s">
        <v>142</v>
      </c>
      <c r="E540" s="206" t="s">
        <v>2189</v>
      </c>
      <c r="F540" s="207" t="s">
        <v>2190</v>
      </c>
      <c r="G540" s="208" t="s">
        <v>200</v>
      </c>
      <c r="H540" s="209">
        <v>2.3999999999999999</v>
      </c>
      <c r="I540" s="210"/>
      <c r="J540" s="211">
        <f>ROUND(I540*H540,2)</f>
        <v>0</v>
      </c>
      <c r="K540" s="207" t="s">
        <v>146</v>
      </c>
      <c r="L540" s="45"/>
      <c r="M540" s="212" t="s">
        <v>19</v>
      </c>
      <c r="N540" s="213" t="s">
        <v>43</v>
      </c>
      <c r="O540" s="85"/>
      <c r="P540" s="214">
        <f>O540*H540</f>
        <v>0</v>
      </c>
      <c r="Q540" s="214">
        <v>0</v>
      </c>
      <c r="R540" s="214">
        <f>Q540*H540</f>
        <v>0</v>
      </c>
      <c r="S540" s="214">
        <v>0</v>
      </c>
      <c r="T540" s="215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16" t="s">
        <v>276</v>
      </c>
      <c r="AT540" s="216" t="s">
        <v>142</v>
      </c>
      <c r="AU540" s="216" t="s">
        <v>148</v>
      </c>
      <c r="AY540" s="18" t="s">
        <v>140</v>
      </c>
      <c r="BE540" s="217">
        <f>IF(N540="základní",J540,0)</f>
        <v>0</v>
      </c>
      <c r="BF540" s="217">
        <f>IF(N540="snížená",J540,0)</f>
        <v>0</v>
      </c>
      <c r="BG540" s="217">
        <f>IF(N540="zákl. přenesená",J540,0)</f>
        <v>0</v>
      </c>
      <c r="BH540" s="217">
        <f>IF(N540="sníž. přenesená",J540,0)</f>
        <v>0</v>
      </c>
      <c r="BI540" s="217">
        <f>IF(N540="nulová",J540,0)</f>
        <v>0</v>
      </c>
      <c r="BJ540" s="18" t="s">
        <v>148</v>
      </c>
      <c r="BK540" s="217">
        <f>ROUND(I540*H540,2)</f>
        <v>0</v>
      </c>
      <c r="BL540" s="18" t="s">
        <v>276</v>
      </c>
      <c r="BM540" s="216" t="s">
        <v>2191</v>
      </c>
    </row>
    <row r="541" s="2" customFormat="1">
      <c r="A541" s="39"/>
      <c r="B541" s="40"/>
      <c r="C541" s="41"/>
      <c r="D541" s="218" t="s">
        <v>150</v>
      </c>
      <c r="E541" s="41"/>
      <c r="F541" s="219" t="s">
        <v>2192</v>
      </c>
      <c r="G541" s="41"/>
      <c r="H541" s="41"/>
      <c r="I541" s="220"/>
      <c r="J541" s="41"/>
      <c r="K541" s="41"/>
      <c r="L541" s="45"/>
      <c r="M541" s="221"/>
      <c r="N541" s="222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150</v>
      </c>
      <c r="AU541" s="18" t="s">
        <v>148</v>
      </c>
    </row>
    <row r="542" s="2" customFormat="1">
      <c r="A542" s="39"/>
      <c r="B542" s="40"/>
      <c r="C542" s="41"/>
      <c r="D542" s="223" t="s">
        <v>152</v>
      </c>
      <c r="E542" s="41"/>
      <c r="F542" s="224" t="s">
        <v>2193</v>
      </c>
      <c r="G542" s="41"/>
      <c r="H542" s="41"/>
      <c r="I542" s="220"/>
      <c r="J542" s="41"/>
      <c r="K542" s="41"/>
      <c r="L542" s="45"/>
      <c r="M542" s="221"/>
      <c r="N542" s="222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152</v>
      </c>
      <c r="AU542" s="18" t="s">
        <v>148</v>
      </c>
    </row>
    <row r="543" s="13" customFormat="1">
      <c r="A543" s="13"/>
      <c r="B543" s="225"/>
      <c r="C543" s="226"/>
      <c r="D543" s="218" t="s">
        <v>154</v>
      </c>
      <c r="E543" s="227" t="s">
        <v>19</v>
      </c>
      <c r="F543" s="228" t="s">
        <v>2194</v>
      </c>
      <c r="G543" s="226"/>
      <c r="H543" s="229">
        <v>2.3999999999999999</v>
      </c>
      <c r="I543" s="230"/>
      <c r="J543" s="226"/>
      <c r="K543" s="226"/>
      <c r="L543" s="231"/>
      <c r="M543" s="232"/>
      <c r="N543" s="233"/>
      <c r="O543" s="233"/>
      <c r="P543" s="233"/>
      <c r="Q543" s="233"/>
      <c r="R543" s="233"/>
      <c r="S543" s="233"/>
      <c r="T543" s="23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5" t="s">
        <v>154</v>
      </c>
      <c r="AU543" s="235" t="s">
        <v>148</v>
      </c>
      <c r="AV543" s="13" t="s">
        <v>148</v>
      </c>
      <c r="AW543" s="13" t="s">
        <v>33</v>
      </c>
      <c r="AX543" s="13" t="s">
        <v>79</v>
      </c>
      <c r="AY543" s="235" t="s">
        <v>140</v>
      </c>
    </row>
    <row r="544" s="2" customFormat="1" ht="16.5" customHeight="1">
      <c r="A544" s="39"/>
      <c r="B544" s="40"/>
      <c r="C544" s="260" t="s">
        <v>1152</v>
      </c>
      <c r="D544" s="260" t="s">
        <v>527</v>
      </c>
      <c r="E544" s="261" t="s">
        <v>2195</v>
      </c>
      <c r="F544" s="262" t="s">
        <v>2196</v>
      </c>
      <c r="G544" s="263" t="s">
        <v>200</v>
      </c>
      <c r="H544" s="264">
        <v>2.3999999999999999</v>
      </c>
      <c r="I544" s="265"/>
      <c r="J544" s="266">
        <f>ROUND(I544*H544,2)</f>
        <v>0</v>
      </c>
      <c r="K544" s="262" t="s">
        <v>146</v>
      </c>
      <c r="L544" s="267"/>
      <c r="M544" s="268" t="s">
        <v>19</v>
      </c>
      <c r="N544" s="269" t="s">
        <v>43</v>
      </c>
      <c r="O544" s="85"/>
      <c r="P544" s="214">
        <f>O544*H544</f>
        <v>0</v>
      </c>
      <c r="Q544" s="214">
        <v>0.0028500000000000001</v>
      </c>
      <c r="R544" s="214">
        <f>Q544*H544</f>
        <v>0.0068399999999999997</v>
      </c>
      <c r="S544" s="214">
        <v>0</v>
      </c>
      <c r="T544" s="215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16" t="s">
        <v>394</v>
      </c>
      <c r="AT544" s="216" t="s">
        <v>527</v>
      </c>
      <c r="AU544" s="216" t="s">
        <v>148</v>
      </c>
      <c r="AY544" s="18" t="s">
        <v>140</v>
      </c>
      <c r="BE544" s="217">
        <f>IF(N544="základní",J544,0)</f>
        <v>0</v>
      </c>
      <c r="BF544" s="217">
        <f>IF(N544="snížená",J544,0)</f>
        <v>0</v>
      </c>
      <c r="BG544" s="217">
        <f>IF(N544="zákl. přenesená",J544,0)</f>
        <v>0</v>
      </c>
      <c r="BH544" s="217">
        <f>IF(N544="sníž. přenesená",J544,0)</f>
        <v>0</v>
      </c>
      <c r="BI544" s="217">
        <f>IF(N544="nulová",J544,0)</f>
        <v>0</v>
      </c>
      <c r="BJ544" s="18" t="s">
        <v>148</v>
      </c>
      <c r="BK544" s="217">
        <f>ROUND(I544*H544,2)</f>
        <v>0</v>
      </c>
      <c r="BL544" s="18" t="s">
        <v>276</v>
      </c>
      <c r="BM544" s="216" t="s">
        <v>2197</v>
      </c>
    </row>
    <row r="545" s="2" customFormat="1">
      <c r="A545" s="39"/>
      <c r="B545" s="40"/>
      <c r="C545" s="41"/>
      <c r="D545" s="218" t="s">
        <v>150</v>
      </c>
      <c r="E545" s="41"/>
      <c r="F545" s="219" t="s">
        <v>2196</v>
      </c>
      <c r="G545" s="41"/>
      <c r="H545" s="41"/>
      <c r="I545" s="220"/>
      <c r="J545" s="41"/>
      <c r="K545" s="41"/>
      <c r="L545" s="45"/>
      <c r="M545" s="221"/>
      <c r="N545" s="222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150</v>
      </c>
      <c r="AU545" s="18" t="s">
        <v>148</v>
      </c>
    </row>
    <row r="546" s="2" customFormat="1">
      <c r="A546" s="39"/>
      <c r="B546" s="40"/>
      <c r="C546" s="41"/>
      <c r="D546" s="223" t="s">
        <v>152</v>
      </c>
      <c r="E546" s="41"/>
      <c r="F546" s="224" t="s">
        <v>2198</v>
      </c>
      <c r="G546" s="41"/>
      <c r="H546" s="41"/>
      <c r="I546" s="220"/>
      <c r="J546" s="41"/>
      <c r="K546" s="41"/>
      <c r="L546" s="45"/>
      <c r="M546" s="221"/>
      <c r="N546" s="222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152</v>
      </c>
      <c r="AU546" s="18" t="s">
        <v>148</v>
      </c>
    </row>
    <row r="547" s="2" customFormat="1" ht="24.15" customHeight="1">
      <c r="A547" s="39"/>
      <c r="B547" s="40"/>
      <c r="C547" s="205" t="s">
        <v>1616</v>
      </c>
      <c r="D547" s="205" t="s">
        <v>142</v>
      </c>
      <c r="E547" s="206" t="s">
        <v>2199</v>
      </c>
      <c r="F547" s="207" t="s">
        <v>2200</v>
      </c>
      <c r="G547" s="208" t="s">
        <v>295</v>
      </c>
      <c r="H547" s="209">
        <v>0.0080000000000000002</v>
      </c>
      <c r="I547" s="210"/>
      <c r="J547" s="211">
        <f>ROUND(I547*H547,2)</f>
        <v>0</v>
      </c>
      <c r="K547" s="207" t="s">
        <v>146</v>
      </c>
      <c r="L547" s="45"/>
      <c r="M547" s="212" t="s">
        <v>19</v>
      </c>
      <c r="N547" s="213" t="s">
        <v>43</v>
      </c>
      <c r="O547" s="85"/>
      <c r="P547" s="214">
        <f>O547*H547</f>
        <v>0</v>
      </c>
      <c r="Q547" s="214">
        <v>0</v>
      </c>
      <c r="R547" s="214">
        <f>Q547*H547</f>
        <v>0</v>
      </c>
      <c r="S547" s="214">
        <v>0</v>
      </c>
      <c r="T547" s="215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16" t="s">
        <v>276</v>
      </c>
      <c r="AT547" s="216" t="s">
        <v>142</v>
      </c>
      <c r="AU547" s="216" t="s">
        <v>148</v>
      </c>
      <c r="AY547" s="18" t="s">
        <v>140</v>
      </c>
      <c r="BE547" s="217">
        <f>IF(N547="základní",J547,0)</f>
        <v>0</v>
      </c>
      <c r="BF547" s="217">
        <f>IF(N547="snížená",J547,0)</f>
        <v>0</v>
      </c>
      <c r="BG547" s="217">
        <f>IF(N547="zákl. přenesená",J547,0)</f>
        <v>0</v>
      </c>
      <c r="BH547" s="217">
        <f>IF(N547="sníž. přenesená",J547,0)</f>
        <v>0</v>
      </c>
      <c r="BI547" s="217">
        <f>IF(N547="nulová",J547,0)</f>
        <v>0</v>
      </c>
      <c r="BJ547" s="18" t="s">
        <v>148</v>
      </c>
      <c r="BK547" s="217">
        <f>ROUND(I547*H547,2)</f>
        <v>0</v>
      </c>
      <c r="BL547" s="18" t="s">
        <v>276</v>
      </c>
      <c r="BM547" s="216" t="s">
        <v>2201</v>
      </c>
    </row>
    <row r="548" s="2" customFormat="1">
      <c r="A548" s="39"/>
      <c r="B548" s="40"/>
      <c r="C548" s="41"/>
      <c r="D548" s="218" t="s">
        <v>150</v>
      </c>
      <c r="E548" s="41"/>
      <c r="F548" s="219" t="s">
        <v>2202</v>
      </c>
      <c r="G548" s="41"/>
      <c r="H548" s="41"/>
      <c r="I548" s="220"/>
      <c r="J548" s="41"/>
      <c r="K548" s="41"/>
      <c r="L548" s="45"/>
      <c r="M548" s="221"/>
      <c r="N548" s="222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150</v>
      </c>
      <c r="AU548" s="18" t="s">
        <v>148</v>
      </c>
    </row>
    <row r="549" s="2" customFormat="1">
      <c r="A549" s="39"/>
      <c r="B549" s="40"/>
      <c r="C549" s="41"/>
      <c r="D549" s="223" t="s">
        <v>152</v>
      </c>
      <c r="E549" s="41"/>
      <c r="F549" s="224" t="s">
        <v>2203</v>
      </c>
      <c r="G549" s="41"/>
      <c r="H549" s="41"/>
      <c r="I549" s="220"/>
      <c r="J549" s="41"/>
      <c r="K549" s="41"/>
      <c r="L549" s="45"/>
      <c r="M549" s="221"/>
      <c r="N549" s="222"/>
      <c r="O549" s="85"/>
      <c r="P549" s="85"/>
      <c r="Q549" s="85"/>
      <c r="R549" s="85"/>
      <c r="S549" s="85"/>
      <c r="T549" s="86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152</v>
      </c>
      <c r="AU549" s="18" t="s">
        <v>148</v>
      </c>
    </row>
    <row r="550" s="12" customFormat="1" ht="22.8" customHeight="1">
      <c r="A550" s="12"/>
      <c r="B550" s="189"/>
      <c r="C550" s="190"/>
      <c r="D550" s="191" t="s">
        <v>70</v>
      </c>
      <c r="E550" s="203" t="s">
        <v>351</v>
      </c>
      <c r="F550" s="203" t="s">
        <v>352</v>
      </c>
      <c r="G550" s="190"/>
      <c r="H550" s="190"/>
      <c r="I550" s="193"/>
      <c r="J550" s="204">
        <f>BK550</f>
        <v>0</v>
      </c>
      <c r="K550" s="190"/>
      <c r="L550" s="195"/>
      <c r="M550" s="196"/>
      <c r="N550" s="197"/>
      <c r="O550" s="197"/>
      <c r="P550" s="198">
        <f>SUM(P551:P571)</f>
        <v>0</v>
      </c>
      <c r="Q550" s="197"/>
      <c r="R550" s="198">
        <f>SUM(R551:R571)</f>
        <v>0.137656</v>
      </c>
      <c r="S550" s="197"/>
      <c r="T550" s="199">
        <f>SUM(T551:T571)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00" t="s">
        <v>148</v>
      </c>
      <c r="AT550" s="201" t="s">
        <v>70</v>
      </c>
      <c r="AU550" s="201" t="s">
        <v>79</v>
      </c>
      <c r="AY550" s="200" t="s">
        <v>140</v>
      </c>
      <c r="BK550" s="202">
        <f>SUM(BK551:BK571)</f>
        <v>0</v>
      </c>
    </row>
    <row r="551" s="2" customFormat="1" ht="33" customHeight="1">
      <c r="A551" s="39"/>
      <c r="B551" s="40"/>
      <c r="C551" s="205" t="s">
        <v>1622</v>
      </c>
      <c r="D551" s="205" t="s">
        <v>142</v>
      </c>
      <c r="E551" s="206" t="s">
        <v>2204</v>
      </c>
      <c r="F551" s="207" t="s">
        <v>2205</v>
      </c>
      <c r="G551" s="208" t="s">
        <v>145</v>
      </c>
      <c r="H551" s="209">
        <v>2.3999999999999999</v>
      </c>
      <c r="I551" s="210"/>
      <c r="J551" s="211">
        <f>ROUND(I551*H551,2)</f>
        <v>0</v>
      </c>
      <c r="K551" s="207" t="s">
        <v>146</v>
      </c>
      <c r="L551" s="45"/>
      <c r="M551" s="212" t="s">
        <v>19</v>
      </c>
      <c r="N551" s="213" t="s">
        <v>43</v>
      </c>
      <c r="O551" s="85"/>
      <c r="P551" s="214">
        <f>O551*H551</f>
        <v>0</v>
      </c>
      <c r="Q551" s="214">
        <v>0.0066100000000000004</v>
      </c>
      <c r="R551" s="214">
        <f>Q551*H551</f>
        <v>0.015864</v>
      </c>
      <c r="S551" s="214">
        <v>0</v>
      </c>
      <c r="T551" s="215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16" t="s">
        <v>276</v>
      </c>
      <c r="AT551" s="216" t="s">
        <v>142</v>
      </c>
      <c r="AU551" s="216" t="s">
        <v>148</v>
      </c>
      <c r="AY551" s="18" t="s">
        <v>140</v>
      </c>
      <c r="BE551" s="217">
        <f>IF(N551="základní",J551,0)</f>
        <v>0</v>
      </c>
      <c r="BF551" s="217">
        <f>IF(N551="snížená",J551,0)</f>
        <v>0</v>
      </c>
      <c r="BG551" s="217">
        <f>IF(N551="zákl. přenesená",J551,0)</f>
        <v>0</v>
      </c>
      <c r="BH551" s="217">
        <f>IF(N551="sníž. přenesená",J551,0)</f>
        <v>0</v>
      </c>
      <c r="BI551" s="217">
        <f>IF(N551="nulová",J551,0)</f>
        <v>0</v>
      </c>
      <c r="BJ551" s="18" t="s">
        <v>148</v>
      </c>
      <c r="BK551" s="217">
        <f>ROUND(I551*H551,2)</f>
        <v>0</v>
      </c>
      <c r="BL551" s="18" t="s">
        <v>276</v>
      </c>
      <c r="BM551" s="216" t="s">
        <v>2206</v>
      </c>
    </row>
    <row r="552" s="2" customFormat="1">
      <c r="A552" s="39"/>
      <c r="B552" s="40"/>
      <c r="C552" s="41"/>
      <c r="D552" s="218" t="s">
        <v>150</v>
      </c>
      <c r="E552" s="41"/>
      <c r="F552" s="219" t="s">
        <v>2207</v>
      </c>
      <c r="G552" s="41"/>
      <c r="H552" s="41"/>
      <c r="I552" s="220"/>
      <c r="J552" s="41"/>
      <c r="K552" s="41"/>
      <c r="L552" s="45"/>
      <c r="M552" s="221"/>
      <c r="N552" s="222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150</v>
      </c>
      <c r="AU552" s="18" t="s">
        <v>148</v>
      </c>
    </row>
    <row r="553" s="2" customFormat="1">
      <c r="A553" s="39"/>
      <c r="B553" s="40"/>
      <c r="C553" s="41"/>
      <c r="D553" s="223" t="s">
        <v>152</v>
      </c>
      <c r="E553" s="41"/>
      <c r="F553" s="224" t="s">
        <v>2208</v>
      </c>
      <c r="G553" s="41"/>
      <c r="H553" s="41"/>
      <c r="I553" s="220"/>
      <c r="J553" s="41"/>
      <c r="K553" s="41"/>
      <c r="L553" s="45"/>
      <c r="M553" s="221"/>
      <c r="N553" s="222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152</v>
      </c>
      <c r="AU553" s="18" t="s">
        <v>148</v>
      </c>
    </row>
    <row r="554" s="14" customFormat="1">
      <c r="A554" s="14"/>
      <c r="B554" s="236"/>
      <c r="C554" s="237"/>
      <c r="D554" s="218" t="s">
        <v>154</v>
      </c>
      <c r="E554" s="238" t="s">
        <v>19</v>
      </c>
      <c r="F554" s="239" t="s">
        <v>2209</v>
      </c>
      <c r="G554" s="237"/>
      <c r="H554" s="238" t="s">
        <v>19</v>
      </c>
      <c r="I554" s="240"/>
      <c r="J554" s="237"/>
      <c r="K554" s="237"/>
      <c r="L554" s="241"/>
      <c r="M554" s="242"/>
      <c r="N554" s="243"/>
      <c r="O554" s="243"/>
      <c r="P554" s="243"/>
      <c r="Q554" s="243"/>
      <c r="R554" s="243"/>
      <c r="S554" s="243"/>
      <c r="T554" s="24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5" t="s">
        <v>154</v>
      </c>
      <c r="AU554" s="245" t="s">
        <v>148</v>
      </c>
      <c r="AV554" s="14" t="s">
        <v>79</v>
      </c>
      <c r="AW554" s="14" t="s">
        <v>33</v>
      </c>
      <c r="AX554" s="14" t="s">
        <v>71</v>
      </c>
      <c r="AY554" s="245" t="s">
        <v>140</v>
      </c>
    </row>
    <row r="555" s="13" customFormat="1">
      <c r="A555" s="13"/>
      <c r="B555" s="225"/>
      <c r="C555" s="226"/>
      <c r="D555" s="218" t="s">
        <v>154</v>
      </c>
      <c r="E555" s="227" t="s">
        <v>19</v>
      </c>
      <c r="F555" s="228" t="s">
        <v>2210</v>
      </c>
      <c r="G555" s="226"/>
      <c r="H555" s="229">
        <v>2.3999999999999999</v>
      </c>
      <c r="I555" s="230"/>
      <c r="J555" s="226"/>
      <c r="K555" s="226"/>
      <c r="L555" s="231"/>
      <c r="M555" s="232"/>
      <c r="N555" s="233"/>
      <c r="O555" s="233"/>
      <c r="P555" s="233"/>
      <c r="Q555" s="233"/>
      <c r="R555" s="233"/>
      <c r="S555" s="233"/>
      <c r="T555" s="23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5" t="s">
        <v>154</v>
      </c>
      <c r="AU555" s="235" t="s">
        <v>148</v>
      </c>
      <c r="AV555" s="13" t="s">
        <v>148</v>
      </c>
      <c r="AW555" s="13" t="s">
        <v>33</v>
      </c>
      <c r="AX555" s="13" t="s">
        <v>79</v>
      </c>
      <c r="AY555" s="235" t="s">
        <v>140</v>
      </c>
    </row>
    <row r="556" s="2" customFormat="1" ht="24.15" customHeight="1">
      <c r="A556" s="39"/>
      <c r="B556" s="40"/>
      <c r="C556" s="205" t="s">
        <v>1628</v>
      </c>
      <c r="D556" s="205" t="s">
        <v>142</v>
      </c>
      <c r="E556" s="206" t="s">
        <v>2211</v>
      </c>
      <c r="F556" s="207" t="s">
        <v>2212</v>
      </c>
      <c r="G556" s="208" t="s">
        <v>200</v>
      </c>
      <c r="H556" s="209">
        <v>34.600000000000001</v>
      </c>
      <c r="I556" s="210"/>
      <c r="J556" s="211">
        <f>ROUND(I556*H556,2)</f>
        <v>0</v>
      </c>
      <c r="K556" s="207" t="s">
        <v>146</v>
      </c>
      <c r="L556" s="45"/>
      <c r="M556" s="212" t="s">
        <v>19</v>
      </c>
      <c r="N556" s="213" t="s">
        <v>43</v>
      </c>
      <c r="O556" s="85"/>
      <c r="P556" s="214">
        <f>O556*H556</f>
        <v>0</v>
      </c>
      <c r="Q556" s="214">
        <v>0.0035200000000000001</v>
      </c>
      <c r="R556" s="214">
        <f>Q556*H556</f>
        <v>0.12179200000000001</v>
      </c>
      <c r="S556" s="214">
        <v>0</v>
      </c>
      <c r="T556" s="215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16" t="s">
        <v>276</v>
      </c>
      <c r="AT556" s="216" t="s">
        <v>142</v>
      </c>
      <c r="AU556" s="216" t="s">
        <v>148</v>
      </c>
      <c r="AY556" s="18" t="s">
        <v>140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8" t="s">
        <v>148</v>
      </c>
      <c r="BK556" s="217">
        <f>ROUND(I556*H556,2)</f>
        <v>0</v>
      </c>
      <c r="BL556" s="18" t="s">
        <v>276</v>
      </c>
      <c r="BM556" s="216" t="s">
        <v>2213</v>
      </c>
    </row>
    <row r="557" s="2" customFormat="1">
      <c r="A557" s="39"/>
      <c r="B557" s="40"/>
      <c r="C557" s="41"/>
      <c r="D557" s="218" t="s">
        <v>150</v>
      </c>
      <c r="E557" s="41"/>
      <c r="F557" s="219" t="s">
        <v>2214</v>
      </c>
      <c r="G557" s="41"/>
      <c r="H557" s="41"/>
      <c r="I557" s="220"/>
      <c r="J557" s="41"/>
      <c r="K557" s="41"/>
      <c r="L557" s="45"/>
      <c r="M557" s="221"/>
      <c r="N557" s="222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150</v>
      </c>
      <c r="AU557" s="18" t="s">
        <v>148</v>
      </c>
    </row>
    <row r="558" s="2" customFormat="1">
      <c r="A558" s="39"/>
      <c r="B558" s="40"/>
      <c r="C558" s="41"/>
      <c r="D558" s="223" t="s">
        <v>152</v>
      </c>
      <c r="E558" s="41"/>
      <c r="F558" s="224" t="s">
        <v>2215</v>
      </c>
      <c r="G558" s="41"/>
      <c r="H558" s="41"/>
      <c r="I558" s="220"/>
      <c r="J558" s="41"/>
      <c r="K558" s="41"/>
      <c r="L558" s="45"/>
      <c r="M558" s="221"/>
      <c r="N558" s="222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152</v>
      </c>
      <c r="AU558" s="18" t="s">
        <v>148</v>
      </c>
    </row>
    <row r="559" s="14" customFormat="1">
      <c r="A559" s="14"/>
      <c r="B559" s="236"/>
      <c r="C559" s="237"/>
      <c r="D559" s="218" t="s">
        <v>154</v>
      </c>
      <c r="E559" s="238" t="s">
        <v>19</v>
      </c>
      <c r="F559" s="239" t="s">
        <v>2216</v>
      </c>
      <c r="G559" s="237"/>
      <c r="H559" s="238" t="s">
        <v>19</v>
      </c>
      <c r="I559" s="240"/>
      <c r="J559" s="237"/>
      <c r="K559" s="237"/>
      <c r="L559" s="241"/>
      <c r="M559" s="242"/>
      <c r="N559" s="243"/>
      <c r="O559" s="243"/>
      <c r="P559" s="243"/>
      <c r="Q559" s="243"/>
      <c r="R559" s="243"/>
      <c r="S559" s="243"/>
      <c r="T559" s="24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5" t="s">
        <v>154</v>
      </c>
      <c r="AU559" s="245" t="s">
        <v>148</v>
      </c>
      <c r="AV559" s="14" t="s">
        <v>79</v>
      </c>
      <c r="AW559" s="14" t="s">
        <v>33</v>
      </c>
      <c r="AX559" s="14" t="s">
        <v>71</v>
      </c>
      <c r="AY559" s="245" t="s">
        <v>140</v>
      </c>
    </row>
    <row r="560" s="13" customFormat="1">
      <c r="A560" s="13"/>
      <c r="B560" s="225"/>
      <c r="C560" s="226"/>
      <c r="D560" s="218" t="s">
        <v>154</v>
      </c>
      <c r="E560" s="227" t="s">
        <v>19</v>
      </c>
      <c r="F560" s="228" t="s">
        <v>2217</v>
      </c>
      <c r="G560" s="226"/>
      <c r="H560" s="229">
        <v>28</v>
      </c>
      <c r="I560" s="230"/>
      <c r="J560" s="226"/>
      <c r="K560" s="226"/>
      <c r="L560" s="231"/>
      <c r="M560" s="232"/>
      <c r="N560" s="233"/>
      <c r="O560" s="233"/>
      <c r="P560" s="233"/>
      <c r="Q560" s="233"/>
      <c r="R560" s="233"/>
      <c r="S560" s="233"/>
      <c r="T560" s="23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5" t="s">
        <v>154</v>
      </c>
      <c r="AU560" s="235" t="s">
        <v>148</v>
      </c>
      <c r="AV560" s="13" t="s">
        <v>148</v>
      </c>
      <c r="AW560" s="13" t="s">
        <v>33</v>
      </c>
      <c r="AX560" s="13" t="s">
        <v>71</v>
      </c>
      <c r="AY560" s="235" t="s">
        <v>140</v>
      </c>
    </row>
    <row r="561" s="14" customFormat="1">
      <c r="A561" s="14"/>
      <c r="B561" s="236"/>
      <c r="C561" s="237"/>
      <c r="D561" s="218" t="s">
        <v>154</v>
      </c>
      <c r="E561" s="238" t="s">
        <v>19</v>
      </c>
      <c r="F561" s="239" t="s">
        <v>2218</v>
      </c>
      <c r="G561" s="237"/>
      <c r="H561" s="238" t="s">
        <v>19</v>
      </c>
      <c r="I561" s="240"/>
      <c r="J561" s="237"/>
      <c r="K561" s="237"/>
      <c r="L561" s="241"/>
      <c r="M561" s="242"/>
      <c r="N561" s="243"/>
      <c r="O561" s="243"/>
      <c r="P561" s="243"/>
      <c r="Q561" s="243"/>
      <c r="R561" s="243"/>
      <c r="S561" s="243"/>
      <c r="T561" s="24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5" t="s">
        <v>154</v>
      </c>
      <c r="AU561" s="245" t="s">
        <v>148</v>
      </c>
      <c r="AV561" s="14" t="s">
        <v>79</v>
      </c>
      <c r="AW561" s="14" t="s">
        <v>33</v>
      </c>
      <c r="AX561" s="14" t="s">
        <v>71</v>
      </c>
      <c r="AY561" s="245" t="s">
        <v>140</v>
      </c>
    </row>
    <row r="562" s="13" customFormat="1">
      <c r="A562" s="13"/>
      <c r="B562" s="225"/>
      <c r="C562" s="226"/>
      <c r="D562" s="218" t="s">
        <v>154</v>
      </c>
      <c r="E562" s="227" t="s">
        <v>19</v>
      </c>
      <c r="F562" s="228" t="s">
        <v>2219</v>
      </c>
      <c r="G562" s="226"/>
      <c r="H562" s="229">
        <v>4.7999999999999998</v>
      </c>
      <c r="I562" s="230"/>
      <c r="J562" s="226"/>
      <c r="K562" s="226"/>
      <c r="L562" s="231"/>
      <c r="M562" s="232"/>
      <c r="N562" s="233"/>
      <c r="O562" s="233"/>
      <c r="P562" s="233"/>
      <c r="Q562" s="233"/>
      <c r="R562" s="233"/>
      <c r="S562" s="233"/>
      <c r="T562" s="23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5" t="s">
        <v>154</v>
      </c>
      <c r="AU562" s="235" t="s">
        <v>148</v>
      </c>
      <c r="AV562" s="13" t="s">
        <v>148</v>
      </c>
      <c r="AW562" s="13" t="s">
        <v>33</v>
      </c>
      <c r="AX562" s="13" t="s">
        <v>71</v>
      </c>
      <c r="AY562" s="235" t="s">
        <v>140</v>
      </c>
    </row>
    <row r="563" s="14" customFormat="1">
      <c r="A563" s="14"/>
      <c r="B563" s="236"/>
      <c r="C563" s="237"/>
      <c r="D563" s="218" t="s">
        <v>154</v>
      </c>
      <c r="E563" s="238" t="s">
        <v>19</v>
      </c>
      <c r="F563" s="239" t="s">
        <v>2220</v>
      </c>
      <c r="G563" s="237"/>
      <c r="H563" s="238" t="s">
        <v>19</v>
      </c>
      <c r="I563" s="240"/>
      <c r="J563" s="237"/>
      <c r="K563" s="237"/>
      <c r="L563" s="241"/>
      <c r="M563" s="242"/>
      <c r="N563" s="243"/>
      <c r="O563" s="243"/>
      <c r="P563" s="243"/>
      <c r="Q563" s="243"/>
      <c r="R563" s="243"/>
      <c r="S563" s="243"/>
      <c r="T563" s="24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5" t="s">
        <v>154</v>
      </c>
      <c r="AU563" s="245" t="s">
        <v>148</v>
      </c>
      <c r="AV563" s="14" t="s">
        <v>79</v>
      </c>
      <c r="AW563" s="14" t="s">
        <v>33</v>
      </c>
      <c r="AX563" s="14" t="s">
        <v>71</v>
      </c>
      <c r="AY563" s="245" t="s">
        <v>140</v>
      </c>
    </row>
    <row r="564" s="13" customFormat="1">
      <c r="A564" s="13"/>
      <c r="B564" s="225"/>
      <c r="C564" s="226"/>
      <c r="D564" s="218" t="s">
        <v>154</v>
      </c>
      <c r="E564" s="227" t="s">
        <v>19</v>
      </c>
      <c r="F564" s="228" t="s">
        <v>408</v>
      </c>
      <c r="G564" s="226"/>
      <c r="H564" s="229">
        <v>1.8</v>
      </c>
      <c r="I564" s="230"/>
      <c r="J564" s="226"/>
      <c r="K564" s="226"/>
      <c r="L564" s="231"/>
      <c r="M564" s="232"/>
      <c r="N564" s="233"/>
      <c r="O564" s="233"/>
      <c r="P564" s="233"/>
      <c r="Q564" s="233"/>
      <c r="R564" s="233"/>
      <c r="S564" s="233"/>
      <c r="T564" s="234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5" t="s">
        <v>154</v>
      </c>
      <c r="AU564" s="235" t="s">
        <v>148</v>
      </c>
      <c r="AV564" s="13" t="s">
        <v>148</v>
      </c>
      <c r="AW564" s="13" t="s">
        <v>33</v>
      </c>
      <c r="AX564" s="13" t="s">
        <v>71</v>
      </c>
      <c r="AY564" s="235" t="s">
        <v>140</v>
      </c>
    </row>
    <row r="565" s="15" customFormat="1">
      <c r="A565" s="15"/>
      <c r="B565" s="246"/>
      <c r="C565" s="247"/>
      <c r="D565" s="218" t="s">
        <v>154</v>
      </c>
      <c r="E565" s="248" t="s">
        <v>19</v>
      </c>
      <c r="F565" s="249" t="s">
        <v>180</v>
      </c>
      <c r="G565" s="247"/>
      <c r="H565" s="250">
        <v>34.600000000000001</v>
      </c>
      <c r="I565" s="251"/>
      <c r="J565" s="247"/>
      <c r="K565" s="247"/>
      <c r="L565" s="252"/>
      <c r="M565" s="253"/>
      <c r="N565" s="254"/>
      <c r="O565" s="254"/>
      <c r="P565" s="254"/>
      <c r="Q565" s="254"/>
      <c r="R565" s="254"/>
      <c r="S565" s="254"/>
      <c r="T565" s="255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56" t="s">
        <v>154</v>
      </c>
      <c r="AU565" s="256" t="s">
        <v>148</v>
      </c>
      <c r="AV565" s="15" t="s">
        <v>147</v>
      </c>
      <c r="AW565" s="15" t="s">
        <v>33</v>
      </c>
      <c r="AX565" s="15" t="s">
        <v>79</v>
      </c>
      <c r="AY565" s="256" t="s">
        <v>140</v>
      </c>
    </row>
    <row r="566" s="2" customFormat="1" ht="33" customHeight="1">
      <c r="A566" s="39"/>
      <c r="B566" s="40"/>
      <c r="C566" s="205" t="s">
        <v>1634</v>
      </c>
      <c r="D566" s="205" t="s">
        <v>142</v>
      </c>
      <c r="E566" s="206" t="s">
        <v>2221</v>
      </c>
      <c r="F566" s="207" t="s">
        <v>2222</v>
      </c>
      <c r="G566" s="208" t="s">
        <v>390</v>
      </c>
      <c r="H566" s="209">
        <v>52</v>
      </c>
      <c r="I566" s="210"/>
      <c r="J566" s="211">
        <f>ROUND(I566*H566,2)</f>
        <v>0</v>
      </c>
      <c r="K566" s="207" t="s">
        <v>146</v>
      </c>
      <c r="L566" s="45"/>
      <c r="M566" s="212" t="s">
        <v>19</v>
      </c>
      <c r="N566" s="213" t="s">
        <v>43</v>
      </c>
      <c r="O566" s="85"/>
      <c r="P566" s="214">
        <f>O566*H566</f>
        <v>0</v>
      </c>
      <c r="Q566" s="214">
        <v>0</v>
      </c>
      <c r="R566" s="214">
        <f>Q566*H566</f>
        <v>0</v>
      </c>
      <c r="S566" s="214">
        <v>0</v>
      </c>
      <c r="T566" s="215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16" t="s">
        <v>276</v>
      </c>
      <c r="AT566" s="216" t="s">
        <v>142</v>
      </c>
      <c r="AU566" s="216" t="s">
        <v>148</v>
      </c>
      <c r="AY566" s="18" t="s">
        <v>140</v>
      </c>
      <c r="BE566" s="217">
        <f>IF(N566="základní",J566,0)</f>
        <v>0</v>
      </c>
      <c r="BF566" s="217">
        <f>IF(N566="snížená",J566,0)</f>
        <v>0</v>
      </c>
      <c r="BG566" s="217">
        <f>IF(N566="zákl. přenesená",J566,0)</f>
        <v>0</v>
      </c>
      <c r="BH566" s="217">
        <f>IF(N566="sníž. přenesená",J566,0)</f>
        <v>0</v>
      </c>
      <c r="BI566" s="217">
        <f>IF(N566="nulová",J566,0)</f>
        <v>0</v>
      </c>
      <c r="BJ566" s="18" t="s">
        <v>148</v>
      </c>
      <c r="BK566" s="217">
        <f>ROUND(I566*H566,2)</f>
        <v>0</v>
      </c>
      <c r="BL566" s="18" t="s">
        <v>276</v>
      </c>
      <c r="BM566" s="216" t="s">
        <v>2223</v>
      </c>
    </row>
    <row r="567" s="2" customFormat="1">
      <c r="A567" s="39"/>
      <c r="B567" s="40"/>
      <c r="C567" s="41"/>
      <c r="D567" s="218" t="s">
        <v>150</v>
      </c>
      <c r="E567" s="41"/>
      <c r="F567" s="219" t="s">
        <v>2224</v>
      </c>
      <c r="G567" s="41"/>
      <c r="H567" s="41"/>
      <c r="I567" s="220"/>
      <c r="J567" s="41"/>
      <c r="K567" s="41"/>
      <c r="L567" s="45"/>
      <c r="M567" s="221"/>
      <c r="N567" s="222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150</v>
      </c>
      <c r="AU567" s="18" t="s">
        <v>148</v>
      </c>
    </row>
    <row r="568" s="2" customFormat="1">
      <c r="A568" s="39"/>
      <c r="B568" s="40"/>
      <c r="C568" s="41"/>
      <c r="D568" s="223" t="s">
        <v>152</v>
      </c>
      <c r="E568" s="41"/>
      <c r="F568" s="224" t="s">
        <v>2225</v>
      </c>
      <c r="G568" s="41"/>
      <c r="H568" s="41"/>
      <c r="I568" s="220"/>
      <c r="J568" s="41"/>
      <c r="K568" s="41"/>
      <c r="L568" s="45"/>
      <c r="M568" s="221"/>
      <c r="N568" s="222"/>
      <c r="O568" s="85"/>
      <c r="P568" s="85"/>
      <c r="Q568" s="85"/>
      <c r="R568" s="85"/>
      <c r="S568" s="85"/>
      <c r="T568" s="86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152</v>
      </c>
      <c r="AU568" s="18" t="s">
        <v>148</v>
      </c>
    </row>
    <row r="569" s="2" customFormat="1" ht="24.15" customHeight="1">
      <c r="A569" s="39"/>
      <c r="B569" s="40"/>
      <c r="C569" s="205" t="s">
        <v>1640</v>
      </c>
      <c r="D569" s="205" t="s">
        <v>142</v>
      </c>
      <c r="E569" s="206" t="s">
        <v>2226</v>
      </c>
      <c r="F569" s="207" t="s">
        <v>2227</v>
      </c>
      <c r="G569" s="208" t="s">
        <v>713</v>
      </c>
      <c r="H569" s="270"/>
      <c r="I569" s="210"/>
      <c r="J569" s="211">
        <f>ROUND(I569*H569,2)</f>
        <v>0</v>
      </c>
      <c r="K569" s="207" t="s">
        <v>146</v>
      </c>
      <c r="L569" s="45"/>
      <c r="M569" s="212" t="s">
        <v>19</v>
      </c>
      <c r="N569" s="213" t="s">
        <v>43</v>
      </c>
      <c r="O569" s="85"/>
      <c r="P569" s="214">
        <f>O569*H569</f>
        <v>0</v>
      </c>
      <c r="Q569" s="214">
        <v>0</v>
      </c>
      <c r="R569" s="214">
        <f>Q569*H569</f>
        <v>0</v>
      </c>
      <c r="S569" s="214">
        <v>0</v>
      </c>
      <c r="T569" s="215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16" t="s">
        <v>276</v>
      </c>
      <c r="AT569" s="216" t="s">
        <v>142</v>
      </c>
      <c r="AU569" s="216" t="s">
        <v>148</v>
      </c>
      <c r="AY569" s="18" t="s">
        <v>140</v>
      </c>
      <c r="BE569" s="217">
        <f>IF(N569="základní",J569,0)</f>
        <v>0</v>
      </c>
      <c r="BF569" s="217">
        <f>IF(N569="snížená",J569,0)</f>
        <v>0</v>
      </c>
      <c r="BG569" s="217">
        <f>IF(N569="zákl. přenesená",J569,0)</f>
        <v>0</v>
      </c>
      <c r="BH569" s="217">
        <f>IF(N569="sníž. přenesená",J569,0)</f>
        <v>0</v>
      </c>
      <c r="BI569" s="217">
        <f>IF(N569="nulová",J569,0)</f>
        <v>0</v>
      </c>
      <c r="BJ569" s="18" t="s">
        <v>148</v>
      </c>
      <c r="BK569" s="217">
        <f>ROUND(I569*H569,2)</f>
        <v>0</v>
      </c>
      <c r="BL569" s="18" t="s">
        <v>276</v>
      </c>
      <c r="BM569" s="216" t="s">
        <v>2228</v>
      </c>
    </row>
    <row r="570" s="2" customFormat="1">
      <c r="A570" s="39"/>
      <c r="B570" s="40"/>
      <c r="C570" s="41"/>
      <c r="D570" s="218" t="s">
        <v>150</v>
      </c>
      <c r="E570" s="41"/>
      <c r="F570" s="219" t="s">
        <v>2229</v>
      </c>
      <c r="G570" s="41"/>
      <c r="H570" s="41"/>
      <c r="I570" s="220"/>
      <c r="J570" s="41"/>
      <c r="K570" s="41"/>
      <c r="L570" s="45"/>
      <c r="M570" s="221"/>
      <c r="N570" s="222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150</v>
      </c>
      <c r="AU570" s="18" t="s">
        <v>148</v>
      </c>
    </row>
    <row r="571" s="2" customFormat="1">
      <c r="A571" s="39"/>
      <c r="B571" s="40"/>
      <c r="C571" s="41"/>
      <c r="D571" s="223" t="s">
        <v>152</v>
      </c>
      <c r="E571" s="41"/>
      <c r="F571" s="224" t="s">
        <v>2230</v>
      </c>
      <c r="G571" s="41"/>
      <c r="H571" s="41"/>
      <c r="I571" s="220"/>
      <c r="J571" s="41"/>
      <c r="K571" s="41"/>
      <c r="L571" s="45"/>
      <c r="M571" s="221"/>
      <c r="N571" s="222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152</v>
      </c>
      <c r="AU571" s="18" t="s">
        <v>148</v>
      </c>
    </row>
    <row r="572" s="12" customFormat="1" ht="22.8" customHeight="1">
      <c r="A572" s="12"/>
      <c r="B572" s="189"/>
      <c r="C572" s="190"/>
      <c r="D572" s="191" t="s">
        <v>70</v>
      </c>
      <c r="E572" s="203" t="s">
        <v>421</v>
      </c>
      <c r="F572" s="203" t="s">
        <v>422</v>
      </c>
      <c r="G572" s="190"/>
      <c r="H572" s="190"/>
      <c r="I572" s="193"/>
      <c r="J572" s="204">
        <f>BK572</f>
        <v>0</v>
      </c>
      <c r="K572" s="190"/>
      <c r="L572" s="195"/>
      <c r="M572" s="196"/>
      <c r="N572" s="197"/>
      <c r="O572" s="197"/>
      <c r="P572" s="198">
        <f>SUM(P573:P651)</f>
        <v>0</v>
      </c>
      <c r="Q572" s="197"/>
      <c r="R572" s="198">
        <f>SUM(R573:R651)</f>
        <v>1.9871242500000002</v>
      </c>
      <c r="S572" s="197"/>
      <c r="T572" s="199">
        <f>SUM(T573:T651)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00" t="s">
        <v>148</v>
      </c>
      <c r="AT572" s="201" t="s">
        <v>70</v>
      </c>
      <c r="AU572" s="201" t="s">
        <v>79</v>
      </c>
      <c r="AY572" s="200" t="s">
        <v>140</v>
      </c>
      <c r="BK572" s="202">
        <f>SUM(BK573:BK651)</f>
        <v>0</v>
      </c>
    </row>
    <row r="573" s="2" customFormat="1" ht="24.15" customHeight="1">
      <c r="A573" s="39"/>
      <c r="B573" s="40"/>
      <c r="C573" s="205" t="s">
        <v>1646</v>
      </c>
      <c r="D573" s="205" t="s">
        <v>142</v>
      </c>
      <c r="E573" s="206" t="s">
        <v>2231</v>
      </c>
      <c r="F573" s="207" t="s">
        <v>2232</v>
      </c>
      <c r="G573" s="208" t="s">
        <v>145</v>
      </c>
      <c r="H573" s="209">
        <v>40.600000000000001</v>
      </c>
      <c r="I573" s="210"/>
      <c r="J573" s="211">
        <f>ROUND(I573*H573,2)</f>
        <v>0</v>
      </c>
      <c r="K573" s="207" t="s">
        <v>146</v>
      </c>
      <c r="L573" s="45"/>
      <c r="M573" s="212" t="s">
        <v>19</v>
      </c>
      <c r="N573" s="213" t="s">
        <v>43</v>
      </c>
      <c r="O573" s="85"/>
      <c r="P573" s="214">
        <f>O573*H573</f>
        <v>0</v>
      </c>
      <c r="Q573" s="214">
        <v>0.00027</v>
      </c>
      <c r="R573" s="214">
        <f>Q573*H573</f>
        <v>0.010962000000000001</v>
      </c>
      <c r="S573" s="214">
        <v>0</v>
      </c>
      <c r="T573" s="215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16" t="s">
        <v>276</v>
      </c>
      <c r="AT573" s="216" t="s">
        <v>142</v>
      </c>
      <c r="AU573" s="216" t="s">
        <v>148</v>
      </c>
      <c r="AY573" s="18" t="s">
        <v>140</v>
      </c>
      <c r="BE573" s="217">
        <f>IF(N573="základní",J573,0)</f>
        <v>0</v>
      </c>
      <c r="BF573" s="217">
        <f>IF(N573="snížená",J573,0)</f>
        <v>0</v>
      </c>
      <c r="BG573" s="217">
        <f>IF(N573="zákl. přenesená",J573,0)</f>
        <v>0</v>
      </c>
      <c r="BH573" s="217">
        <f>IF(N573="sníž. přenesená",J573,0)</f>
        <v>0</v>
      </c>
      <c r="BI573" s="217">
        <f>IF(N573="nulová",J573,0)</f>
        <v>0</v>
      </c>
      <c r="BJ573" s="18" t="s">
        <v>148</v>
      </c>
      <c r="BK573" s="217">
        <f>ROUND(I573*H573,2)</f>
        <v>0</v>
      </c>
      <c r="BL573" s="18" t="s">
        <v>276</v>
      </c>
      <c r="BM573" s="216" t="s">
        <v>2233</v>
      </c>
    </row>
    <row r="574" s="2" customFormat="1">
      <c r="A574" s="39"/>
      <c r="B574" s="40"/>
      <c r="C574" s="41"/>
      <c r="D574" s="218" t="s">
        <v>150</v>
      </c>
      <c r="E574" s="41"/>
      <c r="F574" s="219" t="s">
        <v>2234</v>
      </c>
      <c r="G574" s="41"/>
      <c r="H574" s="41"/>
      <c r="I574" s="220"/>
      <c r="J574" s="41"/>
      <c r="K574" s="41"/>
      <c r="L574" s="45"/>
      <c r="M574" s="221"/>
      <c r="N574" s="222"/>
      <c r="O574" s="85"/>
      <c r="P574" s="85"/>
      <c r="Q574" s="85"/>
      <c r="R574" s="85"/>
      <c r="S574" s="85"/>
      <c r="T574" s="86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150</v>
      </c>
      <c r="AU574" s="18" t="s">
        <v>148</v>
      </c>
    </row>
    <row r="575" s="2" customFormat="1">
      <c r="A575" s="39"/>
      <c r="B575" s="40"/>
      <c r="C575" s="41"/>
      <c r="D575" s="223" t="s">
        <v>152</v>
      </c>
      <c r="E575" s="41"/>
      <c r="F575" s="224" t="s">
        <v>2235</v>
      </c>
      <c r="G575" s="41"/>
      <c r="H575" s="41"/>
      <c r="I575" s="220"/>
      <c r="J575" s="41"/>
      <c r="K575" s="41"/>
      <c r="L575" s="45"/>
      <c r="M575" s="221"/>
      <c r="N575" s="222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152</v>
      </c>
      <c r="AU575" s="18" t="s">
        <v>148</v>
      </c>
    </row>
    <row r="576" s="14" customFormat="1">
      <c r="A576" s="14"/>
      <c r="B576" s="236"/>
      <c r="C576" s="237"/>
      <c r="D576" s="218" t="s">
        <v>154</v>
      </c>
      <c r="E576" s="238" t="s">
        <v>19</v>
      </c>
      <c r="F576" s="239" t="s">
        <v>1803</v>
      </c>
      <c r="G576" s="237"/>
      <c r="H576" s="238" t="s">
        <v>19</v>
      </c>
      <c r="I576" s="240"/>
      <c r="J576" s="237"/>
      <c r="K576" s="237"/>
      <c r="L576" s="241"/>
      <c r="M576" s="242"/>
      <c r="N576" s="243"/>
      <c r="O576" s="243"/>
      <c r="P576" s="243"/>
      <c r="Q576" s="243"/>
      <c r="R576" s="243"/>
      <c r="S576" s="243"/>
      <c r="T576" s="24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5" t="s">
        <v>154</v>
      </c>
      <c r="AU576" s="245" t="s">
        <v>148</v>
      </c>
      <c r="AV576" s="14" t="s">
        <v>79</v>
      </c>
      <c r="AW576" s="14" t="s">
        <v>33</v>
      </c>
      <c r="AX576" s="14" t="s">
        <v>71</v>
      </c>
      <c r="AY576" s="245" t="s">
        <v>140</v>
      </c>
    </row>
    <row r="577" s="13" customFormat="1">
      <c r="A577" s="13"/>
      <c r="B577" s="225"/>
      <c r="C577" s="226"/>
      <c r="D577" s="218" t="s">
        <v>154</v>
      </c>
      <c r="E577" s="227" t="s">
        <v>19</v>
      </c>
      <c r="F577" s="228" t="s">
        <v>2052</v>
      </c>
      <c r="G577" s="226"/>
      <c r="H577" s="229">
        <v>40.600000000000001</v>
      </c>
      <c r="I577" s="230"/>
      <c r="J577" s="226"/>
      <c r="K577" s="226"/>
      <c r="L577" s="231"/>
      <c r="M577" s="232"/>
      <c r="N577" s="233"/>
      <c r="O577" s="233"/>
      <c r="P577" s="233"/>
      <c r="Q577" s="233"/>
      <c r="R577" s="233"/>
      <c r="S577" s="233"/>
      <c r="T577" s="23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5" t="s">
        <v>154</v>
      </c>
      <c r="AU577" s="235" t="s">
        <v>148</v>
      </c>
      <c r="AV577" s="13" t="s">
        <v>148</v>
      </c>
      <c r="AW577" s="13" t="s">
        <v>33</v>
      </c>
      <c r="AX577" s="13" t="s">
        <v>79</v>
      </c>
      <c r="AY577" s="235" t="s">
        <v>140</v>
      </c>
    </row>
    <row r="578" s="2" customFormat="1" ht="24.15" customHeight="1">
      <c r="A578" s="39"/>
      <c r="B578" s="40"/>
      <c r="C578" s="260" t="s">
        <v>1654</v>
      </c>
      <c r="D578" s="260" t="s">
        <v>527</v>
      </c>
      <c r="E578" s="261" t="s">
        <v>2236</v>
      </c>
      <c r="F578" s="262" t="s">
        <v>2237</v>
      </c>
      <c r="G578" s="263" t="s">
        <v>145</v>
      </c>
      <c r="H578" s="264">
        <v>40.600000000000001</v>
      </c>
      <c r="I578" s="265"/>
      <c r="J578" s="266">
        <f>ROUND(I578*H578,2)</f>
        <v>0</v>
      </c>
      <c r="K578" s="262" t="s">
        <v>146</v>
      </c>
      <c r="L578" s="267"/>
      <c r="M578" s="268" t="s">
        <v>19</v>
      </c>
      <c r="N578" s="269" t="s">
        <v>43</v>
      </c>
      <c r="O578" s="85"/>
      <c r="P578" s="214">
        <f>O578*H578</f>
        <v>0</v>
      </c>
      <c r="Q578" s="214">
        <v>0.036810000000000002</v>
      </c>
      <c r="R578" s="214">
        <f>Q578*H578</f>
        <v>1.4944860000000002</v>
      </c>
      <c r="S578" s="214">
        <v>0</v>
      </c>
      <c r="T578" s="215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16" t="s">
        <v>394</v>
      </c>
      <c r="AT578" s="216" t="s">
        <v>527</v>
      </c>
      <c r="AU578" s="216" t="s">
        <v>148</v>
      </c>
      <c r="AY578" s="18" t="s">
        <v>140</v>
      </c>
      <c r="BE578" s="217">
        <f>IF(N578="základní",J578,0)</f>
        <v>0</v>
      </c>
      <c r="BF578" s="217">
        <f>IF(N578="snížená",J578,0)</f>
        <v>0</v>
      </c>
      <c r="BG578" s="217">
        <f>IF(N578="zákl. přenesená",J578,0)</f>
        <v>0</v>
      </c>
      <c r="BH578" s="217">
        <f>IF(N578="sníž. přenesená",J578,0)</f>
        <v>0</v>
      </c>
      <c r="BI578" s="217">
        <f>IF(N578="nulová",J578,0)</f>
        <v>0</v>
      </c>
      <c r="BJ578" s="18" t="s">
        <v>148</v>
      </c>
      <c r="BK578" s="217">
        <f>ROUND(I578*H578,2)</f>
        <v>0</v>
      </c>
      <c r="BL578" s="18" t="s">
        <v>276</v>
      </c>
      <c r="BM578" s="216" t="s">
        <v>2238</v>
      </c>
    </row>
    <row r="579" s="2" customFormat="1">
      <c r="A579" s="39"/>
      <c r="B579" s="40"/>
      <c r="C579" s="41"/>
      <c r="D579" s="218" t="s">
        <v>150</v>
      </c>
      <c r="E579" s="41"/>
      <c r="F579" s="219" t="s">
        <v>2237</v>
      </c>
      <c r="G579" s="41"/>
      <c r="H579" s="41"/>
      <c r="I579" s="220"/>
      <c r="J579" s="41"/>
      <c r="K579" s="41"/>
      <c r="L579" s="45"/>
      <c r="M579" s="221"/>
      <c r="N579" s="222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150</v>
      </c>
      <c r="AU579" s="18" t="s">
        <v>148</v>
      </c>
    </row>
    <row r="580" s="2" customFormat="1">
      <c r="A580" s="39"/>
      <c r="B580" s="40"/>
      <c r="C580" s="41"/>
      <c r="D580" s="223" t="s">
        <v>152</v>
      </c>
      <c r="E580" s="41"/>
      <c r="F580" s="224" t="s">
        <v>2239</v>
      </c>
      <c r="G580" s="41"/>
      <c r="H580" s="41"/>
      <c r="I580" s="220"/>
      <c r="J580" s="41"/>
      <c r="K580" s="41"/>
      <c r="L580" s="45"/>
      <c r="M580" s="221"/>
      <c r="N580" s="222"/>
      <c r="O580" s="85"/>
      <c r="P580" s="85"/>
      <c r="Q580" s="85"/>
      <c r="R580" s="85"/>
      <c r="S580" s="85"/>
      <c r="T580" s="86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152</v>
      </c>
      <c r="AU580" s="18" t="s">
        <v>148</v>
      </c>
    </row>
    <row r="581" s="14" customFormat="1">
      <c r="A581" s="14"/>
      <c r="B581" s="236"/>
      <c r="C581" s="237"/>
      <c r="D581" s="218" t="s">
        <v>154</v>
      </c>
      <c r="E581" s="238" t="s">
        <v>19</v>
      </c>
      <c r="F581" s="239" t="s">
        <v>1803</v>
      </c>
      <c r="G581" s="237"/>
      <c r="H581" s="238" t="s">
        <v>19</v>
      </c>
      <c r="I581" s="240"/>
      <c r="J581" s="237"/>
      <c r="K581" s="237"/>
      <c r="L581" s="241"/>
      <c r="M581" s="242"/>
      <c r="N581" s="243"/>
      <c r="O581" s="243"/>
      <c r="P581" s="243"/>
      <c r="Q581" s="243"/>
      <c r="R581" s="243"/>
      <c r="S581" s="243"/>
      <c r="T581" s="24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5" t="s">
        <v>154</v>
      </c>
      <c r="AU581" s="245" t="s">
        <v>148</v>
      </c>
      <c r="AV581" s="14" t="s">
        <v>79</v>
      </c>
      <c r="AW581" s="14" t="s">
        <v>33</v>
      </c>
      <c r="AX581" s="14" t="s">
        <v>71</v>
      </c>
      <c r="AY581" s="245" t="s">
        <v>140</v>
      </c>
    </row>
    <row r="582" s="13" customFormat="1">
      <c r="A582" s="13"/>
      <c r="B582" s="225"/>
      <c r="C582" s="226"/>
      <c r="D582" s="218" t="s">
        <v>154</v>
      </c>
      <c r="E582" s="227" t="s">
        <v>19</v>
      </c>
      <c r="F582" s="228" t="s">
        <v>2052</v>
      </c>
      <c r="G582" s="226"/>
      <c r="H582" s="229">
        <v>40.600000000000001</v>
      </c>
      <c r="I582" s="230"/>
      <c r="J582" s="226"/>
      <c r="K582" s="226"/>
      <c r="L582" s="231"/>
      <c r="M582" s="232"/>
      <c r="N582" s="233"/>
      <c r="O582" s="233"/>
      <c r="P582" s="233"/>
      <c r="Q582" s="233"/>
      <c r="R582" s="233"/>
      <c r="S582" s="233"/>
      <c r="T582" s="234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5" t="s">
        <v>154</v>
      </c>
      <c r="AU582" s="235" t="s">
        <v>148</v>
      </c>
      <c r="AV582" s="13" t="s">
        <v>148</v>
      </c>
      <c r="AW582" s="13" t="s">
        <v>33</v>
      </c>
      <c r="AX582" s="13" t="s">
        <v>79</v>
      </c>
      <c r="AY582" s="235" t="s">
        <v>140</v>
      </c>
    </row>
    <row r="583" s="2" customFormat="1" ht="24.15" customHeight="1">
      <c r="A583" s="39"/>
      <c r="B583" s="40"/>
      <c r="C583" s="205" t="s">
        <v>1661</v>
      </c>
      <c r="D583" s="205" t="s">
        <v>142</v>
      </c>
      <c r="E583" s="206" t="s">
        <v>2240</v>
      </c>
      <c r="F583" s="207" t="s">
        <v>2241</v>
      </c>
      <c r="G583" s="208" t="s">
        <v>390</v>
      </c>
      <c r="H583" s="209">
        <v>20</v>
      </c>
      <c r="I583" s="210"/>
      <c r="J583" s="211">
        <f>ROUND(I583*H583,2)</f>
        <v>0</v>
      </c>
      <c r="K583" s="207" t="s">
        <v>146</v>
      </c>
      <c r="L583" s="45"/>
      <c r="M583" s="212" t="s">
        <v>19</v>
      </c>
      <c r="N583" s="213" t="s">
        <v>43</v>
      </c>
      <c r="O583" s="85"/>
      <c r="P583" s="214">
        <f>O583*H583</f>
        <v>0</v>
      </c>
      <c r="Q583" s="214">
        <v>0.00027</v>
      </c>
      <c r="R583" s="214">
        <f>Q583*H583</f>
        <v>0.0054000000000000003</v>
      </c>
      <c r="S583" s="214">
        <v>0</v>
      </c>
      <c r="T583" s="215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16" t="s">
        <v>276</v>
      </c>
      <c r="AT583" s="216" t="s">
        <v>142</v>
      </c>
      <c r="AU583" s="216" t="s">
        <v>148</v>
      </c>
      <c r="AY583" s="18" t="s">
        <v>140</v>
      </c>
      <c r="BE583" s="217">
        <f>IF(N583="základní",J583,0)</f>
        <v>0</v>
      </c>
      <c r="BF583" s="217">
        <f>IF(N583="snížená",J583,0)</f>
        <v>0</v>
      </c>
      <c r="BG583" s="217">
        <f>IF(N583="zákl. přenesená",J583,0)</f>
        <v>0</v>
      </c>
      <c r="BH583" s="217">
        <f>IF(N583="sníž. přenesená",J583,0)</f>
        <v>0</v>
      </c>
      <c r="BI583" s="217">
        <f>IF(N583="nulová",J583,0)</f>
        <v>0</v>
      </c>
      <c r="BJ583" s="18" t="s">
        <v>148</v>
      </c>
      <c r="BK583" s="217">
        <f>ROUND(I583*H583,2)</f>
        <v>0</v>
      </c>
      <c r="BL583" s="18" t="s">
        <v>276</v>
      </c>
      <c r="BM583" s="216" t="s">
        <v>2242</v>
      </c>
    </row>
    <row r="584" s="2" customFormat="1">
      <c r="A584" s="39"/>
      <c r="B584" s="40"/>
      <c r="C584" s="41"/>
      <c r="D584" s="218" t="s">
        <v>150</v>
      </c>
      <c r="E584" s="41"/>
      <c r="F584" s="219" t="s">
        <v>2243</v>
      </c>
      <c r="G584" s="41"/>
      <c r="H584" s="41"/>
      <c r="I584" s="220"/>
      <c r="J584" s="41"/>
      <c r="K584" s="41"/>
      <c r="L584" s="45"/>
      <c r="M584" s="221"/>
      <c r="N584" s="222"/>
      <c r="O584" s="85"/>
      <c r="P584" s="85"/>
      <c r="Q584" s="85"/>
      <c r="R584" s="85"/>
      <c r="S584" s="85"/>
      <c r="T584" s="86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150</v>
      </c>
      <c r="AU584" s="18" t="s">
        <v>148</v>
      </c>
    </row>
    <row r="585" s="2" customFormat="1">
      <c r="A585" s="39"/>
      <c r="B585" s="40"/>
      <c r="C585" s="41"/>
      <c r="D585" s="223" t="s">
        <v>152</v>
      </c>
      <c r="E585" s="41"/>
      <c r="F585" s="224" t="s">
        <v>2244</v>
      </c>
      <c r="G585" s="41"/>
      <c r="H585" s="41"/>
      <c r="I585" s="220"/>
      <c r="J585" s="41"/>
      <c r="K585" s="41"/>
      <c r="L585" s="45"/>
      <c r="M585" s="221"/>
      <c r="N585" s="222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152</v>
      </c>
      <c r="AU585" s="18" t="s">
        <v>148</v>
      </c>
    </row>
    <row r="586" s="14" customFormat="1">
      <c r="A586" s="14"/>
      <c r="B586" s="236"/>
      <c r="C586" s="237"/>
      <c r="D586" s="218" t="s">
        <v>154</v>
      </c>
      <c r="E586" s="238" t="s">
        <v>19</v>
      </c>
      <c r="F586" s="239" t="s">
        <v>1805</v>
      </c>
      <c r="G586" s="237"/>
      <c r="H586" s="238" t="s">
        <v>19</v>
      </c>
      <c r="I586" s="240"/>
      <c r="J586" s="237"/>
      <c r="K586" s="237"/>
      <c r="L586" s="241"/>
      <c r="M586" s="242"/>
      <c r="N586" s="243"/>
      <c r="O586" s="243"/>
      <c r="P586" s="243"/>
      <c r="Q586" s="243"/>
      <c r="R586" s="243"/>
      <c r="S586" s="243"/>
      <c r="T586" s="24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5" t="s">
        <v>154</v>
      </c>
      <c r="AU586" s="245" t="s">
        <v>148</v>
      </c>
      <c r="AV586" s="14" t="s">
        <v>79</v>
      </c>
      <c r="AW586" s="14" t="s">
        <v>33</v>
      </c>
      <c r="AX586" s="14" t="s">
        <v>71</v>
      </c>
      <c r="AY586" s="245" t="s">
        <v>140</v>
      </c>
    </row>
    <row r="587" s="13" customFormat="1">
      <c r="A587" s="13"/>
      <c r="B587" s="225"/>
      <c r="C587" s="226"/>
      <c r="D587" s="218" t="s">
        <v>154</v>
      </c>
      <c r="E587" s="227" t="s">
        <v>19</v>
      </c>
      <c r="F587" s="228" t="s">
        <v>147</v>
      </c>
      <c r="G587" s="226"/>
      <c r="H587" s="229">
        <v>4</v>
      </c>
      <c r="I587" s="230"/>
      <c r="J587" s="226"/>
      <c r="K587" s="226"/>
      <c r="L587" s="231"/>
      <c r="M587" s="232"/>
      <c r="N587" s="233"/>
      <c r="O587" s="233"/>
      <c r="P587" s="233"/>
      <c r="Q587" s="233"/>
      <c r="R587" s="233"/>
      <c r="S587" s="233"/>
      <c r="T587" s="234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5" t="s">
        <v>154</v>
      </c>
      <c r="AU587" s="235" t="s">
        <v>148</v>
      </c>
      <c r="AV587" s="13" t="s">
        <v>148</v>
      </c>
      <c r="AW587" s="13" t="s">
        <v>33</v>
      </c>
      <c r="AX587" s="13" t="s">
        <v>71</v>
      </c>
      <c r="AY587" s="235" t="s">
        <v>140</v>
      </c>
    </row>
    <row r="588" s="14" customFormat="1">
      <c r="A588" s="14"/>
      <c r="B588" s="236"/>
      <c r="C588" s="237"/>
      <c r="D588" s="218" t="s">
        <v>154</v>
      </c>
      <c r="E588" s="238" t="s">
        <v>19</v>
      </c>
      <c r="F588" s="239" t="s">
        <v>1807</v>
      </c>
      <c r="G588" s="237"/>
      <c r="H588" s="238" t="s">
        <v>19</v>
      </c>
      <c r="I588" s="240"/>
      <c r="J588" s="237"/>
      <c r="K588" s="237"/>
      <c r="L588" s="241"/>
      <c r="M588" s="242"/>
      <c r="N588" s="243"/>
      <c r="O588" s="243"/>
      <c r="P588" s="243"/>
      <c r="Q588" s="243"/>
      <c r="R588" s="243"/>
      <c r="S588" s="243"/>
      <c r="T588" s="24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5" t="s">
        <v>154</v>
      </c>
      <c r="AU588" s="245" t="s">
        <v>148</v>
      </c>
      <c r="AV588" s="14" t="s">
        <v>79</v>
      </c>
      <c r="AW588" s="14" t="s">
        <v>33</v>
      </c>
      <c r="AX588" s="14" t="s">
        <v>71</v>
      </c>
      <c r="AY588" s="245" t="s">
        <v>140</v>
      </c>
    </row>
    <row r="589" s="13" customFormat="1">
      <c r="A589" s="13"/>
      <c r="B589" s="225"/>
      <c r="C589" s="226"/>
      <c r="D589" s="218" t="s">
        <v>154</v>
      </c>
      <c r="E589" s="227" t="s">
        <v>19</v>
      </c>
      <c r="F589" s="228" t="s">
        <v>79</v>
      </c>
      <c r="G589" s="226"/>
      <c r="H589" s="229">
        <v>1</v>
      </c>
      <c r="I589" s="230"/>
      <c r="J589" s="226"/>
      <c r="K589" s="226"/>
      <c r="L589" s="231"/>
      <c r="M589" s="232"/>
      <c r="N589" s="233"/>
      <c r="O589" s="233"/>
      <c r="P589" s="233"/>
      <c r="Q589" s="233"/>
      <c r="R589" s="233"/>
      <c r="S589" s="233"/>
      <c r="T589" s="234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5" t="s">
        <v>154</v>
      </c>
      <c r="AU589" s="235" t="s">
        <v>148</v>
      </c>
      <c r="AV589" s="13" t="s">
        <v>148</v>
      </c>
      <c r="AW589" s="13" t="s">
        <v>33</v>
      </c>
      <c r="AX589" s="13" t="s">
        <v>71</v>
      </c>
      <c r="AY589" s="235" t="s">
        <v>140</v>
      </c>
    </row>
    <row r="590" s="14" customFormat="1">
      <c r="A590" s="14"/>
      <c r="B590" s="236"/>
      <c r="C590" s="237"/>
      <c r="D590" s="218" t="s">
        <v>154</v>
      </c>
      <c r="E590" s="238" t="s">
        <v>19</v>
      </c>
      <c r="F590" s="239" t="s">
        <v>1809</v>
      </c>
      <c r="G590" s="237"/>
      <c r="H590" s="238" t="s">
        <v>19</v>
      </c>
      <c r="I590" s="240"/>
      <c r="J590" s="237"/>
      <c r="K590" s="237"/>
      <c r="L590" s="241"/>
      <c r="M590" s="242"/>
      <c r="N590" s="243"/>
      <c r="O590" s="243"/>
      <c r="P590" s="243"/>
      <c r="Q590" s="243"/>
      <c r="R590" s="243"/>
      <c r="S590" s="243"/>
      <c r="T590" s="24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5" t="s">
        <v>154</v>
      </c>
      <c r="AU590" s="245" t="s">
        <v>148</v>
      </c>
      <c r="AV590" s="14" t="s">
        <v>79</v>
      </c>
      <c r="AW590" s="14" t="s">
        <v>33</v>
      </c>
      <c r="AX590" s="14" t="s">
        <v>71</v>
      </c>
      <c r="AY590" s="245" t="s">
        <v>140</v>
      </c>
    </row>
    <row r="591" s="13" customFormat="1">
      <c r="A591" s="13"/>
      <c r="B591" s="225"/>
      <c r="C591" s="226"/>
      <c r="D591" s="218" t="s">
        <v>154</v>
      </c>
      <c r="E591" s="227" t="s">
        <v>19</v>
      </c>
      <c r="F591" s="228" t="s">
        <v>79</v>
      </c>
      <c r="G591" s="226"/>
      <c r="H591" s="229">
        <v>1</v>
      </c>
      <c r="I591" s="230"/>
      <c r="J591" s="226"/>
      <c r="K591" s="226"/>
      <c r="L591" s="231"/>
      <c r="M591" s="232"/>
      <c r="N591" s="233"/>
      <c r="O591" s="233"/>
      <c r="P591" s="233"/>
      <c r="Q591" s="233"/>
      <c r="R591" s="233"/>
      <c r="S591" s="233"/>
      <c r="T591" s="234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5" t="s">
        <v>154</v>
      </c>
      <c r="AU591" s="235" t="s">
        <v>148</v>
      </c>
      <c r="AV591" s="13" t="s">
        <v>148</v>
      </c>
      <c r="AW591" s="13" t="s">
        <v>33</v>
      </c>
      <c r="AX591" s="13" t="s">
        <v>71</v>
      </c>
      <c r="AY591" s="235" t="s">
        <v>140</v>
      </c>
    </row>
    <row r="592" s="14" customFormat="1">
      <c r="A592" s="14"/>
      <c r="B592" s="236"/>
      <c r="C592" s="237"/>
      <c r="D592" s="218" t="s">
        <v>154</v>
      </c>
      <c r="E592" s="238" t="s">
        <v>19</v>
      </c>
      <c r="F592" s="239" t="s">
        <v>1810</v>
      </c>
      <c r="G592" s="237"/>
      <c r="H592" s="238" t="s">
        <v>19</v>
      </c>
      <c r="I592" s="240"/>
      <c r="J592" s="237"/>
      <c r="K592" s="237"/>
      <c r="L592" s="241"/>
      <c r="M592" s="242"/>
      <c r="N592" s="243"/>
      <c r="O592" s="243"/>
      <c r="P592" s="243"/>
      <c r="Q592" s="243"/>
      <c r="R592" s="243"/>
      <c r="S592" s="243"/>
      <c r="T592" s="24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5" t="s">
        <v>154</v>
      </c>
      <c r="AU592" s="245" t="s">
        <v>148</v>
      </c>
      <c r="AV592" s="14" t="s">
        <v>79</v>
      </c>
      <c r="AW592" s="14" t="s">
        <v>33</v>
      </c>
      <c r="AX592" s="14" t="s">
        <v>71</v>
      </c>
      <c r="AY592" s="245" t="s">
        <v>140</v>
      </c>
    </row>
    <row r="593" s="13" customFormat="1">
      <c r="A593" s="13"/>
      <c r="B593" s="225"/>
      <c r="C593" s="226"/>
      <c r="D593" s="218" t="s">
        <v>154</v>
      </c>
      <c r="E593" s="227" t="s">
        <v>19</v>
      </c>
      <c r="F593" s="228" t="s">
        <v>147</v>
      </c>
      <c r="G593" s="226"/>
      <c r="H593" s="229">
        <v>4</v>
      </c>
      <c r="I593" s="230"/>
      <c r="J593" s="226"/>
      <c r="K593" s="226"/>
      <c r="L593" s="231"/>
      <c r="M593" s="232"/>
      <c r="N593" s="233"/>
      <c r="O593" s="233"/>
      <c r="P593" s="233"/>
      <c r="Q593" s="233"/>
      <c r="R593" s="233"/>
      <c r="S593" s="233"/>
      <c r="T593" s="23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5" t="s">
        <v>154</v>
      </c>
      <c r="AU593" s="235" t="s">
        <v>148</v>
      </c>
      <c r="AV593" s="13" t="s">
        <v>148</v>
      </c>
      <c r="AW593" s="13" t="s">
        <v>33</v>
      </c>
      <c r="AX593" s="13" t="s">
        <v>71</v>
      </c>
      <c r="AY593" s="235" t="s">
        <v>140</v>
      </c>
    </row>
    <row r="594" s="14" customFormat="1">
      <c r="A594" s="14"/>
      <c r="B594" s="236"/>
      <c r="C594" s="237"/>
      <c r="D594" s="218" t="s">
        <v>154</v>
      </c>
      <c r="E594" s="238" t="s">
        <v>19</v>
      </c>
      <c r="F594" s="239" t="s">
        <v>1812</v>
      </c>
      <c r="G594" s="237"/>
      <c r="H594" s="238" t="s">
        <v>19</v>
      </c>
      <c r="I594" s="240"/>
      <c r="J594" s="237"/>
      <c r="K594" s="237"/>
      <c r="L594" s="241"/>
      <c r="M594" s="242"/>
      <c r="N594" s="243"/>
      <c r="O594" s="243"/>
      <c r="P594" s="243"/>
      <c r="Q594" s="243"/>
      <c r="R594" s="243"/>
      <c r="S594" s="243"/>
      <c r="T594" s="24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5" t="s">
        <v>154</v>
      </c>
      <c r="AU594" s="245" t="s">
        <v>148</v>
      </c>
      <c r="AV594" s="14" t="s">
        <v>79</v>
      </c>
      <c r="AW594" s="14" t="s">
        <v>33</v>
      </c>
      <c r="AX594" s="14" t="s">
        <v>71</v>
      </c>
      <c r="AY594" s="245" t="s">
        <v>140</v>
      </c>
    </row>
    <row r="595" s="13" customFormat="1">
      <c r="A595" s="13"/>
      <c r="B595" s="225"/>
      <c r="C595" s="226"/>
      <c r="D595" s="218" t="s">
        <v>154</v>
      </c>
      <c r="E595" s="227" t="s">
        <v>19</v>
      </c>
      <c r="F595" s="228" t="s">
        <v>104</v>
      </c>
      <c r="G595" s="226"/>
      <c r="H595" s="229">
        <v>10</v>
      </c>
      <c r="I595" s="230"/>
      <c r="J595" s="226"/>
      <c r="K595" s="226"/>
      <c r="L595" s="231"/>
      <c r="M595" s="232"/>
      <c r="N595" s="233"/>
      <c r="O595" s="233"/>
      <c r="P595" s="233"/>
      <c r="Q595" s="233"/>
      <c r="R595" s="233"/>
      <c r="S595" s="233"/>
      <c r="T595" s="23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5" t="s">
        <v>154</v>
      </c>
      <c r="AU595" s="235" t="s">
        <v>148</v>
      </c>
      <c r="AV595" s="13" t="s">
        <v>148</v>
      </c>
      <c r="AW595" s="13" t="s">
        <v>33</v>
      </c>
      <c r="AX595" s="13" t="s">
        <v>71</v>
      </c>
      <c r="AY595" s="235" t="s">
        <v>140</v>
      </c>
    </row>
    <row r="596" s="15" customFormat="1">
      <c r="A596" s="15"/>
      <c r="B596" s="246"/>
      <c r="C596" s="247"/>
      <c r="D596" s="218" t="s">
        <v>154</v>
      </c>
      <c r="E596" s="248" t="s">
        <v>19</v>
      </c>
      <c r="F596" s="249" t="s">
        <v>180</v>
      </c>
      <c r="G596" s="247"/>
      <c r="H596" s="250">
        <v>20</v>
      </c>
      <c r="I596" s="251"/>
      <c r="J596" s="247"/>
      <c r="K596" s="247"/>
      <c r="L596" s="252"/>
      <c r="M596" s="253"/>
      <c r="N596" s="254"/>
      <c r="O596" s="254"/>
      <c r="P596" s="254"/>
      <c r="Q596" s="254"/>
      <c r="R596" s="254"/>
      <c r="S596" s="254"/>
      <c r="T596" s="255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56" t="s">
        <v>154</v>
      </c>
      <c r="AU596" s="256" t="s">
        <v>148</v>
      </c>
      <c r="AV596" s="15" t="s">
        <v>147</v>
      </c>
      <c r="AW596" s="15" t="s">
        <v>33</v>
      </c>
      <c r="AX596" s="15" t="s">
        <v>79</v>
      </c>
      <c r="AY596" s="256" t="s">
        <v>140</v>
      </c>
    </row>
    <row r="597" s="2" customFormat="1" ht="24.15" customHeight="1">
      <c r="A597" s="39"/>
      <c r="B597" s="40"/>
      <c r="C597" s="260" t="s">
        <v>1667</v>
      </c>
      <c r="D597" s="260" t="s">
        <v>527</v>
      </c>
      <c r="E597" s="261" t="s">
        <v>2245</v>
      </c>
      <c r="F597" s="262" t="s">
        <v>2246</v>
      </c>
      <c r="G597" s="263" t="s">
        <v>145</v>
      </c>
      <c r="H597" s="264">
        <v>9.6600000000000001</v>
      </c>
      <c r="I597" s="265"/>
      <c r="J597" s="266">
        <f>ROUND(I597*H597,2)</f>
        <v>0</v>
      </c>
      <c r="K597" s="262" t="s">
        <v>146</v>
      </c>
      <c r="L597" s="267"/>
      <c r="M597" s="268" t="s">
        <v>19</v>
      </c>
      <c r="N597" s="269" t="s">
        <v>43</v>
      </c>
      <c r="O597" s="85"/>
      <c r="P597" s="214">
        <f>O597*H597</f>
        <v>0</v>
      </c>
      <c r="Q597" s="214">
        <v>0.034720000000000001</v>
      </c>
      <c r="R597" s="214">
        <f>Q597*H597</f>
        <v>0.3353952</v>
      </c>
      <c r="S597" s="214">
        <v>0</v>
      </c>
      <c r="T597" s="215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16" t="s">
        <v>394</v>
      </c>
      <c r="AT597" s="216" t="s">
        <v>527</v>
      </c>
      <c r="AU597" s="216" t="s">
        <v>148</v>
      </c>
      <c r="AY597" s="18" t="s">
        <v>140</v>
      </c>
      <c r="BE597" s="217">
        <f>IF(N597="základní",J597,0)</f>
        <v>0</v>
      </c>
      <c r="BF597" s="217">
        <f>IF(N597="snížená",J597,0)</f>
        <v>0</v>
      </c>
      <c r="BG597" s="217">
        <f>IF(N597="zákl. přenesená",J597,0)</f>
        <v>0</v>
      </c>
      <c r="BH597" s="217">
        <f>IF(N597="sníž. přenesená",J597,0)</f>
        <v>0</v>
      </c>
      <c r="BI597" s="217">
        <f>IF(N597="nulová",J597,0)</f>
        <v>0</v>
      </c>
      <c r="BJ597" s="18" t="s">
        <v>148</v>
      </c>
      <c r="BK597" s="217">
        <f>ROUND(I597*H597,2)</f>
        <v>0</v>
      </c>
      <c r="BL597" s="18" t="s">
        <v>276</v>
      </c>
      <c r="BM597" s="216" t="s">
        <v>2247</v>
      </c>
    </row>
    <row r="598" s="2" customFormat="1">
      <c r="A598" s="39"/>
      <c r="B598" s="40"/>
      <c r="C598" s="41"/>
      <c r="D598" s="218" t="s">
        <v>150</v>
      </c>
      <c r="E598" s="41"/>
      <c r="F598" s="219" t="s">
        <v>2246</v>
      </c>
      <c r="G598" s="41"/>
      <c r="H598" s="41"/>
      <c r="I598" s="220"/>
      <c r="J598" s="41"/>
      <c r="K598" s="41"/>
      <c r="L598" s="45"/>
      <c r="M598" s="221"/>
      <c r="N598" s="222"/>
      <c r="O598" s="85"/>
      <c r="P598" s="85"/>
      <c r="Q598" s="85"/>
      <c r="R598" s="85"/>
      <c r="S598" s="85"/>
      <c r="T598" s="86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150</v>
      </c>
      <c r="AU598" s="18" t="s">
        <v>148</v>
      </c>
    </row>
    <row r="599" s="2" customFormat="1">
      <c r="A599" s="39"/>
      <c r="B599" s="40"/>
      <c r="C599" s="41"/>
      <c r="D599" s="223" t="s">
        <v>152</v>
      </c>
      <c r="E599" s="41"/>
      <c r="F599" s="224" t="s">
        <v>2248</v>
      </c>
      <c r="G599" s="41"/>
      <c r="H599" s="41"/>
      <c r="I599" s="220"/>
      <c r="J599" s="41"/>
      <c r="K599" s="41"/>
      <c r="L599" s="45"/>
      <c r="M599" s="221"/>
      <c r="N599" s="222"/>
      <c r="O599" s="85"/>
      <c r="P599" s="85"/>
      <c r="Q599" s="85"/>
      <c r="R599" s="85"/>
      <c r="S599" s="85"/>
      <c r="T599" s="86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152</v>
      </c>
      <c r="AU599" s="18" t="s">
        <v>148</v>
      </c>
    </row>
    <row r="600" s="14" customFormat="1">
      <c r="A600" s="14"/>
      <c r="B600" s="236"/>
      <c r="C600" s="237"/>
      <c r="D600" s="218" t="s">
        <v>154</v>
      </c>
      <c r="E600" s="238" t="s">
        <v>19</v>
      </c>
      <c r="F600" s="239" t="s">
        <v>1805</v>
      </c>
      <c r="G600" s="237"/>
      <c r="H600" s="238" t="s">
        <v>19</v>
      </c>
      <c r="I600" s="240"/>
      <c r="J600" s="237"/>
      <c r="K600" s="237"/>
      <c r="L600" s="241"/>
      <c r="M600" s="242"/>
      <c r="N600" s="243"/>
      <c r="O600" s="243"/>
      <c r="P600" s="243"/>
      <c r="Q600" s="243"/>
      <c r="R600" s="243"/>
      <c r="S600" s="243"/>
      <c r="T600" s="24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5" t="s">
        <v>154</v>
      </c>
      <c r="AU600" s="245" t="s">
        <v>148</v>
      </c>
      <c r="AV600" s="14" t="s">
        <v>79</v>
      </c>
      <c r="AW600" s="14" t="s">
        <v>33</v>
      </c>
      <c r="AX600" s="14" t="s">
        <v>71</v>
      </c>
      <c r="AY600" s="245" t="s">
        <v>140</v>
      </c>
    </row>
    <row r="601" s="13" customFormat="1">
      <c r="A601" s="13"/>
      <c r="B601" s="225"/>
      <c r="C601" s="226"/>
      <c r="D601" s="218" t="s">
        <v>154</v>
      </c>
      <c r="E601" s="227" t="s">
        <v>19</v>
      </c>
      <c r="F601" s="228" t="s">
        <v>2053</v>
      </c>
      <c r="G601" s="226"/>
      <c r="H601" s="229">
        <v>4.3200000000000003</v>
      </c>
      <c r="I601" s="230"/>
      <c r="J601" s="226"/>
      <c r="K601" s="226"/>
      <c r="L601" s="231"/>
      <c r="M601" s="232"/>
      <c r="N601" s="233"/>
      <c r="O601" s="233"/>
      <c r="P601" s="233"/>
      <c r="Q601" s="233"/>
      <c r="R601" s="233"/>
      <c r="S601" s="233"/>
      <c r="T601" s="234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5" t="s">
        <v>154</v>
      </c>
      <c r="AU601" s="235" t="s">
        <v>148</v>
      </c>
      <c r="AV601" s="13" t="s">
        <v>148</v>
      </c>
      <c r="AW601" s="13" t="s">
        <v>33</v>
      </c>
      <c r="AX601" s="13" t="s">
        <v>71</v>
      </c>
      <c r="AY601" s="235" t="s">
        <v>140</v>
      </c>
    </row>
    <row r="602" s="14" customFormat="1">
      <c r="A602" s="14"/>
      <c r="B602" s="236"/>
      <c r="C602" s="237"/>
      <c r="D602" s="218" t="s">
        <v>154</v>
      </c>
      <c r="E602" s="238" t="s">
        <v>19</v>
      </c>
      <c r="F602" s="239" t="s">
        <v>1807</v>
      </c>
      <c r="G602" s="237"/>
      <c r="H602" s="238" t="s">
        <v>19</v>
      </c>
      <c r="I602" s="240"/>
      <c r="J602" s="237"/>
      <c r="K602" s="237"/>
      <c r="L602" s="241"/>
      <c r="M602" s="242"/>
      <c r="N602" s="243"/>
      <c r="O602" s="243"/>
      <c r="P602" s="243"/>
      <c r="Q602" s="243"/>
      <c r="R602" s="243"/>
      <c r="S602" s="243"/>
      <c r="T602" s="24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5" t="s">
        <v>154</v>
      </c>
      <c r="AU602" s="245" t="s">
        <v>148</v>
      </c>
      <c r="AV602" s="14" t="s">
        <v>79</v>
      </c>
      <c r="AW602" s="14" t="s">
        <v>33</v>
      </c>
      <c r="AX602" s="14" t="s">
        <v>71</v>
      </c>
      <c r="AY602" s="245" t="s">
        <v>140</v>
      </c>
    </row>
    <row r="603" s="13" customFormat="1">
      <c r="A603" s="13"/>
      <c r="B603" s="225"/>
      <c r="C603" s="226"/>
      <c r="D603" s="218" t="s">
        <v>154</v>
      </c>
      <c r="E603" s="227" t="s">
        <v>19</v>
      </c>
      <c r="F603" s="228" t="s">
        <v>2054</v>
      </c>
      <c r="G603" s="226"/>
      <c r="H603" s="229">
        <v>1.0800000000000001</v>
      </c>
      <c r="I603" s="230"/>
      <c r="J603" s="226"/>
      <c r="K603" s="226"/>
      <c r="L603" s="231"/>
      <c r="M603" s="232"/>
      <c r="N603" s="233"/>
      <c r="O603" s="233"/>
      <c r="P603" s="233"/>
      <c r="Q603" s="233"/>
      <c r="R603" s="233"/>
      <c r="S603" s="233"/>
      <c r="T603" s="234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5" t="s">
        <v>154</v>
      </c>
      <c r="AU603" s="235" t="s">
        <v>148</v>
      </c>
      <c r="AV603" s="13" t="s">
        <v>148</v>
      </c>
      <c r="AW603" s="13" t="s">
        <v>33</v>
      </c>
      <c r="AX603" s="13" t="s">
        <v>71</v>
      </c>
      <c r="AY603" s="235" t="s">
        <v>140</v>
      </c>
    </row>
    <row r="604" s="14" customFormat="1">
      <c r="A604" s="14"/>
      <c r="B604" s="236"/>
      <c r="C604" s="237"/>
      <c r="D604" s="218" t="s">
        <v>154</v>
      </c>
      <c r="E604" s="238" t="s">
        <v>19</v>
      </c>
      <c r="F604" s="239" t="s">
        <v>1809</v>
      </c>
      <c r="G604" s="237"/>
      <c r="H604" s="238" t="s">
        <v>19</v>
      </c>
      <c r="I604" s="240"/>
      <c r="J604" s="237"/>
      <c r="K604" s="237"/>
      <c r="L604" s="241"/>
      <c r="M604" s="242"/>
      <c r="N604" s="243"/>
      <c r="O604" s="243"/>
      <c r="P604" s="243"/>
      <c r="Q604" s="243"/>
      <c r="R604" s="243"/>
      <c r="S604" s="243"/>
      <c r="T604" s="24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5" t="s">
        <v>154</v>
      </c>
      <c r="AU604" s="245" t="s">
        <v>148</v>
      </c>
      <c r="AV604" s="14" t="s">
        <v>79</v>
      </c>
      <c r="AW604" s="14" t="s">
        <v>33</v>
      </c>
      <c r="AX604" s="14" t="s">
        <v>71</v>
      </c>
      <c r="AY604" s="245" t="s">
        <v>140</v>
      </c>
    </row>
    <row r="605" s="13" customFormat="1">
      <c r="A605" s="13"/>
      <c r="B605" s="225"/>
      <c r="C605" s="226"/>
      <c r="D605" s="218" t="s">
        <v>154</v>
      </c>
      <c r="E605" s="227" t="s">
        <v>19</v>
      </c>
      <c r="F605" s="228" t="s">
        <v>2054</v>
      </c>
      <c r="G605" s="226"/>
      <c r="H605" s="229">
        <v>1.0800000000000001</v>
      </c>
      <c r="I605" s="230"/>
      <c r="J605" s="226"/>
      <c r="K605" s="226"/>
      <c r="L605" s="231"/>
      <c r="M605" s="232"/>
      <c r="N605" s="233"/>
      <c r="O605" s="233"/>
      <c r="P605" s="233"/>
      <c r="Q605" s="233"/>
      <c r="R605" s="233"/>
      <c r="S605" s="233"/>
      <c r="T605" s="234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5" t="s">
        <v>154</v>
      </c>
      <c r="AU605" s="235" t="s">
        <v>148</v>
      </c>
      <c r="AV605" s="13" t="s">
        <v>148</v>
      </c>
      <c r="AW605" s="13" t="s">
        <v>33</v>
      </c>
      <c r="AX605" s="13" t="s">
        <v>71</v>
      </c>
      <c r="AY605" s="235" t="s">
        <v>140</v>
      </c>
    </row>
    <row r="606" s="14" customFormat="1">
      <c r="A606" s="14"/>
      <c r="B606" s="236"/>
      <c r="C606" s="237"/>
      <c r="D606" s="218" t="s">
        <v>154</v>
      </c>
      <c r="E606" s="238" t="s">
        <v>19</v>
      </c>
      <c r="F606" s="239" t="s">
        <v>1810</v>
      </c>
      <c r="G606" s="237"/>
      <c r="H606" s="238" t="s">
        <v>19</v>
      </c>
      <c r="I606" s="240"/>
      <c r="J606" s="237"/>
      <c r="K606" s="237"/>
      <c r="L606" s="241"/>
      <c r="M606" s="242"/>
      <c r="N606" s="243"/>
      <c r="O606" s="243"/>
      <c r="P606" s="243"/>
      <c r="Q606" s="243"/>
      <c r="R606" s="243"/>
      <c r="S606" s="243"/>
      <c r="T606" s="24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5" t="s">
        <v>154</v>
      </c>
      <c r="AU606" s="245" t="s">
        <v>148</v>
      </c>
      <c r="AV606" s="14" t="s">
        <v>79</v>
      </c>
      <c r="AW606" s="14" t="s">
        <v>33</v>
      </c>
      <c r="AX606" s="14" t="s">
        <v>71</v>
      </c>
      <c r="AY606" s="245" t="s">
        <v>140</v>
      </c>
    </row>
    <row r="607" s="13" customFormat="1">
      <c r="A607" s="13"/>
      <c r="B607" s="225"/>
      <c r="C607" s="226"/>
      <c r="D607" s="218" t="s">
        <v>154</v>
      </c>
      <c r="E607" s="227" t="s">
        <v>19</v>
      </c>
      <c r="F607" s="228" t="s">
        <v>232</v>
      </c>
      <c r="G607" s="226"/>
      <c r="H607" s="229">
        <v>1.0800000000000001</v>
      </c>
      <c r="I607" s="230"/>
      <c r="J607" s="226"/>
      <c r="K607" s="226"/>
      <c r="L607" s="231"/>
      <c r="M607" s="232"/>
      <c r="N607" s="233"/>
      <c r="O607" s="233"/>
      <c r="P607" s="233"/>
      <c r="Q607" s="233"/>
      <c r="R607" s="233"/>
      <c r="S607" s="233"/>
      <c r="T607" s="234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5" t="s">
        <v>154</v>
      </c>
      <c r="AU607" s="235" t="s">
        <v>148</v>
      </c>
      <c r="AV607" s="13" t="s">
        <v>148</v>
      </c>
      <c r="AW607" s="13" t="s">
        <v>33</v>
      </c>
      <c r="AX607" s="13" t="s">
        <v>71</v>
      </c>
      <c r="AY607" s="235" t="s">
        <v>140</v>
      </c>
    </row>
    <row r="608" s="14" customFormat="1">
      <c r="A608" s="14"/>
      <c r="B608" s="236"/>
      <c r="C608" s="237"/>
      <c r="D608" s="218" t="s">
        <v>154</v>
      </c>
      <c r="E608" s="238" t="s">
        <v>19</v>
      </c>
      <c r="F608" s="239" t="s">
        <v>1812</v>
      </c>
      <c r="G608" s="237"/>
      <c r="H608" s="238" t="s">
        <v>19</v>
      </c>
      <c r="I608" s="240"/>
      <c r="J608" s="237"/>
      <c r="K608" s="237"/>
      <c r="L608" s="241"/>
      <c r="M608" s="242"/>
      <c r="N608" s="243"/>
      <c r="O608" s="243"/>
      <c r="P608" s="243"/>
      <c r="Q608" s="243"/>
      <c r="R608" s="243"/>
      <c r="S608" s="243"/>
      <c r="T608" s="24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5" t="s">
        <v>154</v>
      </c>
      <c r="AU608" s="245" t="s">
        <v>148</v>
      </c>
      <c r="AV608" s="14" t="s">
        <v>79</v>
      </c>
      <c r="AW608" s="14" t="s">
        <v>33</v>
      </c>
      <c r="AX608" s="14" t="s">
        <v>71</v>
      </c>
      <c r="AY608" s="245" t="s">
        <v>140</v>
      </c>
    </row>
    <row r="609" s="13" customFormat="1">
      <c r="A609" s="13"/>
      <c r="B609" s="225"/>
      <c r="C609" s="226"/>
      <c r="D609" s="218" t="s">
        <v>154</v>
      </c>
      <c r="E609" s="227" t="s">
        <v>19</v>
      </c>
      <c r="F609" s="228" t="s">
        <v>2055</v>
      </c>
      <c r="G609" s="226"/>
      <c r="H609" s="229">
        <v>2.1000000000000001</v>
      </c>
      <c r="I609" s="230"/>
      <c r="J609" s="226"/>
      <c r="K609" s="226"/>
      <c r="L609" s="231"/>
      <c r="M609" s="232"/>
      <c r="N609" s="233"/>
      <c r="O609" s="233"/>
      <c r="P609" s="233"/>
      <c r="Q609" s="233"/>
      <c r="R609" s="233"/>
      <c r="S609" s="233"/>
      <c r="T609" s="234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5" t="s">
        <v>154</v>
      </c>
      <c r="AU609" s="235" t="s">
        <v>148</v>
      </c>
      <c r="AV609" s="13" t="s">
        <v>148</v>
      </c>
      <c r="AW609" s="13" t="s">
        <v>33</v>
      </c>
      <c r="AX609" s="13" t="s">
        <v>71</v>
      </c>
      <c r="AY609" s="235" t="s">
        <v>140</v>
      </c>
    </row>
    <row r="610" s="15" customFormat="1">
      <c r="A610" s="15"/>
      <c r="B610" s="246"/>
      <c r="C610" s="247"/>
      <c r="D610" s="218" t="s">
        <v>154</v>
      </c>
      <c r="E610" s="248" t="s">
        <v>19</v>
      </c>
      <c r="F610" s="249" t="s">
        <v>180</v>
      </c>
      <c r="G610" s="247"/>
      <c r="H610" s="250">
        <v>9.6600000000000001</v>
      </c>
      <c r="I610" s="251"/>
      <c r="J610" s="247"/>
      <c r="K610" s="247"/>
      <c r="L610" s="252"/>
      <c r="M610" s="253"/>
      <c r="N610" s="254"/>
      <c r="O610" s="254"/>
      <c r="P610" s="254"/>
      <c r="Q610" s="254"/>
      <c r="R610" s="254"/>
      <c r="S610" s="254"/>
      <c r="T610" s="255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56" t="s">
        <v>154</v>
      </c>
      <c r="AU610" s="256" t="s">
        <v>148</v>
      </c>
      <c r="AV610" s="15" t="s">
        <v>147</v>
      </c>
      <c r="AW610" s="15" t="s">
        <v>33</v>
      </c>
      <c r="AX610" s="15" t="s">
        <v>79</v>
      </c>
      <c r="AY610" s="256" t="s">
        <v>140</v>
      </c>
    </row>
    <row r="611" s="2" customFormat="1" ht="24.15" customHeight="1">
      <c r="A611" s="39"/>
      <c r="B611" s="40"/>
      <c r="C611" s="205" t="s">
        <v>1674</v>
      </c>
      <c r="D611" s="205" t="s">
        <v>142</v>
      </c>
      <c r="E611" s="206" t="s">
        <v>2249</v>
      </c>
      <c r="F611" s="207" t="s">
        <v>2250</v>
      </c>
      <c r="G611" s="208" t="s">
        <v>200</v>
      </c>
      <c r="H611" s="209">
        <v>168.80000000000001</v>
      </c>
      <c r="I611" s="210"/>
      <c r="J611" s="211">
        <f>ROUND(I611*H611,2)</f>
        <v>0</v>
      </c>
      <c r="K611" s="207" t="s">
        <v>146</v>
      </c>
      <c r="L611" s="45"/>
      <c r="M611" s="212" t="s">
        <v>19</v>
      </c>
      <c r="N611" s="213" t="s">
        <v>43</v>
      </c>
      <c r="O611" s="85"/>
      <c r="P611" s="214">
        <f>O611*H611</f>
        <v>0</v>
      </c>
      <c r="Q611" s="214">
        <v>6.0000000000000002E-05</v>
      </c>
      <c r="R611" s="214">
        <f>Q611*H611</f>
        <v>0.010128000000000002</v>
      </c>
      <c r="S611" s="214">
        <v>0</v>
      </c>
      <c r="T611" s="215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16" t="s">
        <v>276</v>
      </c>
      <c r="AT611" s="216" t="s">
        <v>142</v>
      </c>
      <c r="AU611" s="216" t="s">
        <v>148</v>
      </c>
      <c r="AY611" s="18" t="s">
        <v>140</v>
      </c>
      <c r="BE611" s="217">
        <f>IF(N611="základní",J611,0)</f>
        <v>0</v>
      </c>
      <c r="BF611" s="217">
        <f>IF(N611="snížená",J611,0)</f>
        <v>0</v>
      </c>
      <c r="BG611" s="217">
        <f>IF(N611="zákl. přenesená",J611,0)</f>
        <v>0</v>
      </c>
      <c r="BH611" s="217">
        <f>IF(N611="sníž. přenesená",J611,0)</f>
        <v>0</v>
      </c>
      <c r="BI611" s="217">
        <f>IF(N611="nulová",J611,0)</f>
        <v>0</v>
      </c>
      <c r="BJ611" s="18" t="s">
        <v>148</v>
      </c>
      <c r="BK611" s="217">
        <f>ROUND(I611*H611,2)</f>
        <v>0</v>
      </c>
      <c r="BL611" s="18" t="s">
        <v>276</v>
      </c>
      <c r="BM611" s="216" t="s">
        <v>2251</v>
      </c>
    </row>
    <row r="612" s="2" customFormat="1">
      <c r="A612" s="39"/>
      <c r="B612" s="40"/>
      <c r="C612" s="41"/>
      <c r="D612" s="218" t="s">
        <v>150</v>
      </c>
      <c r="E612" s="41"/>
      <c r="F612" s="219" t="s">
        <v>2252</v>
      </c>
      <c r="G612" s="41"/>
      <c r="H612" s="41"/>
      <c r="I612" s="220"/>
      <c r="J612" s="41"/>
      <c r="K612" s="41"/>
      <c r="L612" s="45"/>
      <c r="M612" s="221"/>
      <c r="N612" s="222"/>
      <c r="O612" s="85"/>
      <c r="P612" s="85"/>
      <c r="Q612" s="85"/>
      <c r="R612" s="85"/>
      <c r="S612" s="85"/>
      <c r="T612" s="86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150</v>
      </c>
      <c r="AU612" s="18" t="s">
        <v>148</v>
      </c>
    </row>
    <row r="613" s="2" customFormat="1">
      <c r="A613" s="39"/>
      <c r="B613" s="40"/>
      <c r="C613" s="41"/>
      <c r="D613" s="223" t="s">
        <v>152</v>
      </c>
      <c r="E613" s="41"/>
      <c r="F613" s="224" t="s">
        <v>2253</v>
      </c>
      <c r="G613" s="41"/>
      <c r="H613" s="41"/>
      <c r="I613" s="220"/>
      <c r="J613" s="41"/>
      <c r="K613" s="41"/>
      <c r="L613" s="45"/>
      <c r="M613" s="221"/>
      <c r="N613" s="222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152</v>
      </c>
      <c r="AU613" s="18" t="s">
        <v>148</v>
      </c>
    </row>
    <row r="614" s="14" customFormat="1">
      <c r="A614" s="14"/>
      <c r="B614" s="236"/>
      <c r="C614" s="237"/>
      <c r="D614" s="218" t="s">
        <v>154</v>
      </c>
      <c r="E614" s="238" t="s">
        <v>19</v>
      </c>
      <c r="F614" s="239" t="s">
        <v>1803</v>
      </c>
      <c r="G614" s="237"/>
      <c r="H614" s="238" t="s">
        <v>19</v>
      </c>
      <c r="I614" s="240"/>
      <c r="J614" s="237"/>
      <c r="K614" s="237"/>
      <c r="L614" s="241"/>
      <c r="M614" s="242"/>
      <c r="N614" s="243"/>
      <c r="O614" s="243"/>
      <c r="P614" s="243"/>
      <c r="Q614" s="243"/>
      <c r="R614" s="243"/>
      <c r="S614" s="243"/>
      <c r="T614" s="244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5" t="s">
        <v>154</v>
      </c>
      <c r="AU614" s="245" t="s">
        <v>148</v>
      </c>
      <c r="AV614" s="14" t="s">
        <v>79</v>
      </c>
      <c r="AW614" s="14" t="s">
        <v>33</v>
      </c>
      <c r="AX614" s="14" t="s">
        <v>71</v>
      </c>
      <c r="AY614" s="245" t="s">
        <v>140</v>
      </c>
    </row>
    <row r="615" s="13" customFormat="1">
      <c r="A615" s="13"/>
      <c r="B615" s="225"/>
      <c r="C615" s="226"/>
      <c r="D615" s="218" t="s">
        <v>154</v>
      </c>
      <c r="E615" s="227" t="s">
        <v>19</v>
      </c>
      <c r="F615" s="228" t="s">
        <v>1881</v>
      </c>
      <c r="G615" s="226"/>
      <c r="H615" s="229">
        <v>114</v>
      </c>
      <c r="I615" s="230"/>
      <c r="J615" s="226"/>
      <c r="K615" s="226"/>
      <c r="L615" s="231"/>
      <c r="M615" s="232"/>
      <c r="N615" s="233"/>
      <c r="O615" s="233"/>
      <c r="P615" s="233"/>
      <c r="Q615" s="233"/>
      <c r="R615" s="233"/>
      <c r="S615" s="233"/>
      <c r="T615" s="234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5" t="s">
        <v>154</v>
      </c>
      <c r="AU615" s="235" t="s">
        <v>148</v>
      </c>
      <c r="AV615" s="13" t="s">
        <v>148</v>
      </c>
      <c r="AW615" s="13" t="s">
        <v>33</v>
      </c>
      <c r="AX615" s="13" t="s">
        <v>71</v>
      </c>
      <c r="AY615" s="235" t="s">
        <v>140</v>
      </c>
    </row>
    <row r="616" s="14" customFormat="1">
      <c r="A616" s="14"/>
      <c r="B616" s="236"/>
      <c r="C616" s="237"/>
      <c r="D616" s="218" t="s">
        <v>154</v>
      </c>
      <c r="E616" s="238" t="s">
        <v>19</v>
      </c>
      <c r="F616" s="239" t="s">
        <v>1805</v>
      </c>
      <c r="G616" s="237"/>
      <c r="H616" s="238" t="s">
        <v>19</v>
      </c>
      <c r="I616" s="240"/>
      <c r="J616" s="237"/>
      <c r="K616" s="237"/>
      <c r="L616" s="241"/>
      <c r="M616" s="242"/>
      <c r="N616" s="243"/>
      <c r="O616" s="243"/>
      <c r="P616" s="243"/>
      <c r="Q616" s="243"/>
      <c r="R616" s="243"/>
      <c r="S616" s="243"/>
      <c r="T616" s="24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5" t="s">
        <v>154</v>
      </c>
      <c r="AU616" s="245" t="s">
        <v>148</v>
      </c>
      <c r="AV616" s="14" t="s">
        <v>79</v>
      </c>
      <c r="AW616" s="14" t="s">
        <v>33</v>
      </c>
      <c r="AX616" s="14" t="s">
        <v>71</v>
      </c>
      <c r="AY616" s="245" t="s">
        <v>140</v>
      </c>
    </row>
    <row r="617" s="13" customFormat="1">
      <c r="A617" s="13"/>
      <c r="B617" s="225"/>
      <c r="C617" s="226"/>
      <c r="D617" s="218" t="s">
        <v>154</v>
      </c>
      <c r="E617" s="227" t="s">
        <v>19</v>
      </c>
      <c r="F617" s="228" t="s">
        <v>1882</v>
      </c>
      <c r="G617" s="226"/>
      <c r="H617" s="229">
        <v>16.800000000000001</v>
      </c>
      <c r="I617" s="230"/>
      <c r="J617" s="226"/>
      <c r="K617" s="226"/>
      <c r="L617" s="231"/>
      <c r="M617" s="232"/>
      <c r="N617" s="233"/>
      <c r="O617" s="233"/>
      <c r="P617" s="233"/>
      <c r="Q617" s="233"/>
      <c r="R617" s="233"/>
      <c r="S617" s="233"/>
      <c r="T617" s="234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5" t="s">
        <v>154</v>
      </c>
      <c r="AU617" s="235" t="s">
        <v>148</v>
      </c>
      <c r="AV617" s="13" t="s">
        <v>148</v>
      </c>
      <c r="AW617" s="13" t="s">
        <v>33</v>
      </c>
      <c r="AX617" s="13" t="s">
        <v>71</v>
      </c>
      <c r="AY617" s="235" t="s">
        <v>140</v>
      </c>
    </row>
    <row r="618" s="14" customFormat="1">
      <c r="A618" s="14"/>
      <c r="B618" s="236"/>
      <c r="C618" s="237"/>
      <c r="D618" s="218" t="s">
        <v>154</v>
      </c>
      <c r="E618" s="238" t="s">
        <v>19</v>
      </c>
      <c r="F618" s="239" t="s">
        <v>1807</v>
      </c>
      <c r="G618" s="237"/>
      <c r="H618" s="238" t="s">
        <v>19</v>
      </c>
      <c r="I618" s="240"/>
      <c r="J618" s="237"/>
      <c r="K618" s="237"/>
      <c r="L618" s="241"/>
      <c r="M618" s="242"/>
      <c r="N618" s="243"/>
      <c r="O618" s="243"/>
      <c r="P618" s="243"/>
      <c r="Q618" s="243"/>
      <c r="R618" s="243"/>
      <c r="S618" s="243"/>
      <c r="T618" s="24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5" t="s">
        <v>154</v>
      </c>
      <c r="AU618" s="245" t="s">
        <v>148</v>
      </c>
      <c r="AV618" s="14" t="s">
        <v>79</v>
      </c>
      <c r="AW618" s="14" t="s">
        <v>33</v>
      </c>
      <c r="AX618" s="14" t="s">
        <v>71</v>
      </c>
      <c r="AY618" s="245" t="s">
        <v>140</v>
      </c>
    </row>
    <row r="619" s="13" customFormat="1">
      <c r="A619" s="13"/>
      <c r="B619" s="225"/>
      <c r="C619" s="226"/>
      <c r="D619" s="218" t="s">
        <v>154</v>
      </c>
      <c r="E619" s="227" t="s">
        <v>19</v>
      </c>
      <c r="F619" s="228" t="s">
        <v>2254</v>
      </c>
      <c r="G619" s="226"/>
      <c r="H619" s="229">
        <v>4.2000000000000002</v>
      </c>
      <c r="I619" s="230"/>
      <c r="J619" s="226"/>
      <c r="K619" s="226"/>
      <c r="L619" s="231"/>
      <c r="M619" s="232"/>
      <c r="N619" s="233"/>
      <c r="O619" s="233"/>
      <c r="P619" s="233"/>
      <c r="Q619" s="233"/>
      <c r="R619" s="233"/>
      <c r="S619" s="233"/>
      <c r="T619" s="234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5" t="s">
        <v>154</v>
      </c>
      <c r="AU619" s="235" t="s">
        <v>148</v>
      </c>
      <c r="AV619" s="13" t="s">
        <v>148</v>
      </c>
      <c r="AW619" s="13" t="s">
        <v>33</v>
      </c>
      <c r="AX619" s="13" t="s">
        <v>71</v>
      </c>
      <c r="AY619" s="235" t="s">
        <v>140</v>
      </c>
    </row>
    <row r="620" s="14" customFormat="1">
      <c r="A620" s="14"/>
      <c r="B620" s="236"/>
      <c r="C620" s="237"/>
      <c r="D620" s="218" t="s">
        <v>154</v>
      </c>
      <c r="E620" s="238" t="s">
        <v>19</v>
      </c>
      <c r="F620" s="239" t="s">
        <v>1809</v>
      </c>
      <c r="G620" s="237"/>
      <c r="H620" s="238" t="s">
        <v>19</v>
      </c>
      <c r="I620" s="240"/>
      <c r="J620" s="237"/>
      <c r="K620" s="237"/>
      <c r="L620" s="241"/>
      <c r="M620" s="242"/>
      <c r="N620" s="243"/>
      <c r="O620" s="243"/>
      <c r="P620" s="243"/>
      <c r="Q620" s="243"/>
      <c r="R620" s="243"/>
      <c r="S620" s="243"/>
      <c r="T620" s="24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5" t="s">
        <v>154</v>
      </c>
      <c r="AU620" s="245" t="s">
        <v>148</v>
      </c>
      <c r="AV620" s="14" t="s">
        <v>79</v>
      </c>
      <c r="AW620" s="14" t="s">
        <v>33</v>
      </c>
      <c r="AX620" s="14" t="s">
        <v>71</v>
      </c>
      <c r="AY620" s="245" t="s">
        <v>140</v>
      </c>
    </row>
    <row r="621" s="13" customFormat="1">
      <c r="A621" s="13"/>
      <c r="B621" s="225"/>
      <c r="C621" s="226"/>
      <c r="D621" s="218" t="s">
        <v>154</v>
      </c>
      <c r="E621" s="227" t="s">
        <v>19</v>
      </c>
      <c r="F621" s="228" t="s">
        <v>2254</v>
      </c>
      <c r="G621" s="226"/>
      <c r="H621" s="229">
        <v>4.2000000000000002</v>
      </c>
      <c r="I621" s="230"/>
      <c r="J621" s="226"/>
      <c r="K621" s="226"/>
      <c r="L621" s="231"/>
      <c r="M621" s="232"/>
      <c r="N621" s="233"/>
      <c r="O621" s="233"/>
      <c r="P621" s="233"/>
      <c r="Q621" s="233"/>
      <c r="R621" s="233"/>
      <c r="S621" s="233"/>
      <c r="T621" s="234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5" t="s">
        <v>154</v>
      </c>
      <c r="AU621" s="235" t="s">
        <v>148</v>
      </c>
      <c r="AV621" s="13" t="s">
        <v>148</v>
      </c>
      <c r="AW621" s="13" t="s">
        <v>33</v>
      </c>
      <c r="AX621" s="13" t="s">
        <v>71</v>
      </c>
      <c r="AY621" s="235" t="s">
        <v>140</v>
      </c>
    </row>
    <row r="622" s="14" customFormat="1">
      <c r="A622" s="14"/>
      <c r="B622" s="236"/>
      <c r="C622" s="237"/>
      <c r="D622" s="218" t="s">
        <v>154</v>
      </c>
      <c r="E622" s="238" t="s">
        <v>19</v>
      </c>
      <c r="F622" s="239" t="s">
        <v>1810</v>
      </c>
      <c r="G622" s="237"/>
      <c r="H622" s="238" t="s">
        <v>19</v>
      </c>
      <c r="I622" s="240"/>
      <c r="J622" s="237"/>
      <c r="K622" s="237"/>
      <c r="L622" s="241"/>
      <c r="M622" s="242"/>
      <c r="N622" s="243"/>
      <c r="O622" s="243"/>
      <c r="P622" s="243"/>
      <c r="Q622" s="243"/>
      <c r="R622" s="243"/>
      <c r="S622" s="243"/>
      <c r="T622" s="24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5" t="s">
        <v>154</v>
      </c>
      <c r="AU622" s="245" t="s">
        <v>148</v>
      </c>
      <c r="AV622" s="14" t="s">
        <v>79</v>
      </c>
      <c r="AW622" s="14" t="s">
        <v>33</v>
      </c>
      <c r="AX622" s="14" t="s">
        <v>71</v>
      </c>
      <c r="AY622" s="245" t="s">
        <v>140</v>
      </c>
    </row>
    <row r="623" s="13" customFormat="1">
      <c r="A623" s="13"/>
      <c r="B623" s="225"/>
      <c r="C623" s="226"/>
      <c r="D623" s="218" t="s">
        <v>154</v>
      </c>
      <c r="E623" s="227" t="s">
        <v>19</v>
      </c>
      <c r="F623" s="228" t="s">
        <v>1886</v>
      </c>
      <c r="G623" s="226"/>
      <c r="H623" s="229">
        <v>9.5999999999999996</v>
      </c>
      <c r="I623" s="230"/>
      <c r="J623" s="226"/>
      <c r="K623" s="226"/>
      <c r="L623" s="231"/>
      <c r="M623" s="232"/>
      <c r="N623" s="233"/>
      <c r="O623" s="233"/>
      <c r="P623" s="233"/>
      <c r="Q623" s="233"/>
      <c r="R623" s="233"/>
      <c r="S623" s="233"/>
      <c r="T623" s="234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5" t="s">
        <v>154</v>
      </c>
      <c r="AU623" s="235" t="s">
        <v>148</v>
      </c>
      <c r="AV623" s="13" t="s">
        <v>148</v>
      </c>
      <c r="AW623" s="13" t="s">
        <v>33</v>
      </c>
      <c r="AX623" s="13" t="s">
        <v>71</v>
      </c>
      <c r="AY623" s="235" t="s">
        <v>140</v>
      </c>
    </row>
    <row r="624" s="14" customFormat="1">
      <c r="A624" s="14"/>
      <c r="B624" s="236"/>
      <c r="C624" s="237"/>
      <c r="D624" s="218" t="s">
        <v>154</v>
      </c>
      <c r="E624" s="238" t="s">
        <v>19</v>
      </c>
      <c r="F624" s="239" t="s">
        <v>1812</v>
      </c>
      <c r="G624" s="237"/>
      <c r="H624" s="238" t="s">
        <v>19</v>
      </c>
      <c r="I624" s="240"/>
      <c r="J624" s="237"/>
      <c r="K624" s="237"/>
      <c r="L624" s="241"/>
      <c r="M624" s="242"/>
      <c r="N624" s="243"/>
      <c r="O624" s="243"/>
      <c r="P624" s="243"/>
      <c r="Q624" s="243"/>
      <c r="R624" s="243"/>
      <c r="S624" s="243"/>
      <c r="T624" s="24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5" t="s">
        <v>154</v>
      </c>
      <c r="AU624" s="245" t="s">
        <v>148</v>
      </c>
      <c r="AV624" s="14" t="s">
        <v>79</v>
      </c>
      <c r="AW624" s="14" t="s">
        <v>33</v>
      </c>
      <c r="AX624" s="14" t="s">
        <v>71</v>
      </c>
      <c r="AY624" s="245" t="s">
        <v>140</v>
      </c>
    </row>
    <row r="625" s="13" customFormat="1">
      <c r="A625" s="13"/>
      <c r="B625" s="225"/>
      <c r="C625" s="226"/>
      <c r="D625" s="218" t="s">
        <v>154</v>
      </c>
      <c r="E625" s="227" t="s">
        <v>19</v>
      </c>
      <c r="F625" s="228" t="s">
        <v>1885</v>
      </c>
      <c r="G625" s="226"/>
      <c r="H625" s="229">
        <v>20</v>
      </c>
      <c r="I625" s="230"/>
      <c r="J625" s="226"/>
      <c r="K625" s="226"/>
      <c r="L625" s="231"/>
      <c r="M625" s="232"/>
      <c r="N625" s="233"/>
      <c r="O625" s="233"/>
      <c r="P625" s="233"/>
      <c r="Q625" s="233"/>
      <c r="R625" s="233"/>
      <c r="S625" s="233"/>
      <c r="T625" s="234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5" t="s">
        <v>154</v>
      </c>
      <c r="AU625" s="235" t="s">
        <v>148</v>
      </c>
      <c r="AV625" s="13" t="s">
        <v>148</v>
      </c>
      <c r="AW625" s="13" t="s">
        <v>33</v>
      </c>
      <c r="AX625" s="13" t="s">
        <v>71</v>
      </c>
      <c r="AY625" s="235" t="s">
        <v>140</v>
      </c>
    </row>
    <row r="626" s="15" customFormat="1">
      <c r="A626" s="15"/>
      <c r="B626" s="246"/>
      <c r="C626" s="247"/>
      <c r="D626" s="218" t="s">
        <v>154</v>
      </c>
      <c r="E626" s="248" t="s">
        <v>19</v>
      </c>
      <c r="F626" s="249" t="s">
        <v>180</v>
      </c>
      <c r="G626" s="247"/>
      <c r="H626" s="250">
        <v>168.79999999999998</v>
      </c>
      <c r="I626" s="251"/>
      <c r="J626" s="247"/>
      <c r="K626" s="247"/>
      <c r="L626" s="252"/>
      <c r="M626" s="253"/>
      <c r="N626" s="254"/>
      <c r="O626" s="254"/>
      <c r="P626" s="254"/>
      <c r="Q626" s="254"/>
      <c r="R626" s="254"/>
      <c r="S626" s="254"/>
      <c r="T626" s="255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56" t="s">
        <v>154</v>
      </c>
      <c r="AU626" s="256" t="s">
        <v>148</v>
      </c>
      <c r="AV626" s="15" t="s">
        <v>147</v>
      </c>
      <c r="AW626" s="15" t="s">
        <v>33</v>
      </c>
      <c r="AX626" s="15" t="s">
        <v>79</v>
      </c>
      <c r="AY626" s="256" t="s">
        <v>140</v>
      </c>
    </row>
    <row r="627" s="2" customFormat="1" ht="24.15" customHeight="1">
      <c r="A627" s="39"/>
      <c r="B627" s="40"/>
      <c r="C627" s="205" t="s">
        <v>1680</v>
      </c>
      <c r="D627" s="205" t="s">
        <v>142</v>
      </c>
      <c r="E627" s="206" t="s">
        <v>2255</v>
      </c>
      <c r="F627" s="207" t="s">
        <v>2256</v>
      </c>
      <c r="G627" s="208" t="s">
        <v>200</v>
      </c>
      <c r="H627" s="209">
        <v>168</v>
      </c>
      <c r="I627" s="210"/>
      <c r="J627" s="211">
        <f>ROUND(I627*H627,2)</f>
        <v>0</v>
      </c>
      <c r="K627" s="207" t="s">
        <v>146</v>
      </c>
      <c r="L627" s="45"/>
      <c r="M627" s="212" t="s">
        <v>19</v>
      </c>
      <c r="N627" s="213" t="s">
        <v>43</v>
      </c>
      <c r="O627" s="85"/>
      <c r="P627" s="214">
        <f>O627*H627</f>
        <v>0</v>
      </c>
      <c r="Q627" s="214">
        <v>6.9999999999999994E-05</v>
      </c>
      <c r="R627" s="214">
        <f>Q627*H627</f>
        <v>0.01176</v>
      </c>
      <c r="S627" s="214">
        <v>0</v>
      </c>
      <c r="T627" s="215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16" t="s">
        <v>276</v>
      </c>
      <c r="AT627" s="216" t="s">
        <v>142</v>
      </c>
      <c r="AU627" s="216" t="s">
        <v>148</v>
      </c>
      <c r="AY627" s="18" t="s">
        <v>140</v>
      </c>
      <c r="BE627" s="217">
        <f>IF(N627="základní",J627,0)</f>
        <v>0</v>
      </c>
      <c r="BF627" s="217">
        <f>IF(N627="snížená",J627,0)</f>
        <v>0</v>
      </c>
      <c r="BG627" s="217">
        <f>IF(N627="zákl. přenesená",J627,0)</f>
        <v>0</v>
      </c>
      <c r="BH627" s="217">
        <f>IF(N627="sníž. přenesená",J627,0)</f>
        <v>0</v>
      </c>
      <c r="BI627" s="217">
        <f>IF(N627="nulová",J627,0)</f>
        <v>0</v>
      </c>
      <c r="BJ627" s="18" t="s">
        <v>148</v>
      </c>
      <c r="BK627" s="217">
        <f>ROUND(I627*H627,2)</f>
        <v>0</v>
      </c>
      <c r="BL627" s="18" t="s">
        <v>276</v>
      </c>
      <c r="BM627" s="216" t="s">
        <v>2257</v>
      </c>
    </row>
    <row r="628" s="2" customFormat="1">
      <c r="A628" s="39"/>
      <c r="B628" s="40"/>
      <c r="C628" s="41"/>
      <c r="D628" s="218" t="s">
        <v>150</v>
      </c>
      <c r="E628" s="41"/>
      <c r="F628" s="219" t="s">
        <v>2258</v>
      </c>
      <c r="G628" s="41"/>
      <c r="H628" s="41"/>
      <c r="I628" s="220"/>
      <c r="J628" s="41"/>
      <c r="K628" s="41"/>
      <c r="L628" s="45"/>
      <c r="M628" s="221"/>
      <c r="N628" s="222"/>
      <c r="O628" s="85"/>
      <c r="P628" s="85"/>
      <c r="Q628" s="85"/>
      <c r="R628" s="85"/>
      <c r="S628" s="85"/>
      <c r="T628" s="86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150</v>
      </c>
      <c r="AU628" s="18" t="s">
        <v>148</v>
      </c>
    </row>
    <row r="629" s="2" customFormat="1">
      <c r="A629" s="39"/>
      <c r="B629" s="40"/>
      <c r="C629" s="41"/>
      <c r="D629" s="223" t="s">
        <v>152</v>
      </c>
      <c r="E629" s="41"/>
      <c r="F629" s="224" t="s">
        <v>2259</v>
      </c>
      <c r="G629" s="41"/>
      <c r="H629" s="41"/>
      <c r="I629" s="220"/>
      <c r="J629" s="41"/>
      <c r="K629" s="41"/>
      <c r="L629" s="45"/>
      <c r="M629" s="221"/>
      <c r="N629" s="222"/>
      <c r="O629" s="85"/>
      <c r="P629" s="85"/>
      <c r="Q629" s="85"/>
      <c r="R629" s="85"/>
      <c r="S629" s="85"/>
      <c r="T629" s="86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152</v>
      </c>
      <c r="AU629" s="18" t="s">
        <v>148</v>
      </c>
    </row>
    <row r="630" s="2" customFormat="1" ht="24.15" customHeight="1">
      <c r="A630" s="39"/>
      <c r="B630" s="40"/>
      <c r="C630" s="205" t="s">
        <v>1686</v>
      </c>
      <c r="D630" s="205" t="s">
        <v>142</v>
      </c>
      <c r="E630" s="206" t="s">
        <v>2260</v>
      </c>
      <c r="F630" s="207" t="s">
        <v>2261</v>
      </c>
      <c r="G630" s="208" t="s">
        <v>390</v>
      </c>
      <c r="H630" s="209">
        <v>1</v>
      </c>
      <c r="I630" s="210"/>
      <c r="J630" s="211">
        <f>ROUND(I630*H630,2)</f>
        <v>0</v>
      </c>
      <c r="K630" s="207" t="s">
        <v>146</v>
      </c>
      <c r="L630" s="45"/>
      <c r="M630" s="212" t="s">
        <v>19</v>
      </c>
      <c r="N630" s="213" t="s">
        <v>43</v>
      </c>
      <c r="O630" s="85"/>
      <c r="P630" s="214">
        <f>O630*H630</f>
        <v>0</v>
      </c>
      <c r="Q630" s="214">
        <v>0</v>
      </c>
      <c r="R630" s="214">
        <f>Q630*H630</f>
        <v>0</v>
      </c>
      <c r="S630" s="214">
        <v>0</v>
      </c>
      <c r="T630" s="215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16" t="s">
        <v>276</v>
      </c>
      <c r="AT630" s="216" t="s">
        <v>142</v>
      </c>
      <c r="AU630" s="216" t="s">
        <v>148</v>
      </c>
      <c r="AY630" s="18" t="s">
        <v>140</v>
      </c>
      <c r="BE630" s="217">
        <f>IF(N630="základní",J630,0)</f>
        <v>0</v>
      </c>
      <c r="BF630" s="217">
        <f>IF(N630="snížená",J630,0)</f>
        <v>0</v>
      </c>
      <c r="BG630" s="217">
        <f>IF(N630="zákl. přenesená",J630,0)</f>
        <v>0</v>
      </c>
      <c r="BH630" s="217">
        <f>IF(N630="sníž. přenesená",J630,0)</f>
        <v>0</v>
      </c>
      <c r="BI630" s="217">
        <f>IF(N630="nulová",J630,0)</f>
        <v>0</v>
      </c>
      <c r="BJ630" s="18" t="s">
        <v>148</v>
      </c>
      <c r="BK630" s="217">
        <f>ROUND(I630*H630,2)</f>
        <v>0</v>
      </c>
      <c r="BL630" s="18" t="s">
        <v>276</v>
      </c>
      <c r="BM630" s="216" t="s">
        <v>2262</v>
      </c>
    </row>
    <row r="631" s="2" customFormat="1">
      <c r="A631" s="39"/>
      <c r="B631" s="40"/>
      <c r="C631" s="41"/>
      <c r="D631" s="218" t="s">
        <v>150</v>
      </c>
      <c r="E631" s="41"/>
      <c r="F631" s="219" t="s">
        <v>2263</v>
      </c>
      <c r="G631" s="41"/>
      <c r="H631" s="41"/>
      <c r="I631" s="220"/>
      <c r="J631" s="41"/>
      <c r="K631" s="41"/>
      <c r="L631" s="45"/>
      <c r="M631" s="221"/>
      <c r="N631" s="222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150</v>
      </c>
      <c r="AU631" s="18" t="s">
        <v>148</v>
      </c>
    </row>
    <row r="632" s="2" customFormat="1">
      <c r="A632" s="39"/>
      <c r="B632" s="40"/>
      <c r="C632" s="41"/>
      <c r="D632" s="223" t="s">
        <v>152</v>
      </c>
      <c r="E632" s="41"/>
      <c r="F632" s="224" t="s">
        <v>2264</v>
      </c>
      <c r="G632" s="41"/>
      <c r="H632" s="41"/>
      <c r="I632" s="220"/>
      <c r="J632" s="41"/>
      <c r="K632" s="41"/>
      <c r="L632" s="45"/>
      <c r="M632" s="221"/>
      <c r="N632" s="222"/>
      <c r="O632" s="85"/>
      <c r="P632" s="85"/>
      <c r="Q632" s="85"/>
      <c r="R632" s="85"/>
      <c r="S632" s="85"/>
      <c r="T632" s="86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152</v>
      </c>
      <c r="AU632" s="18" t="s">
        <v>148</v>
      </c>
    </row>
    <row r="633" s="2" customFormat="1" ht="21.75" customHeight="1">
      <c r="A633" s="39"/>
      <c r="B633" s="40"/>
      <c r="C633" s="260" t="s">
        <v>1691</v>
      </c>
      <c r="D633" s="260" t="s">
        <v>527</v>
      </c>
      <c r="E633" s="261" t="s">
        <v>2265</v>
      </c>
      <c r="F633" s="262" t="s">
        <v>2266</v>
      </c>
      <c r="G633" s="263" t="s">
        <v>390</v>
      </c>
      <c r="H633" s="264">
        <v>1</v>
      </c>
      <c r="I633" s="265"/>
      <c r="J633" s="266">
        <f>ROUND(I633*H633,2)</f>
        <v>0</v>
      </c>
      <c r="K633" s="262" t="s">
        <v>146</v>
      </c>
      <c r="L633" s="267"/>
      <c r="M633" s="268" t="s">
        <v>19</v>
      </c>
      <c r="N633" s="269" t="s">
        <v>43</v>
      </c>
      <c r="O633" s="85"/>
      <c r="P633" s="214">
        <f>O633*H633</f>
        <v>0</v>
      </c>
      <c r="Q633" s="214">
        <v>0.0023999999999999998</v>
      </c>
      <c r="R633" s="214">
        <f>Q633*H633</f>
        <v>0.0023999999999999998</v>
      </c>
      <c r="S633" s="214">
        <v>0</v>
      </c>
      <c r="T633" s="215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16" t="s">
        <v>394</v>
      </c>
      <c r="AT633" s="216" t="s">
        <v>527</v>
      </c>
      <c r="AU633" s="216" t="s">
        <v>148</v>
      </c>
      <c r="AY633" s="18" t="s">
        <v>140</v>
      </c>
      <c r="BE633" s="217">
        <f>IF(N633="základní",J633,0)</f>
        <v>0</v>
      </c>
      <c r="BF633" s="217">
        <f>IF(N633="snížená",J633,0)</f>
        <v>0</v>
      </c>
      <c r="BG633" s="217">
        <f>IF(N633="zákl. přenesená",J633,0)</f>
        <v>0</v>
      </c>
      <c r="BH633" s="217">
        <f>IF(N633="sníž. přenesená",J633,0)</f>
        <v>0</v>
      </c>
      <c r="BI633" s="217">
        <f>IF(N633="nulová",J633,0)</f>
        <v>0</v>
      </c>
      <c r="BJ633" s="18" t="s">
        <v>148</v>
      </c>
      <c r="BK633" s="217">
        <f>ROUND(I633*H633,2)</f>
        <v>0</v>
      </c>
      <c r="BL633" s="18" t="s">
        <v>276</v>
      </c>
      <c r="BM633" s="216" t="s">
        <v>2267</v>
      </c>
    </row>
    <row r="634" s="2" customFormat="1">
      <c r="A634" s="39"/>
      <c r="B634" s="40"/>
      <c r="C634" s="41"/>
      <c r="D634" s="218" t="s">
        <v>150</v>
      </c>
      <c r="E634" s="41"/>
      <c r="F634" s="219" t="s">
        <v>2266</v>
      </c>
      <c r="G634" s="41"/>
      <c r="H634" s="41"/>
      <c r="I634" s="220"/>
      <c r="J634" s="41"/>
      <c r="K634" s="41"/>
      <c r="L634" s="45"/>
      <c r="M634" s="221"/>
      <c r="N634" s="222"/>
      <c r="O634" s="85"/>
      <c r="P634" s="85"/>
      <c r="Q634" s="85"/>
      <c r="R634" s="85"/>
      <c r="S634" s="85"/>
      <c r="T634" s="86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150</v>
      </c>
      <c r="AU634" s="18" t="s">
        <v>148</v>
      </c>
    </row>
    <row r="635" s="2" customFormat="1">
      <c r="A635" s="39"/>
      <c r="B635" s="40"/>
      <c r="C635" s="41"/>
      <c r="D635" s="223" t="s">
        <v>152</v>
      </c>
      <c r="E635" s="41"/>
      <c r="F635" s="224" t="s">
        <v>2268</v>
      </c>
      <c r="G635" s="41"/>
      <c r="H635" s="41"/>
      <c r="I635" s="220"/>
      <c r="J635" s="41"/>
      <c r="K635" s="41"/>
      <c r="L635" s="45"/>
      <c r="M635" s="221"/>
      <c r="N635" s="222"/>
      <c r="O635" s="85"/>
      <c r="P635" s="85"/>
      <c r="Q635" s="85"/>
      <c r="R635" s="85"/>
      <c r="S635" s="85"/>
      <c r="T635" s="86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152</v>
      </c>
      <c r="AU635" s="18" t="s">
        <v>148</v>
      </c>
    </row>
    <row r="636" s="2" customFormat="1" ht="21.75" customHeight="1">
      <c r="A636" s="39"/>
      <c r="B636" s="40"/>
      <c r="C636" s="205" t="s">
        <v>1697</v>
      </c>
      <c r="D636" s="205" t="s">
        <v>142</v>
      </c>
      <c r="E636" s="206" t="s">
        <v>2269</v>
      </c>
      <c r="F636" s="207" t="s">
        <v>2270</v>
      </c>
      <c r="G636" s="208" t="s">
        <v>390</v>
      </c>
      <c r="H636" s="209">
        <v>1</v>
      </c>
      <c r="I636" s="210"/>
      <c r="J636" s="211">
        <f>ROUND(I636*H636,2)</f>
        <v>0</v>
      </c>
      <c r="K636" s="207" t="s">
        <v>146</v>
      </c>
      <c r="L636" s="45"/>
      <c r="M636" s="212" t="s">
        <v>19</v>
      </c>
      <c r="N636" s="213" t="s">
        <v>43</v>
      </c>
      <c r="O636" s="85"/>
      <c r="P636" s="214">
        <f>O636*H636</f>
        <v>0</v>
      </c>
      <c r="Q636" s="214">
        <v>0</v>
      </c>
      <c r="R636" s="214">
        <f>Q636*H636</f>
        <v>0</v>
      </c>
      <c r="S636" s="214">
        <v>0</v>
      </c>
      <c r="T636" s="215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16" t="s">
        <v>276</v>
      </c>
      <c r="AT636" s="216" t="s">
        <v>142</v>
      </c>
      <c r="AU636" s="216" t="s">
        <v>148</v>
      </c>
      <c r="AY636" s="18" t="s">
        <v>140</v>
      </c>
      <c r="BE636" s="217">
        <f>IF(N636="základní",J636,0)</f>
        <v>0</v>
      </c>
      <c r="BF636" s="217">
        <f>IF(N636="snížená",J636,0)</f>
        <v>0</v>
      </c>
      <c r="BG636" s="217">
        <f>IF(N636="zákl. přenesená",J636,0)</f>
        <v>0</v>
      </c>
      <c r="BH636" s="217">
        <f>IF(N636="sníž. přenesená",J636,0)</f>
        <v>0</v>
      </c>
      <c r="BI636" s="217">
        <f>IF(N636="nulová",J636,0)</f>
        <v>0</v>
      </c>
      <c r="BJ636" s="18" t="s">
        <v>148</v>
      </c>
      <c r="BK636" s="217">
        <f>ROUND(I636*H636,2)</f>
        <v>0</v>
      </c>
      <c r="BL636" s="18" t="s">
        <v>276</v>
      </c>
      <c r="BM636" s="216" t="s">
        <v>2271</v>
      </c>
    </row>
    <row r="637" s="2" customFormat="1">
      <c r="A637" s="39"/>
      <c r="B637" s="40"/>
      <c r="C637" s="41"/>
      <c r="D637" s="218" t="s">
        <v>150</v>
      </c>
      <c r="E637" s="41"/>
      <c r="F637" s="219" t="s">
        <v>2272</v>
      </c>
      <c r="G637" s="41"/>
      <c r="H637" s="41"/>
      <c r="I637" s="220"/>
      <c r="J637" s="41"/>
      <c r="K637" s="41"/>
      <c r="L637" s="45"/>
      <c r="M637" s="221"/>
      <c r="N637" s="222"/>
      <c r="O637" s="85"/>
      <c r="P637" s="85"/>
      <c r="Q637" s="85"/>
      <c r="R637" s="85"/>
      <c r="S637" s="85"/>
      <c r="T637" s="86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150</v>
      </c>
      <c r="AU637" s="18" t="s">
        <v>148</v>
      </c>
    </row>
    <row r="638" s="2" customFormat="1">
      <c r="A638" s="39"/>
      <c r="B638" s="40"/>
      <c r="C638" s="41"/>
      <c r="D638" s="223" t="s">
        <v>152</v>
      </c>
      <c r="E638" s="41"/>
      <c r="F638" s="224" t="s">
        <v>2273</v>
      </c>
      <c r="G638" s="41"/>
      <c r="H638" s="41"/>
      <c r="I638" s="220"/>
      <c r="J638" s="41"/>
      <c r="K638" s="41"/>
      <c r="L638" s="45"/>
      <c r="M638" s="221"/>
      <c r="N638" s="222"/>
      <c r="O638" s="85"/>
      <c r="P638" s="85"/>
      <c r="Q638" s="85"/>
      <c r="R638" s="85"/>
      <c r="S638" s="85"/>
      <c r="T638" s="86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152</v>
      </c>
      <c r="AU638" s="18" t="s">
        <v>148</v>
      </c>
    </row>
    <row r="639" s="2" customFormat="1" ht="24.15" customHeight="1">
      <c r="A639" s="39"/>
      <c r="B639" s="40"/>
      <c r="C639" s="260" t="s">
        <v>1706</v>
      </c>
      <c r="D639" s="260" t="s">
        <v>527</v>
      </c>
      <c r="E639" s="261" t="s">
        <v>1570</v>
      </c>
      <c r="F639" s="262" t="s">
        <v>2274</v>
      </c>
      <c r="G639" s="263" t="s">
        <v>1126</v>
      </c>
      <c r="H639" s="264">
        <v>1</v>
      </c>
      <c r="I639" s="265"/>
      <c r="J639" s="266">
        <f>ROUND(I639*H639,2)</f>
        <v>0</v>
      </c>
      <c r="K639" s="262" t="s">
        <v>19</v>
      </c>
      <c r="L639" s="267"/>
      <c r="M639" s="268" t="s">
        <v>19</v>
      </c>
      <c r="N639" s="269" t="s">
        <v>43</v>
      </c>
      <c r="O639" s="85"/>
      <c r="P639" s="214">
        <f>O639*H639</f>
        <v>0</v>
      </c>
      <c r="Q639" s="214">
        <v>0</v>
      </c>
      <c r="R639" s="214">
        <f>Q639*H639</f>
        <v>0</v>
      </c>
      <c r="S639" s="214">
        <v>0</v>
      </c>
      <c r="T639" s="215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16" t="s">
        <v>394</v>
      </c>
      <c r="AT639" s="216" t="s">
        <v>527</v>
      </c>
      <c r="AU639" s="216" t="s">
        <v>148</v>
      </c>
      <c r="AY639" s="18" t="s">
        <v>140</v>
      </c>
      <c r="BE639" s="217">
        <f>IF(N639="základní",J639,0)</f>
        <v>0</v>
      </c>
      <c r="BF639" s="217">
        <f>IF(N639="snížená",J639,0)</f>
        <v>0</v>
      </c>
      <c r="BG639" s="217">
        <f>IF(N639="zákl. přenesená",J639,0)</f>
        <v>0</v>
      </c>
      <c r="BH639" s="217">
        <f>IF(N639="sníž. přenesená",J639,0)</f>
        <v>0</v>
      </c>
      <c r="BI639" s="217">
        <f>IF(N639="nulová",J639,0)</f>
        <v>0</v>
      </c>
      <c r="BJ639" s="18" t="s">
        <v>148</v>
      </c>
      <c r="BK639" s="217">
        <f>ROUND(I639*H639,2)</f>
        <v>0</v>
      </c>
      <c r="BL639" s="18" t="s">
        <v>276</v>
      </c>
      <c r="BM639" s="216" t="s">
        <v>2275</v>
      </c>
    </row>
    <row r="640" s="2" customFormat="1">
      <c r="A640" s="39"/>
      <c r="B640" s="40"/>
      <c r="C640" s="41"/>
      <c r="D640" s="218" t="s">
        <v>150</v>
      </c>
      <c r="E640" s="41"/>
      <c r="F640" s="219" t="s">
        <v>2274</v>
      </c>
      <c r="G640" s="41"/>
      <c r="H640" s="41"/>
      <c r="I640" s="220"/>
      <c r="J640" s="41"/>
      <c r="K640" s="41"/>
      <c r="L640" s="45"/>
      <c r="M640" s="221"/>
      <c r="N640" s="222"/>
      <c r="O640" s="85"/>
      <c r="P640" s="85"/>
      <c r="Q640" s="85"/>
      <c r="R640" s="85"/>
      <c r="S640" s="85"/>
      <c r="T640" s="86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150</v>
      </c>
      <c r="AU640" s="18" t="s">
        <v>148</v>
      </c>
    </row>
    <row r="641" s="2" customFormat="1" ht="24.15" customHeight="1">
      <c r="A641" s="39"/>
      <c r="B641" s="40"/>
      <c r="C641" s="205" t="s">
        <v>1712</v>
      </c>
      <c r="D641" s="205" t="s">
        <v>142</v>
      </c>
      <c r="E641" s="206" t="s">
        <v>2276</v>
      </c>
      <c r="F641" s="207" t="s">
        <v>2277</v>
      </c>
      <c r="G641" s="208" t="s">
        <v>390</v>
      </c>
      <c r="H641" s="209">
        <v>1</v>
      </c>
      <c r="I641" s="210"/>
      <c r="J641" s="211">
        <f>ROUND(I641*H641,2)</f>
        <v>0</v>
      </c>
      <c r="K641" s="207" t="s">
        <v>146</v>
      </c>
      <c r="L641" s="45"/>
      <c r="M641" s="212" t="s">
        <v>19</v>
      </c>
      <c r="N641" s="213" t="s">
        <v>43</v>
      </c>
      <c r="O641" s="85"/>
      <c r="P641" s="214">
        <f>O641*H641</f>
        <v>0</v>
      </c>
      <c r="Q641" s="214">
        <v>0</v>
      </c>
      <c r="R641" s="214">
        <f>Q641*H641</f>
        <v>0</v>
      </c>
      <c r="S641" s="214">
        <v>0</v>
      </c>
      <c r="T641" s="215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16" t="s">
        <v>276</v>
      </c>
      <c r="AT641" s="216" t="s">
        <v>142</v>
      </c>
      <c r="AU641" s="216" t="s">
        <v>148</v>
      </c>
      <c r="AY641" s="18" t="s">
        <v>140</v>
      </c>
      <c r="BE641" s="217">
        <f>IF(N641="základní",J641,0)</f>
        <v>0</v>
      </c>
      <c r="BF641" s="217">
        <f>IF(N641="snížená",J641,0)</f>
        <v>0</v>
      </c>
      <c r="BG641" s="217">
        <f>IF(N641="zákl. přenesená",J641,0)</f>
        <v>0</v>
      </c>
      <c r="BH641" s="217">
        <f>IF(N641="sníž. přenesená",J641,0)</f>
        <v>0</v>
      </c>
      <c r="BI641" s="217">
        <f>IF(N641="nulová",J641,0)</f>
        <v>0</v>
      </c>
      <c r="BJ641" s="18" t="s">
        <v>148</v>
      </c>
      <c r="BK641" s="217">
        <f>ROUND(I641*H641,2)</f>
        <v>0</v>
      </c>
      <c r="BL641" s="18" t="s">
        <v>276</v>
      </c>
      <c r="BM641" s="216" t="s">
        <v>2278</v>
      </c>
    </row>
    <row r="642" s="2" customFormat="1">
      <c r="A642" s="39"/>
      <c r="B642" s="40"/>
      <c r="C642" s="41"/>
      <c r="D642" s="218" t="s">
        <v>150</v>
      </c>
      <c r="E642" s="41"/>
      <c r="F642" s="219" t="s">
        <v>2279</v>
      </c>
      <c r="G642" s="41"/>
      <c r="H642" s="41"/>
      <c r="I642" s="220"/>
      <c r="J642" s="41"/>
      <c r="K642" s="41"/>
      <c r="L642" s="45"/>
      <c r="M642" s="221"/>
      <c r="N642" s="222"/>
      <c r="O642" s="85"/>
      <c r="P642" s="85"/>
      <c r="Q642" s="85"/>
      <c r="R642" s="85"/>
      <c r="S642" s="85"/>
      <c r="T642" s="86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150</v>
      </c>
      <c r="AU642" s="18" t="s">
        <v>148</v>
      </c>
    </row>
    <row r="643" s="2" customFormat="1">
      <c r="A643" s="39"/>
      <c r="B643" s="40"/>
      <c r="C643" s="41"/>
      <c r="D643" s="223" t="s">
        <v>152</v>
      </c>
      <c r="E643" s="41"/>
      <c r="F643" s="224" t="s">
        <v>2280</v>
      </c>
      <c r="G643" s="41"/>
      <c r="H643" s="41"/>
      <c r="I643" s="220"/>
      <c r="J643" s="41"/>
      <c r="K643" s="41"/>
      <c r="L643" s="45"/>
      <c r="M643" s="221"/>
      <c r="N643" s="222"/>
      <c r="O643" s="85"/>
      <c r="P643" s="85"/>
      <c r="Q643" s="85"/>
      <c r="R643" s="85"/>
      <c r="S643" s="85"/>
      <c r="T643" s="86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152</v>
      </c>
      <c r="AU643" s="18" t="s">
        <v>148</v>
      </c>
    </row>
    <row r="644" s="2" customFormat="1" ht="24.15" customHeight="1">
      <c r="A644" s="39"/>
      <c r="B644" s="40"/>
      <c r="C644" s="260" t="s">
        <v>1720</v>
      </c>
      <c r="D644" s="260" t="s">
        <v>527</v>
      </c>
      <c r="E644" s="261" t="s">
        <v>2281</v>
      </c>
      <c r="F644" s="262" t="s">
        <v>2282</v>
      </c>
      <c r="G644" s="263" t="s">
        <v>145</v>
      </c>
      <c r="H644" s="264">
        <v>3.0449999999999999</v>
      </c>
      <c r="I644" s="265"/>
      <c r="J644" s="266">
        <f>ROUND(I644*H644,2)</f>
        <v>0</v>
      </c>
      <c r="K644" s="262" t="s">
        <v>146</v>
      </c>
      <c r="L644" s="267"/>
      <c r="M644" s="268" t="s">
        <v>19</v>
      </c>
      <c r="N644" s="269" t="s">
        <v>43</v>
      </c>
      <c r="O644" s="85"/>
      <c r="P644" s="214">
        <f>O644*H644</f>
        <v>0</v>
      </c>
      <c r="Q644" s="214">
        <v>0.038289999999999998</v>
      </c>
      <c r="R644" s="214">
        <f>Q644*H644</f>
        <v>0.11659304999999999</v>
      </c>
      <c r="S644" s="214">
        <v>0</v>
      </c>
      <c r="T644" s="215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16" t="s">
        <v>394</v>
      </c>
      <c r="AT644" s="216" t="s">
        <v>527</v>
      </c>
      <c r="AU644" s="216" t="s">
        <v>148</v>
      </c>
      <c r="AY644" s="18" t="s">
        <v>140</v>
      </c>
      <c r="BE644" s="217">
        <f>IF(N644="základní",J644,0)</f>
        <v>0</v>
      </c>
      <c r="BF644" s="217">
        <f>IF(N644="snížená",J644,0)</f>
        <v>0</v>
      </c>
      <c r="BG644" s="217">
        <f>IF(N644="zákl. přenesená",J644,0)</f>
        <v>0</v>
      </c>
      <c r="BH644" s="217">
        <f>IF(N644="sníž. přenesená",J644,0)</f>
        <v>0</v>
      </c>
      <c r="BI644" s="217">
        <f>IF(N644="nulová",J644,0)</f>
        <v>0</v>
      </c>
      <c r="BJ644" s="18" t="s">
        <v>148</v>
      </c>
      <c r="BK644" s="217">
        <f>ROUND(I644*H644,2)</f>
        <v>0</v>
      </c>
      <c r="BL644" s="18" t="s">
        <v>276</v>
      </c>
      <c r="BM644" s="216" t="s">
        <v>2283</v>
      </c>
    </row>
    <row r="645" s="2" customFormat="1">
      <c r="A645" s="39"/>
      <c r="B645" s="40"/>
      <c r="C645" s="41"/>
      <c r="D645" s="218" t="s">
        <v>150</v>
      </c>
      <c r="E645" s="41"/>
      <c r="F645" s="219" t="s">
        <v>2282</v>
      </c>
      <c r="G645" s="41"/>
      <c r="H645" s="41"/>
      <c r="I645" s="220"/>
      <c r="J645" s="41"/>
      <c r="K645" s="41"/>
      <c r="L645" s="45"/>
      <c r="M645" s="221"/>
      <c r="N645" s="222"/>
      <c r="O645" s="85"/>
      <c r="P645" s="85"/>
      <c r="Q645" s="85"/>
      <c r="R645" s="85"/>
      <c r="S645" s="85"/>
      <c r="T645" s="86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150</v>
      </c>
      <c r="AU645" s="18" t="s">
        <v>148</v>
      </c>
    </row>
    <row r="646" s="2" customFormat="1">
      <c r="A646" s="39"/>
      <c r="B646" s="40"/>
      <c r="C646" s="41"/>
      <c r="D646" s="223" t="s">
        <v>152</v>
      </c>
      <c r="E646" s="41"/>
      <c r="F646" s="224" t="s">
        <v>2284</v>
      </c>
      <c r="G646" s="41"/>
      <c r="H646" s="41"/>
      <c r="I646" s="220"/>
      <c r="J646" s="41"/>
      <c r="K646" s="41"/>
      <c r="L646" s="45"/>
      <c r="M646" s="221"/>
      <c r="N646" s="222"/>
      <c r="O646" s="85"/>
      <c r="P646" s="85"/>
      <c r="Q646" s="85"/>
      <c r="R646" s="85"/>
      <c r="S646" s="85"/>
      <c r="T646" s="86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152</v>
      </c>
      <c r="AU646" s="18" t="s">
        <v>148</v>
      </c>
    </row>
    <row r="647" s="14" customFormat="1">
      <c r="A647" s="14"/>
      <c r="B647" s="236"/>
      <c r="C647" s="237"/>
      <c r="D647" s="218" t="s">
        <v>154</v>
      </c>
      <c r="E647" s="238" t="s">
        <v>19</v>
      </c>
      <c r="F647" s="239" t="s">
        <v>1814</v>
      </c>
      <c r="G647" s="237"/>
      <c r="H647" s="238" t="s">
        <v>19</v>
      </c>
      <c r="I647" s="240"/>
      <c r="J647" s="237"/>
      <c r="K647" s="237"/>
      <c r="L647" s="241"/>
      <c r="M647" s="242"/>
      <c r="N647" s="243"/>
      <c r="O647" s="243"/>
      <c r="P647" s="243"/>
      <c r="Q647" s="243"/>
      <c r="R647" s="243"/>
      <c r="S647" s="243"/>
      <c r="T647" s="24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5" t="s">
        <v>154</v>
      </c>
      <c r="AU647" s="245" t="s">
        <v>148</v>
      </c>
      <c r="AV647" s="14" t="s">
        <v>79</v>
      </c>
      <c r="AW647" s="14" t="s">
        <v>33</v>
      </c>
      <c r="AX647" s="14" t="s">
        <v>71</v>
      </c>
      <c r="AY647" s="245" t="s">
        <v>140</v>
      </c>
    </row>
    <row r="648" s="13" customFormat="1">
      <c r="A648" s="13"/>
      <c r="B648" s="225"/>
      <c r="C648" s="226"/>
      <c r="D648" s="218" t="s">
        <v>154</v>
      </c>
      <c r="E648" s="227" t="s">
        <v>19</v>
      </c>
      <c r="F648" s="228" t="s">
        <v>243</v>
      </c>
      <c r="G648" s="226"/>
      <c r="H648" s="229">
        <v>3.0449999999999999</v>
      </c>
      <c r="I648" s="230"/>
      <c r="J648" s="226"/>
      <c r="K648" s="226"/>
      <c r="L648" s="231"/>
      <c r="M648" s="232"/>
      <c r="N648" s="233"/>
      <c r="O648" s="233"/>
      <c r="P648" s="233"/>
      <c r="Q648" s="233"/>
      <c r="R648" s="233"/>
      <c r="S648" s="233"/>
      <c r="T648" s="234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5" t="s">
        <v>154</v>
      </c>
      <c r="AU648" s="235" t="s">
        <v>148</v>
      </c>
      <c r="AV648" s="13" t="s">
        <v>148</v>
      </c>
      <c r="AW648" s="13" t="s">
        <v>33</v>
      </c>
      <c r="AX648" s="13" t="s">
        <v>79</v>
      </c>
      <c r="AY648" s="235" t="s">
        <v>140</v>
      </c>
    </row>
    <row r="649" s="2" customFormat="1" ht="24.15" customHeight="1">
      <c r="A649" s="39"/>
      <c r="B649" s="40"/>
      <c r="C649" s="205" t="s">
        <v>1726</v>
      </c>
      <c r="D649" s="205" t="s">
        <v>142</v>
      </c>
      <c r="E649" s="206" t="s">
        <v>1272</v>
      </c>
      <c r="F649" s="207" t="s">
        <v>1273</v>
      </c>
      <c r="G649" s="208" t="s">
        <v>713</v>
      </c>
      <c r="H649" s="270"/>
      <c r="I649" s="210"/>
      <c r="J649" s="211">
        <f>ROUND(I649*H649,2)</f>
        <v>0</v>
      </c>
      <c r="K649" s="207" t="s">
        <v>146</v>
      </c>
      <c r="L649" s="45"/>
      <c r="M649" s="212" t="s">
        <v>19</v>
      </c>
      <c r="N649" s="213" t="s">
        <v>43</v>
      </c>
      <c r="O649" s="85"/>
      <c r="P649" s="214">
        <f>O649*H649</f>
        <v>0</v>
      </c>
      <c r="Q649" s="214">
        <v>0</v>
      </c>
      <c r="R649" s="214">
        <f>Q649*H649</f>
        <v>0</v>
      </c>
      <c r="S649" s="214">
        <v>0</v>
      </c>
      <c r="T649" s="215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16" t="s">
        <v>276</v>
      </c>
      <c r="AT649" s="216" t="s">
        <v>142</v>
      </c>
      <c r="AU649" s="216" t="s">
        <v>148</v>
      </c>
      <c r="AY649" s="18" t="s">
        <v>140</v>
      </c>
      <c r="BE649" s="217">
        <f>IF(N649="základní",J649,0)</f>
        <v>0</v>
      </c>
      <c r="BF649" s="217">
        <f>IF(N649="snížená",J649,0)</f>
        <v>0</v>
      </c>
      <c r="BG649" s="217">
        <f>IF(N649="zákl. přenesená",J649,0)</f>
        <v>0</v>
      </c>
      <c r="BH649" s="217">
        <f>IF(N649="sníž. přenesená",J649,0)</f>
        <v>0</v>
      </c>
      <c r="BI649" s="217">
        <f>IF(N649="nulová",J649,0)</f>
        <v>0</v>
      </c>
      <c r="BJ649" s="18" t="s">
        <v>148</v>
      </c>
      <c r="BK649" s="217">
        <f>ROUND(I649*H649,2)</f>
        <v>0</v>
      </c>
      <c r="BL649" s="18" t="s">
        <v>276</v>
      </c>
      <c r="BM649" s="216" t="s">
        <v>2285</v>
      </c>
    </row>
    <row r="650" s="2" customFormat="1">
      <c r="A650" s="39"/>
      <c r="B650" s="40"/>
      <c r="C650" s="41"/>
      <c r="D650" s="218" t="s">
        <v>150</v>
      </c>
      <c r="E650" s="41"/>
      <c r="F650" s="219" t="s">
        <v>1275</v>
      </c>
      <c r="G650" s="41"/>
      <c r="H650" s="41"/>
      <c r="I650" s="220"/>
      <c r="J650" s="41"/>
      <c r="K650" s="41"/>
      <c r="L650" s="45"/>
      <c r="M650" s="221"/>
      <c r="N650" s="222"/>
      <c r="O650" s="85"/>
      <c r="P650" s="85"/>
      <c r="Q650" s="85"/>
      <c r="R650" s="85"/>
      <c r="S650" s="85"/>
      <c r="T650" s="86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150</v>
      </c>
      <c r="AU650" s="18" t="s">
        <v>148</v>
      </c>
    </row>
    <row r="651" s="2" customFormat="1">
      <c r="A651" s="39"/>
      <c r="B651" s="40"/>
      <c r="C651" s="41"/>
      <c r="D651" s="223" t="s">
        <v>152</v>
      </c>
      <c r="E651" s="41"/>
      <c r="F651" s="224" t="s">
        <v>1276</v>
      </c>
      <c r="G651" s="41"/>
      <c r="H651" s="41"/>
      <c r="I651" s="220"/>
      <c r="J651" s="41"/>
      <c r="K651" s="41"/>
      <c r="L651" s="45"/>
      <c r="M651" s="221"/>
      <c r="N651" s="222"/>
      <c r="O651" s="85"/>
      <c r="P651" s="85"/>
      <c r="Q651" s="85"/>
      <c r="R651" s="85"/>
      <c r="S651" s="85"/>
      <c r="T651" s="86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152</v>
      </c>
      <c r="AU651" s="18" t="s">
        <v>148</v>
      </c>
    </row>
    <row r="652" s="12" customFormat="1" ht="22.8" customHeight="1">
      <c r="A652" s="12"/>
      <c r="B652" s="189"/>
      <c r="C652" s="190"/>
      <c r="D652" s="191" t="s">
        <v>70</v>
      </c>
      <c r="E652" s="203" t="s">
        <v>2286</v>
      </c>
      <c r="F652" s="203" t="s">
        <v>2287</v>
      </c>
      <c r="G652" s="190"/>
      <c r="H652" s="190"/>
      <c r="I652" s="193"/>
      <c r="J652" s="204">
        <f>BK652</f>
        <v>0</v>
      </c>
      <c r="K652" s="190"/>
      <c r="L652" s="195"/>
      <c r="M652" s="196"/>
      <c r="N652" s="197"/>
      <c r="O652" s="197"/>
      <c r="P652" s="198">
        <f>SUM(P653:P669)</f>
        <v>0</v>
      </c>
      <c r="Q652" s="197"/>
      <c r="R652" s="198">
        <f>SUM(R653:R669)</f>
        <v>0.0023649999999999999</v>
      </c>
      <c r="S652" s="197"/>
      <c r="T652" s="199">
        <f>SUM(T653:T669)</f>
        <v>0</v>
      </c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R652" s="200" t="s">
        <v>148</v>
      </c>
      <c r="AT652" s="201" t="s">
        <v>70</v>
      </c>
      <c r="AU652" s="201" t="s">
        <v>79</v>
      </c>
      <c r="AY652" s="200" t="s">
        <v>140</v>
      </c>
      <c r="BK652" s="202">
        <f>SUM(BK653:BK669)</f>
        <v>0</v>
      </c>
    </row>
    <row r="653" s="2" customFormat="1" ht="16.5" customHeight="1">
      <c r="A653" s="39"/>
      <c r="B653" s="40"/>
      <c r="C653" s="205" t="s">
        <v>1732</v>
      </c>
      <c r="D653" s="205" t="s">
        <v>142</v>
      </c>
      <c r="E653" s="206" t="s">
        <v>2288</v>
      </c>
      <c r="F653" s="207" t="s">
        <v>2289</v>
      </c>
      <c r="G653" s="208" t="s">
        <v>145</v>
      </c>
      <c r="H653" s="209">
        <v>5.5</v>
      </c>
      <c r="I653" s="210"/>
      <c r="J653" s="211">
        <f>ROUND(I653*H653,2)</f>
        <v>0</v>
      </c>
      <c r="K653" s="207" t="s">
        <v>146</v>
      </c>
      <c r="L653" s="45"/>
      <c r="M653" s="212" t="s">
        <v>19</v>
      </c>
      <c r="N653" s="213" t="s">
        <v>43</v>
      </c>
      <c r="O653" s="85"/>
      <c r="P653" s="214">
        <f>O653*H653</f>
        <v>0</v>
      </c>
      <c r="Q653" s="214">
        <v>6.9999999999999994E-05</v>
      </c>
      <c r="R653" s="214">
        <f>Q653*H653</f>
        <v>0.00038499999999999998</v>
      </c>
      <c r="S653" s="214">
        <v>0</v>
      </c>
      <c r="T653" s="215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16" t="s">
        <v>276</v>
      </c>
      <c r="AT653" s="216" t="s">
        <v>142</v>
      </c>
      <c r="AU653" s="216" t="s">
        <v>148</v>
      </c>
      <c r="AY653" s="18" t="s">
        <v>140</v>
      </c>
      <c r="BE653" s="217">
        <f>IF(N653="základní",J653,0)</f>
        <v>0</v>
      </c>
      <c r="BF653" s="217">
        <f>IF(N653="snížená",J653,0)</f>
        <v>0</v>
      </c>
      <c r="BG653" s="217">
        <f>IF(N653="zákl. přenesená",J653,0)</f>
        <v>0</v>
      </c>
      <c r="BH653" s="217">
        <f>IF(N653="sníž. přenesená",J653,0)</f>
        <v>0</v>
      </c>
      <c r="BI653" s="217">
        <f>IF(N653="nulová",J653,0)</f>
        <v>0</v>
      </c>
      <c r="BJ653" s="18" t="s">
        <v>148</v>
      </c>
      <c r="BK653" s="217">
        <f>ROUND(I653*H653,2)</f>
        <v>0</v>
      </c>
      <c r="BL653" s="18" t="s">
        <v>276</v>
      </c>
      <c r="BM653" s="216" t="s">
        <v>2290</v>
      </c>
    </row>
    <row r="654" s="2" customFormat="1">
      <c r="A654" s="39"/>
      <c r="B654" s="40"/>
      <c r="C654" s="41"/>
      <c r="D654" s="218" t="s">
        <v>150</v>
      </c>
      <c r="E654" s="41"/>
      <c r="F654" s="219" t="s">
        <v>2291</v>
      </c>
      <c r="G654" s="41"/>
      <c r="H654" s="41"/>
      <c r="I654" s="220"/>
      <c r="J654" s="41"/>
      <c r="K654" s="41"/>
      <c r="L654" s="45"/>
      <c r="M654" s="221"/>
      <c r="N654" s="222"/>
      <c r="O654" s="85"/>
      <c r="P654" s="85"/>
      <c r="Q654" s="85"/>
      <c r="R654" s="85"/>
      <c r="S654" s="85"/>
      <c r="T654" s="86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150</v>
      </c>
      <c r="AU654" s="18" t="s">
        <v>148</v>
      </c>
    </row>
    <row r="655" s="2" customFormat="1">
      <c r="A655" s="39"/>
      <c r="B655" s="40"/>
      <c r="C655" s="41"/>
      <c r="D655" s="223" t="s">
        <v>152</v>
      </c>
      <c r="E655" s="41"/>
      <c r="F655" s="224" t="s">
        <v>2292</v>
      </c>
      <c r="G655" s="41"/>
      <c r="H655" s="41"/>
      <c r="I655" s="220"/>
      <c r="J655" s="41"/>
      <c r="K655" s="41"/>
      <c r="L655" s="45"/>
      <c r="M655" s="221"/>
      <c r="N655" s="222"/>
      <c r="O655" s="85"/>
      <c r="P655" s="85"/>
      <c r="Q655" s="85"/>
      <c r="R655" s="85"/>
      <c r="S655" s="85"/>
      <c r="T655" s="86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152</v>
      </c>
      <c r="AU655" s="18" t="s">
        <v>148</v>
      </c>
    </row>
    <row r="656" s="14" customFormat="1">
      <c r="A656" s="14"/>
      <c r="B656" s="236"/>
      <c r="C656" s="237"/>
      <c r="D656" s="218" t="s">
        <v>154</v>
      </c>
      <c r="E656" s="238" t="s">
        <v>19</v>
      </c>
      <c r="F656" s="239" t="s">
        <v>2293</v>
      </c>
      <c r="G656" s="237"/>
      <c r="H656" s="238" t="s">
        <v>19</v>
      </c>
      <c r="I656" s="240"/>
      <c r="J656" s="237"/>
      <c r="K656" s="237"/>
      <c r="L656" s="241"/>
      <c r="M656" s="242"/>
      <c r="N656" s="243"/>
      <c r="O656" s="243"/>
      <c r="P656" s="243"/>
      <c r="Q656" s="243"/>
      <c r="R656" s="243"/>
      <c r="S656" s="243"/>
      <c r="T656" s="24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5" t="s">
        <v>154</v>
      </c>
      <c r="AU656" s="245" t="s">
        <v>148</v>
      </c>
      <c r="AV656" s="14" t="s">
        <v>79</v>
      </c>
      <c r="AW656" s="14" t="s">
        <v>33</v>
      </c>
      <c r="AX656" s="14" t="s">
        <v>71</v>
      </c>
      <c r="AY656" s="245" t="s">
        <v>140</v>
      </c>
    </row>
    <row r="657" s="13" customFormat="1">
      <c r="A657" s="13"/>
      <c r="B657" s="225"/>
      <c r="C657" s="226"/>
      <c r="D657" s="218" t="s">
        <v>154</v>
      </c>
      <c r="E657" s="227" t="s">
        <v>19</v>
      </c>
      <c r="F657" s="228" t="s">
        <v>2294</v>
      </c>
      <c r="G657" s="226"/>
      <c r="H657" s="229">
        <v>5.5</v>
      </c>
      <c r="I657" s="230"/>
      <c r="J657" s="226"/>
      <c r="K657" s="226"/>
      <c r="L657" s="231"/>
      <c r="M657" s="232"/>
      <c r="N657" s="233"/>
      <c r="O657" s="233"/>
      <c r="P657" s="233"/>
      <c r="Q657" s="233"/>
      <c r="R657" s="233"/>
      <c r="S657" s="233"/>
      <c r="T657" s="234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5" t="s">
        <v>154</v>
      </c>
      <c r="AU657" s="235" t="s">
        <v>148</v>
      </c>
      <c r="AV657" s="13" t="s">
        <v>148</v>
      </c>
      <c r="AW657" s="13" t="s">
        <v>33</v>
      </c>
      <c r="AX657" s="13" t="s">
        <v>79</v>
      </c>
      <c r="AY657" s="235" t="s">
        <v>140</v>
      </c>
    </row>
    <row r="658" s="2" customFormat="1" ht="24.15" customHeight="1">
      <c r="A658" s="39"/>
      <c r="B658" s="40"/>
      <c r="C658" s="205" t="s">
        <v>1738</v>
      </c>
      <c r="D658" s="205" t="s">
        <v>142</v>
      </c>
      <c r="E658" s="206" t="s">
        <v>2295</v>
      </c>
      <c r="F658" s="207" t="s">
        <v>2296</v>
      </c>
      <c r="G658" s="208" t="s">
        <v>145</v>
      </c>
      <c r="H658" s="209">
        <v>5.5</v>
      </c>
      <c r="I658" s="210"/>
      <c r="J658" s="211">
        <f>ROUND(I658*H658,2)</f>
        <v>0</v>
      </c>
      <c r="K658" s="207" t="s">
        <v>146</v>
      </c>
      <c r="L658" s="45"/>
      <c r="M658" s="212" t="s">
        <v>19</v>
      </c>
      <c r="N658" s="213" t="s">
        <v>43</v>
      </c>
      <c r="O658" s="85"/>
      <c r="P658" s="214">
        <f>O658*H658</f>
        <v>0</v>
      </c>
      <c r="Q658" s="214">
        <v>6.9999999999999994E-05</v>
      </c>
      <c r="R658" s="214">
        <f>Q658*H658</f>
        <v>0.00038499999999999998</v>
      </c>
      <c r="S658" s="214">
        <v>0</v>
      </c>
      <c r="T658" s="215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16" t="s">
        <v>276</v>
      </c>
      <c r="AT658" s="216" t="s">
        <v>142</v>
      </c>
      <c r="AU658" s="216" t="s">
        <v>148</v>
      </c>
      <c r="AY658" s="18" t="s">
        <v>140</v>
      </c>
      <c r="BE658" s="217">
        <f>IF(N658="základní",J658,0)</f>
        <v>0</v>
      </c>
      <c r="BF658" s="217">
        <f>IF(N658="snížená",J658,0)</f>
        <v>0</v>
      </c>
      <c r="BG658" s="217">
        <f>IF(N658="zákl. přenesená",J658,0)</f>
        <v>0</v>
      </c>
      <c r="BH658" s="217">
        <f>IF(N658="sníž. přenesená",J658,0)</f>
        <v>0</v>
      </c>
      <c r="BI658" s="217">
        <f>IF(N658="nulová",J658,0)</f>
        <v>0</v>
      </c>
      <c r="BJ658" s="18" t="s">
        <v>148</v>
      </c>
      <c r="BK658" s="217">
        <f>ROUND(I658*H658,2)</f>
        <v>0</v>
      </c>
      <c r="BL658" s="18" t="s">
        <v>276</v>
      </c>
      <c r="BM658" s="216" t="s">
        <v>2297</v>
      </c>
    </row>
    <row r="659" s="2" customFormat="1">
      <c r="A659" s="39"/>
      <c r="B659" s="40"/>
      <c r="C659" s="41"/>
      <c r="D659" s="218" t="s">
        <v>150</v>
      </c>
      <c r="E659" s="41"/>
      <c r="F659" s="219" t="s">
        <v>2298</v>
      </c>
      <c r="G659" s="41"/>
      <c r="H659" s="41"/>
      <c r="I659" s="220"/>
      <c r="J659" s="41"/>
      <c r="K659" s="41"/>
      <c r="L659" s="45"/>
      <c r="M659" s="221"/>
      <c r="N659" s="222"/>
      <c r="O659" s="85"/>
      <c r="P659" s="85"/>
      <c r="Q659" s="85"/>
      <c r="R659" s="85"/>
      <c r="S659" s="85"/>
      <c r="T659" s="86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150</v>
      </c>
      <c r="AU659" s="18" t="s">
        <v>148</v>
      </c>
    </row>
    <row r="660" s="2" customFormat="1">
      <c r="A660" s="39"/>
      <c r="B660" s="40"/>
      <c r="C660" s="41"/>
      <c r="D660" s="223" t="s">
        <v>152</v>
      </c>
      <c r="E660" s="41"/>
      <c r="F660" s="224" t="s">
        <v>2299</v>
      </c>
      <c r="G660" s="41"/>
      <c r="H660" s="41"/>
      <c r="I660" s="220"/>
      <c r="J660" s="41"/>
      <c r="K660" s="41"/>
      <c r="L660" s="45"/>
      <c r="M660" s="221"/>
      <c r="N660" s="222"/>
      <c r="O660" s="85"/>
      <c r="P660" s="85"/>
      <c r="Q660" s="85"/>
      <c r="R660" s="85"/>
      <c r="S660" s="85"/>
      <c r="T660" s="86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152</v>
      </c>
      <c r="AU660" s="18" t="s">
        <v>148</v>
      </c>
    </row>
    <row r="661" s="2" customFormat="1" ht="24.15" customHeight="1">
      <c r="A661" s="39"/>
      <c r="B661" s="40"/>
      <c r="C661" s="205" t="s">
        <v>1745</v>
      </c>
      <c r="D661" s="205" t="s">
        <v>142</v>
      </c>
      <c r="E661" s="206" t="s">
        <v>2300</v>
      </c>
      <c r="F661" s="207" t="s">
        <v>2301</v>
      </c>
      <c r="G661" s="208" t="s">
        <v>145</v>
      </c>
      <c r="H661" s="209">
        <v>5.5</v>
      </c>
      <c r="I661" s="210"/>
      <c r="J661" s="211">
        <f>ROUND(I661*H661,2)</f>
        <v>0</v>
      </c>
      <c r="K661" s="207" t="s">
        <v>146</v>
      </c>
      <c r="L661" s="45"/>
      <c r="M661" s="212" t="s">
        <v>19</v>
      </c>
      <c r="N661" s="213" t="s">
        <v>43</v>
      </c>
      <c r="O661" s="85"/>
      <c r="P661" s="214">
        <f>O661*H661</f>
        <v>0</v>
      </c>
      <c r="Q661" s="214">
        <v>0.00012</v>
      </c>
      <c r="R661" s="214">
        <f>Q661*H661</f>
        <v>0.00066</v>
      </c>
      <c r="S661" s="214">
        <v>0</v>
      </c>
      <c r="T661" s="215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16" t="s">
        <v>276</v>
      </c>
      <c r="AT661" s="216" t="s">
        <v>142</v>
      </c>
      <c r="AU661" s="216" t="s">
        <v>148</v>
      </c>
      <c r="AY661" s="18" t="s">
        <v>140</v>
      </c>
      <c r="BE661" s="217">
        <f>IF(N661="základní",J661,0)</f>
        <v>0</v>
      </c>
      <c r="BF661" s="217">
        <f>IF(N661="snížená",J661,0)</f>
        <v>0</v>
      </c>
      <c r="BG661" s="217">
        <f>IF(N661="zákl. přenesená",J661,0)</f>
        <v>0</v>
      </c>
      <c r="BH661" s="217">
        <f>IF(N661="sníž. přenesená",J661,0)</f>
        <v>0</v>
      </c>
      <c r="BI661" s="217">
        <f>IF(N661="nulová",J661,0)</f>
        <v>0</v>
      </c>
      <c r="BJ661" s="18" t="s">
        <v>148</v>
      </c>
      <c r="BK661" s="217">
        <f>ROUND(I661*H661,2)</f>
        <v>0</v>
      </c>
      <c r="BL661" s="18" t="s">
        <v>276</v>
      </c>
      <c r="BM661" s="216" t="s">
        <v>2302</v>
      </c>
    </row>
    <row r="662" s="2" customFormat="1">
      <c r="A662" s="39"/>
      <c r="B662" s="40"/>
      <c r="C662" s="41"/>
      <c r="D662" s="218" t="s">
        <v>150</v>
      </c>
      <c r="E662" s="41"/>
      <c r="F662" s="219" t="s">
        <v>2303</v>
      </c>
      <c r="G662" s="41"/>
      <c r="H662" s="41"/>
      <c r="I662" s="220"/>
      <c r="J662" s="41"/>
      <c r="K662" s="41"/>
      <c r="L662" s="45"/>
      <c r="M662" s="221"/>
      <c r="N662" s="222"/>
      <c r="O662" s="85"/>
      <c r="P662" s="85"/>
      <c r="Q662" s="85"/>
      <c r="R662" s="85"/>
      <c r="S662" s="85"/>
      <c r="T662" s="86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150</v>
      </c>
      <c r="AU662" s="18" t="s">
        <v>148</v>
      </c>
    </row>
    <row r="663" s="2" customFormat="1">
      <c r="A663" s="39"/>
      <c r="B663" s="40"/>
      <c r="C663" s="41"/>
      <c r="D663" s="223" t="s">
        <v>152</v>
      </c>
      <c r="E663" s="41"/>
      <c r="F663" s="224" t="s">
        <v>2304</v>
      </c>
      <c r="G663" s="41"/>
      <c r="H663" s="41"/>
      <c r="I663" s="220"/>
      <c r="J663" s="41"/>
      <c r="K663" s="41"/>
      <c r="L663" s="45"/>
      <c r="M663" s="221"/>
      <c r="N663" s="222"/>
      <c r="O663" s="85"/>
      <c r="P663" s="85"/>
      <c r="Q663" s="85"/>
      <c r="R663" s="85"/>
      <c r="S663" s="85"/>
      <c r="T663" s="86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152</v>
      </c>
      <c r="AU663" s="18" t="s">
        <v>148</v>
      </c>
    </row>
    <row r="664" s="2" customFormat="1" ht="24.15" customHeight="1">
      <c r="A664" s="39"/>
      <c r="B664" s="40"/>
      <c r="C664" s="205" t="s">
        <v>1751</v>
      </c>
      <c r="D664" s="205" t="s">
        <v>142</v>
      </c>
      <c r="E664" s="206" t="s">
        <v>2305</v>
      </c>
      <c r="F664" s="207" t="s">
        <v>2306</v>
      </c>
      <c r="G664" s="208" t="s">
        <v>145</v>
      </c>
      <c r="H664" s="209">
        <v>5.5</v>
      </c>
      <c r="I664" s="210"/>
      <c r="J664" s="211">
        <f>ROUND(I664*H664,2)</f>
        <v>0</v>
      </c>
      <c r="K664" s="207" t="s">
        <v>146</v>
      </c>
      <c r="L664" s="45"/>
      <c r="M664" s="212" t="s">
        <v>19</v>
      </c>
      <c r="N664" s="213" t="s">
        <v>43</v>
      </c>
      <c r="O664" s="85"/>
      <c r="P664" s="214">
        <f>O664*H664</f>
        <v>0</v>
      </c>
      <c r="Q664" s="214">
        <v>3.0000000000000001E-05</v>
      </c>
      <c r="R664" s="214">
        <f>Q664*H664</f>
        <v>0.000165</v>
      </c>
      <c r="S664" s="214">
        <v>0</v>
      </c>
      <c r="T664" s="215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16" t="s">
        <v>276</v>
      </c>
      <c r="AT664" s="216" t="s">
        <v>142</v>
      </c>
      <c r="AU664" s="216" t="s">
        <v>148</v>
      </c>
      <c r="AY664" s="18" t="s">
        <v>140</v>
      </c>
      <c r="BE664" s="217">
        <f>IF(N664="základní",J664,0)</f>
        <v>0</v>
      </c>
      <c r="BF664" s="217">
        <f>IF(N664="snížená",J664,0)</f>
        <v>0</v>
      </c>
      <c r="BG664" s="217">
        <f>IF(N664="zákl. přenesená",J664,0)</f>
        <v>0</v>
      </c>
      <c r="BH664" s="217">
        <f>IF(N664="sníž. přenesená",J664,0)</f>
        <v>0</v>
      </c>
      <c r="BI664" s="217">
        <f>IF(N664="nulová",J664,0)</f>
        <v>0</v>
      </c>
      <c r="BJ664" s="18" t="s">
        <v>148</v>
      </c>
      <c r="BK664" s="217">
        <f>ROUND(I664*H664,2)</f>
        <v>0</v>
      </c>
      <c r="BL664" s="18" t="s">
        <v>276</v>
      </c>
      <c r="BM664" s="216" t="s">
        <v>2307</v>
      </c>
    </row>
    <row r="665" s="2" customFormat="1">
      <c r="A665" s="39"/>
      <c r="B665" s="40"/>
      <c r="C665" s="41"/>
      <c r="D665" s="218" t="s">
        <v>150</v>
      </c>
      <c r="E665" s="41"/>
      <c r="F665" s="219" t="s">
        <v>2308</v>
      </c>
      <c r="G665" s="41"/>
      <c r="H665" s="41"/>
      <c r="I665" s="220"/>
      <c r="J665" s="41"/>
      <c r="K665" s="41"/>
      <c r="L665" s="45"/>
      <c r="M665" s="221"/>
      <c r="N665" s="222"/>
      <c r="O665" s="85"/>
      <c r="P665" s="85"/>
      <c r="Q665" s="85"/>
      <c r="R665" s="85"/>
      <c r="S665" s="85"/>
      <c r="T665" s="86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150</v>
      </c>
      <c r="AU665" s="18" t="s">
        <v>148</v>
      </c>
    </row>
    <row r="666" s="2" customFormat="1">
      <c r="A666" s="39"/>
      <c r="B666" s="40"/>
      <c r="C666" s="41"/>
      <c r="D666" s="223" t="s">
        <v>152</v>
      </c>
      <c r="E666" s="41"/>
      <c r="F666" s="224" t="s">
        <v>2309</v>
      </c>
      <c r="G666" s="41"/>
      <c r="H666" s="41"/>
      <c r="I666" s="220"/>
      <c r="J666" s="41"/>
      <c r="K666" s="41"/>
      <c r="L666" s="45"/>
      <c r="M666" s="221"/>
      <c r="N666" s="222"/>
      <c r="O666" s="85"/>
      <c r="P666" s="85"/>
      <c r="Q666" s="85"/>
      <c r="R666" s="85"/>
      <c r="S666" s="85"/>
      <c r="T666" s="86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152</v>
      </c>
      <c r="AU666" s="18" t="s">
        <v>148</v>
      </c>
    </row>
    <row r="667" s="2" customFormat="1" ht="24.15" customHeight="1">
      <c r="A667" s="39"/>
      <c r="B667" s="40"/>
      <c r="C667" s="205" t="s">
        <v>1757</v>
      </c>
      <c r="D667" s="205" t="s">
        <v>142</v>
      </c>
      <c r="E667" s="206" t="s">
        <v>2310</v>
      </c>
      <c r="F667" s="207" t="s">
        <v>2311</v>
      </c>
      <c r="G667" s="208" t="s">
        <v>145</v>
      </c>
      <c r="H667" s="209">
        <v>5.5</v>
      </c>
      <c r="I667" s="210"/>
      <c r="J667" s="211">
        <f>ROUND(I667*H667,2)</f>
        <v>0</v>
      </c>
      <c r="K667" s="207" t="s">
        <v>146</v>
      </c>
      <c r="L667" s="45"/>
      <c r="M667" s="212" t="s">
        <v>19</v>
      </c>
      <c r="N667" s="213" t="s">
        <v>43</v>
      </c>
      <c r="O667" s="85"/>
      <c r="P667" s="214">
        <f>O667*H667</f>
        <v>0</v>
      </c>
      <c r="Q667" s="214">
        <v>0.00013999999999999999</v>
      </c>
      <c r="R667" s="214">
        <f>Q667*H667</f>
        <v>0.00076999999999999996</v>
      </c>
      <c r="S667" s="214">
        <v>0</v>
      </c>
      <c r="T667" s="215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16" t="s">
        <v>276</v>
      </c>
      <c r="AT667" s="216" t="s">
        <v>142</v>
      </c>
      <c r="AU667" s="216" t="s">
        <v>148</v>
      </c>
      <c r="AY667" s="18" t="s">
        <v>140</v>
      </c>
      <c r="BE667" s="217">
        <f>IF(N667="základní",J667,0)</f>
        <v>0</v>
      </c>
      <c r="BF667" s="217">
        <f>IF(N667="snížená",J667,0)</f>
        <v>0</v>
      </c>
      <c r="BG667" s="217">
        <f>IF(N667="zákl. přenesená",J667,0)</f>
        <v>0</v>
      </c>
      <c r="BH667" s="217">
        <f>IF(N667="sníž. přenesená",J667,0)</f>
        <v>0</v>
      </c>
      <c r="BI667" s="217">
        <f>IF(N667="nulová",J667,0)</f>
        <v>0</v>
      </c>
      <c r="BJ667" s="18" t="s">
        <v>148</v>
      </c>
      <c r="BK667" s="217">
        <f>ROUND(I667*H667,2)</f>
        <v>0</v>
      </c>
      <c r="BL667" s="18" t="s">
        <v>276</v>
      </c>
      <c r="BM667" s="216" t="s">
        <v>2312</v>
      </c>
    </row>
    <row r="668" s="2" customFormat="1">
      <c r="A668" s="39"/>
      <c r="B668" s="40"/>
      <c r="C668" s="41"/>
      <c r="D668" s="218" t="s">
        <v>150</v>
      </c>
      <c r="E668" s="41"/>
      <c r="F668" s="219" t="s">
        <v>2313</v>
      </c>
      <c r="G668" s="41"/>
      <c r="H668" s="41"/>
      <c r="I668" s="220"/>
      <c r="J668" s="41"/>
      <c r="K668" s="41"/>
      <c r="L668" s="45"/>
      <c r="M668" s="221"/>
      <c r="N668" s="222"/>
      <c r="O668" s="85"/>
      <c r="P668" s="85"/>
      <c r="Q668" s="85"/>
      <c r="R668" s="85"/>
      <c r="S668" s="85"/>
      <c r="T668" s="86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150</v>
      </c>
      <c r="AU668" s="18" t="s">
        <v>148</v>
      </c>
    </row>
    <row r="669" s="2" customFormat="1">
      <c r="A669" s="39"/>
      <c r="B669" s="40"/>
      <c r="C669" s="41"/>
      <c r="D669" s="223" t="s">
        <v>152</v>
      </c>
      <c r="E669" s="41"/>
      <c r="F669" s="224" t="s">
        <v>2314</v>
      </c>
      <c r="G669" s="41"/>
      <c r="H669" s="41"/>
      <c r="I669" s="220"/>
      <c r="J669" s="41"/>
      <c r="K669" s="41"/>
      <c r="L669" s="45"/>
      <c r="M669" s="221"/>
      <c r="N669" s="222"/>
      <c r="O669" s="85"/>
      <c r="P669" s="85"/>
      <c r="Q669" s="85"/>
      <c r="R669" s="85"/>
      <c r="S669" s="85"/>
      <c r="T669" s="86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152</v>
      </c>
      <c r="AU669" s="18" t="s">
        <v>148</v>
      </c>
    </row>
    <row r="670" s="12" customFormat="1" ht="22.8" customHeight="1">
      <c r="A670" s="12"/>
      <c r="B670" s="189"/>
      <c r="C670" s="190"/>
      <c r="D670" s="191" t="s">
        <v>70</v>
      </c>
      <c r="E670" s="203" t="s">
        <v>717</v>
      </c>
      <c r="F670" s="203" t="s">
        <v>718</v>
      </c>
      <c r="G670" s="190"/>
      <c r="H670" s="190"/>
      <c r="I670" s="193"/>
      <c r="J670" s="204">
        <f>BK670</f>
        <v>0</v>
      </c>
      <c r="K670" s="190"/>
      <c r="L670" s="195"/>
      <c r="M670" s="196"/>
      <c r="N670" s="197"/>
      <c r="O670" s="197"/>
      <c r="P670" s="198">
        <f>SUM(P671:P678)</f>
        <v>0</v>
      </c>
      <c r="Q670" s="197"/>
      <c r="R670" s="198">
        <f>SUM(R671:R678)</f>
        <v>0.0516</v>
      </c>
      <c r="S670" s="197"/>
      <c r="T670" s="199">
        <f>SUM(T671:T678)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200" t="s">
        <v>148</v>
      </c>
      <c r="AT670" s="201" t="s">
        <v>70</v>
      </c>
      <c r="AU670" s="201" t="s">
        <v>79</v>
      </c>
      <c r="AY670" s="200" t="s">
        <v>140</v>
      </c>
      <c r="BK670" s="202">
        <f>SUM(BK671:BK678)</f>
        <v>0</v>
      </c>
    </row>
    <row r="671" s="2" customFormat="1" ht="24.15" customHeight="1">
      <c r="A671" s="39"/>
      <c r="B671" s="40"/>
      <c r="C671" s="205" t="s">
        <v>1763</v>
      </c>
      <c r="D671" s="205" t="s">
        <v>142</v>
      </c>
      <c r="E671" s="206" t="s">
        <v>720</v>
      </c>
      <c r="F671" s="207" t="s">
        <v>721</v>
      </c>
      <c r="G671" s="208" t="s">
        <v>145</v>
      </c>
      <c r="H671" s="209">
        <v>129</v>
      </c>
      <c r="I671" s="210"/>
      <c r="J671" s="211">
        <f>ROUND(I671*H671,2)</f>
        <v>0</v>
      </c>
      <c r="K671" s="207" t="s">
        <v>146</v>
      </c>
      <c r="L671" s="45"/>
      <c r="M671" s="212" t="s">
        <v>19</v>
      </c>
      <c r="N671" s="213" t="s">
        <v>43</v>
      </c>
      <c r="O671" s="85"/>
      <c r="P671" s="214">
        <f>O671*H671</f>
        <v>0</v>
      </c>
      <c r="Q671" s="214">
        <v>0.00020000000000000001</v>
      </c>
      <c r="R671" s="214">
        <f>Q671*H671</f>
        <v>0.0258</v>
      </c>
      <c r="S671" s="214">
        <v>0</v>
      </c>
      <c r="T671" s="215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16" t="s">
        <v>276</v>
      </c>
      <c r="AT671" s="216" t="s">
        <v>142</v>
      </c>
      <c r="AU671" s="216" t="s">
        <v>148</v>
      </c>
      <c r="AY671" s="18" t="s">
        <v>140</v>
      </c>
      <c r="BE671" s="217">
        <f>IF(N671="základní",J671,0)</f>
        <v>0</v>
      </c>
      <c r="BF671" s="217">
        <f>IF(N671="snížená",J671,0)</f>
        <v>0</v>
      </c>
      <c r="BG671" s="217">
        <f>IF(N671="zákl. přenesená",J671,0)</f>
        <v>0</v>
      </c>
      <c r="BH671" s="217">
        <f>IF(N671="sníž. přenesená",J671,0)</f>
        <v>0</v>
      </c>
      <c r="BI671" s="217">
        <f>IF(N671="nulová",J671,0)</f>
        <v>0</v>
      </c>
      <c r="BJ671" s="18" t="s">
        <v>148</v>
      </c>
      <c r="BK671" s="217">
        <f>ROUND(I671*H671,2)</f>
        <v>0</v>
      </c>
      <c r="BL671" s="18" t="s">
        <v>276</v>
      </c>
      <c r="BM671" s="216" t="s">
        <v>2315</v>
      </c>
    </row>
    <row r="672" s="2" customFormat="1">
      <c r="A672" s="39"/>
      <c r="B672" s="40"/>
      <c r="C672" s="41"/>
      <c r="D672" s="218" t="s">
        <v>150</v>
      </c>
      <c r="E672" s="41"/>
      <c r="F672" s="219" t="s">
        <v>723</v>
      </c>
      <c r="G672" s="41"/>
      <c r="H672" s="41"/>
      <c r="I672" s="220"/>
      <c r="J672" s="41"/>
      <c r="K672" s="41"/>
      <c r="L672" s="45"/>
      <c r="M672" s="221"/>
      <c r="N672" s="222"/>
      <c r="O672" s="85"/>
      <c r="P672" s="85"/>
      <c r="Q672" s="85"/>
      <c r="R672" s="85"/>
      <c r="S672" s="85"/>
      <c r="T672" s="86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150</v>
      </c>
      <c r="AU672" s="18" t="s">
        <v>148</v>
      </c>
    </row>
    <row r="673" s="2" customFormat="1">
      <c r="A673" s="39"/>
      <c r="B673" s="40"/>
      <c r="C673" s="41"/>
      <c r="D673" s="223" t="s">
        <v>152</v>
      </c>
      <c r="E673" s="41"/>
      <c r="F673" s="224" t="s">
        <v>724</v>
      </c>
      <c r="G673" s="41"/>
      <c r="H673" s="41"/>
      <c r="I673" s="220"/>
      <c r="J673" s="41"/>
      <c r="K673" s="41"/>
      <c r="L673" s="45"/>
      <c r="M673" s="221"/>
      <c r="N673" s="222"/>
      <c r="O673" s="85"/>
      <c r="P673" s="85"/>
      <c r="Q673" s="85"/>
      <c r="R673" s="85"/>
      <c r="S673" s="85"/>
      <c r="T673" s="86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152</v>
      </c>
      <c r="AU673" s="18" t="s">
        <v>148</v>
      </c>
    </row>
    <row r="674" s="14" customFormat="1">
      <c r="A674" s="14"/>
      <c r="B674" s="236"/>
      <c r="C674" s="237"/>
      <c r="D674" s="218" t="s">
        <v>154</v>
      </c>
      <c r="E674" s="238" t="s">
        <v>19</v>
      </c>
      <c r="F674" s="239" t="s">
        <v>2074</v>
      </c>
      <c r="G674" s="237"/>
      <c r="H674" s="238" t="s">
        <v>19</v>
      </c>
      <c r="I674" s="240"/>
      <c r="J674" s="237"/>
      <c r="K674" s="237"/>
      <c r="L674" s="241"/>
      <c r="M674" s="242"/>
      <c r="N674" s="243"/>
      <c r="O674" s="243"/>
      <c r="P674" s="243"/>
      <c r="Q674" s="243"/>
      <c r="R674" s="243"/>
      <c r="S674" s="243"/>
      <c r="T674" s="24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5" t="s">
        <v>154</v>
      </c>
      <c r="AU674" s="245" t="s">
        <v>148</v>
      </c>
      <c r="AV674" s="14" t="s">
        <v>79</v>
      </c>
      <c r="AW674" s="14" t="s">
        <v>33</v>
      </c>
      <c r="AX674" s="14" t="s">
        <v>71</v>
      </c>
      <c r="AY674" s="245" t="s">
        <v>140</v>
      </c>
    </row>
    <row r="675" s="13" customFormat="1">
      <c r="A675" s="13"/>
      <c r="B675" s="225"/>
      <c r="C675" s="226"/>
      <c r="D675" s="218" t="s">
        <v>154</v>
      </c>
      <c r="E675" s="227" t="s">
        <v>19</v>
      </c>
      <c r="F675" s="228" t="s">
        <v>2075</v>
      </c>
      <c r="G675" s="226"/>
      <c r="H675" s="229">
        <v>129</v>
      </c>
      <c r="I675" s="230"/>
      <c r="J675" s="226"/>
      <c r="K675" s="226"/>
      <c r="L675" s="231"/>
      <c r="M675" s="232"/>
      <c r="N675" s="233"/>
      <c r="O675" s="233"/>
      <c r="P675" s="233"/>
      <c r="Q675" s="233"/>
      <c r="R675" s="233"/>
      <c r="S675" s="233"/>
      <c r="T675" s="234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5" t="s">
        <v>154</v>
      </c>
      <c r="AU675" s="235" t="s">
        <v>148</v>
      </c>
      <c r="AV675" s="13" t="s">
        <v>148</v>
      </c>
      <c r="AW675" s="13" t="s">
        <v>33</v>
      </c>
      <c r="AX675" s="13" t="s">
        <v>79</v>
      </c>
      <c r="AY675" s="235" t="s">
        <v>140</v>
      </c>
    </row>
    <row r="676" s="2" customFormat="1" ht="24.15" customHeight="1">
      <c r="A676" s="39"/>
      <c r="B676" s="40"/>
      <c r="C676" s="205" t="s">
        <v>1769</v>
      </c>
      <c r="D676" s="205" t="s">
        <v>142</v>
      </c>
      <c r="E676" s="206" t="s">
        <v>2316</v>
      </c>
      <c r="F676" s="207" t="s">
        <v>2317</v>
      </c>
      <c r="G676" s="208" t="s">
        <v>145</v>
      </c>
      <c r="H676" s="209">
        <v>129</v>
      </c>
      <c r="I676" s="210"/>
      <c r="J676" s="211">
        <f>ROUND(I676*H676,2)</f>
        <v>0</v>
      </c>
      <c r="K676" s="207" t="s">
        <v>146</v>
      </c>
      <c r="L676" s="45"/>
      <c r="M676" s="212" t="s">
        <v>19</v>
      </c>
      <c r="N676" s="213" t="s">
        <v>43</v>
      </c>
      <c r="O676" s="85"/>
      <c r="P676" s="214">
        <f>O676*H676</f>
        <v>0</v>
      </c>
      <c r="Q676" s="214">
        <v>0.00020000000000000001</v>
      </c>
      <c r="R676" s="214">
        <f>Q676*H676</f>
        <v>0.0258</v>
      </c>
      <c r="S676" s="214">
        <v>0</v>
      </c>
      <c r="T676" s="215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16" t="s">
        <v>276</v>
      </c>
      <c r="AT676" s="216" t="s">
        <v>142</v>
      </c>
      <c r="AU676" s="216" t="s">
        <v>148</v>
      </c>
      <c r="AY676" s="18" t="s">
        <v>140</v>
      </c>
      <c r="BE676" s="217">
        <f>IF(N676="základní",J676,0)</f>
        <v>0</v>
      </c>
      <c r="BF676" s="217">
        <f>IF(N676="snížená",J676,0)</f>
        <v>0</v>
      </c>
      <c r="BG676" s="217">
        <f>IF(N676="zákl. přenesená",J676,0)</f>
        <v>0</v>
      </c>
      <c r="BH676" s="217">
        <f>IF(N676="sníž. přenesená",J676,0)</f>
        <v>0</v>
      </c>
      <c r="BI676" s="217">
        <f>IF(N676="nulová",J676,0)</f>
        <v>0</v>
      </c>
      <c r="BJ676" s="18" t="s">
        <v>148</v>
      </c>
      <c r="BK676" s="217">
        <f>ROUND(I676*H676,2)</f>
        <v>0</v>
      </c>
      <c r="BL676" s="18" t="s">
        <v>276</v>
      </c>
      <c r="BM676" s="216" t="s">
        <v>2318</v>
      </c>
    </row>
    <row r="677" s="2" customFormat="1">
      <c r="A677" s="39"/>
      <c r="B677" s="40"/>
      <c r="C677" s="41"/>
      <c r="D677" s="218" t="s">
        <v>150</v>
      </c>
      <c r="E677" s="41"/>
      <c r="F677" s="219" t="s">
        <v>2319</v>
      </c>
      <c r="G677" s="41"/>
      <c r="H677" s="41"/>
      <c r="I677" s="220"/>
      <c r="J677" s="41"/>
      <c r="K677" s="41"/>
      <c r="L677" s="45"/>
      <c r="M677" s="221"/>
      <c r="N677" s="222"/>
      <c r="O677" s="85"/>
      <c r="P677" s="85"/>
      <c r="Q677" s="85"/>
      <c r="R677" s="85"/>
      <c r="S677" s="85"/>
      <c r="T677" s="86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150</v>
      </c>
      <c r="AU677" s="18" t="s">
        <v>148</v>
      </c>
    </row>
    <row r="678" s="2" customFormat="1">
      <c r="A678" s="39"/>
      <c r="B678" s="40"/>
      <c r="C678" s="41"/>
      <c r="D678" s="223" t="s">
        <v>152</v>
      </c>
      <c r="E678" s="41"/>
      <c r="F678" s="224" t="s">
        <v>2320</v>
      </c>
      <c r="G678" s="41"/>
      <c r="H678" s="41"/>
      <c r="I678" s="220"/>
      <c r="J678" s="41"/>
      <c r="K678" s="41"/>
      <c r="L678" s="45"/>
      <c r="M678" s="272"/>
      <c r="N678" s="273"/>
      <c r="O678" s="274"/>
      <c r="P678" s="274"/>
      <c r="Q678" s="274"/>
      <c r="R678" s="274"/>
      <c r="S678" s="274"/>
      <c r="T678" s="275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152</v>
      </c>
      <c r="AU678" s="18" t="s">
        <v>148</v>
      </c>
    </row>
    <row r="679" s="2" customFormat="1" ht="6.96" customHeight="1">
      <c r="A679" s="39"/>
      <c r="B679" s="60"/>
      <c r="C679" s="61"/>
      <c r="D679" s="61"/>
      <c r="E679" s="61"/>
      <c r="F679" s="61"/>
      <c r="G679" s="61"/>
      <c r="H679" s="61"/>
      <c r="I679" s="61"/>
      <c r="J679" s="61"/>
      <c r="K679" s="61"/>
      <c r="L679" s="45"/>
      <c r="M679" s="39"/>
      <c r="O679" s="39"/>
      <c r="P679" s="39"/>
      <c r="Q679" s="39"/>
      <c r="R679" s="39"/>
      <c r="S679" s="39"/>
      <c r="T679" s="39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</row>
  </sheetData>
  <sheetProtection sheet="1" autoFilter="0" formatColumns="0" formatRows="0" objects="1" scenarios="1" spinCount="100000" saltValue="T+8TZgVtGaHDdvY0KC0UbjbatjbIQr1MgEvLrrh5NiDfC305kIP7QaEgbZHn8K6eKpeGCp+AfjNWoVZEqOiq0g==" hashValue="eW4lQ0Mf3/x2vDOqB8v5mNhnzXFoB4JaVHEk+hnr35w+yJThYxrHueA3CfhQ96DrmT4RfZWcmJS3xuYIP/06cg==" algorithmName="SHA-512" password="CC35"/>
  <autoFilter ref="C91:K678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1_02/612315301"/>
    <hyperlink ref="F115" r:id="rId2" display="https://podminky.urs.cz/item/CS_URS_2021_02/612315302"/>
    <hyperlink ref="F133" r:id="rId3" display="https://podminky.urs.cz/item/CS_URS_2021_02/621131121"/>
    <hyperlink ref="F141" r:id="rId4" display="https://podminky.urs.cz/item/CS_URS_2021_02/621142001"/>
    <hyperlink ref="F146" r:id="rId5" display="https://podminky.urs.cz/item/CS_URS_2021_02/621221011"/>
    <hyperlink ref="F151" r:id="rId6" display="https://podminky.urs.cz/item/CS_URS_2021_02/63151520"/>
    <hyperlink ref="F155" r:id="rId7" display="https://podminky.urs.cz/item/CS_URS_2021_02/621531022"/>
    <hyperlink ref="F163" r:id="rId8" display="https://podminky.urs.cz/item/CS_URS_2021_02/622131121"/>
    <hyperlink ref="F166" r:id="rId9" display="https://podminky.urs.cz/item/CS_URS_2021_02/622135011"/>
    <hyperlink ref="F181" r:id="rId10" display="https://podminky.urs.cz/item/CS_URS_2021_02/622135095"/>
    <hyperlink ref="F184" r:id="rId11" display="https://podminky.urs.cz/item/CS_URS_2021_02/622142001"/>
    <hyperlink ref="F189" r:id="rId12" display="https://podminky.urs.cz/item/CS_URS_2021_02/622143004"/>
    <hyperlink ref="F200" r:id="rId13" display="https://podminky.urs.cz/item/CS_URS_2021_02/59051476"/>
    <hyperlink ref="F212" r:id="rId14" display="https://podminky.urs.cz/item/CS_URS_2021_02/59051510"/>
    <hyperlink ref="F224" r:id="rId15" display="https://podminky.urs.cz/item/CS_URS_2021_02/713131145"/>
    <hyperlink ref="F229" r:id="rId16" display="https://podminky.urs.cz/item/CS_URS_2021_02/28375930"/>
    <hyperlink ref="F233" r:id="rId17" display="https://podminky.urs.cz/item/CS_URS_2021_02/622211021"/>
    <hyperlink ref="F242" r:id="rId18" display="https://podminky.urs.cz/item/CS_URS_2021_02/28376443"/>
    <hyperlink ref="F246" r:id="rId19" display="https://podminky.urs.cz/item/CS_URS_2021_02/622211031"/>
    <hyperlink ref="F256" r:id="rId20" display="https://podminky.urs.cz/item/CS_URS_2021_02/28376044"/>
    <hyperlink ref="F260" r:id="rId21" display="https://podminky.urs.cz/item/CS_URS_2021_02/622212051"/>
    <hyperlink ref="F268" r:id="rId22" display="https://podminky.urs.cz/item/CS_URS_2021_02/28376031"/>
    <hyperlink ref="F277" r:id="rId23" display="https://podminky.urs.cz/item/CS_URS_2021_02/28376438"/>
    <hyperlink ref="F286" r:id="rId24" display="https://podminky.urs.cz/item/CS_URS_2021_02/622212051"/>
    <hyperlink ref="F293" r:id="rId25" display="https://podminky.urs.cz/item/CS_URS_2021_02/28376438"/>
    <hyperlink ref="F301" r:id="rId26" display="https://podminky.urs.cz/item/CS_URS_2021_02/622221031"/>
    <hyperlink ref="F306" r:id="rId27" display="https://podminky.urs.cz/item/CS_URS_2021_02/63151538"/>
    <hyperlink ref="F310" r:id="rId28" display="https://podminky.urs.cz/item/CS_URS_2021_02/622222051"/>
    <hyperlink ref="F315" r:id="rId29" display="https://podminky.urs.cz/item/CS_URS_2021_02/63151518"/>
    <hyperlink ref="F321" r:id="rId30" display="https://podminky.urs.cz/item/CS_URS_2021_02/622251101"/>
    <hyperlink ref="F324" r:id="rId31" display="https://podminky.urs.cz/item/CS_URS_2021_02/622251105"/>
    <hyperlink ref="F327" r:id="rId32" display="https://podminky.urs.cz/item/CS_URS_2021_02/622252001"/>
    <hyperlink ref="F331" r:id="rId33" display="https://podminky.urs.cz/item/CS_URS_2021_02/59051653"/>
    <hyperlink ref="F335" r:id="rId34" display="https://podminky.urs.cz/item/CS_URS_2021_02/622252002"/>
    <hyperlink ref="F350" r:id="rId35" display="https://podminky.urs.cz/item/CS_URS_2021_02/63127416"/>
    <hyperlink ref="F358" r:id="rId36" display="https://podminky.urs.cz/item/CS_URS_2021_02/622531022"/>
    <hyperlink ref="F372" r:id="rId37" display="https://podminky.urs.cz/item/CS_URS_2021_02/629135102"/>
    <hyperlink ref="F388" r:id="rId38" display="https://podminky.urs.cz/item/CS_URS_2021_02/629991011"/>
    <hyperlink ref="F406" r:id="rId39" display="https://podminky.urs.cz/item/CS_URS_2021_02/629995101"/>
    <hyperlink ref="F425" r:id="rId40" display="https://podminky.urs.cz/item/CS_URS_2021_02/629999011"/>
    <hyperlink ref="F434" r:id="rId41" display="https://podminky.urs.cz/item/CS_URS_2021_02/952901111"/>
    <hyperlink ref="F440" r:id="rId42" display="https://podminky.urs.cz/item/CS_URS_2021_02/998018002"/>
    <hyperlink ref="F444" r:id="rId43" display="https://podminky.urs.cz/item/CS_URS_2021_02/621131121"/>
    <hyperlink ref="F452" r:id="rId44" display="https://podminky.urs.cz/item/CS_URS_2021_02/621221011"/>
    <hyperlink ref="F457" r:id="rId45" display="https://podminky.urs.cz/item/CS_URS_2021_02/63141464"/>
    <hyperlink ref="F461" r:id="rId46" display="https://podminky.urs.cz/item/CS_URS_2021_02/621221021"/>
    <hyperlink ref="F466" r:id="rId47" display="https://podminky.urs.cz/item/CS_URS_2021_02/63152379"/>
    <hyperlink ref="F471" r:id="rId48" display="https://podminky.urs.cz/item/CS_URS_2021_02/941111121"/>
    <hyperlink ref="F475" r:id="rId49" display="https://podminky.urs.cz/item/CS_URS_2021_02/941111221"/>
    <hyperlink ref="F479" r:id="rId50" display="https://podminky.urs.cz/item/CS_URS_2021_02/941111821"/>
    <hyperlink ref="F482" r:id="rId51" display="https://podminky.urs.cz/item/CS_URS_2021_02/944511111"/>
    <hyperlink ref="F485" r:id="rId52" display="https://podminky.urs.cz/item/CS_URS_2021_02/944511211"/>
    <hyperlink ref="F489" r:id="rId53" display="https://podminky.urs.cz/item/CS_URS_2021_02/944511811"/>
    <hyperlink ref="F492" r:id="rId54" display="https://podminky.urs.cz/item/CS_URS_2021_02/944711113"/>
    <hyperlink ref="F495" r:id="rId55" display="https://podminky.urs.cz/item/CS_URS_2021_02/944711213"/>
    <hyperlink ref="F499" r:id="rId56" display="https://podminky.urs.cz/item/CS_URS_2021_02/944711813"/>
    <hyperlink ref="F504" r:id="rId57" display="https://podminky.urs.cz/item/CS_URS_2021_02/762511246"/>
    <hyperlink ref="F509" r:id="rId58" display="https://podminky.urs.cz/item/CS_URS_2021_02/713121121"/>
    <hyperlink ref="F517" r:id="rId59" display="https://podminky.urs.cz/item/CS_URS_2021_02/63148105"/>
    <hyperlink ref="F521" r:id="rId60" display="https://podminky.urs.cz/item/CS_URS_2021_02/713122111"/>
    <hyperlink ref="F529" r:id="rId61" display="https://podminky.urs.cz/item/CS_URS_2021_02/998713202"/>
    <hyperlink ref="F533" r:id="rId62" display="https://podminky.urs.cz/item/CS_URS_2021_02/751398021"/>
    <hyperlink ref="F536" r:id="rId63" display="https://podminky.urs.cz/item/CS_URS_2021_02/56245605"/>
    <hyperlink ref="F539" r:id="rId64" display="https://podminky.urs.cz/item/CS_URS_2021_02/751398851"/>
    <hyperlink ref="F542" r:id="rId65" display="https://podminky.urs.cz/item/CS_URS_2021_02/751525082"/>
    <hyperlink ref="F546" r:id="rId66" display="https://podminky.urs.cz/item/CS_URS_2021_02/28619324"/>
    <hyperlink ref="F549" r:id="rId67" display="https://podminky.urs.cz/item/CS_URS_2021_02/998751103"/>
    <hyperlink ref="F553" r:id="rId68" display="https://podminky.urs.cz/item/CS_URS_2021_02/764111641"/>
    <hyperlink ref="F558" r:id="rId69" display="https://podminky.urs.cz/item/CS_URS_2021_02/764216605"/>
    <hyperlink ref="F568" r:id="rId70" display="https://podminky.urs.cz/item/CS_URS_2021_02/764216665"/>
    <hyperlink ref="F571" r:id="rId71" display="https://podminky.urs.cz/item/CS_URS_2021_02/998764202"/>
    <hyperlink ref="F575" r:id="rId72" display="https://podminky.urs.cz/item/CS_URS_2021_02/766622131"/>
    <hyperlink ref="F580" r:id="rId73" display="https://podminky.urs.cz/item/CS_URS_2021_02/61140052"/>
    <hyperlink ref="F585" r:id="rId74" display="https://podminky.urs.cz/item/CS_URS_2021_02/766622216"/>
    <hyperlink ref="F599" r:id="rId75" display="https://podminky.urs.cz/item/CS_URS_2021_02/61140049"/>
    <hyperlink ref="F613" r:id="rId76" display="https://podminky.urs.cz/item/CS_URS_2021_02/767627306"/>
    <hyperlink ref="F629" r:id="rId77" display="https://podminky.urs.cz/item/CS_URS_2021_02/767627307"/>
    <hyperlink ref="F632" r:id="rId78" display="https://podminky.urs.cz/item/CS_URS_2021_02/766660717"/>
    <hyperlink ref="F635" r:id="rId79" display="https://podminky.urs.cz/item/CS_URS_2021_02/54917250"/>
    <hyperlink ref="F638" r:id="rId80" display="https://podminky.urs.cz/item/CS_URS_2021_02/766660734"/>
    <hyperlink ref="F643" r:id="rId81" display="https://podminky.urs.cz/item/CS_URS_2021_02/767640111"/>
    <hyperlink ref="F646" r:id="rId82" display="https://podminky.urs.cz/item/CS_URS_2021_02/55341335"/>
    <hyperlink ref="F651" r:id="rId83" display="https://podminky.urs.cz/item/CS_URS_2021_02/998766202"/>
    <hyperlink ref="F655" r:id="rId84" display="https://podminky.urs.cz/item/CS_URS_2021_02/783301303"/>
    <hyperlink ref="F660" r:id="rId85" display="https://podminky.urs.cz/item/CS_URS_2021_02/783301313"/>
    <hyperlink ref="F663" r:id="rId86" display="https://podminky.urs.cz/item/CS_URS_2021_02/783317101"/>
    <hyperlink ref="F666" r:id="rId87" display="https://podminky.urs.cz/item/CS_URS_2021_02/783322101"/>
    <hyperlink ref="F669" r:id="rId88" display="https://podminky.urs.cz/item/CS_URS_2021_02/783334201"/>
    <hyperlink ref="F673" r:id="rId89" display="https://podminky.urs.cz/item/CS_URS_2021_02/784181101"/>
    <hyperlink ref="F678" r:id="rId90" display="https://podminky.urs.cz/item/CS_URS_2021_02/78422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1442/26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2321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110</v>
      </c>
      <c r="G12" s="39"/>
      <c r="H12" s="39"/>
      <c r="I12" s="133" t="s">
        <v>23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ROUND((SUM(BE84:BE215)),  2)</f>
        <v>0</v>
      </c>
      <c r="G33" s="39"/>
      <c r="H33" s="39"/>
      <c r="I33" s="149">
        <v>0.20999999999999999</v>
      </c>
      <c r="J33" s="148">
        <f>ROUND(((SUM(BE84:BE215))*I33),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ROUND((SUM(BF84:BF215)),  2)</f>
        <v>0</v>
      </c>
      <c r="G34" s="39"/>
      <c r="H34" s="39"/>
      <c r="I34" s="149">
        <v>0.14999999999999999</v>
      </c>
      <c r="J34" s="148">
        <f>ROUND(((SUM(BF84:BF215))*I34),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ROUND((SUM(BG84:BG215)),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ROUND((SUM(BH84:BH215)),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ROUND((SUM(BI84:BI215)),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1442/26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07 - ÚT byty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23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Městský obvod Slezská Ostrava</v>
      </c>
      <c r="G54" s="41"/>
      <c r="H54" s="41"/>
      <c r="I54" s="33" t="s">
        <v>31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119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2322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2323</v>
      </c>
      <c r="E62" s="175"/>
      <c r="F62" s="175"/>
      <c r="G62" s="175"/>
      <c r="H62" s="175"/>
      <c r="I62" s="175"/>
      <c r="J62" s="176">
        <f>J114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2324</v>
      </c>
      <c r="E63" s="175"/>
      <c r="F63" s="175"/>
      <c r="G63" s="175"/>
      <c r="H63" s="175"/>
      <c r="I63" s="175"/>
      <c r="J63" s="176">
        <f>J136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2325</v>
      </c>
      <c r="E64" s="175"/>
      <c r="F64" s="175"/>
      <c r="G64" s="175"/>
      <c r="H64" s="175"/>
      <c r="I64" s="175"/>
      <c r="J64" s="176">
        <f>J184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125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Heřmanická 1442/26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108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07 - ÚT byty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Heřmanická 1444/30</v>
      </c>
      <c r="G78" s="41"/>
      <c r="H78" s="41"/>
      <c r="I78" s="33" t="s">
        <v>23</v>
      </c>
      <c r="J78" s="73" t="str">
        <f>IF(J12="","",J12)</f>
        <v>30. 9. 2021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Městský obvod Slezská Ostrava</v>
      </c>
      <c r="G80" s="41"/>
      <c r="H80" s="41"/>
      <c r="I80" s="33" t="s">
        <v>31</v>
      </c>
      <c r="J80" s="37" t="str">
        <f>E21</f>
        <v>Made 4 BIM s.r.o.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Made 4 BIM s.r.o.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126</v>
      </c>
      <c r="D83" s="181" t="s">
        <v>56</v>
      </c>
      <c r="E83" s="181" t="s">
        <v>52</v>
      </c>
      <c r="F83" s="181" t="s">
        <v>53</v>
      </c>
      <c r="G83" s="181" t="s">
        <v>127</v>
      </c>
      <c r="H83" s="181" t="s">
        <v>128</v>
      </c>
      <c r="I83" s="181" t="s">
        <v>129</v>
      </c>
      <c r="J83" s="181" t="s">
        <v>113</v>
      </c>
      <c r="K83" s="182" t="s">
        <v>130</v>
      </c>
      <c r="L83" s="183"/>
      <c r="M83" s="93" t="s">
        <v>19</v>
      </c>
      <c r="N83" s="94" t="s">
        <v>41</v>
      </c>
      <c r="O83" s="94" t="s">
        <v>131</v>
      </c>
      <c r="P83" s="94" t="s">
        <v>132</v>
      </c>
      <c r="Q83" s="94" t="s">
        <v>133</v>
      </c>
      <c r="R83" s="94" t="s">
        <v>134</v>
      </c>
      <c r="S83" s="94" t="s">
        <v>135</v>
      </c>
      <c r="T83" s="95" t="s">
        <v>136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137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0.91538000000000008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114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70</v>
      </c>
      <c r="E85" s="192" t="s">
        <v>323</v>
      </c>
      <c r="F85" s="192" t="s">
        <v>324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P86+P114+P136+P184</f>
        <v>0</v>
      </c>
      <c r="Q85" s="197"/>
      <c r="R85" s="198">
        <f>R86+R114+R136+R184</f>
        <v>0.91538000000000008</v>
      </c>
      <c r="S85" s="197"/>
      <c r="T85" s="199">
        <f>T86+T114+T136+T184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148</v>
      </c>
      <c r="AT85" s="201" t="s">
        <v>70</v>
      </c>
      <c r="AU85" s="201" t="s">
        <v>71</v>
      </c>
      <c r="AY85" s="200" t="s">
        <v>140</v>
      </c>
      <c r="BK85" s="202">
        <f>BK86+BK114+BK136+BK184</f>
        <v>0</v>
      </c>
    </row>
    <row r="86" s="12" customFormat="1" ht="22.8" customHeight="1">
      <c r="A86" s="12"/>
      <c r="B86" s="189"/>
      <c r="C86" s="190"/>
      <c r="D86" s="191" t="s">
        <v>70</v>
      </c>
      <c r="E86" s="203" t="s">
        <v>2326</v>
      </c>
      <c r="F86" s="203" t="s">
        <v>2327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SUM(P87:P113)</f>
        <v>0</v>
      </c>
      <c r="Q86" s="197"/>
      <c r="R86" s="198">
        <f>SUM(R87:R113)</f>
        <v>0.25334000000000001</v>
      </c>
      <c r="S86" s="197"/>
      <c r="T86" s="199">
        <f>SUM(T87:T113)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148</v>
      </c>
      <c r="AT86" s="201" t="s">
        <v>70</v>
      </c>
      <c r="AU86" s="201" t="s">
        <v>79</v>
      </c>
      <c r="AY86" s="200" t="s">
        <v>140</v>
      </c>
      <c r="BK86" s="202">
        <f>SUM(BK87:BK113)</f>
        <v>0</v>
      </c>
    </row>
    <row r="87" s="2" customFormat="1" ht="24.15" customHeight="1">
      <c r="A87" s="39"/>
      <c r="B87" s="40"/>
      <c r="C87" s="205" t="s">
        <v>79</v>
      </c>
      <c r="D87" s="205" t="s">
        <v>142</v>
      </c>
      <c r="E87" s="206" t="s">
        <v>2328</v>
      </c>
      <c r="F87" s="207" t="s">
        <v>2329</v>
      </c>
      <c r="G87" s="208" t="s">
        <v>1384</v>
      </c>
      <c r="H87" s="209">
        <v>4</v>
      </c>
      <c r="I87" s="210"/>
      <c r="J87" s="211">
        <f>ROUND(I87*H87,2)</f>
        <v>0</v>
      </c>
      <c r="K87" s="207" t="s">
        <v>146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0.00051999999999999995</v>
      </c>
      <c r="R87" s="214">
        <f>Q87*H87</f>
        <v>0.0020799999999999998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276</v>
      </c>
      <c r="AT87" s="216" t="s">
        <v>142</v>
      </c>
      <c r="AU87" s="216" t="s">
        <v>148</v>
      </c>
      <c r="AY87" s="18" t="s">
        <v>140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148</v>
      </c>
      <c r="BK87" s="217">
        <f>ROUND(I87*H87,2)</f>
        <v>0</v>
      </c>
      <c r="BL87" s="18" t="s">
        <v>276</v>
      </c>
      <c r="BM87" s="216" t="s">
        <v>2330</v>
      </c>
    </row>
    <row r="88" s="2" customFormat="1">
      <c r="A88" s="39"/>
      <c r="B88" s="40"/>
      <c r="C88" s="41"/>
      <c r="D88" s="218" t="s">
        <v>150</v>
      </c>
      <c r="E88" s="41"/>
      <c r="F88" s="219" t="s">
        <v>2331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150</v>
      </c>
      <c r="AU88" s="18" t="s">
        <v>148</v>
      </c>
    </row>
    <row r="89" s="2" customFormat="1">
      <c r="A89" s="39"/>
      <c r="B89" s="40"/>
      <c r="C89" s="41"/>
      <c r="D89" s="223" t="s">
        <v>152</v>
      </c>
      <c r="E89" s="41"/>
      <c r="F89" s="224" t="s">
        <v>2332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152</v>
      </c>
      <c r="AU89" s="18" t="s">
        <v>148</v>
      </c>
    </row>
    <row r="90" s="2" customFormat="1" ht="24.15" customHeight="1">
      <c r="A90" s="39"/>
      <c r="B90" s="40"/>
      <c r="C90" s="205" t="s">
        <v>148</v>
      </c>
      <c r="D90" s="205" t="s">
        <v>142</v>
      </c>
      <c r="E90" s="206" t="s">
        <v>2333</v>
      </c>
      <c r="F90" s="207" t="s">
        <v>2334</v>
      </c>
      <c r="G90" s="208" t="s">
        <v>390</v>
      </c>
      <c r="H90" s="209">
        <v>4</v>
      </c>
      <c r="I90" s="210"/>
      <c r="J90" s="211">
        <f>ROUND(I90*H90,2)</f>
        <v>0</v>
      </c>
      <c r="K90" s="207" t="s">
        <v>146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0.00059000000000000003</v>
      </c>
      <c r="R90" s="214">
        <f>Q90*H90</f>
        <v>0.0023600000000000001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276</v>
      </c>
      <c r="AT90" s="216" t="s">
        <v>142</v>
      </c>
      <c r="AU90" s="216" t="s">
        <v>148</v>
      </c>
      <c r="AY90" s="18" t="s">
        <v>140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148</v>
      </c>
      <c r="BK90" s="217">
        <f>ROUND(I90*H90,2)</f>
        <v>0</v>
      </c>
      <c r="BL90" s="18" t="s">
        <v>276</v>
      </c>
      <c r="BM90" s="216" t="s">
        <v>2335</v>
      </c>
    </row>
    <row r="91" s="2" customFormat="1">
      <c r="A91" s="39"/>
      <c r="B91" s="40"/>
      <c r="C91" s="41"/>
      <c r="D91" s="218" t="s">
        <v>150</v>
      </c>
      <c r="E91" s="41"/>
      <c r="F91" s="219" t="s">
        <v>2336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150</v>
      </c>
      <c r="AU91" s="18" t="s">
        <v>148</v>
      </c>
    </row>
    <row r="92" s="2" customFormat="1">
      <c r="A92" s="39"/>
      <c r="B92" s="40"/>
      <c r="C92" s="41"/>
      <c r="D92" s="223" t="s">
        <v>152</v>
      </c>
      <c r="E92" s="41"/>
      <c r="F92" s="224" t="s">
        <v>2337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152</v>
      </c>
      <c r="AU92" s="18" t="s">
        <v>148</v>
      </c>
    </row>
    <row r="93" s="2" customFormat="1" ht="24.15" customHeight="1">
      <c r="A93" s="39"/>
      <c r="B93" s="40"/>
      <c r="C93" s="205" t="s">
        <v>163</v>
      </c>
      <c r="D93" s="205" t="s">
        <v>142</v>
      </c>
      <c r="E93" s="206" t="s">
        <v>2338</v>
      </c>
      <c r="F93" s="207" t="s">
        <v>2339</v>
      </c>
      <c r="G93" s="208" t="s">
        <v>1384</v>
      </c>
      <c r="H93" s="209">
        <v>4</v>
      </c>
      <c r="I93" s="210"/>
      <c r="J93" s="211">
        <f>ROUND(I93*H93,2)</f>
        <v>0</v>
      </c>
      <c r="K93" s="207" t="s">
        <v>146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0.056610000000000001</v>
      </c>
      <c r="R93" s="214">
        <f>Q93*H93</f>
        <v>0.22644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276</v>
      </c>
      <c r="AT93" s="216" t="s">
        <v>142</v>
      </c>
      <c r="AU93" s="216" t="s">
        <v>148</v>
      </c>
      <c r="AY93" s="18" t="s">
        <v>140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148</v>
      </c>
      <c r="BK93" s="217">
        <f>ROUND(I93*H93,2)</f>
        <v>0</v>
      </c>
      <c r="BL93" s="18" t="s">
        <v>276</v>
      </c>
      <c r="BM93" s="216" t="s">
        <v>2340</v>
      </c>
    </row>
    <row r="94" s="2" customFormat="1">
      <c r="A94" s="39"/>
      <c r="B94" s="40"/>
      <c r="C94" s="41"/>
      <c r="D94" s="218" t="s">
        <v>150</v>
      </c>
      <c r="E94" s="41"/>
      <c r="F94" s="219" t="s">
        <v>2341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150</v>
      </c>
      <c r="AU94" s="18" t="s">
        <v>148</v>
      </c>
    </row>
    <row r="95" s="2" customFormat="1">
      <c r="A95" s="39"/>
      <c r="B95" s="40"/>
      <c r="C95" s="41"/>
      <c r="D95" s="223" t="s">
        <v>152</v>
      </c>
      <c r="E95" s="41"/>
      <c r="F95" s="224" t="s">
        <v>2342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152</v>
      </c>
      <c r="AU95" s="18" t="s">
        <v>148</v>
      </c>
    </row>
    <row r="96" s="2" customFormat="1" ht="16.5" customHeight="1">
      <c r="A96" s="39"/>
      <c r="B96" s="40"/>
      <c r="C96" s="205" t="s">
        <v>147</v>
      </c>
      <c r="D96" s="205" t="s">
        <v>142</v>
      </c>
      <c r="E96" s="206" t="s">
        <v>2343</v>
      </c>
      <c r="F96" s="207" t="s">
        <v>2344</v>
      </c>
      <c r="G96" s="208" t="s">
        <v>200</v>
      </c>
      <c r="H96" s="209">
        <v>6</v>
      </c>
      <c r="I96" s="210"/>
      <c r="J96" s="211">
        <f>ROUND(I96*H96,2)</f>
        <v>0</v>
      </c>
      <c r="K96" s="207" t="s">
        <v>146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0.00052999999999999998</v>
      </c>
      <c r="R96" s="214">
        <f>Q96*H96</f>
        <v>0.0031799999999999997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276</v>
      </c>
      <c r="AT96" s="216" t="s">
        <v>142</v>
      </c>
      <c r="AU96" s="216" t="s">
        <v>148</v>
      </c>
      <c r="AY96" s="18" t="s">
        <v>140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148</v>
      </c>
      <c r="BK96" s="217">
        <f>ROUND(I96*H96,2)</f>
        <v>0</v>
      </c>
      <c r="BL96" s="18" t="s">
        <v>276</v>
      </c>
      <c r="BM96" s="216" t="s">
        <v>2345</v>
      </c>
    </row>
    <row r="97" s="2" customFormat="1">
      <c r="A97" s="39"/>
      <c r="B97" s="40"/>
      <c r="C97" s="41"/>
      <c r="D97" s="218" t="s">
        <v>150</v>
      </c>
      <c r="E97" s="41"/>
      <c r="F97" s="219" t="s">
        <v>2346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150</v>
      </c>
      <c r="AU97" s="18" t="s">
        <v>148</v>
      </c>
    </row>
    <row r="98" s="2" customFormat="1">
      <c r="A98" s="39"/>
      <c r="B98" s="40"/>
      <c r="C98" s="41"/>
      <c r="D98" s="223" t="s">
        <v>152</v>
      </c>
      <c r="E98" s="41"/>
      <c r="F98" s="224" t="s">
        <v>2347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152</v>
      </c>
      <c r="AU98" s="18" t="s">
        <v>148</v>
      </c>
    </row>
    <row r="99" s="13" customFormat="1">
      <c r="A99" s="13"/>
      <c r="B99" s="225"/>
      <c r="C99" s="226"/>
      <c r="D99" s="218" t="s">
        <v>154</v>
      </c>
      <c r="E99" s="227" t="s">
        <v>19</v>
      </c>
      <c r="F99" s="228" t="s">
        <v>2348</v>
      </c>
      <c r="G99" s="226"/>
      <c r="H99" s="229">
        <v>6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154</v>
      </c>
      <c r="AU99" s="235" t="s">
        <v>148</v>
      </c>
      <c r="AV99" s="13" t="s">
        <v>148</v>
      </c>
      <c r="AW99" s="13" t="s">
        <v>33</v>
      </c>
      <c r="AX99" s="13" t="s">
        <v>79</v>
      </c>
      <c r="AY99" s="235" t="s">
        <v>140</v>
      </c>
    </row>
    <row r="100" s="2" customFormat="1" ht="37.8" customHeight="1">
      <c r="A100" s="39"/>
      <c r="B100" s="40"/>
      <c r="C100" s="205" t="s">
        <v>181</v>
      </c>
      <c r="D100" s="205" t="s">
        <v>142</v>
      </c>
      <c r="E100" s="206" t="s">
        <v>2349</v>
      </c>
      <c r="F100" s="207" t="s">
        <v>2350</v>
      </c>
      <c r="G100" s="208" t="s">
        <v>1384</v>
      </c>
      <c r="H100" s="209">
        <v>4</v>
      </c>
      <c r="I100" s="210"/>
      <c r="J100" s="211">
        <f>ROUND(I100*H100,2)</f>
        <v>0</v>
      </c>
      <c r="K100" s="207" t="s">
        <v>146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0.0015200000000000001</v>
      </c>
      <c r="R100" s="214">
        <f>Q100*H100</f>
        <v>0.0060800000000000003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276</v>
      </c>
      <c r="AT100" s="216" t="s">
        <v>142</v>
      </c>
      <c r="AU100" s="216" t="s">
        <v>148</v>
      </c>
      <c r="AY100" s="18" t="s">
        <v>140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148</v>
      </c>
      <c r="BK100" s="217">
        <f>ROUND(I100*H100,2)</f>
        <v>0</v>
      </c>
      <c r="BL100" s="18" t="s">
        <v>276</v>
      </c>
      <c r="BM100" s="216" t="s">
        <v>2351</v>
      </c>
    </row>
    <row r="101" s="2" customFormat="1">
      <c r="A101" s="39"/>
      <c r="B101" s="40"/>
      <c r="C101" s="41"/>
      <c r="D101" s="218" t="s">
        <v>150</v>
      </c>
      <c r="E101" s="41"/>
      <c r="F101" s="219" t="s">
        <v>2352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150</v>
      </c>
      <c r="AU101" s="18" t="s">
        <v>148</v>
      </c>
    </row>
    <row r="102" s="2" customFormat="1">
      <c r="A102" s="39"/>
      <c r="B102" s="40"/>
      <c r="C102" s="41"/>
      <c r="D102" s="223" t="s">
        <v>152</v>
      </c>
      <c r="E102" s="41"/>
      <c r="F102" s="224" t="s">
        <v>2353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152</v>
      </c>
      <c r="AU102" s="18" t="s">
        <v>148</v>
      </c>
    </row>
    <row r="103" s="2" customFormat="1" ht="24.15" customHeight="1">
      <c r="A103" s="39"/>
      <c r="B103" s="40"/>
      <c r="C103" s="205" t="s">
        <v>189</v>
      </c>
      <c r="D103" s="205" t="s">
        <v>142</v>
      </c>
      <c r="E103" s="206" t="s">
        <v>2354</v>
      </c>
      <c r="F103" s="207" t="s">
        <v>2355</v>
      </c>
      <c r="G103" s="208" t="s">
        <v>200</v>
      </c>
      <c r="H103" s="209">
        <v>30</v>
      </c>
      <c r="I103" s="210"/>
      <c r="J103" s="211">
        <f>ROUND(I103*H103,2)</f>
        <v>0</v>
      </c>
      <c r="K103" s="207" t="s">
        <v>146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0.00044000000000000002</v>
      </c>
      <c r="R103" s="214">
        <f>Q103*H103</f>
        <v>0.0132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276</v>
      </c>
      <c r="AT103" s="216" t="s">
        <v>142</v>
      </c>
      <c r="AU103" s="216" t="s">
        <v>148</v>
      </c>
      <c r="AY103" s="18" t="s">
        <v>140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148</v>
      </c>
      <c r="BK103" s="217">
        <f>ROUND(I103*H103,2)</f>
        <v>0</v>
      </c>
      <c r="BL103" s="18" t="s">
        <v>276</v>
      </c>
      <c r="BM103" s="216" t="s">
        <v>2356</v>
      </c>
    </row>
    <row r="104" s="2" customFormat="1">
      <c r="A104" s="39"/>
      <c r="B104" s="40"/>
      <c r="C104" s="41"/>
      <c r="D104" s="218" t="s">
        <v>150</v>
      </c>
      <c r="E104" s="41"/>
      <c r="F104" s="219" t="s">
        <v>2357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150</v>
      </c>
      <c r="AU104" s="18" t="s">
        <v>148</v>
      </c>
    </row>
    <row r="105" s="2" customFormat="1">
      <c r="A105" s="39"/>
      <c r="B105" s="40"/>
      <c r="C105" s="41"/>
      <c r="D105" s="223" t="s">
        <v>152</v>
      </c>
      <c r="E105" s="41"/>
      <c r="F105" s="224" t="s">
        <v>2358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152</v>
      </c>
      <c r="AU105" s="18" t="s">
        <v>148</v>
      </c>
    </row>
    <row r="106" s="14" customFormat="1">
      <c r="A106" s="14"/>
      <c r="B106" s="236"/>
      <c r="C106" s="237"/>
      <c r="D106" s="218" t="s">
        <v>154</v>
      </c>
      <c r="E106" s="238" t="s">
        <v>19</v>
      </c>
      <c r="F106" s="239" t="s">
        <v>2359</v>
      </c>
      <c r="G106" s="237"/>
      <c r="H106" s="238" t="s">
        <v>19</v>
      </c>
      <c r="I106" s="240"/>
      <c r="J106" s="237"/>
      <c r="K106" s="237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154</v>
      </c>
      <c r="AU106" s="245" t="s">
        <v>148</v>
      </c>
      <c r="AV106" s="14" t="s">
        <v>79</v>
      </c>
      <c r="AW106" s="14" t="s">
        <v>33</v>
      </c>
      <c r="AX106" s="14" t="s">
        <v>71</v>
      </c>
      <c r="AY106" s="245" t="s">
        <v>140</v>
      </c>
    </row>
    <row r="107" s="13" customFormat="1">
      <c r="A107" s="13"/>
      <c r="B107" s="225"/>
      <c r="C107" s="226"/>
      <c r="D107" s="218" t="s">
        <v>154</v>
      </c>
      <c r="E107" s="227" t="s">
        <v>19</v>
      </c>
      <c r="F107" s="228" t="s">
        <v>2360</v>
      </c>
      <c r="G107" s="226"/>
      <c r="H107" s="229">
        <v>18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154</v>
      </c>
      <c r="AU107" s="235" t="s">
        <v>148</v>
      </c>
      <c r="AV107" s="13" t="s">
        <v>148</v>
      </c>
      <c r="AW107" s="13" t="s">
        <v>33</v>
      </c>
      <c r="AX107" s="13" t="s">
        <v>71</v>
      </c>
      <c r="AY107" s="235" t="s">
        <v>140</v>
      </c>
    </row>
    <row r="108" s="14" customFormat="1">
      <c r="A108" s="14"/>
      <c r="B108" s="236"/>
      <c r="C108" s="237"/>
      <c r="D108" s="218" t="s">
        <v>154</v>
      </c>
      <c r="E108" s="238" t="s">
        <v>19</v>
      </c>
      <c r="F108" s="239" t="s">
        <v>2361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154</v>
      </c>
      <c r="AU108" s="245" t="s">
        <v>148</v>
      </c>
      <c r="AV108" s="14" t="s">
        <v>79</v>
      </c>
      <c r="AW108" s="14" t="s">
        <v>33</v>
      </c>
      <c r="AX108" s="14" t="s">
        <v>71</v>
      </c>
      <c r="AY108" s="245" t="s">
        <v>140</v>
      </c>
    </row>
    <row r="109" s="13" customFormat="1">
      <c r="A109" s="13"/>
      <c r="B109" s="225"/>
      <c r="C109" s="226"/>
      <c r="D109" s="218" t="s">
        <v>154</v>
      </c>
      <c r="E109" s="227" t="s">
        <v>19</v>
      </c>
      <c r="F109" s="228" t="s">
        <v>2362</v>
      </c>
      <c r="G109" s="226"/>
      <c r="H109" s="229">
        <v>12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154</v>
      </c>
      <c r="AU109" s="235" t="s">
        <v>148</v>
      </c>
      <c r="AV109" s="13" t="s">
        <v>148</v>
      </c>
      <c r="AW109" s="13" t="s">
        <v>33</v>
      </c>
      <c r="AX109" s="13" t="s">
        <v>71</v>
      </c>
      <c r="AY109" s="235" t="s">
        <v>140</v>
      </c>
    </row>
    <row r="110" s="15" customFormat="1">
      <c r="A110" s="15"/>
      <c r="B110" s="246"/>
      <c r="C110" s="247"/>
      <c r="D110" s="218" t="s">
        <v>154</v>
      </c>
      <c r="E110" s="248" t="s">
        <v>19</v>
      </c>
      <c r="F110" s="249" t="s">
        <v>180</v>
      </c>
      <c r="G110" s="247"/>
      <c r="H110" s="250">
        <v>30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6" t="s">
        <v>154</v>
      </c>
      <c r="AU110" s="256" t="s">
        <v>148</v>
      </c>
      <c r="AV110" s="15" t="s">
        <v>147</v>
      </c>
      <c r="AW110" s="15" t="s">
        <v>33</v>
      </c>
      <c r="AX110" s="15" t="s">
        <v>79</v>
      </c>
      <c r="AY110" s="256" t="s">
        <v>140</v>
      </c>
    </row>
    <row r="111" s="2" customFormat="1" ht="24.15" customHeight="1">
      <c r="A111" s="39"/>
      <c r="B111" s="40"/>
      <c r="C111" s="205" t="s">
        <v>197</v>
      </c>
      <c r="D111" s="205" t="s">
        <v>142</v>
      </c>
      <c r="E111" s="206" t="s">
        <v>2363</v>
      </c>
      <c r="F111" s="207" t="s">
        <v>2364</v>
      </c>
      <c r="G111" s="208" t="s">
        <v>713</v>
      </c>
      <c r="H111" s="270"/>
      <c r="I111" s="210"/>
      <c r="J111" s="211">
        <f>ROUND(I111*H111,2)</f>
        <v>0</v>
      </c>
      <c r="K111" s="207" t="s">
        <v>146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276</v>
      </c>
      <c r="AT111" s="216" t="s">
        <v>142</v>
      </c>
      <c r="AU111" s="216" t="s">
        <v>148</v>
      </c>
      <c r="AY111" s="18" t="s">
        <v>140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148</v>
      </c>
      <c r="BK111" s="217">
        <f>ROUND(I111*H111,2)</f>
        <v>0</v>
      </c>
      <c r="BL111" s="18" t="s">
        <v>276</v>
      </c>
      <c r="BM111" s="216" t="s">
        <v>2365</v>
      </c>
    </row>
    <row r="112" s="2" customFormat="1">
      <c r="A112" s="39"/>
      <c r="B112" s="40"/>
      <c r="C112" s="41"/>
      <c r="D112" s="218" t="s">
        <v>150</v>
      </c>
      <c r="E112" s="41"/>
      <c r="F112" s="219" t="s">
        <v>2366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150</v>
      </c>
      <c r="AU112" s="18" t="s">
        <v>148</v>
      </c>
    </row>
    <row r="113" s="2" customFormat="1">
      <c r="A113" s="39"/>
      <c r="B113" s="40"/>
      <c r="C113" s="41"/>
      <c r="D113" s="223" t="s">
        <v>152</v>
      </c>
      <c r="E113" s="41"/>
      <c r="F113" s="224" t="s">
        <v>2367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152</v>
      </c>
      <c r="AU113" s="18" t="s">
        <v>148</v>
      </c>
    </row>
    <row r="114" s="12" customFormat="1" ht="22.8" customHeight="1">
      <c r="A114" s="12"/>
      <c r="B114" s="189"/>
      <c r="C114" s="190"/>
      <c r="D114" s="191" t="s">
        <v>70</v>
      </c>
      <c r="E114" s="203" t="s">
        <v>2368</v>
      </c>
      <c r="F114" s="203" t="s">
        <v>2369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SUM(P115:P135)</f>
        <v>0</v>
      </c>
      <c r="Q114" s="197"/>
      <c r="R114" s="198">
        <f>SUM(R115:R135)</f>
        <v>0.12240000000000001</v>
      </c>
      <c r="S114" s="197"/>
      <c r="T114" s="199">
        <f>SUM(T115:T135)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148</v>
      </c>
      <c r="AT114" s="201" t="s">
        <v>70</v>
      </c>
      <c r="AU114" s="201" t="s">
        <v>79</v>
      </c>
      <c r="AY114" s="200" t="s">
        <v>140</v>
      </c>
      <c r="BK114" s="202">
        <f>SUM(BK115:BK135)</f>
        <v>0</v>
      </c>
    </row>
    <row r="115" s="2" customFormat="1" ht="24.15" customHeight="1">
      <c r="A115" s="39"/>
      <c r="B115" s="40"/>
      <c r="C115" s="205" t="s">
        <v>206</v>
      </c>
      <c r="D115" s="205" t="s">
        <v>142</v>
      </c>
      <c r="E115" s="206" t="s">
        <v>2370</v>
      </c>
      <c r="F115" s="207" t="s">
        <v>2371</v>
      </c>
      <c r="G115" s="208" t="s">
        <v>200</v>
      </c>
      <c r="H115" s="209">
        <v>160</v>
      </c>
      <c r="I115" s="210"/>
      <c r="J115" s="211">
        <f>ROUND(I115*H115,2)</f>
        <v>0</v>
      </c>
      <c r="K115" s="207" t="s">
        <v>146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0.00046999999999999999</v>
      </c>
      <c r="R115" s="214">
        <f>Q115*H115</f>
        <v>0.075200000000000003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276</v>
      </c>
      <c r="AT115" s="216" t="s">
        <v>142</v>
      </c>
      <c r="AU115" s="216" t="s">
        <v>148</v>
      </c>
      <c r="AY115" s="18" t="s">
        <v>140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148</v>
      </c>
      <c r="BK115" s="217">
        <f>ROUND(I115*H115,2)</f>
        <v>0</v>
      </c>
      <c r="BL115" s="18" t="s">
        <v>276</v>
      </c>
      <c r="BM115" s="216" t="s">
        <v>2372</v>
      </c>
    </row>
    <row r="116" s="2" customFormat="1">
      <c r="A116" s="39"/>
      <c r="B116" s="40"/>
      <c r="C116" s="41"/>
      <c r="D116" s="218" t="s">
        <v>150</v>
      </c>
      <c r="E116" s="41"/>
      <c r="F116" s="219" t="s">
        <v>2373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150</v>
      </c>
      <c r="AU116" s="18" t="s">
        <v>148</v>
      </c>
    </row>
    <row r="117" s="2" customFormat="1">
      <c r="A117" s="39"/>
      <c r="B117" s="40"/>
      <c r="C117" s="41"/>
      <c r="D117" s="223" t="s">
        <v>152</v>
      </c>
      <c r="E117" s="41"/>
      <c r="F117" s="224" t="s">
        <v>2374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152</v>
      </c>
      <c r="AU117" s="18" t="s">
        <v>148</v>
      </c>
    </row>
    <row r="118" s="14" customFormat="1">
      <c r="A118" s="14"/>
      <c r="B118" s="236"/>
      <c r="C118" s="237"/>
      <c r="D118" s="218" t="s">
        <v>154</v>
      </c>
      <c r="E118" s="238" t="s">
        <v>19</v>
      </c>
      <c r="F118" s="239" t="s">
        <v>2375</v>
      </c>
      <c r="G118" s="237"/>
      <c r="H118" s="238" t="s">
        <v>19</v>
      </c>
      <c r="I118" s="240"/>
      <c r="J118" s="237"/>
      <c r="K118" s="237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154</v>
      </c>
      <c r="AU118" s="245" t="s">
        <v>148</v>
      </c>
      <c r="AV118" s="14" t="s">
        <v>79</v>
      </c>
      <c r="AW118" s="14" t="s">
        <v>33</v>
      </c>
      <c r="AX118" s="14" t="s">
        <v>71</v>
      </c>
      <c r="AY118" s="245" t="s">
        <v>140</v>
      </c>
    </row>
    <row r="119" s="13" customFormat="1">
      <c r="A119" s="13"/>
      <c r="B119" s="225"/>
      <c r="C119" s="226"/>
      <c r="D119" s="218" t="s">
        <v>154</v>
      </c>
      <c r="E119" s="227" t="s">
        <v>19</v>
      </c>
      <c r="F119" s="228" t="s">
        <v>2376</v>
      </c>
      <c r="G119" s="226"/>
      <c r="H119" s="229">
        <v>160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154</v>
      </c>
      <c r="AU119" s="235" t="s">
        <v>148</v>
      </c>
      <c r="AV119" s="13" t="s">
        <v>148</v>
      </c>
      <c r="AW119" s="13" t="s">
        <v>33</v>
      </c>
      <c r="AX119" s="13" t="s">
        <v>79</v>
      </c>
      <c r="AY119" s="235" t="s">
        <v>140</v>
      </c>
    </row>
    <row r="120" s="2" customFormat="1" ht="24.15" customHeight="1">
      <c r="A120" s="39"/>
      <c r="B120" s="40"/>
      <c r="C120" s="205" t="s">
        <v>161</v>
      </c>
      <c r="D120" s="205" t="s">
        <v>142</v>
      </c>
      <c r="E120" s="206" t="s">
        <v>2377</v>
      </c>
      <c r="F120" s="207" t="s">
        <v>2378</v>
      </c>
      <c r="G120" s="208" t="s">
        <v>200</v>
      </c>
      <c r="H120" s="209">
        <v>40</v>
      </c>
      <c r="I120" s="210"/>
      <c r="J120" s="211">
        <f>ROUND(I120*H120,2)</f>
        <v>0</v>
      </c>
      <c r="K120" s="207" t="s">
        <v>146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0.00058</v>
      </c>
      <c r="R120" s="214">
        <f>Q120*H120</f>
        <v>0.023199999999999998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276</v>
      </c>
      <c r="AT120" s="216" t="s">
        <v>142</v>
      </c>
      <c r="AU120" s="216" t="s">
        <v>148</v>
      </c>
      <c r="AY120" s="18" t="s">
        <v>140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148</v>
      </c>
      <c r="BK120" s="217">
        <f>ROUND(I120*H120,2)</f>
        <v>0</v>
      </c>
      <c r="BL120" s="18" t="s">
        <v>276</v>
      </c>
      <c r="BM120" s="216" t="s">
        <v>2379</v>
      </c>
    </row>
    <row r="121" s="2" customFormat="1">
      <c r="A121" s="39"/>
      <c r="B121" s="40"/>
      <c r="C121" s="41"/>
      <c r="D121" s="218" t="s">
        <v>150</v>
      </c>
      <c r="E121" s="41"/>
      <c r="F121" s="219" t="s">
        <v>2380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150</v>
      </c>
      <c r="AU121" s="18" t="s">
        <v>148</v>
      </c>
    </row>
    <row r="122" s="2" customFormat="1">
      <c r="A122" s="39"/>
      <c r="B122" s="40"/>
      <c r="C122" s="41"/>
      <c r="D122" s="223" t="s">
        <v>152</v>
      </c>
      <c r="E122" s="41"/>
      <c r="F122" s="224" t="s">
        <v>2381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152</v>
      </c>
      <c r="AU122" s="18" t="s">
        <v>148</v>
      </c>
    </row>
    <row r="123" s="14" customFormat="1">
      <c r="A123" s="14"/>
      <c r="B123" s="236"/>
      <c r="C123" s="237"/>
      <c r="D123" s="218" t="s">
        <v>154</v>
      </c>
      <c r="E123" s="238" t="s">
        <v>19</v>
      </c>
      <c r="F123" s="239" t="s">
        <v>2375</v>
      </c>
      <c r="G123" s="237"/>
      <c r="H123" s="238" t="s">
        <v>19</v>
      </c>
      <c r="I123" s="240"/>
      <c r="J123" s="237"/>
      <c r="K123" s="237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154</v>
      </c>
      <c r="AU123" s="245" t="s">
        <v>148</v>
      </c>
      <c r="AV123" s="14" t="s">
        <v>79</v>
      </c>
      <c r="AW123" s="14" t="s">
        <v>33</v>
      </c>
      <c r="AX123" s="14" t="s">
        <v>71</v>
      </c>
      <c r="AY123" s="245" t="s">
        <v>140</v>
      </c>
    </row>
    <row r="124" s="13" customFormat="1">
      <c r="A124" s="13"/>
      <c r="B124" s="225"/>
      <c r="C124" s="226"/>
      <c r="D124" s="218" t="s">
        <v>154</v>
      </c>
      <c r="E124" s="227" t="s">
        <v>19</v>
      </c>
      <c r="F124" s="228" t="s">
        <v>2382</v>
      </c>
      <c r="G124" s="226"/>
      <c r="H124" s="229">
        <v>40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154</v>
      </c>
      <c r="AU124" s="235" t="s">
        <v>148</v>
      </c>
      <c r="AV124" s="13" t="s">
        <v>148</v>
      </c>
      <c r="AW124" s="13" t="s">
        <v>33</v>
      </c>
      <c r="AX124" s="13" t="s">
        <v>79</v>
      </c>
      <c r="AY124" s="235" t="s">
        <v>140</v>
      </c>
    </row>
    <row r="125" s="2" customFormat="1" ht="33" customHeight="1">
      <c r="A125" s="39"/>
      <c r="B125" s="40"/>
      <c r="C125" s="205" t="s">
        <v>104</v>
      </c>
      <c r="D125" s="205" t="s">
        <v>142</v>
      </c>
      <c r="E125" s="206" t="s">
        <v>2383</v>
      </c>
      <c r="F125" s="207" t="s">
        <v>2384</v>
      </c>
      <c r="G125" s="208" t="s">
        <v>200</v>
      </c>
      <c r="H125" s="209">
        <v>200</v>
      </c>
      <c r="I125" s="210"/>
      <c r="J125" s="211">
        <f>ROUND(I125*H125,2)</f>
        <v>0</v>
      </c>
      <c r="K125" s="207" t="s">
        <v>146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0.00012</v>
      </c>
      <c r="R125" s="214">
        <f>Q125*H125</f>
        <v>0.024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276</v>
      </c>
      <c r="AT125" s="216" t="s">
        <v>142</v>
      </c>
      <c r="AU125" s="216" t="s">
        <v>148</v>
      </c>
      <c r="AY125" s="18" t="s">
        <v>140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148</v>
      </c>
      <c r="BK125" s="217">
        <f>ROUND(I125*H125,2)</f>
        <v>0</v>
      </c>
      <c r="BL125" s="18" t="s">
        <v>276</v>
      </c>
      <c r="BM125" s="216" t="s">
        <v>2385</v>
      </c>
    </row>
    <row r="126" s="2" customFormat="1">
      <c r="A126" s="39"/>
      <c r="B126" s="40"/>
      <c r="C126" s="41"/>
      <c r="D126" s="218" t="s">
        <v>150</v>
      </c>
      <c r="E126" s="41"/>
      <c r="F126" s="219" t="s">
        <v>2386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150</v>
      </c>
      <c r="AU126" s="18" t="s">
        <v>148</v>
      </c>
    </row>
    <row r="127" s="2" customFormat="1">
      <c r="A127" s="39"/>
      <c r="B127" s="40"/>
      <c r="C127" s="41"/>
      <c r="D127" s="223" t="s">
        <v>152</v>
      </c>
      <c r="E127" s="41"/>
      <c r="F127" s="224" t="s">
        <v>2387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152</v>
      </c>
      <c r="AU127" s="18" t="s">
        <v>148</v>
      </c>
    </row>
    <row r="128" s="14" customFormat="1">
      <c r="A128" s="14"/>
      <c r="B128" s="236"/>
      <c r="C128" s="237"/>
      <c r="D128" s="218" t="s">
        <v>154</v>
      </c>
      <c r="E128" s="238" t="s">
        <v>19</v>
      </c>
      <c r="F128" s="239" t="s">
        <v>2375</v>
      </c>
      <c r="G128" s="237"/>
      <c r="H128" s="238" t="s">
        <v>19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154</v>
      </c>
      <c r="AU128" s="245" t="s">
        <v>148</v>
      </c>
      <c r="AV128" s="14" t="s">
        <v>79</v>
      </c>
      <c r="AW128" s="14" t="s">
        <v>33</v>
      </c>
      <c r="AX128" s="14" t="s">
        <v>71</v>
      </c>
      <c r="AY128" s="245" t="s">
        <v>140</v>
      </c>
    </row>
    <row r="129" s="13" customFormat="1">
      <c r="A129" s="13"/>
      <c r="B129" s="225"/>
      <c r="C129" s="226"/>
      <c r="D129" s="218" t="s">
        <v>154</v>
      </c>
      <c r="E129" s="227" t="s">
        <v>19</v>
      </c>
      <c r="F129" s="228" t="s">
        <v>2376</v>
      </c>
      <c r="G129" s="226"/>
      <c r="H129" s="229">
        <v>160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154</v>
      </c>
      <c r="AU129" s="235" t="s">
        <v>148</v>
      </c>
      <c r="AV129" s="13" t="s">
        <v>148</v>
      </c>
      <c r="AW129" s="13" t="s">
        <v>33</v>
      </c>
      <c r="AX129" s="13" t="s">
        <v>71</v>
      </c>
      <c r="AY129" s="235" t="s">
        <v>140</v>
      </c>
    </row>
    <row r="130" s="14" customFormat="1">
      <c r="A130" s="14"/>
      <c r="B130" s="236"/>
      <c r="C130" s="237"/>
      <c r="D130" s="218" t="s">
        <v>154</v>
      </c>
      <c r="E130" s="238" t="s">
        <v>19</v>
      </c>
      <c r="F130" s="239" t="s">
        <v>2375</v>
      </c>
      <c r="G130" s="237"/>
      <c r="H130" s="238" t="s">
        <v>19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154</v>
      </c>
      <c r="AU130" s="245" t="s">
        <v>148</v>
      </c>
      <c r="AV130" s="14" t="s">
        <v>79</v>
      </c>
      <c r="AW130" s="14" t="s">
        <v>33</v>
      </c>
      <c r="AX130" s="14" t="s">
        <v>71</v>
      </c>
      <c r="AY130" s="245" t="s">
        <v>140</v>
      </c>
    </row>
    <row r="131" s="13" customFormat="1">
      <c r="A131" s="13"/>
      <c r="B131" s="225"/>
      <c r="C131" s="226"/>
      <c r="D131" s="218" t="s">
        <v>154</v>
      </c>
      <c r="E131" s="227" t="s">
        <v>19</v>
      </c>
      <c r="F131" s="228" t="s">
        <v>2382</v>
      </c>
      <c r="G131" s="226"/>
      <c r="H131" s="229">
        <v>40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154</v>
      </c>
      <c r="AU131" s="235" t="s">
        <v>148</v>
      </c>
      <c r="AV131" s="13" t="s">
        <v>148</v>
      </c>
      <c r="AW131" s="13" t="s">
        <v>33</v>
      </c>
      <c r="AX131" s="13" t="s">
        <v>71</v>
      </c>
      <c r="AY131" s="235" t="s">
        <v>140</v>
      </c>
    </row>
    <row r="132" s="15" customFormat="1">
      <c r="A132" s="15"/>
      <c r="B132" s="246"/>
      <c r="C132" s="247"/>
      <c r="D132" s="218" t="s">
        <v>154</v>
      </c>
      <c r="E132" s="248" t="s">
        <v>19</v>
      </c>
      <c r="F132" s="249" t="s">
        <v>180</v>
      </c>
      <c r="G132" s="247"/>
      <c r="H132" s="250">
        <v>200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6" t="s">
        <v>154</v>
      </c>
      <c r="AU132" s="256" t="s">
        <v>148</v>
      </c>
      <c r="AV132" s="15" t="s">
        <v>147</v>
      </c>
      <c r="AW132" s="15" t="s">
        <v>33</v>
      </c>
      <c r="AX132" s="15" t="s">
        <v>79</v>
      </c>
      <c r="AY132" s="256" t="s">
        <v>140</v>
      </c>
    </row>
    <row r="133" s="2" customFormat="1" ht="24.15" customHeight="1">
      <c r="A133" s="39"/>
      <c r="B133" s="40"/>
      <c r="C133" s="205" t="s">
        <v>236</v>
      </c>
      <c r="D133" s="205" t="s">
        <v>142</v>
      </c>
      <c r="E133" s="206" t="s">
        <v>2388</v>
      </c>
      <c r="F133" s="207" t="s">
        <v>2389</v>
      </c>
      <c r="G133" s="208" t="s">
        <v>713</v>
      </c>
      <c r="H133" s="270"/>
      <c r="I133" s="210"/>
      <c r="J133" s="211">
        <f>ROUND(I133*H133,2)</f>
        <v>0</v>
      </c>
      <c r="K133" s="207" t="s">
        <v>146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276</v>
      </c>
      <c r="AT133" s="216" t="s">
        <v>142</v>
      </c>
      <c r="AU133" s="216" t="s">
        <v>148</v>
      </c>
      <c r="AY133" s="18" t="s">
        <v>140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148</v>
      </c>
      <c r="BK133" s="217">
        <f>ROUND(I133*H133,2)</f>
        <v>0</v>
      </c>
      <c r="BL133" s="18" t="s">
        <v>276</v>
      </c>
      <c r="BM133" s="216" t="s">
        <v>2390</v>
      </c>
    </row>
    <row r="134" s="2" customFormat="1">
      <c r="A134" s="39"/>
      <c r="B134" s="40"/>
      <c r="C134" s="41"/>
      <c r="D134" s="218" t="s">
        <v>150</v>
      </c>
      <c r="E134" s="41"/>
      <c r="F134" s="219" t="s">
        <v>2391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150</v>
      </c>
      <c r="AU134" s="18" t="s">
        <v>148</v>
      </c>
    </row>
    <row r="135" s="2" customFormat="1">
      <c r="A135" s="39"/>
      <c r="B135" s="40"/>
      <c r="C135" s="41"/>
      <c r="D135" s="223" t="s">
        <v>152</v>
      </c>
      <c r="E135" s="41"/>
      <c r="F135" s="224" t="s">
        <v>2392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152</v>
      </c>
      <c r="AU135" s="18" t="s">
        <v>148</v>
      </c>
    </row>
    <row r="136" s="12" customFormat="1" ht="22.8" customHeight="1">
      <c r="A136" s="12"/>
      <c r="B136" s="189"/>
      <c r="C136" s="190"/>
      <c r="D136" s="191" t="s">
        <v>70</v>
      </c>
      <c r="E136" s="203" t="s">
        <v>2393</v>
      </c>
      <c r="F136" s="203" t="s">
        <v>2394</v>
      </c>
      <c r="G136" s="190"/>
      <c r="H136" s="190"/>
      <c r="I136" s="193"/>
      <c r="J136" s="204">
        <f>BK136</f>
        <v>0</v>
      </c>
      <c r="K136" s="190"/>
      <c r="L136" s="195"/>
      <c r="M136" s="196"/>
      <c r="N136" s="197"/>
      <c r="O136" s="197"/>
      <c r="P136" s="198">
        <f>SUM(P137:P183)</f>
        <v>0</v>
      </c>
      <c r="Q136" s="197"/>
      <c r="R136" s="198">
        <f>SUM(R137:R183)</f>
        <v>0.059400000000000008</v>
      </c>
      <c r="S136" s="197"/>
      <c r="T136" s="199">
        <f>SUM(T137:T183)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0" t="s">
        <v>148</v>
      </c>
      <c r="AT136" s="201" t="s">
        <v>70</v>
      </c>
      <c r="AU136" s="201" t="s">
        <v>79</v>
      </c>
      <c r="AY136" s="200" t="s">
        <v>140</v>
      </c>
      <c r="BK136" s="202">
        <f>SUM(BK137:BK183)</f>
        <v>0</v>
      </c>
    </row>
    <row r="137" s="2" customFormat="1" ht="24.15" customHeight="1">
      <c r="A137" s="39"/>
      <c r="B137" s="40"/>
      <c r="C137" s="205" t="s">
        <v>246</v>
      </c>
      <c r="D137" s="205" t="s">
        <v>142</v>
      </c>
      <c r="E137" s="206" t="s">
        <v>2395</v>
      </c>
      <c r="F137" s="207" t="s">
        <v>2396</v>
      </c>
      <c r="G137" s="208" t="s">
        <v>1126</v>
      </c>
      <c r="H137" s="209">
        <v>8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276</v>
      </c>
      <c r="AT137" s="216" t="s">
        <v>142</v>
      </c>
      <c r="AU137" s="216" t="s">
        <v>148</v>
      </c>
      <c r="AY137" s="18" t="s">
        <v>140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148</v>
      </c>
      <c r="BK137" s="217">
        <f>ROUND(I137*H137,2)</f>
        <v>0</v>
      </c>
      <c r="BL137" s="18" t="s">
        <v>276</v>
      </c>
      <c r="BM137" s="216" t="s">
        <v>2397</v>
      </c>
    </row>
    <row r="138" s="2" customFormat="1">
      <c r="A138" s="39"/>
      <c r="B138" s="40"/>
      <c r="C138" s="41"/>
      <c r="D138" s="218" t="s">
        <v>150</v>
      </c>
      <c r="E138" s="41"/>
      <c r="F138" s="219" t="s">
        <v>2396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150</v>
      </c>
      <c r="AU138" s="18" t="s">
        <v>148</v>
      </c>
    </row>
    <row r="139" s="2" customFormat="1" ht="24.15" customHeight="1">
      <c r="A139" s="39"/>
      <c r="B139" s="40"/>
      <c r="C139" s="205" t="s">
        <v>254</v>
      </c>
      <c r="D139" s="205" t="s">
        <v>142</v>
      </c>
      <c r="E139" s="206" t="s">
        <v>2398</v>
      </c>
      <c r="F139" s="207" t="s">
        <v>2399</v>
      </c>
      <c r="G139" s="208" t="s">
        <v>1384</v>
      </c>
      <c r="H139" s="209">
        <v>4</v>
      </c>
      <c r="I139" s="210"/>
      <c r="J139" s="211">
        <f>ROUND(I139*H139,2)</f>
        <v>0</v>
      </c>
      <c r="K139" s="207" t="s">
        <v>146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0.0047800000000000004</v>
      </c>
      <c r="R139" s="214">
        <f>Q139*H139</f>
        <v>0.019120000000000002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276</v>
      </c>
      <c r="AT139" s="216" t="s">
        <v>142</v>
      </c>
      <c r="AU139" s="216" t="s">
        <v>148</v>
      </c>
      <c r="AY139" s="18" t="s">
        <v>140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148</v>
      </c>
      <c r="BK139" s="217">
        <f>ROUND(I139*H139,2)</f>
        <v>0</v>
      </c>
      <c r="BL139" s="18" t="s">
        <v>276</v>
      </c>
      <c r="BM139" s="216" t="s">
        <v>2400</v>
      </c>
    </row>
    <row r="140" s="2" customFormat="1">
      <c r="A140" s="39"/>
      <c r="B140" s="40"/>
      <c r="C140" s="41"/>
      <c r="D140" s="218" t="s">
        <v>150</v>
      </c>
      <c r="E140" s="41"/>
      <c r="F140" s="219" t="s">
        <v>2401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150</v>
      </c>
      <c r="AU140" s="18" t="s">
        <v>148</v>
      </c>
    </row>
    <row r="141" s="2" customFormat="1">
      <c r="A141" s="39"/>
      <c r="B141" s="40"/>
      <c r="C141" s="41"/>
      <c r="D141" s="223" t="s">
        <v>152</v>
      </c>
      <c r="E141" s="41"/>
      <c r="F141" s="224" t="s">
        <v>2402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152</v>
      </c>
      <c r="AU141" s="18" t="s">
        <v>148</v>
      </c>
    </row>
    <row r="142" s="2" customFormat="1" ht="24.15" customHeight="1">
      <c r="A142" s="39"/>
      <c r="B142" s="40"/>
      <c r="C142" s="205" t="s">
        <v>261</v>
      </c>
      <c r="D142" s="205" t="s">
        <v>142</v>
      </c>
      <c r="E142" s="206" t="s">
        <v>2403</v>
      </c>
      <c r="F142" s="207" t="s">
        <v>2404</v>
      </c>
      <c r="G142" s="208" t="s">
        <v>390</v>
      </c>
      <c r="H142" s="209">
        <v>20</v>
      </c>
      <c r="I142" s="210"/>
      <c r="J142" s="211">
        <f>ROUND(I142*H142,2)</f>
        <v>0</v>
      </c>
      <c r="K142" s="207" t="s">
        <v>146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0.00013999999999999999</v>
      </c>
      <c r="R142" s="214">
        <f>Q142*H142</f>
        <v>0.0027999999999999995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276</v>
      </c>
      <c r="AT142" s="216" t="s">
        <v>142</v>
      </c>
      <c r="AU142" s="216" t="s">
        <v>148</v>
      </c>
      <c r="AY142" s="18" t="s">
        <v>140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148</v>
      </c>
      <c r="BK142" s="217">
        <f>ROUND(I142*H142,2)</f>
        <v>0</v>
      </c>
      <c r="BL142" s="18" t="s">
        <v>276</v>
      </c>
      <c r="BM142" s="216" t="s">
        <v>2405</v>
      </c>
    </row>
    <row r="143" s="2" customFormat="1">
      <c r="A143" s="39"/>
      <c r="B143" s="40"/>
      <c r="C143" s="41"/>
      <c r="D143" s="218" t="s">
        <v>150</v>
      </c>
      <c r="E143" s="41"/>
      <c r="F143" s="219" t="s">
        <v>2406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150</v>
      </c>
      <c r="AU143" s="18" t="s">
        <v>148</v>
      </c>
    </row>
    <row r="144" s="2" customFormat="1">
      <c r="A144" s="39"/>
      <c r="B144" s="40"/>
      <c r="C144" s="41"/>
      <c r="D144" s="223" t="s">
        <v>152</v>
      </c>
      <c r="E144" s="41"/>
      <c r="F144" s="224" t="s">
        <v>2407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152</v>
      </c>
      <c r="AU144" s="18" t="s">
        <v>148</v>
      </c>
    </row>
    <row r="145" s="2" customFormat="1" ht="21.75" customHeight="1">
      <c r="A145" s="39"/>
      <c r="B145" s="40"/>
      <c r="C145" s="205" t="s">
        <v>8</v>
      </c>
      <c r="D145" s="205" t="s">
        <v>142</v>
      </c>
      <c r="E145" s="206" t="s">
        <v>2408</v>
      </c>
      <c r="F145" s="207" t="s">
        <v>2409</v>
      </c>
      <c r="G145" s="208" t="s">
        <v>390</v>
      </c>
      <c r="H145" s="209">
        <v>4</v>
      </c>
      <c r="I145" s="210"/>
      <c r="J145" s="211">
        <f>ROUND(I145*H145,2)</f>
        <v>0</v>
      </c>
      <c r="K145" s="207" t="s">
        <v>146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0.00012999999999999999</v>
      </c>
      <c r="R145" s="214">
        <f>Q145*H145</f>
        <v>0.00051999999999999995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276</v>
      </c>
      <c r="AT145" s="216" t="s">
        <v>142</v>
      </c>
      <c r="AU145" s="216" t="s">
        <v>148</v>
      </c>
      <c r="AY145" s="18" t="s">
        <v>140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148</v>
      </c>
      <c r="BK145" s="217">
        <f>ROUND(I145*H145,2)</f>
        <v>0</v>
      </c>
      <c r="BL145" s="18" t="s">
        <v>276</v>
      </c>
      <c r="BM145" s="216" t="s">
        <v>2410</v>
      </c>
    </row>
    <row r="146" s="2" customFormat="1">
      <c r="A146" s="39"/>
      <c r="B146" s="40"/>
      <c r="C146" s="41"/>
      <c r="D146" s="218" t="s">
        <v>150</v>
      </c>
      <c r="E146" s="41"/>
      <c r="F146" s="219" t="s">
        <v>2411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150</v>
      </c>
      <c r="AU146" s="18" t="s">
        <v>148</v>
      </c>
    </row>
    <row r="147" s="2" customFormat="1">
      <c r="A147" s="39"/>
      <c r="B147" s="40"/>
      <c r="C147" s="41"/>
      <c r="D147" s="223" t="s">
        <v>152</v>
      </c>
      <c r="E147" s="41"/>
      <c r="F147" s="224" t="s">
        <v>2412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152</v>
      </c>
      <c r="AU147" s="18" t="s">
        <v>148</v>
      </c>
    </row>
    <row r="148" s="2" customFormat="1" ht="21.75" customHeight="1">
      <c r="A148" s="39"/>
      <c r="B148" s="40"/>
      <c r="C148" s="205" t="s">
        <v>276</v>
      </c>
      <c r="D148" s="205" t="s">
        <v>142</v>
      </c>
      <c r="E148" s="206" t="s">
        <v>2413</v>
      </c>
      <c r="F148" s="207" t="s">
        <v>2414</v>
      </c>
      <c r="G148" s="208" t="s">
        <v>390</v>
      </c>
      <c r="H148" s="209">
        <v>4</v>
      </c>
      <c r="I148" s="210"/>
      <c r="J148" s="211">
        <f>ROUND(I148*H148,2)</f>
        <v>0</v>
      </c>
      <c r="K148" s="207" t="s">
        <v>146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0.00018000000000000001</v>
      </c>
      <c r="R148" s="214">
        <f>Q148*H148</f>
        <v>0.00072000000000000005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276</v>
      </c>
      <c r="AT148" s="216" t="s">
        <v>142</v>
      </c>
      <c r="AU148" s="216" t="s">
        <v>148</v>
      </c>
      <c r="AY148" s="18" t="s">
        <v>140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148</v>
      </c>
      <c r="BK148" s="217">
        <f>ROUND(I148*H148,2)</f>
        <v>0</v>
      </c>
      <c r="BL148" s="18" t="s">
        <v>276</v>
      </c>
      <c r="BM148" s="216" t="s">
        <v>2415</v>
      </c>
    </row>
    <row r="149" s="2" customFormat="1">
      <c r="A149" s="39"/>
      <c r="B149" s="40"/>
      <c r="C149" s="41"/>
      <c r="D149" s="218" t="s">
        <v>150</v>
      </c>
      <c r="E149" s="41"/>
      <c r="F149" s="219" t="s">
        <v>2416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150</v>
      </c>
      <c r="AU149" s="18" t="s">
        <v>148</v>
      </c>
    </row>
    <row r="150" s="2" customFormat="1">
      <c r="A150" s="39"/>
      <c r="B150" s="40"/>
      <c r="C150" s="41"/>
      <c r="D150" s="223" t="s">
        <v>152</v>
      </c>
      <c r="E150" s="41"/>
      <c r="F150" s="224" t="s">
        <v>2417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152</v>
      </c>
      <c r="AU150" s="18" t="s">
        <v>148</v>
      </c>
    </row>
    <row r="151" s="2" customFormat="1" ht="24.15" customHeight="1">
      <c r="A151" s="39"/>
      <c r="B151" s="40"/>
      <c r="C151" s="205" t="s">
        <v>283</v>
      </c>
      <c r="D151" s="205" t="s">
        <v>142</v>
      </c>
      <c r="E151" s="206" t="s">
        <v>2418</v>
      </c>
      <c r="F151" s="207" t="s">
        <v>2419</v>
      </c>
      <c r="G151" s="208" t="s">
        <v>390</v>
      </c>
      <c r="H151" s="209">
        <v>4</v>
      </c>
      <c r="I151" s="210"/>
      <c r="J151" s="211">
        <f>ROUND(I151*H151,2)</f>
        <v>0</v>
      </c>
      <c r="K151" s="207" t="s">
        <v>146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0.00025000000000000001</v>
      </c>
      <c r="R151" s="214">
        <f>Q151*H151</f>
        <v>0.001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276</v>
      </c>
      <c r="AT151" s="216" t="s">
        <v>142</v>
      </c>
      <c r="AU151" s="216" t="s">
        <v>148</v>
      </c>
      <c r="AY151" s="18" t="s">
        <v>140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148</v>
      </c>
      <c r="BK151" s="217">
        <f>ROUND(I151*H151,2)</f>
        <v>0</v>
      </c>
      <c r="BL151" s="18" t="s">
        <v>276</v>
      </c>
      <c r="BM151" s="216" t="s">
        <v>2420</v>
      </c>
    </row>
    <row r="152" s="2" customFormat="1">
      <c r="A152" s="39"/>
      <c r="B152" s="40"/>
      <c r="C152" s="41"/>
      <c r="D152" s="218" t="s">
        <v>150</v>
      </c>
      <c r="E152" s="41"/>
      <c r="F152" s="219" t="s">
        <v>2421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150</v>
      </c>
      <c r="AU152" s="18" t="s">
        <v>148</v>
      </c>
    </row>
    <row r="153" s="2" customFormat="1">
      <c r="A153" s="39"/>
      <c r="B153" s="40"/>
      <c r="C153" s="41"/>
      <c r="D153" s="223" t="s">
        <v>152</v>
      </c>
      <c r="E153" s="41"/>
      <c r="F153" s="224" t="s">
        <v>2422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152</v>
      </c>
      <c r="AU153" s="18" t="s">
        <v>148</v>
      </c>
    </row>
    <row r="154" s="2" customFormat="1" ht="24.15" customHeight="1">
      <c r="A154" s="39"/>
      <c r="B154" s="40"/>
      <c r="C154" s="205" t="s">
        <v>292</v>
      </c>
      <c r="D154" s="205" t="s">
        <v>142</v>
      </c>
      <c r="E154" s="206" t="s">
        <v>2423</v>
      </c>
      <c r="F154" s="207" t="s">
        <v>2424</v>
      </c>
      <c r="G154" s="208" t="s">
        <v>390</v>
      </c>
      <c r="H154" s="209">
        <v>20</v>
      </c>
      <c r="I154" s="210"/>
      <c r="J154" s="211">
        <f>ROUND(I154*H154,2)</f>
        <v>0</v>
      </c>
      <c r="K154" s="207" t="s">
        <v>146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0.00085999999999999998</v>
      </c>
      <c r="R154" s="214">
        <f>Q154*H154</f>
        <v>0.0172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276</v>
      </c>
      <c r="AT154" s="216" t="s">
        <v>142</v>
      </c>
      <c r="AU154" s="216" t="s">
        <v>148</v>
      </c>
      <c r="AY154" s="18" t="s">
        <v>140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148</v>
      </c>
      <c r="BK154" s="217">
        <f>ROUND(I154*H154,2)</f>
        <v>0</v>
      </c>
      <c r="BL154" s="18" t="s">
        <v>276</v>
      </c>
      <c r="BM154" s="216" t="s">
        <v>2425</v>
      </c>
    </row>
    <row r="155" s="2" customFormat="1">
      <c r="A155" s="39"/>
      <c r="B155" s="40"/>
      <c r="C155" s="41"/>
      <c r="D155" s="218" t="s">
        <v>150</v>
      </c>
      <c r="E155" s="41"/>
      <c r="F155" s="219" t="s">
        <v>2426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150</v>
      </c>
      <c r="AU155" s="18" t="s">
        <v>148</v>
      </c>
    </row>
    <row r="156" s="2" customFormat="1">
      <c r="A156" s="39"/>
      <c r="B156" s="40"/>
      <c r="C156" s="41"/>
      <c r="D156" s="223" t="s">
        <v>152</v>
      </c>
      <c r="E156" s="41"/>
      <c r="F156" s="224" t="s">
        <v>2427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152</v>
      </c>
      <c r="AU156" s="18" t="s">
        <v>148</v>
      </c>
    </row>
    <row r="157" s="2" customFormat="1" ht="24.15" customHeight="1">
      <c r="A157" s="39"/>
      <c r="B157" s="40"/>
      <c r="C157" s="205" t="s">
        <v>299</v>
      </c>
      <c r="D157" s="205" t="s">
        <v>142</v>
      </c>
      <c r="E157" s="206" t="s">
        <v>2428</v>
      </c>
      <c r="F157" s="207" t="s">
        <v>2429</v>
      </c>
      <c r="G157" s="208" t="s">
        <v>390</v>
      </c>
      <c r="H157" s="209">
        <v>4</v>
      </c>
      <c r="I157" s="210"/>
      <c r="J157" s="211">
        <f>ROUND(I157*H157,2)</f>
        <v>0</v>
      </c>
      <c r="K157" s="207" t="s">
        <v>146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0.00027</v>
      </c>
      <c r="R157" s="214">
        <f>Q157*H157</f>
        <v>0.00108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276</v>
      </c>
      <c r="AT157" s="216" t="s">
        <v>142</v>
      </c>
      <c r="AU157" s="216" t="s">
        <v>148</v>
      </c>
      <c r="AY157" s="18" t="s">
        <v>140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148</v>
      </c>
      <c r="BK157" s="217">
        <f>ROUND(I157*H157,2)</f>
        <v>0</v>
      </c>
      <c r="BL157" s="18" t="s">
        <v>276</v>
      </c>
      <c r="BM157" s="216" t="s">
        <v>2430</v>
      </c>
    </row>
    <row r="158" s="2" customFormat="1">
      <c r="A158" s="39"/>
      <c r="B158" s="40"/>
      <c r="C158" s="41"/>
      <c r="D158" s="218" t="s">
        <v>150</v>
      </c>
      <c r="E158" s="41"/>
      <c r="F158" s="219" t="s">
        <v>2431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150</v>
      </c>
      <c r="AU158" s="18" t="s">
        <v>148</v>
      </c>
    </row>
    <row r="159" s="2" customFormat="1">
      <c r="A159" s="39"/>
      <c r="B159" s="40"/>
      <c r="C159" s="41"/>
      <c r="D159" s="223" t="s">
        <v>152</v>
      </c>
      <c r="E159" s="41"/>
      <c r="F159" s="224" t="s">
        <v>2432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152</v>
      </c>
      <c r="AU159" s="18" t="s">
        <v>148</v>
      </c>
    </row>
    <row r="160" s="2" customFormat="1" ht="24.15" customHeight="1">
      <c r="A160" s="39"/>
      <c r="B160" s="40"/>
      <c r="C160" s="205" t="s">
        <v>305</v>
      </c>
      <c r="D160" s="205" t="s">
        <v>142</v>
      </c>
      <c r="E160" s="206" t="s">
        <v>2433</v>
      </c>
      <c r="F160" s="207" t="s">
        <v>2434</v>
      </c>
      <c r="G160" s="208" t="s">
        <v>390</v>
      </c>
      <c r="H160" s="209">
        <v>4</v>
      </c>
      <c r="I160" s="210"/>
      <c r="J160" s="211">
        <f>ROUND(I160*H160,2)</f>
        <v>0</v>
      </c>
      <c r="K160" s="207" t="s">
        <v>146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0.00019000000000000001</v>
      </c>
      <c r="R160" s="214">
        <f>Q160*H160</f>
        <v>0.00076000000000000004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276</v>
      </c>
      <c r="AT160" s="216" t="s">
        <v>142</v>
      </c>
      <c r="AU160" s="216" t="s">
        <v>148</v>
      </c>
      <c r="AY160" s="18" t="s">
        <v>140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148</v>
      </c>
      <c r="BK160" s="217">
        <f>ROUND(I160*H160,2)</f>
        <v>0</v>
      </c>
      <c r="BL160" s="18" t="s">
        <v>276</v>
      </c>
      <c r="BM160" s="216" t="s">
        <v>2435</v>
      </c>
    </row>
    <row r="161" s="2" customFormat="1">
      <c r="A161" s="39"/>
      <c r="B161" s="40"/>
      <c r="C161" s="41"/>
      <c r="D161" s="218" t="s">
        <v>150</v>
      </c>
      <c r="E161" s="41"/>
      <c r="F161" s="219" t="s">
        <v>2436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150</v>
      </c>
      <c r="AU161" s="18" t="s">
        <v>148</v>
      </c>
    </row>
    <row r="162" s="2" customFormat="1">
      <c r="A162" s="39"/>
      <c r="B162" s="40"/>
      <c r="C162" s="41"/>
      <c r="D162" s="223" t="s">
        <v>152</v>
      </c>
      <c r="E162" s="41"/>
      <c r="F162" s="224" t="s">
        <v>2437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152</v>
      </c>
      <c r="AU162" s="18" t="s">
        <v>148</v>
      </c>
    </row>
    <row r="163" s="2" customFormat="1" ht="21.75" customHeight="1">
      <c r="A163" s="39"/>
      <c r="B163" s="40"/>
      <c r="C163" s="205" t="s">
        <v>7</v>
      </c>
      <c r="D163" s="205" t="s">
        <v>142</v>
      </c>
      <c r="E163" s="206" t="s">
        <v>2438</v>
      </c>
      <c r="F163" s="207" t="s">
        <v>2439</v>
      </c>
      <c r="G163" s="208" t="s">
        <v>390</v>
      </c>
      <c r="H163" s="209">
        <v>20</v>
      </c>
      <c r="I163" s="210"/>
      <c r="J163" s="211">
        <f>ROUND(I163*H163,2)</f>
        <v>0</v>
      </c>
      <c r="K163" s="207" t="s">
        <v>146</v>
      </c>
      <c r="L163" s="45"/>
      <c r="M163" s="212" t="s">
        <v>19</v>
      </c>
      <c r="N163" s="213" t="s">
        <v>43</v>
      </c>
      <c r="O163" s="85"/>
      <c r="P163" s="214">
        <f>O163*H163</f>
        <v>0</v>
      </c>
      <c r="Q163" s="214">
        <v>0.00021000000000000001</v>
      </c>
      <c r="R163" s="214">
        <f>Q163*H163</f>
        <v>0.0042000000000000006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276</v>
      </c>
      <c r="AT163" s="216" t="s">
        <v>142</v>
      </c>
      <c r="AU163" s="216" t="s">
        <v>148</v>
      </c>
      <c r="AY163" s="18" t="s">
        <v>140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148</v>
      </c>
      <c r="BK163" s="217">
        <f>ROUND(I163*H163,2)</f>
        <v>0</v>
      </c>
      <c r="BL163" s="18" t="s">
        <v>276</v>
      </c>
      <c r="BM163" s="216" t="s">
        <v>2440</v>
      </c>
    </row>
    <row r="164" s="2" customFormat="1">
      <c r="A164" s="39"/>
      <c r="B164" s="40"/>
      <c r="C164" s="41"/>
      <c r="D164" s="218" t="s">
        <v>150</v>
      </c>
      <c r="E164" s="41"/>
      <c r="F164" s="219" t="s">
        <v>2441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150</v>
      </c>
      <c r="AU164" s="18" t="s">
        <v>148</v>
      </c>
    </row>
    <row r="165" s="2" customFormat="1">
      <c r="A165" s="39"/>
      <c r="B165" s="40"/>
      <c r="C165" s="41"/>
      <c r="D165" s="223" t="s">
        <v>152</v>
      </c>
      <c r="E165" s="41"/>
      <c r="F165" s="224" t="s">
        <v>2442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152</v>
      </c>
      <c r="AU165" s="18" t="s">
        <v>148</v>
      </c>
    </row>
    <row r="166" s="2" customFormat="1" ht="21.75" customHeight="1">
      <c r="A166" s="39"/>
      <c r="B166" s="40"/>
      <c r="C166" s="205" t="s">
        <v>317</v>
      </c>
      <c r="D166" s="205" t="s">
        <v>142</v>
      </c>
      <c r="E166" s="206" t="s">
        <v>2443</v>
      </c>
      <c r="F166" s="207" t="s">
        <v>2444</v>
      </c>
      <c r="G166" s="208" t="s">
        <v>390</v>
      </c>
      <c r="H166" s="209">
        <v>4</v>
      </c>
      <c r="I166" s="210"/>
      <c r="J166" s="211">
        <f>ROUND(I166*H166,2)</f>
        <v>0</v>
      </c>
      <c r="K166" s="207" t="s">
        <v>146</v>
      </c>
      <c r="L166" s="45"/>
      <c r="M166" s="212" t="s">
        <v>19</v>
      </c>
      <c r="N166" s="213" t="s">
        <v>43</v>
      </c>
      <c r="O166" s="85"/>
      <c r="P166" s="214">
        <f>O166*H166</f>
        <v>0</v>
      </c>
      <c r="Q166" s="214">
        <v>0.00034000000000000002</v>
      </c>
      <c r="R166" s="214">
        <f>Q166*H166</f>
        <v>0.0013600000000000001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276</v>
      </c>
      <c r="AT166" s="216" t="s">
        <v>142</v>
      </c>
      <c r="AU166" s="216" t="s">
        <v>148</v>
      </c>
      <c r="AY166" s="18" t="s">
        <v>140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148</v>
      </c>
      <c r="BK166" s="217">
        <f>ROUND(I166*H166,2)</f>
        <v>0</v>
      </c>
      <c r="BL166" s="18" t="s">
        <v>276</v>
      </c>
      <c r="BM166" s="216" t="s">
        <v>2445</v>
      </c>
    </row>
    <row r="167" s="2" customFormat="1">
      <c r="A167" s="39"/>
      <c r="B167" s="40"/>
      <c r="C167" s="41"/>
      <c r="D167" s="218" t="s">
        <v>150</v>
      </c>
      <c r="E167" s="41"/>
      <c r="F167" s="219" t="s">
        <v>2446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150</v>
      </c>
      <c r="AU167" s="18" t="s">
        <v>148</v>
      </c>
    </row>
    <row r="168" s="2" customFormat="1">
      <c r="A168" s="39"/>
      <c r="B168" s="40"/>
      <c r="C168" s="41"/>
      <c r="D168" s="223" t="s">
        <v>152</v>
      </c>
      <c r="E168" s="41"/>
      <c r="F168" s="224" t="s">
        <v>2447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152</v>
      </c>
      <c r="AU168" s="18" t="s">
        <v>148</v>
      </c>
    </row>
    <row r="169" s="2" customFormat="1" ht="24.15" customHeight="1">
      <c r="A169" s="39"/>
      <c r="B169" s="40"/>
      <c r="C169" s="205" t="s">
        <v>327</v>
      </c>
      <c r="D169" s="205" t="s">
        <v>142</v>
      </c>
      <c r="E169" s="206" t="s">
        <v>2448</v>
      </c>
      <c r="F169" s="207" t="s">
        <v>2449</v>
      </c>
      <c r="G169" s="208" t="s">
        <v>390</v>
      </c>
      <c r="H169" s="209">
        <v>4</v>
      </c>
      <c r="I169" s="210"/>
      <c r="J169" s="211">
        <f>ROUND(I169*H169,2)</f>
        <v>0</v>
      </c>
      <c r="K169" s="207" t="s">
        <v>146</v>
      </c>
      <c r="L169" s="45"/>
      <c r="M169" s="212" t="s">
        <v>19</v>
      </c>
      <c r="N169" s="213" t="s">
        <v>43</v>
      </c>
      <c r="O169" s="85"/>
      <c r="P169" s="214">
        <f>O169*H169</f>
        <v>0</v>
      </c>
      <c r="Q169" s="214">
        <v>0.00027</v>
      </c>
      <c r="R169" s="214">
        <f>Q169*H169</f>
        <v>0.00108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276</v>
      </c>
      <c r="AT169" s="216" t="s">
        <v>142</v>
      </c>
      <c r="AU169" s="216" t="s">
        <v>148</v>
      </c>
      <c r="AY169" s="18" t="s">
        <v>140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148</v>
      </c>
      <c r="BK169" s="217">
        <f>ROUND(I169*H169,2)</f>
        <v>0</v>
      </c>
      <c r="BL169" s="18" t="s">
        <v>276</v>
      </c>
      <c r="BM169" s="216" t="s">
        <v>2450</v>
      </c>
    </row>
    <row r="170" s="2" customFormat="1">
      <c r="A170" s="39"/>
      <c r="B170" s="40"/>
      <c r="C170" s="41"/>
      <c r="D170" s="218" t="s">
        <v>150</v>
      </c>
      <c r="E170" s="41"/>
      <c r="F170" s="219" t="s">
        <v>2451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150</v>
      </c>
      <c r="AU170" s="18" t="s">
        <v>148</v>
      </c>
    </row>
    <row r="171" s="2" customFormat="1">
      <c r="A171" s="39"/>
      <c r="B171" s="40"/>
      <c r="C171" s="41"/>
      <c r="D171" s="223" t="s">
        <v>152</v>
      </c>
      <c r="E171" s="41"/>
      <c r="F171" s="224" t="s">
        <v>2452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152</v>
      </c>
      <c r="AU171" s="18" t="s">
        <v>148</v>
      </c>
    </row>
    <row r="172" s="2" customFormat="1" ht="24.15" customHeight="1">
      <c r="A172" s="39"/>
      <c r="B172" s="40"/>
      <c r="C172" s="205" t="s">
        <v>337</v>
      </c>
      <c r="D172" s="205" t="s">
        <v>142</v>
      </c>
      <c r="E172" s="206" t="s">
        <v>2453</v>
      </c>
      <c r="F172" s="207" t="s">
        <v>2454</v>
      </c>
      <c r="G172" s="208" t="s">
        <v>390</v>
      </c>
      <c r="H172" s="209">
        <v>4</v>
      </c>
      <c r="I172" s="210"/>
      <c r="J172" s="211">
        <f>ROUND(I172*H172,2)</f>
        <v>0</v>
      </c>
      <c r="K172" s="207" t="s">
        <v>146</v>
      </c>
      <c r="L172" s="45"/>
      <c r="M172" s="212" t="s">
        <v>19</v>
      </c>
      <c r="N172" s="213" t="s">
        <v>43</v>
      </c>
      <c r="O172" s="85"/>
      <c r="P172" s="214">
        <f>O172*H172</f>
        <v>0</v>
      </c>
      <c r="Q172" s="214">
        <v>0.00040000000000000002</v>
      </c>
      <c r="R172" s="214">
        <f>Q172*H172</f>
        <v>0.0016000000000000001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276</v>
      </c>
      <c r="AT172" s="216" t="s">
        <v>142</v>
      </c>
      <c r="AU172" s="216" t="s">
        <v>148</v>
      </c>
      <c r="AY172" s="18" t="s">
        <v>140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148</v>
      </c>
      <c r="BK172" s="217">
        <f>ROUND(I172*H172,2)</f>
        <v>0</v>
      </c>
      <c r="BL172" s="18" t="s">
        <v>276</v>
      </c>
      <c r="BM172" s="216" t="s">
        <v>2455</v>
      </c>
    </row>
    <row r="173" s="2" customFormat="1">
      <c r="A173" s="39"/>
      <c r="B173" s="40"/>
      <c r="C173" s="41"/>
      <c r="D173" s="218" t="s">
        <v>150</v>
      </c>
      <c r="E173" s="41"/>
      <c r="F173" s="219" t="s">
        <v>2456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150</v>
      </c>
      <c r="AU173" s="18" t="s">
        <v>148</v>
      </c>
    </row>
    <row r="174" s="2" customFormat="1">
      <c r="A174" s="39"/>
      <c r="B174" s="40"/>
      <c r="C174" s="41"/>
      <c r="D174" s="223" t="s">
        <v>152</v>
      </c>
      <c r="E174" s="41"/>
      <c r="F174" s="224" t="s">
        <v>2457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152</v>
      </c>
      <c r="AU174" s="18" t="s">
        <v>148</v>
      </c>
    </row>
    <row r="175" s="2" customFormat="1" ht="24.15" customHeight="1">
      <c r="A175" s="39"/>
      <c r="B175" s="40"/>
      <c r="C175" s="205" t="s">
        <v>343</v>
      </c>
      <c r="D175" s="205" t="s">
        <v>142</v>
      </c>
      <c r="E175" s="206" t="s">
        <v>2458</v>
      </c>
      <c r="F175" s="207" t="s">
        <v>2459</v>
      </c>
      <c r="G175" s="208" t="s">
        <v>390</v>
      </c>
      <c r="H175" s="209">
        <v>4</v>
      </c>
      <c r="I175" s="210"/>
      <c r="J175" s="211">
        <f>ROUND(I175*H175,2)</f>
        <v>0</v>
      </c>
      <c r="K175" s="207" t="s">
        <v>146</v>
      </c>
      <c r="L175" s="45"/>
      <c r="M175" s="212" t="s">
        <v>19</v>
      </c>
      <c r="N175" s="213" t="s">
        <v>43</v>
      </c>
      <c r="O175" s="85"/>
      <c r="P175" s="214">
        <f>O175*H175</f>
        <v>0</v>
      </c>
      <c r="Q175" s="214">
        <v>0.00051999999999999995</v>
      </c>
      <c r="R175" s="214">
        <f>Q175*H175</f>
        <v>0.0020799999999999998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276</v>
      </c>
      <c r="AT175" s="216" t="s">
        <v>142</v>
      </c>
      <c r="AU175" s="216" t="s">
        <v>148</v>
      </c>
      <c r="AY175" s="18" t="s">
        <v>140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148</v>
      </c>
      <c r="BK175" s="217">
        <f>ROUND(I175*H175,2)</f>
        <v>0</v>
      </c>
      <c r="BL175" s="18" t="s">
        <v>276</v>
      </c>
      <c r="BM175" s="216" t="s">
        <v>2460</v>
      </c>
    </row>
    <row r="176" s="2" customFormat="1">
      <c r="A176" s="39"/>
      <c r="B176" s="40"/>
      <c r="C176" s="41"/>
      <c r="D176" s="218" t="s">
        <v>150</v>
      </c>
      <c r="E176" s="41"/>
      <c r="F176" s="219" t="s">
        <v>2461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150</v>
      </c>
      <c r="AU176" s="18" t="s">
        <v>148</v>
      </c>
    </row>
    <row r="177" s="2" customFormat="1">
      <c r="A177" s="39"/>
      <c r="B177" s="40"/>
      <c r="C177" s="41"/>
      <c r="D177" s="223" t="s">
        <v>152</v>
      </c>
      <c r="E177" s="41"/>
      <c r="F177" s="224" t="s">
        <v>2462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152</v>
      </c>
      <c r="AU177" s="18" t="s">
        <v>148</v>
      </c>
    </row>
    <row r="178" s="2" customFormat="1" ht="24.15" customHeight="1">
      <c r="A178" s="39"/>
      <c r="B178" s="40"/>
      <c r="C178" s="205" t="s">
        <v>353</v>
      </c>
      <c r="D178" s="205" t="s">
        <v>142</v>
      </c>
      <c r="E178" s="206" t="s">
        <v>2463</v>
      </c>
      <c r="F178" s="207" t="s">
        <v>2464</v>
      </c>
      <c r="G178" s="208" t="s">
        <v>390</v>
      </c>
      <c r="H178" s="209">
        <v>4</v>
      </c>
      <c r="I178" s="210"/>
      <c r="J178" s="211">
        <f>ROUND(I178*H178,2)</f>
        <v>0</v>
      </c>
      <c r="K178" s="207" t="s">
        <v>146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0.00147</v>
      </c>
      <c r="R178" s="214">
        <f>Q178*H178</f>
        <v>0.0058799999999999998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276</v>
      </c>
      <c r="AT178" s="216" t="s">
        <v>142</v>
      </c>
      <c r="AU178" s="216" t="s">
        <v>148</v>
      </c>
      <c r="AY178" s="18" t="s">
        <v>140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148</v>
      </c>
      <c r="BK178" s="217">
        <f>ROUND(I178*H178,2)</f>
        <v>0</v>
      </c>
      <c r="BL178" s="18" t="s">
        <v>276</v>
      </c>
      <c r="BM178" s="216" t="s">
        <v>2465</v>
      </c>
    </row>
    <row r="179" s="2" customFormat="1">
      <c r="A179" s="39"/>
      <c r="B179" s="40"/>
      <c r="C179" s="41"/>
      <c r="D179" s="218" t="s">
        <v>150</v>
      </c>
      <c r="E179" s="41"/>
      <c r="F179" s="219" t="s">
        <v>2466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150</v>
      </c>
      <c r="AU179" s="18" t="s">
        <v>148</v>
      </c>
    </row>
    <row r="180" s="2" customFormat="1">
      <c r="A180" s="39"/>
      <c r="B180" s="40"/>
      <c r="C180" s="41"/>
      <c r="D180" s="223" t="s">
        <v>152</v>
      </c>
      <c r="E180" s="41"/>
      <c r="F180" s="224" t="s">
        <v>2467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152</v>
      </c>
      <c r="AU180" s="18" t="s">
        <v>148</v>
      </c>
    </row>
    <row r="181" s="2" customFormat="1" ht="24.15" customHeight="1">
      <c r="A181" s="39"/>
      <c r="B181" s="40"/>
      <c r="C181" s="205" t="s">
        <v>359</v>
      </c>
      <c r="D181" s="205" t="s">
        <v>142</v>
      </c>
      <c r="E181" s="206" t="s">
        <v>2468</v>
      </c>
      <c r="F181" s="207" t="s">
        <v>2469</v>
      </c>
      <c r="G181" s="208" t="s">
        <v>713</v>
      </c>
      <c r="H181" s="270"/>
      <c r="I181" s="210"/>
      <c r="J181" s="211">
        <f>ROUND(I181*H181,2)</f>
        <v>0</v>
      </c>
      <c r="K181" s="207" t="s">
        <v>146</v>
      </c>
      <c r="L181" s="45"/>
      <c r="M181" s="212" t="s">
        <v>19</v>
      </c>
      <c r="N181" s="213" t="s">
        <v>43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276</v>
      </c>
      <c r="AT181" s="216" t="s">
        <v>142</v>
      </c>
      <c r="AU181" s="216" t="s">
        <v>148</v>
      </c>
      <c r="AY181" s="18" t="s">
        <v>140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148</v>
      </c>
      <c r="BK181" s="217">
        <f>ROUND(I181*H181,2)</f>
        <v>0</v>
      </c>
      <c r="BL181" s="18" t="s">
        <v>276</v>
      </c>
      <c r="BM181" s="216" t="s">
        <v>2470</v>
      </c>
    </row>
    <row r="182" s="2" customFormat="1">
      <c r="A182" s="39"/>
      <c r="B182" s="40"/>
      <c r="C182" s="41"/>
      <c r="D182" s="218" t="s">
        <v>150</v>
      </c>
      <c r="E182" s="41"/>
      <c r="F182" s="219" t="s">
        <v>2471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150</v>
      </c>
      <c r="AU182" s="18" t="s">
        <v>148</v>
      </c>
    </row>
    <row r="183" s="2" customFormat="1">
      <c r="A183" s="39"/>
      <c r="B183" s="40"/>
      <c r="C183" s="41"/>
      <c r="D183" s="223" t="s">
        <v>152</v>
      </c>
      <c r="E183" s="41"/>
      <c r="F183" s="224" t="s">
        <v>2472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152</v>
      </c>
      <c r="AU183" s="18" t="s">
        <v>148</v>
      </c>
    </row>
    <row r="184" s="12" customFormat="1" ht="22.8" customHeight="1">
      <c r="A184" s="12"/>
      <c r="B184" s="189"/>
      <c r="C184" s="190"/>
      <c r="D184" s="191" t="s">
        <v>70</v>
      </c>
      <c r="E184" s="203" t="s">
        <v>2473</v>
      </c>
      <c r="F184" s="203" t="s">
        <v>2474</v>
      </c>
      <c r="G184" s="190"/>
      <c r="H184" s="190"/>
      <c r="I184" s="193"/>
      <c r="J184" s="204">
        <f>BK184</f>
        <v>0</v>
      </c>
      <c r="K184" s="190"/>
      <c r="L184" s="195"/>
      <c r="M184" s="196"/>
      <c r="N184" s="197"/>
      <c r="O184" s="197"/>
      <c r="P184" s="198">
        <f>SUM(P185:P215)</f>
        <v>0</v>
      </c>
      <c r="Q184" s="197"/>
      <c r="R184" s="198">
        <f>SUM(R185:R215)</f>
        <v>0.48024</v>
      </c>
      <c r="S184" s="197"/>
      <c r="T184" s="199">
        <f>SUM(T185:T215)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0" t="s">
        <v>148</v>
      </c>
      <c r="AT184" s="201" t="s">
        <v>70</v>
      </c>
      <c r="AU184" s="201" t="s">
        <v>79</v>
      </c>
      <c r="AY184" s="200" t="s">
        <v>140</v>
      </c>
      <c r="BK184" s="202">
        <f>SUM(BK185:BK215)</f>
        <v>0</v>
      </c>
    </row>
    <row r="185" s="2" customFormat="1" ht="24.15" customHeight="1">
      <c r="A185" s="39"/>
      <c r="B185" s="40"/>
      <c r="C185" s="205" t="s">
        <v>366</v>
      </c>
      <c r="D185" s="205" t="s">
        <v>142</v>
      </c>
      <c r="E185" s="206" t="s">
        <v>2475</v>
      </c>
      <c r="F185" s="207" t="s">
        <v>2476</v>
      </c>
      <c r="G185" s="208" t="s">
        <v>390</v>
      </c>
      <c r="H185" s="209">
        <v>20</v>
      </c>
      <c r="I185" s="210"/>
      <c r="J185" s="211">
        <f>ROUND(I185*H185,2)</f>
        <v>0</v>
      </c>
      <c r="K185" s="207" t="s">
        <v>146</v>
      </c>
      <c r="L185" s="45"/>
      <c r="M185" s="212" t="s">
        <v>19</v>
      </c>
      <c r="N185" s="213" t="s">
        <v>43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276</v>
      </c>
      <c r="AT185" s="216" t="s">
        <v>142</v>
      </c>
      <c r="AU185" s="216" t="s">
        <v>148</v>
      </c>
      <c r="AY185" s="18" t="s">
        <v>140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148</v>
      </c>
      <c r="BK185" s="217">
        <f>ROUND(I185*H185,2)</f>
        <v>0</v>
      </c>
      <c r="BL185" s="18" t="s">
        <v>276</v>
      </c>
      <c r="BM185" s="216" t="s">
        <v>2477</v>
      </c>
    </row>
    <row r="186" s="2" customFormat="1">
      <c r="A186" s="39"/>
      <c r="B186" s="40"/>
      <c r="C186" s="41"/>
      <c r="D186" s="218" t="s">
        <v>150</v>
      </c>
      <c r="E186" s="41"/>
      <c r="F186" s="219" t="s">
        <v>2478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150</v>
      </c>
      <c r="AU186" s="18" t="s">
        <v>148</v>
      </c>
    </row>
    <row r="187" s="2" customFormat="1">
      <c r="A187" s="39"/>
      <c r="B187" s="40"/>
      <c r="C187" s="41"/>
      <c r="D187" s="223" t="s">
        <v>152</v>
      </c>
      <c r="E187" s="41"/>
      <c r="F187" s="224" t="s">
        <v>2479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152</v>
      </c>
      <c r="AU187" s="18" t="s">
        <v>148</v>
      </c>
    </row>
    <row r="188" s="2" customFormat="1" ht="33" customHeight="1">
      <c r="A188" s="39"/>
      <c r="B188" s="40"/>
      <c r="C188" s="205" t="s">
        <v>374</v>
      </c>
      <c r="D188" s="205" t="s">
        <v>142</v>
      </c>
      <c r="E188" s="206" t="s">
        <v>2480</v>
      </c>
      <c r="F188" s="207" t="s">
        <v>2481</v>
      </c>
      <c r="G188" s="208" t="s">
        <v>390</v>
      </c>
      <c r="H188" s="209">
        <v>12</v>
      </c>
      <c r="I188" s="210"/>
      <c r="J188" s="211">
        <f>ROUND(I188*H188,2)</f>
        <v>0</v>
      </c>
      <c r="K188" s="207" t="s">
        <v>146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0.01336</v>
      </c>
      <c r="R188" s="214">
        <f>Q188*H188</f>
        <v>0.16032000000000002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276</v>
      </c>
      <c r="AT188" s="216" t="s">
        <v>142</v>
      </c>
      <c r="AU188" s="216" t="s">
        <v>148</v>
      </c>
      <c r="AY188" s="18" t="s">
        <v>140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148</v>
      </c>
      <c r="BK188" s="217">
        <f>ROUND(I188*H188,2)</f>
        <v>0</v>
      </c>
      <c r="BL188" s="18" t="s">
        <v>276</v>
      </c>
      <c r="BM188" s="216" t="s">
        <v>2482</v>
      </c>
    </row>
    <row r="189" s="2" customFormat="1">
      <c r="A189" s="39"/>
      <c r="B189" s="40"/>
      <c r="C189" s="41"/>
      <c r="D189" s="218" t="s">
        <v>150</v>
      </c>
      <c r="E189" s="41"/>
      <c r="F189" s="219" t="s">
        <v>2483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150</v>
      </c>
      <c r="AU189" s="18" t="s">
        <v>148</v>
      </c>
    </row>
    <row r="190" s="2" customFormat="1">
      <c r="A190" s="39"/>
      <c r="B190" s="40"/>
      <c r="C190" s="41"/>
      <c r="D190" s="223" t="s">
        <v>152</v>
      </c>
      <c r="E190" s="41"/>
      <c r="F190" s="224" t="s">
        <v>2484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152</v>
      </c>
      <c r="AU190" s="18" t="s">
        <v>148</v>
      </c>
    </row>
    <row r="191" s="14" customFormat="1">
      <c r="A191" s="14"/>
      <c r="B191" s="236"/>
      <c r="C191" s="237"/>
      <c r="D191" s="218" t="s">
        <v>154</v>
      </c>
      <c r="E191" s="238" t="s">
        <v>19</v>
      </c>
      <c r="F191" s="239" t="s">
        <v>2375</v>
      </c>
      <c r="G191" s="237"/>
      <c r="H191" s="238" t="s">
        <v>19</v>
      </c>
      <c r="I191" s="240"/>
      <c r="J191" s="237"/>
      <c r="K191" s="237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154</v>
      </c>
      <c r="AU191" s="245" t="s">
        <v>148</v>
      </c>
      <c r="AV191" s="14" t="s">
        <v>79</v>
      </c>
      <c r="AW191" s="14" t="s">
        <v>33</v>
      </c>
      <c r="AX191" s="14" t="s">
        <v>71</v>
      </c>
      <c r="AY191" s="245" t="s">
        <v>140</v>
      </c>
    </row>
    <row r="192" s="13" customFormat="1">
      <c r="A192" s="13"/>
      <c r="B192" s="225"/>
      <c r="C192" s="226"/>
      <c r="D192" s="218" t="s">
        <v>154</v>
      </c>
      <c r="E192" s="227" t="s">
        <v>19</v>
      </c>
      <c r="F192" s="228" t="s">
        <v>2485</v>
      </c>
      <c r="G192" s="226"/>
      <c r="H192" s="229">
        <v>12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154</v>
      </c>
      <c r="AU192" s="235" t="s">
        <v>148</v>
      </c>
      <c r="AV192" s="13" t="s">
        <v>148</v>
      </c>
      <c r="AW192" s="13" t="s">
        <v>33</v>
      </c>
      <c r="AX192" s="13" t="s">
        <v>79</v>
      </c>
      <c r="AY192" s="235" t="s">
        <v>140</v>
      </c>
    </row>
    <row r="193" s="2" customFormat="1" ht="37.8" customHeight="1">
      <c r="A193" s="39"/>
      <c r="B193" s="40"/>
      <c r="C193" s="205" t="s">
        <v>381</v>
      </c>
      <c r="D193" s="205" t="s">
        <v>142</v>
      </c>
      <c r="E193" s="206" t="s">
        <v>2486</v>
      </c>
      <c r="F193" s="207" t="s">
        <v>2487</v>
      </c>
      <c r="G193" s="208" t="s">
        <v>390</v>
      </c>
      <c r="H193" s="209">
        <v>4</v>
      </c>
      <c r="I193" s="210"/>
      <c r="J193" s="211">
        <f>ROUND(I193*H193,2)</f>
        <v>0</v>
      </c>
      <c r="K193" s="207" t="s">
        <v>146</v>
      </c>
      <c r="L193" s="45"/>
      <c r="M193" s="212" t="s">
        <v>19</v>
      </c>
      <c r="N193" s="213" t="s">
        <v>43</v>
      </c>
      <c r="O193" s="85"/>
      <c r="P193" s="214">
        <f>O193*H193</f>
        <v>0</v>
      </c>
      <c r="Q193" s="214">
        <v>0.020650000000000002</v>
      </c>
      <c r="R193" s="214">
        <f>Q193*H193</f>
        <v>0.082600000000000007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276</v>
      </c>
      <c r="AT193" s="216" t="s">
        <v>142</v>
      </c>
      <c r="AU193" s="216" t="s">
        <v>148</v>
      </c>
      <c r="AY193" s="18" t="s">
        <v>140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148</v>
      </c>
      <c r="BK193" s="217">
        <f>ROUND(I193*H193,2)</f>
        <v>0</v>
      </c>
      <c r="BL193" s="18" t="s">
        <v>276</v>
      </c>
      <c r="BM193" s="216" t="s">
        <v>2488</v>
      </c>
    </row>
    <row r="194" s="2" customFormat="1">
      <c r="A194" s="39"/>
      <c r="B194" s="40"/>
      <c r="C194" s="41"/>
      <c r="D194" s="218" t="s">
        <v>150</v>
      </c>
      <c r="E194" s="41"/>
      <c r="F194" s="219" t="s">
        <v>2489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150</v>
      </c>
      <c r="AU194" s="18" t="s">
        <v>148</v>
      </c>
    </row>
    <row r="195" s="2" customFormat="1">
      <c r="A195" s="39"/>
      <c r="B195" s="40"/>
      <c r="C195" s="41"/>
      <c r="D195" s="223" t="s">
        <v>152</v>
      </c>
      <c r="E195" s="41"/>
      <c r="F195" s="224" t="s">
        <v>2490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152</v>
      </c>
      <c r="AU195" s="18" t="s">
        <v>148</v>
      </c>
    </row>
    <row r="196" s="14" customFormat="1">
      <c r="A196" s="14"/>
      <c r="B196" s="236"/>
      <c r="C196" s="237"/>
      <c r="D196" s="218" t="s">
        <v>154</v>
      </c>
      <c r="E196" s="238" t="s">
        <v>19</v>
      </c>
      <c r="F196" s="239" t="s">
        <v>2375</v>
      </c>
      <c r="G196" s="237"/>
      <c r="H196" s="238" t="s">
        <v>19</v>
      </c>
      <c r="I196" s="240"/>
      <c r="J196" s="237"/>
      <c r="K196" s="237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154</v>
      </c>
      <c r="AU196" s="245" t="s">
        <v>148</v>
      </c>
      <c r="AV196" s="14" t="s">
        <v>79</v>
      </c>
      <c r="AW196" s="14" t="s">
        <v>33</v>
      </c>
      <c r="AX196" s="14" t="s">
        <v>71</v>
      </c>
      <c r="AY196" s="245" t="s">
        <v>140</v>
      </c>
    </row>
    <row r="197" s="13" customFormat="1">
      <c r="A197" s="13"/>
      <c r="B197" s="225"/>
      <c r="C197" s="226"/>
      <c r="D197" s="218" t="s">
        <v>154</v>
      </c>
      <c r="E197" s="227" t="s">
        <v>19</v>
      </c>
      <c r="F197" s="228" t="s">
        <v>2491</v>
      </c>
      <c r="G197" s="226"/>
      <c r="H197" s="229">
        <v>4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154</v>
      </c>
      <c r="AU197" s="235" t="s">
        <v>148</v>
      </c>
      <c r="AV197" s="13" t="s">
        <v>148</v>
      </c>
      <c r="AW197" s="13" t="s">
        <v>33</v>
      </c>
      <c r="AX197" s="13" t="s">
        <v>79</v>
      </c>
      <c r="AY197" s="235" t="s">
        <v>140</v>
      </c>
    </row>
    <row r="198" s="2" customFormat="1" ht="37.8" customHeight="1">
      <c r="A198" s="39"/>
      <c r="B198" s="40"/>
      <c r="C198" s="205" t="s">
        <v>387</v>
      </c>
      <c r="D198" s="205" t="s">
        <v>142</v>
      </c>
      <c r="E198" s="206" t="s">
        <v>2492</v>
      </c>
      <c r="F198" s="207" t="s">
        <v>2493</v>
      </c>
      <c r="G198" s="208" t="s">
        <v>390</v>
      </c>
      <c r="H198" s="209">
        <v>4</v>
      </c>
      <c r="I198" s="210"/>
      <c r="J198" s="211">
        <f>ROUND(I198*H198,2)</f>
        <v>0</v>
      </c>
      <c r="K198" s="207" t="s">
        <v>146</v>
      </c>
      <c r="L198" s="45"/>
      <c r="M198" s="212" t="s">
        <v>19</v>
      </c>
      <c r="N198" s="213" t="s">
        <v>43</v>
      </c>
      <c r="O198" s="85"/>
      <c r="P198" s="214">
        <f>O198*H198</f>
        <v>0</v>
      </c>
      <c r="Q198" s="214">
        <v>0.028029999999999999</v>
      </c>
      <c r="R198" s="214">
        <f>Q198*H198</f>
        <v>0.11212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276</v>
      </c>
      <c r="AT198" s="216" t="s">
        <v>142</v>
      </c>
      <c r="AU198" s="216" t="s">
        <v>148</v>
      </c>
      <c r="AY198" s="18" t="s">
        <v>140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148</v>
      </c>
      <c r="BK198" s="217">
        <f>ROUND(I198*H198,2)</f>
        <v>0</v>
      </c>
      <c r="BL198" s="18" t="s">
        <v>276</v>
      </c>
      <c r="BM198" s="216" t="s">
        <v>2494</v>
      </c>
    </row>
    <row r="199" s="2" customFormat="1">
      <c r="A199" s="39"/>
      <c r="B199" s="40"/>
      <c r="C199" s="41"/>
      <c r="D199" s="218" t="s">
        <v>150</v>
      </c>
      <c r="E199" s="41"/>
      <c r="F199" s="219" t="s">
        <v>2495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150</v>
      </c>
      <c r="AU199" s="18" t="s">
        <v>148</v>
      </c>
    </row>
    <row r="200" s="2" customFormat="1">
      <c r="A200" s="39"/>
      <c r="B200" s="40"/>
      <c r="C200" s="41"/>
      <c r="D200" s="223" t="s">
        <v>152</v>
      </c>
      <c r="E200" s="41"/>
      <c r="F200" s="224" t="s">
        <v>2496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152</v>
      </c>
      <c r="AU200" s="18" t="s">
        <v>148</v>
      </c>
    </row>
    <row r="201" s="14" customFormat="1">
      <c r="A201" s="14"/>
      <c r="B201" s="236"/>
      <c r="C201" s="237"/>
      <c r="D201" s="218" t="s">
        <v>154</v>
      </c>
      <c r="E201" s="238" t="s">
        <v>19</v>
      </c>
      <c r="F201" s="239" t="s">
        <v>2375</v>
      </c>
      <c r="G201" s="237"/>
      <c r="H201" s="238" t="s">
        <v>19</v>
      </c>
      <c r="I201" s="240"/>
      <c r="J201" s="237"/>
      <c r="K201" s="237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154</v>
      </c>
      <c r="AU201" s="245" t="s">
        <v>148</v>
      </c>
      <c r="AV201" s="14" t="s">
        <v>79</v>
      </c>
      <c r="AW201" s="14" t="s">
        <v>33</v>
      </c>
      <c r="AX201" s="14" t="s">
        <v>71</v>
      </c>
      <c r="AY201" s="245" t="s">
        <v>140</v>
      </c>
    </row>
    <row r="202" s="13" customFormat="1">
      <c r="A202" s="13"/>
      <c r="B202" s="225"/>
      <c r="C202" s="226"/>
      <c r="D202" s="218" t="s">
        <v>154</v>
      </c>
      <c r="E202" s="227" t="s">
        <v>19</v>
      </c>
      <c r="F202" s="228" t="s">
        <v>2491</v>
      </c>
      <c r="G202" s="226"/>
      <c r="H202" s="229">
        <v>4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154</v>
      </c>
      <c r="AU202" s="235" t="s">
        <v>148</v>
      </c>
      <c r="AV202" s="13" t="s">
        <v>148</v>
      </c>
      <c r="AW202" s="13" t="s">
        <v>33</v>
      </c>
      <c r="AX202" s="13" t="s">
        <v>79</v>
      </c>
      <c r="AY202" s="235" t="s">
        <v>140</v>
      </c>
    </row>
    <row r="203" s="2" customFormat="1" ht="24.15" customHeight="1">
      <c r="A203" s="39"/>
      <c r="B203" s="40"/>
      <c r="C203" s="205" t="s">
        <v>394</v>
      </c>
      <c r="D203" s="205" t="s">
        <v>142</v>
      </c>
      <c r="E203" s="206" t="s">
        <v>2497</v>
      </c>
      <c r="F203" s="207" t="s">
        <v>2498</v>
      </c>
      <c r="G203" s="208" t="s">
        <v>390</v>
      </c>
      <c r="H203" s="209">
        <v>4</v>
      </c>
      <c r="I203" s="210"/>
      <c r="J203" s="211">
        <f>ROUND(I203*H203,2)</f>
        <v>0</v>
      </c>
      <c r="K203" s="207" t="s">
        <v>146</v>
      </c>
      <c r="L203" s="45"/>
      <c r="M203" s="212" t="s">
        <v>19</v>
      </c>
      <c r="N203" s="213" t="s">
        <v>43</v>
      </c>
      <c r="O203" s="85"/>
      <c r="P203" s="214">
        <f>O203*H203</f>
        <v>0</v>
      </c>
      <c r="Q203" s="214">
        <v>0.031300000000000001</v>
      </c>
      <c r="R203" s="214">
        <f>Q203*H203</f>
        <v>0.12520000000000001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276</v>
      </c>
      <c r="AT203" s="216" t="s">
        <v>142</v>
      </c>
      <c r="AU203" s="216" t="s">
        <v>148</v>
      </c>
      <c r="AY203" s="18" t="s">
        <v>140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148</v>
      </c>
      <c r="BK203" s="217">
        <f>ROUND(I203*H203,2)</f>
        <v>0</v>
      </c>
      <c r="BL203" s="18" t="s">
        <v>276</v>
      </c>
      <c r="BM203" s="216" t="s">
        <v>2499</v>
      </c>
    </row>
    <row r="204" s="2" customFormat="1">
      <c r="A204" s="39"/>
      <c r="B204" s="40"/>
      <c r="C204" s="41"/>
      <c r="D204" s="218" t="s">
        <v>150</v>
      </c>
      <c r="E204" s="41"/>
      <c r="F204" s="219" t="s">
        <v>2500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150</v>
      </c>
      <c r="AU204" s="18" t="s">
        <v>148</v>
      </c>
    </row>
    <row r="205" s="2" customFormat="1">
      <c r="A205" s="39"/>
      <c r="B205" s="40"/>
      <c r="C205" s="41"/>
      <c r="D205" s="223" t="s">
        <v>152</v>
      </c>
      <c r="E205" s="41"/>
      <c r="F205" s="224" t="s">
        <v>2501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152</v>
      </c>
      <c r="AU205" s="18" t="s">
        <v>148</v>
      </c>
    </row>
    <row r="206" s="14" customFormat="1">
      <c r="A206" s="14"/>
      <c r="B206" s="236"/>
      <c r="C206" s="237"/>
      <c r="D206" s="218" t="s">
        <v>154</v>
      </c>
      <c r="E206" s="238" t="s">
        <v>19</v>
      </c>
      <c r="F206" s="239" t="s">
        <v>2375</v>
      </c>
      <c r="G206" s="237"/>
      <c r="H206" s="238" t="s">
        <v>19</v>
      </c>
      <c r="I206" s="240"/>
      <c r="J206" s="237"/>
      <c r="K206" s="237"/>
      <c r="L206" s="241"/>
      <c r="M206" s="242"/>
      <c r="N206" s="243"/>
      <c r="O206" s="243"/>
      <c r="P206" s="243"/>
      <c r="Q206" s="243"/>
      <c r="R206" s="243"/>
      <c r="S206" s="243"/>
      <c r="T206" s="24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5" t="s">
        <v>154</v>
      </c>
      <c r="AU206" s="245" t="s">
        <v>148</v>
      </c>
      <c r="AV206" s="14" t="s">
        <v>79</v>
      </c>
      <c r="AW206" s="14" t="s">
        <v>33</v>
      </c>
      <c r="AX206" s="14" t="s">
        <v>71</v>
      </c>
      <c r="AY206" s="245" t="s">
        <v>140</v>
      </c>
    </row>
    <row r="207" s="13" customFormat="1">
      <c r="A207" s="13"/>
      <c r="B207" s="225"/>
      <c r="C207" s="226"/>
      <c r="D207" s="218" t="s">
        <v>154</v>
      </c>
      <c r="E207" s="227" t="s">
        <v>19</v>
      </c>
      <c r="F207" s="228" t="s">
        <v>2491</v>
      </c>
      <c r="G207" s="226"/>
      <c r="H207" s="229">
        <v>4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154</v>
      </c>
      <c r="AU207" s="235" t="s">
        <v>148</v>
      </c>
      <c r="AV207" s="13" t="s">
        <v>148</v>
      </c>
      <c r="AW207" s="13" t="s">
        <v>33</v>
      </c>
      <c r="AX207" s="13" t="s">
        <v>79</v>
      </c>
      <c r="AY207" s="235" t="s">
        <v>140</v>
      </c>
    </row>
    <row r="208" s="2" customFormat="1" ht="16.5" customHeight="1">
      <c r="A208" s="39"/>
      <c r="B208" s="40"/>
      <c r="C208" s="205" t="s">
        <v>400</v>
      </c>
      <c r="D208" s="205" t="s">
        <v>142</v>
      </c>
      <c r="E208" s="206" t="s">
        <v>2502</v>
      </c>
      <c r="F208" s="207" t="s">
        <v>2503</v>
      </c>
      <c r="G208" s="208" t="s">
        <v>145</v>
      </c>
      <c r="H208" s="209">
        <v>20</v>
      </c>
      <c r="I208" s="210"/>
      <c r="J208" s="211">
        <f>ROUND(I208*H208,2)</f>
        <v>0</v>
      </c>
      <c r="K208" s="207" t="s">
        <v>146</v>
      </c>
      <c r="L208" s="45"/>
      <c r="M208" s="212" t="s">
        <v>19</v>
      </c>
      <c r="N208" s="213" t="s">
        <v>43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276</v>
      </c>
      <c r="AT208" s="216" t="s">
        <v>142</v>
      </c>
      <c r="AU208" s="216" t="s">
        <v>148</v>
      </c>
      <c r="AY208" s="18" t="s">
        <v>140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148</v>
      </c>
      <c r="BK208" s="217">
        <f>ROUND(I208*H208,2)</f>
        <v>0</v>
      </c>
      <c r="BL208" s="18" t="s">
        <v>276</v>
      </c>
      <c r="BM208" s="216" t="s">
        <v>2504</v>
      </c>
    </row>
    <row r="209" s="2" customFormat="1">
      <c r="A209" s="39"/>
      <c r="B209" s="40"/>
      <c r="C209" s="41"/>
      <c r="D209" s="218" t="s">
        <v>150</v>
      </c>
      <c r="E209" s="41"/>
      <c r="F209" s="219" t="s">
        <v>2505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150</v>
      </c>
      <c r="AU209" s="18" t="s">
        <v>148</v>
      </c>
    </row>
    <row r="210" s="2" customFormat="1">
      <c r="A210" s="39"/>
      <c r="B210" s="40"/>
      <c r="C210" s="41"/>
      <c r="D210" s="223" t="s">
        <v>152</v>
      </c>
      <c r="E210" s="41"/>
      <c r="F210" s="224" t="s">
        <v>2506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152</v>
      </c>
      <c r="AU210" s="18" t="s">
        <v>148</v>
      </c>
    </row>
    <row r="211" s="14" customFormat="1">
      <c r="A211" s="14"/>
      <c r="B211" s="236"/>
      <c r="C211" s="237"/>
      <c r="D211" s="218" t="s">
        <v>154</v>
      </c>
      <c r="E211" s="238" t="s">
        <v>19</v>
      </c>
      <c r="F211" s="239" t="s">
        <v>2375</v>
      </c>
      <c r="G211" s="237"/>
      <c r="H211" s="238" t="s">
        <v>19</v>
      </c>
      <c r="I211" s="240"/>
      <c r="J211" s="237"/>
      <c r="K211" s="237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154</v>
      </c>
      <c r="AU211" s="245" t="s">
        <v>148</v>
      </c>
      <c r="AV211" s="14" t="s">
        <v>79</v>
      </c>
      <c r="AW211" s="14" t="s">
        <v>33</v>
      </c>
      <c r="AX211" s="14" t="s">
        <v>71</v>
      </c>
      <c r="AY211" s="245" t="s">
        <v>140</v>
      </c>
    </row>
    <row r="212" s="13" customFormat="1">
      <c r="A212" s="13"/>
      <c r="B212" s="225"/>
      <c r="C212" s="226"/>
      <c r="D212" s="218" t="s">
        <v>154</v>
      </c>
      <c r="E212" s="227" t="s">
        <v>19</v>
      </c>
      <c r="F212" s="228" t="s">
        <v>2507</v>
      </c>
      <c r="G212" s="226"/>
      <c r="H212" s="229">
        <v>20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154</v>
      </c>
      <c r="AU212" s="235" t="s">
        <v>148</v>
      </c>
      <c r="AV212" s="13" t="s">
        <v>148</v>
      </c>
      <c r="AW212" s="13" t="s">
        <v>33</v>
      </c>
      <c r="AX212" s="13" t="s">
        <v>79</v>
      </c>
      <c r="AY212" s="235" t="s">
        <v>140</v>
      </c>
    </row>
    <row r="213" s="2" customFormat="1" ht="24.15" customHeight="1">
      <c r="A213" s="39"/>
      <c r="B213" s="40"/>
      <c r="C213" s="205" t="s">
        <v>409</v>
      </c>
      <c r="D213" s="205" t="s">
        <v>142</v>
      </c>
      <c r="E213" s="206" t="s">
        <v>2508</v>
      </c>
      <c r="F213" s="207" t="s">
        <v>2509</v>
      </c>
      <c r="G213" s="208" t="s">
        <v>295</v>
      </c>
      <c r="H213" s="209">
        <v>0.47999999999999998</v>
      </c>
      <c r="I213" s="210"/>
      <c r="J213" s="211">
        <f>ROUND(I213*H213,2)</f>
        <v>0</v>
      </c>
      <c r="K213" s="207" t="s">
        <v>146</v>
      </c>
      <c r="L213" s="45"/>
      <c r="M213" s="212" t="s">
        <v>19</v>
      </c>
      <c r="N213" s="213" t="s">
        <v>43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276</v>
      </c>
      <c r="AT213" s="216" t="s">
        <v>142</v>
      </c>
      <c r="AU213" s="216" t="s">
        <v>148</v>
      </c>
      <c r="AY213" s="18" t="s">
        <v>140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148</v>
      </c>
      <c r="BK213" s="217">
        <f>ROUND(I213*H213,2)</f>
        <v>0</v>
      </c>
      <c r="BL213" s="18" t="s">
        <v>276</v>
      </c>
      <c r="BM213" s="216" t="s">
        <v>2510</v>
      </c>
    </row>
    <row r="214" s="2" customFormat="1">
      <c r="A214" s="39"/>
      <c r="B214" s="40"/>
      <c r="C214" s="41"/>
      <c r="D214" s="218" t="s">
        <v>150</v>
      </c>
      <c r="E214" s="41"/>
      <c r="F214" s="219" t="s">
        <v>2511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150</v>
      </c>
      <c r="AU214" s="18" t="s">
        <v>148</v>
      </c>
    </row>
    <row r="215" s="2" customFormat="1">
      <c r="A215" s="39"/>
      <c r="B215" s="40"/>
      <c r="C215" s="41"/>
      <c r="D215" s="223" t="s">
        <v>152</v>
      </c>
      <c r="E215" s="41"/>
      <c r="F215" s="224" t="s">
        <v>2512</v>
      </c>
      <c r="G215" s="41"/>
      <c r="H215" s="41"/>
      <c r="I215" s="220"/>
      <c r="J215" s="41"/>
      <c r="K215" s="41"/>
      <c r="L215" s="45"/>
      <c r="M215" s="272"/>
      <c r="N215" s="273"/>
      <c r="O215" s="274"/>
      <c r="P215" s="274"/>
      <c r="Q215" s="274"/>
      <c r="R215" s="274"/>
      <c r="S215" s="274"/>
      <c r="T215" s="275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152</v>
      </c>
      <c r="AU215" s="18" t="s">
        <v>148</v>
      </c>
    </row>
    <row r="216" s="2" customFormat="1" ht="6.96" customHeight="1">
      <c r="A216" s="39"/>
      <c r="B216" s="60"/>
      <c r="C216" s="61"/>
      <c r="D216" s="61"/>
      <c r="E216" s="61"/>
      <c r="F216" s="61"/>
      <c r="G216" s="61"/>
      <c r="H216" s="61"/>
      <c r="I216" s="61"/>
      <c r="J216" s="61"/>
      <c r="K216" s="61"/>
      <c r="L216" s="45"/>
      <c r="M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</row>
  </sheetData>
  <sheetProtection sheet="1" autoFilter="0" formatColumns="0" formatRows="0" objects="1" scenarios="1" spinCount="100000" saltValue="gz9UuoeJcpRAlPvAekzx2dce8xUxgP+rl2O+Eg4tdcMtsilun8NJG5Q86QcNeWFLY413MI7l2CPKfUVBZlnPVw==" hashValue="eoSaGARw2kDJPNtYc7DUDn+eOaQ6OYNNvWcFRe1GJfsCfk5qxLaypt+Vu/sywR7GysxeaDEtYVHy3Y8+X/kWXg==" algorithmName="SHA-512" password="CC35"/>
  <autoFilter ref="C83:K21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1_02/723190106"/>
    <hyperlink ref="F92" r:id="rId2" display="https://podminky.urs.cz/item/CS_URS_2021_02/723230103"/>
    <hyperlink ref="F95" r:id="rId3" display="https://podminky.urs.cz/item/CS_URS_2021_02/731244207"/>
    <hyperlink ref="F98" r:id="rId4" display="https://podminky.urs.cz/item/CS_URS_2021_02/731341140"/>
    <hyperlink ref="F102" r:id="rId5" display="https://podminky.urs.cz/item/CS_URS_2021_02/731810322"/>
    <hyperlink ref="F105" r:id="rId6" display="https://podminky.urs.cz/item/CS_URS_2021_02/731810342"/>
    <hyperlink ref="F113" r:id="rId7" display="https://podminky.urs.cz/item/CS_URS_2021_02/998731202"/>
    <hyperlink ref="F117" r:id="rId8" display="https://podminky.urs.cz/item/CS_URS_2021_02/733223102"/>
    <hyperlink ref="F122" r:id="rId9" display="https://podminky.urs.cz/item/CS_URS_2021_02/733223103"/>
    <hyperlink ref="F127" r:id="rId10" display="https://podminky.urs.cz/item/CS_URS_2021_02/733811241"/>
    <hyperlink ref="F135" r:id="rId11" display="https://podminky.urs.cz/item/CS_URS_2021_02/998733202"/>
    <hyperlink ref="F141" r:id="rId12" display="https://podminky.urs.cz/item/CS_URS_2021_02/734163441"/>
    <hyperlink ref="F144" r:id="rId13" display="https://podminky.urs.cz/item/CS_URS_2021_02/734221682"/>
    <hyperlink ref="F147" r:id="rId14" display="https://podminky.urs.cz/item/CS_URS_2021_02/734242412"/>
    <hyperlink ref="F150" r:id="rId15" display="https://podminky.urs.cz/item/CS_URS_2021_02/734242413"/>
    <hyperlink ref="F153" r:id="rId16" display="https://podminky.urs.cz/item/CS_URS_2021_02/734251211"/>
    <hyperlink ref="F156" r:id="rId17" display="https://podminky.urs.cz/item/CS_URS_2021_02/734261406"/>
    <hyperlink ref="F159" r:id="rId18" display="https://podminky.urs.cz/item/CS_URS_2021_02/734291124"/>
    <hyperlink ref="F162" r:id="rId19" display="https://podminky.urs.cz/item/CS_URS_2021_02/734291242"/>
    <hyperlink ref="F165" r:id="rId20" display="https://podminky.urs.cz/item/CS_URS_2021_02/734292713"/>
    <hyperlink ref="F168" r:id="rId21" display="https://podminky.urs.cz/item/CS_URS_2021_02/734292714"/>
    <hyperlink ref="F171" r:id="rId22" display="https://podminky.urs.cz/item/CS_URS_2021_02/734292723"/>
    <hyperlink ref="F174" r:id="rId23" display="https://podminky.urs.cz/item/CS_URS_2021_02/734292724"/>
    <hyperlink ref="F177" r:id="rId24" display="https://podminky.urs.cz/item/CS_URS_2021_02/734411102"/>
    <hyperlink ref="F180" r:id="rId25" display="https://podminky.urs.cz/item/CS_URS_2021_02/734421101"/>
    <hyperlink ref="F183" r:id="rId26" display="https://podminky.urs.cz/item/CS_URS_2021_02/998734202"/>
    <hyperlink ref="F187" r:id="rId27" display="https://podminky.urs.cz/item/CS_URS_2021_02/735000912"/>
    <hyperlink ref="F190" r:id="rId28" display="https://podminky.urs.cz/item/CS_URS_2021_02/735152176"/>
    <hyperlink ref="F195" r:id="rId29" display="https://podminky.urs.cz/item/CS_URS_2021_02/735152276"/>
    <hyperlink ref="F200" r:id="rId30" display="https://podminky.urs.cz/item/CS_URS_2021_02/735152476"/>
    <hyperlink ref="F205" r:id="rId31" display="https://podminky.urs.cz/item/CS_URS_2021_02/735164253"/>
    <hyperlink ref="F210" r:id="rId32" display="https://podminky.urs.cz/item/CS_URS_2021_02/735191910"/>
    <hyperlink ref="F215" r:id="rId33" display="https://podminky.urs.cz/item/CS_URS_2021_02/9987351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1442/26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2513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110</v>
      </c>
      <c r="G12" s="39"/>
      <c r="H12" s="39"/>
      <c r="I12" s="133" t="s">
        <v>23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ROUND(J93,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ROUND((SUM(BE93:BE466)),  2)</f>
        <v>0</v>
      </c>
      <c r="G33" s="39"/>
      <c r="H33" s="39"/>
      <c r="I33" s="149">
        <v>0.20999999999999999</v>
      </c>
      <c r="J33" s="148">
        <f>ROUND(((SUM(BE93:BE466))*I33),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ROUND((SUM(BF93:BF466)),  2)</f>
        <v>0</v>
      </c>
      <c r="G34" s="39"/>
      <c r="H34" s="39"/>
      <c r="I34" s="149">
        <v>0.14999999999999999</v>
      </c>
      <c r="J34" s="148">
        <f>ROUND(((SUM(BF93:BF466))*I34),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ROUND((SUM(BG93:BG466)),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ROUND((SUM(BH93:BH466)),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ROUND((SUM(BI93:BI466)),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1442/26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08 - Zdravotechnika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23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Městský obvod Slezská Ostrava</v>
      </c>
      <c r="G54" s="41"/>
      <c r="H54" s="41"/>
      <c r="I54" s="33" t="s">
        <v>31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J93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115</v>
      </c>
      <c r="E60" s="169"/>
      <c r="F60" s="169"/>
      <c r="G60" s="169"/>
      <c r="H60" s="169"/>
      <c r="I60" s="169"/>
      <c r="J60" s="170">
        <f>J94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116</v>
      </c>
      <c r="E61" s="175"/>
      <c r="F61" s="175"/>
      <c r="G61" s="175"/>
      <c r="H61" s="175"/>
      <c r="I61" s="175"/>
      <c r="J61" s="176">
        <f>J95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751</v>
      </c>
      <c r="E62" s="175"/>
      <c r="F62" s="175"/>
      <c r="G62" s="175"/>
      <c r="H62" s="175"/>
      <c r="I62" s="175"/>
      <c r="J62" s="176">
        <f>J151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471</v>
      </c>
      <c r="E63" s="175"/>
      <c r="F63" s="175"/>
      <c r="G63" s="175"/>
      <c r="H63" s="175"/>
      <c r="I63" s="175"/>
      <c r="J63" s="176">
        <f>J157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118</v>
      </c>
      <c r="E64" s="175"/>
      <c r="F64" s="175"/>
      <c r="G64" s="175"/>
      <c r="H64" s="175"/>
      <c r="I64" s="175"/>
      <c r="J64" s="176">
        <f>J198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119</v>
      </c>
      <c r="E65" s="169"/>
      <c r="F65" s="169"/>
      <c r="G65" s="169"/>
      <c r="H65" s="169"/>
      <c r="I65" s="169"/>
      <c r="J65" s="170">
        <f>J212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2514</v>
      </c>
      <c r="E66" s="175"/>
      <c r="F66" s="175"/>
      <c r="G66" s="175"/>
      <c r="H66" s="175"/>
      <c r="I66" s="175"/>
      <c r="J66" s="176">
        <f>J213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2515</v>
      </c>
      <c r="E67" s="175"/>
      <c r="F67" s="175"/>
      <c r="G67" s="175"/>
      <c r="H67" s="175"/>
      <c r="I67" s="175"/>
      <c r="J67" s="176">
        <f>J265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2516</v>
      </c>
      <c r="E68" s="175"/>
      <c r="F68" s="175"/>
      <c r="G68" s="175"/>
      <c r="H68" s="175"/>
      <c r="I68" s="175"/>
      <c r="J68" s="176">
        <f>J332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2517</v>
      </c>
      <c r="E69" s="175"/>
      <c r="F69" s="175"/>
      <c r="G69" s="175"/>
      <c r="H69" s="175"/>
      <c r="I69" s="175"/>
      <c r="J69" s="176">
        <f>J360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2518</v>
      </c>
      <c r="E70" s="175"/>
      <c r="F70" s="175"/>
      <c r="G70" s="175"/>
      <c r="H70" s="175"/>
      <c r="I70" s="175"/>
      <c r="J70" s="176">
        <f>J437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1797</v>
      </c>
      <c r="E71" s="175"/>
      <c r="F71" s="175"/>
      <c r="G71" s="175"/>
      <c r="H71" s="175"/>
      <c r="I71" s="175"/>
      <c r="J71" s="176">
        <f>J446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6"/>
      <c r="C72" s="167"/>
      <c r="D72" s="168" t="s">
        <v>2519</v>
      </c>
      <c r="E72" s="169"/>
      <c r="F72" s="169"/>
      <c r="G72" s="169"/>
      <c r="H72" s="169"/>
      <c r="I72" s="169"/>
      <c r="J72" s="170">
        <f>J456</f>
        <v>0</v>
      </c>
      <c r="K72" s="167"/>
      <c r="L72" s="17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2"/>
      <c r="C73" s="173"/>
      <c r="D73" s="174" t="s">
        <v>2520</v>
      </c>
      <c r="E73" s="175"/>
      <c r="F73" s="175"/>
      <c r="G73" s="175"/>
      <c r="H73" s="175"/>
      <c r="I73" s="175"/>
      <c r="J73" s="176">
        <f>J457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125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61" t="str">
        <f>E7</f>
        <v>Heřmanická 1442/26</v>
      </c>
      <c r="F83" s="33"/>
      <c r="G83" s="33"/>
      <c r="H83" s="33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108</v>
      </c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E9</f>
        <v>08 - Zdravotechnika</v>
      </c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F12</f>
        <v>Heřmanická 1444/30</v>
      </c>
      <c r="G87" s="41"/>
      <c r="H87" s="41"/>
      <c r="I87" s="33" t="s">
        <v>23</v>
      </c>
      <c r="J87" s="73" t="str">
        <f>IF(J12="","",J12)</f>
        <v>30. 9. 2021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E15</f>
        <v>Městský obvod Slezská Ostrava</v>
      </c>
      <c r="G89" s="41"/>
      <c r="H89" s="41"/>
      <c r="I89" s="33" t="s">
        <v>31</v>
      </c>
      <c r="J89" s="37" t="str">
        <f>E21</f>
        <v>Made 4 BIM s.r.o.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IF(E18="","",E18)</f>
        <v>Vyplň údaj</v>
      </c>
      <c r="G90" s="41"/>
      <c r="H90" s="41"/>
      <c r="I90" s="33" t="s">
        <v>34</v>
      </c>
      <c r="J90" s="37" t="str">
        <f>E24</f>
        <v>Made 4 BIM s.r.o.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78"/>
      <c r="B92" s="179"/>
      <c r="C92" s="180" t="s">
        <v>126</v>
      </c>
      <c r="D92" s="181" t="s">
        <v>56</v>
      </c>
      <c r="E92" s="181" t="s">
        <v>52</v>
      </c>
      <c r="F92" s="181" t="s">
        <v>53</v>
      </c>
      <c r="G92" s="181" t="s">
        <v>127</v>
      </c>
      <c r="H92" s="181" t="s">
        <v>128</v>
      </c>
      <c r="I92" s="181" t="s">
        <v>129</v>
      </c>
      <c r="J92" s="181" t="s">
        <v>113</v>
      </c>
      <c r="K92" s="182" t="s">
        <v>130</v>
      </c>
      <c r="L92" s="183"/>
      <c r="M92" s="93" t="s">
        <v>19</v>
      </c>
      <c r="N92" s="94" t="s">
        <v>41</v>
      </c>
      <c r="O92" s="94" t="s">
        <v>131</v>
      </c>
      <c r="P92" s="94" t="s">
        <v>132</v>
      </c>
      <c r="Q92" s="94" t="s">
        <v>133</v>
      </c>
      <c r="R92" s="94" t="s">
        <v>134</v>
      </c>
      <c r="S92" s="94" t="s">
        <v>135</v>
      </c>
      <c r="T92" s="95" t="s">
        <v>136</v>
      </c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</row>
    <row r="93" s="2" customFormat="1" ht="22.8" customHeight="1">
      <c r="A93" s="39"/>
      <c r="B93" s="40"/>
      <c r="C93" s="100" t="s">
        <v>137</v>
      </c>
      <c r="D93" s="41"/>
      <c r="E93" s="41"/>
      <c r="F93" s="41"/>
      <c r="G93" s="41"/>
      <c r="H93" s="41"/>
      <c r="I93" s="41"/>
      <c r="J93" s="184">
        <f>BK93</f>
        <v>0</v>
      </c>
      <c r="K93" s="41"/>
      <c r="L93" s="45"/>
      <c r="M93" s="96"/>
      <c r="N93" s="185"/>
      <c r="O93" s="97"/>
      <c r="P93" s="186">
        <f>P94+P212+P456</f>
        <v>0</v>
      </c>
      <c r="Q93" s="97"/>
      <c r="R93" s="186">
        <f>R94+R212+R456</f>
        <v>50.837140499999997</v>
      </c>
      <c r="S93" s="97"/>
      <c r="T93" s="187">
        <f>T94+T212+T456</f>
        <v>3.5341400000000003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70</v>
      </c>
      <c r="AU93" s="18" t="s">
        <v>114</v>
      </c>
      <c r="BK93" s="188">
        <f>BK94+BK212+BK456</f>
        <v>0</v>
      </c>
    </row>
    <row r="94" s="12" customFormat="1" ht="25.92" customHeight="1">
      <c r="A94" s="12"/>
      <c r="B94" s="189"/>
      <c r="C94" s="190"/>
      <c r="D94" s="191" t="s">
        <v>70</v>
      </c>
      <c r="E94" s="192" t="s">
        <v>138</v>
      </c>
      <c r="F94" s="192" t="s">
        <v>139</v>
      </c>
      <c r="G94" s="190"/>
      <c r="H94" s="190"/>
      <c r="I94" s="193"/>
      <c r="J94" s="194">
        <f>BK94</f>
        <v>0</v>
      </c>
      <c r="K94" s="190"/>
      <c r="L94" s="195"/>
      <c r="M94" s="196"/>
      <c r="N94" s="197"/>
      <c r="O94" s="197"/>
      <c r="P94" s="198">
        <f>P95+P151+P157+P198</f>
        <v>0</v>
      </c>
      <c r="Q94" s="197"/>
      <c r="R94" s="198">
        <f>R95+R151+R157+R198</f>
        <v>49.261230499999996</v>
      </c>
      <c r="S94" s="197"/>
      <c r="T94" s="199">
        <f>T95+T151+T157+T198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79</v>
      </c>
      <c r="AT94" s="201" t="s">
        <v>70</v>
      </c>
      <c r="AU94" s="201" t="s">
        <v>71</v>
      </c>
      <c r="AY94" s="200" t="s">
        <v>140</v>
      </c>
      <c r="BK94" s="202">
        <f>BK95+BK151+BK157+BK198</f>
        <v>0</v>
      </c>
    </row>
    <row r="95" s="12" customFormat="1" ht="22.8" customHeight="1">
      <c r="A95" s="12"/>
      <c r="B95" s="189"/>
      <c r="C95" s="190"/>
      <c r="D95" s="191" t="s">
        <v>70</v>
      </c>
      <c r="E95" s="203" t="s">
        <v>79</v>
      </c>
      <c r="F95" s="203" t="s">
        <v>141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SUM(P96:P150)</f>
        <v>0</v>
      </c>
      <c r="Q95" s="197"/>
      <c r="R95" s="198">
        <f>SUM(R96:R150)</f>
        <v>48.313499999999998</v>
      </c>
      <c r="S95" s="197"/>
      <c r="T95" s="199">
        <f>SUM(T96:T150)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79</v>
      </c>
      <c r="AT95" s="201" t="s">
        <v>70</v>
      </c>
      <c r="AU95" s="201" t="s">
        <v>79</v>
      </c>
      <c r="AY95" s="200" t="s">
        <v>140</v>
      </c>
      <c r="BK95" s="202">
        <f>SUM(BK96:BK150)</f>
        <v>0</v>
      </c>
    </row>
    <row r="96" s="2" customFormat="1" ht="24.15" customHeight="1">
      <c r="A96" s="39"/>
      <c r="B96" s="40"/>
      <c r="C96" s="205" t="s">
        <v>79</v>
      </c>
      <c r="D96" s="205" t="s">
        <v>142</v>
      </c>
      <c r="E96" s="206" t="s">
        <v>2521</v>
      </c>
      <c r="F96" s="207" t="s">
        <v>2522</v>
      </c>
      <c r="G96" s="208" t="s">
        <v>166</v>
      </c>
      <c r="H96" s="209">
        <v>144</v>
      </c>
      <c r="I96" s="210"/>
      <c r="J96" s="211">
        <f>ROUND(I96*H96,2)</f>
        <v>0</v>
      </c>
      <c r="K96" s="207" t="s">
        <v>146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147</v>
      </c>
      <c r="AT96" s="216" t="s">
        <v>142</v>
      </c>
      <c r="AU96" s="216" t="s">
        <v>148</v>
      </c>
      <c r="AY96" s="18" t="s">
        <v>140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148</v>
      </c>
      <c r="BK96" s="217">
        <f>ROUND(I96*H96,2)</f>
        <v>0</v>
      </c>
      <c r="BL96" s="18" t="s">
        <v>147</v>
      </c>
      <c r="BM96" s="216" t="s">
        <v>2523</v>
      </c>
    </row>
    <row r="97" s="2" customFormat="1">
      <c r="A97" s="39"/>
      <c r="B97" s="40"/>
      <c r="C97" s="41"/>
      <c r="D97" s="218" t="s">
        <v>150</v>
      </c>
      <c r="E97" s="41"/>
      <c r="F97" s="219" t="s">
        <v>2524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150</v>
      </c>
      <c r="AU97" s="18" t="s">
        <v>148</v>
      </c>
    </row>
    <row r="98" s="2" customFormat="1">
      <c r="A98" s="39"/>
      <c r="B98" s="40"/>
      <c r="C98" s="41"/>
      <c r="D98" s="223" t="s">
        <v>152</v>
      </c>
      <c r="E98" s="41"/>
      <c r="F98" s="224" t="s">
        <v>2525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152</v>
      </c>
      <c r="AU98" s="18" t="s">
        <v>148</v>
      </c>
    </row>
    <row r="99" s="14" customFormat="1">
      <c r="A99" s="14"/>
      <c r="B99" s="236"/>
      <c r="C99" s="237"/>
      <c r="D99" s="218" t="s">
        <v>154</v>
      </c>
      <c r="E99" s="238" t="s">
        <v>19</v>
      </c>
      <c r="F99" s="239" t="s">
        <v>2526</v>
      </c>
      <c r="G99" s="237"/>
      <c r="H99" s="238" t="s">
        <v>19</v>
      </c>
      <c r="I99" s="240"/>
      <c r="J99" s="237"/>
      <c r="K99" s="237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154</v>
      </c>
      <c r="AU99" s="245" t="s">
        <v>148</v>
      </c>
      <c r="AV99" s="14" t="s">
        <v>79</v>
      </c>
      <c r="AW99" s="14" t="s">
        <v>33</v>
      </c>
      <c r="AX99" s="14" t="s">
        <v>71</v>
      </c>
      <c r="AY99" s="245" t="s">
        <v>140</v>
      </c>
    </row>
    <row r="100" s="13" customFormat="1">
      <c r="A100" s="13"/>
      <c r="B100" s="225"/>
      <c r="C100" s="226"/>
      <c r="D100" s="218" t="s">
        <v>154</v>
      </c>
      <c r="E100" s="227" t="s">
        <v>19</v>
      </c>
      <c r="F100" s="228" t="s">
        <v>2527</v>
      </c>
      <c r="G100" s="226"/>
      <c r="H100" s="229">
        <v>144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154</v>
      </c>
      <c r="AU100" s="235" t="s">
        <v>148</v>
      </c>
      <c r="AV100" s="13" t="s">
        <v>148</v>
      </c>
      <c r="AW100" s="13" t="s">
        <v>33</v>
      </c>
      <c r="AX100" s="13" t="s">
        <v>79</v>
      </c>
      <c r="AY100" s="235" t="s">
        <v>140</v>
      </c>
    </row>
    <row r="101" s="2" customFormat="1" ht="24.15" customHeight="1">
      <c r="A101" s="39"/>
      <c r="B101" s="40"/>
      <c r="C101" s="205" t="s">
        <v>148</v>
      </c>
      <c r="D101" s="205" t="s">
        <v>142</v>
      </c>
      <c r="E101" s="206" t="s">
        <v>2528</v>
      </c>
      <c r="F101" s="207" t="s">
        <v>2529</v>
      </c>
      <c r="G101" s="208" t="s">
        <v>145</v>
      </c>
      <c r="H101" s="209">
        <v>360</v>
      </c>
      <c r="I101" s="210"/>
      <c r="J101" s="211">
        <f>ROUND(I101*H101,2)</f>
        <v>0</v>
      </c>
      <c r="K101" s="207" t="s">
        <v>146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0.00084999999999999995</v>
      </c>
      <c r="R101" s="214">
        <f>Q101*H101</f>
        <v>0.30599999999999999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147</v>
      </c>
      <c r="AT101" s="216" t="s">
        <v>142</v>
      </c>
      <c r="AU101" s="216" t="s">
        <v>148</v>
      </c>
      <c r="AY101" s="18" t="s">
        <v>140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148</v>
      </c>
      <c r="BK101" s="217">
        <f>ROUND(I101*H101,2)</f>
        <v>0</v>
      </c>
      <c r="BL101" s="18" t="s">
        <v>147</v>
      </c>
      <c r="BM101" s="216" t="s">
        <v>2530</v>
      </c>
    </row>
    <row r="102" s="2" customFormat="1">
      <c r="A102" s="39"/>
      <c r="B102" s="40"/>
      <c r="C102" s="41"/>
      <c r="D102" s="218" t="s">
        <v>150</v>
      </c>
      <c r="E102" s="41"/>
      <c r="F102" s="219" t="s">
        <v>2531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150</v>
      </c>
      <c r="AU102" s="18" t="s">
        <v>148</v>
      </c>
    </row>
    <row r="103" s="2" customFormat="1">
      <c r="A103" s="39"/>
      <c r="B103" s="40"/>
      <c r="C103" s="41"/>
      <c r="D103" s="223" t="s">
        <v>152</v>
      </c>
      <c r="E103" s="41"/>
      <c r="F103" s="224" t="s">
        <v>2532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152</v>
      </c>
      <c r="AU103" s="18" t="s">
        <v>148</v>
      </c>
    </row>
    <row r="104" s="14" customFormat="1">
      <c r="A104" s="14"/>
      <c r="B104" s="236"/>
      <c r="C104" s="237"/>
      <c r="D104" s="218" t="s">
        <v>154</v>
      </c>
      <c r="E104" s="238" t="s">
        <v>19</v>
      </c>
      <c r="F104" s="239" t="s">
        <v>2526</v>
      </c>
      <c r="G104" s="237"/>
      <c r="H104" s="238" t="s">
        <v>19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154</v>
      </c>
      <c r="AU104" s="245" t="s">
        <v>148</v>
      </c>
      <c r="AV104" s="14" t="s">
        <v>79</v>
      </c>
      <c r="AW104" s="14" t="s">
        <v>33</v>
      </c>
      <c r="AX104" s="14" t="s">
        <v>71</v>
      </c>
      <c r="AY104" s="245" t="s">
        <v>140</v>
      </c>
    </row>
    <row r="105" s="13" customFormat="1">
      <c r="A105" s="13"/>
      <c r="B105" s="225"/>
      <c r="C105" s="226"/>
      <c r="D105" s="218" t="s">
        <v>154</v>
      </c>
      <c r="E105" s="227" t="s">
        <v>19</v>
      </c>
      <c r="F105" s="228" t="s">
        <v>2533</v>
      </c>
      <c r="G105" s="226"/>
      <c r="H105" s="229">
        <v>360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154</v>
      </c>
      <c r="AU105" s="235" t="s">
        <v>148</v>
      </c>
      <c r="AV105" s="13" t="s">
        <v>148</v>
      </c>
      <c r="AW105" s="13" t="s">
        <v>33</v>
      </c>
      <c r="AX105" s="13" t="s">
        <v>79</v>
      </c>
      <c r="AY105" s="235" t="s">
        <v>140</v>
      </c>
    </row>
    <row r="106" s="2" customFormat="1" ht="33" customHeight="1">
      <c r="A106" s="39"/>
      <c r="B106" s="40"/>
      <c r="C106" s="205" t="s">
        <v>163</v>
      </c>
      <c r="D106" s="205" t="s">
        <v>142</v>
      </c>
      <c r="E106" s="206" t="s">
        <v>2534</v>
      </c>
      <c r="F106" s="207" t="s">
        <v>2535</v>
      </c>
      <c r="G106" s="208" t="s">
        <v>145</v>
      </c>
      <c r="H106" s="209">
        <v>360</v>
      </c>
      <c r="I106" s="210"/>
      <c r="J106" s="211">
        <f>ROUND(I106*H106,2)</f>
        <v>0</v>
      </c>
      <c r="K106" s="207" t="s">
        <v>146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147</v>
      </c>
      <c r="AT106" s="216" t="s">
        <v>142</v>
      </c>
      <c r="AU106" s="216" t="s">
        <v>148</v>
      </c>
      <c r="AY106" s="18" t="s">
        <v>140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148</v>
      </c>
      <c r="BK106" s="217">
        <f>ROUND(I106*H106,2)</f>
        <v>0</v>
      </c>
      <c r="BL106" s="18" t="s">
        <v>147</v>
      </c>
      <c r="BM106" s="216" t="s">
        <v>2536</v>
      </c>
    </row>
    <row r="107" s="2" customFormat="1">
      <c r="A107" s="39"/>
      <c r="B107" s="40"/>
      <c r="C107" s="41"/>
      <c r="D107" s="218" t="s">
        <v>150</v>
      </c>
      <c r="E107" s="41"/>
      <c r="F107" s="219" t="s">
        <v>2537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150</v>
      </c>
      <c r="AU107" s="18" t="s">
        <v>148</v>
      </c>
    </row>
    <row r="108" s="2" customFormat="1">
      <c r="A108" s="39"/>
      <c r="B108" s="40"/>
      <c r="C108" s="41"/>
      <c r="D108" s="223" t="s">
        <v>152</v>
      </c>
      <c r="E108" s="41"/>
      <c r="F108" s="224" t="s">
        <v>2538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152</v>
      </c>
      <c r="AU108" s="18" t="s">
        <v>148</v>
      </c>
    </row>
    <row r="109" s="2" customFormat="1" ht="37.8" customHeight="1">
      <c r="A109" s="39"/>
      <c r="B109" s="40"/>
      <c r="C109" s="205" t="s">
        <v>147</v>
      </c>
      <c r="D109" s="205" t="s">
        <v>142</v>
      </c>
      <c r="E109" s="206" t="s">
        <v>492</v>
      </c>
      <c r="F109" s="207" t="s">
        <v>493</v>
      </c>
      <c r="G109" s="208" t="s">
        <v>166</v>
      </c>
      <c r="H109" s="209">
        <v>36</v>
      </c>
      <c r="I109" s="210"/>
      <c r="J109" s="211">
        <f>ROUND(I109*H109,2)</f>
        <v>0</v>
      </c>
      <c r="K109" s="207" t="s">
        <v>146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147</v>
      </c>
      <c r="AT109" s="216" t="s">
        <v>142</v>
      </c>
      <c r="AU109" s="216" t="s">
        <v>148</v>
      </c>
      <c r="AY109" s="18" t="s">
        <v>140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148</v>
      </c>
      <c r="BK109" s="217">
        <f>ROUND(I109*H109,2)</f>
        <v>0</v>
      </c>
      <c r="BL109" s="18" t="s">
        <v>147</v>
      </c>
      <c r="BM109" s="216" t="s">
        <v>2539</v>
      </c>
    </row>
    <row r="110" s="2" customFormat="1">
      <c r="A110" s="39"/>
      <c r="B110" s="40"/>
      <c r="C110" s="41"/>
      <c r="D110" s="218" t="s">
        <v>150</v>
      </c>
      <c r="E110" s="41"/>
      <c r="F110" s="219" t="s">
        <v>495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150</v>
      </c>
      <c r="AU110" s="18" t="s">
        <v>148</v>
      </c>
    </row>
    <row r="111" s="2" customFormat="1">
      <c r="A111" s="39"/>
      <c r="B111" s="40"/>
      <c r="C111" s="41"/>
      <c r="D111" s="223" t="s">
        <v>152</v>
      </c>
      <c r="E111" s="41"/>
      <c r="F111" s="224" t="s">
        <v>496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152</v>
      </c>
      <c r="AU111" s="18" t="s">
        <v>148</v>
      </c>
    </row>
    <row r="112" s="14" customFormat="1">
      <c r="A112" s="14"/>
      <c r="B112" s="236"/>
      <c r="C112" s="237"/>
      <c r="D112" s="218" t="s">
        <v>154</v>
      </c>
      <c r="E112" s="238" t="s">
        <v>19</v>
      </c>
      <c r="F112" s="239" t="s">
        <v>2526</v>
      </c>
      <c r="G112" s="237"/>
      <c r="H112" s="238" t="s">
        <v>19</v>
      </c>
      <c r="I112" s="240"/>
      <c r="J112" s="237"/>
      <c r="K112" s="237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154</v>
      </c>
      <c r="AU112" s="245" t="s">
        <v>148</v>
      </c>
      <c r="AV112" s="14" t="s">
        <v>79</v>
      </c>
      <c r="AW112" s="14" t="s">
        <v>33</v>
      </c>
      <c r="AX112" s="14" t="s">
        <v>71</v>
      </c>
      <c r="AY112" s="245" t="s">
        <v>140</v>
      </c>
    </row>
    <row r="113" s="13" customFormat="1">
      <c r="A113" s="13"/>
      <c r="B113" s="225"/>
      <c r="C113" s="226"/>
      <c r="D113" s="218" t="s">
        <v>154</v>
      </c>
      <c r="E113" s="227" t="s">
        <v>19</v>
      </c>
      <c r="F113" s="228" t="s">
        <v>2540</v>
      </c>
      <c r="G113" s="226"/>
      <c r="H113" s="229">
        <v>36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154</v>
      </c>
      <c r="AU113" s="235" t="s">
        <v>148</v>
      </c>
      <c r="AV113" s="13" t="s">
        <v>148</v>
      </c>
      <c r="AW113" s="13" t="s">
        <v>33</v>
      </c>
      <c r="AX113" s="13" t="s">
        <v>79</v>
      </c>
      <c r="AY113" s="235" t="s">
        <v>140</v>
      </c>
    </row>
    <row r="114" s="2" customFormat="1" ht="37.8" customHeight="1">
      <c r="A114" s="39"/>
      <c r="B114" s="40"/>
      <c r="C114" s="205" t="s">
        <v>181</v>
      </c>
      <c r="D114" s="205" t="s">
        <v>142</v>
      </c>
      <c r="E114" s="206" t="s">
        <v>2541</v>
      </c>
      <c r="F114" s="207" t="s">
        <v>2542</v>
      </c>
      <c r="G114" s="208" t="s">
        <v>166</v>
      </c>
      <c r="H114" s="209">
        <v>180</v>
      </c>
      <c r="I114" s="210"/>
      <c r="J114" s="211">
        <f>ROUND(I114*H114,2)</f>
        <v>0</v>
      </c>
      <c r="K114" s="207" t="s">
        <v>146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147</v>
      </c>
      <c r="AT114" s="216" t="s">
        <v>142</v>
      </c>
      <c r="AU114" s="216" t="s">
        <v>148</v>
      </c>
      <c r="AY114" s="18" t="s">
        <v>140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148</v>
      </c>
      <c r="BK114" s="217">
        <f>ROUND(I114*H114,2)</f>
        <v>0</v>
      </c>
      <c r="BL114" s="18" t="s">
        <v>147</v>
      </c>
      <c r="BM114" s="216" t="s">
        <v>2543</v>
      </c>
    </row>
    <row r="115" s="2" customFormat="1">
      <c r="A115" s="39"/>
      <c r="B115" s="40"/>
      <c r="C115" s="41"/>
      <c r="D115" s="218" t="s">
        <v>150</v>
      </c>
      <c r="E115" s="41"/>
      <c r="F115" s="219" t="s">
        <v>2544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150</v>
      </c>
      <c r="AU115" s="18" t="s">
        <v>148</v>
      </c>
    </row>
    <row r="116" s="2" customFormat="1">
      <c r="A116" s="39"/>
      <c r="B116" s="40"/>
      <c r="C116" s="41"/>
      <c r="D116" s="223" t="s">
        <v>152</v>
      </c>
      <c r="E116" s="41"/>
      <c r="F116" s="224" t="s">
        <v>2545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152</v>
      </c>
      <c r="AU116" s="18" t="s">
        <v>148</v>
      </c>
    </row>
    <row r="117" s="13" customFormat="1">
      <c r="A117" s="13"/>
      <c r="B117" s="225"/>
      <c r="C117" s="226"/>
      <c r="D117" s="218" t="s">
        <v>154</v>
      </c>
      <c r="E117" s="226"/>
      <c r="F117" s="228" t="s">
        <v>2546</v>
      </c>
      <c r="G117" s="226"/>
      <c r="H117" s="229">
        <v>180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154</v>
      </c>
      <c r="AU117" s="235" t="s">
        <v>148</v>
      </c>
      <c r="AV117" s="13" t="s">
        <v>148</v>
      </c>
      <c r="AW117" s="13" t="s">
        <v>4</v>
      </c>
      <c r="AX117" s="13" t="s">
        <v>79</v>
      </c>
      <c r="AY117" s="235" t="s">
        <v>140</v>
      </c>
    </row>
    <row r="118" s="2" customFormat="1" ht="24.15" customHeight="1">
      <c r="A118" s="39"/>
      <c r="B118" s="40"/>
      <c r="C118" s="205" t="s">
        <v>189</v>
      </c>
      <c r="D118" s="205" t="s">
        <v>142</v>
      </c>
      <c r="E118" s="206" t="s">
        <v>2547</v>
      </c>
      <c r="F118" s="207" t="s">
        <v>2548</v>
      </c>
      <c r="G118" s="208" t="s">
        <v>166</v>
      </c>
      <c r="H118" s="209">
        <v>36</v>
      </c>
      <c r="I118" s="210"/>
      <c r="J118" s="211">
        <f>ROUND(I118*H118,2)</f>
        <v>0</v>
      </c>
      <c r="K118" s="207" t="s">
        <v>146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147</v>
      </c>
      <c r="AT118" s="216" t="s">
        <v>142</v>
      </c>
      <c r="AU118" s="216" t="s">
        <v>148</v>
      </c>
      <c r="AY118" s="18" t="s">
        <v>140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148</v>
      </c>
      <c r="BK118" s="217">
        <f>ROUND(I118*H118,2)</f>
        <v>0</v>
      </c>
      <c r="BL118" s="18" t="s">
        <v>147</v>
      </c>
      <c r="BM118" s="216" t="s">
        <v>2549</v>
      </c>
    </row>
    <row r="119" s="2" customFormat="1">
      <c r="A119" s="39"/>
      <c r="B119" s="40"/>
      <c r="C119" s="41"/>
      <c r="D119" s="218" t="s">
        <v>150</v>
      </c>
      <c r="E119" s="41"/>
      <c r="F119" s="219" t="s">
        <v>2550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150</v>
      </c>
      <c r="AU119" s="18" t="s">
        <v>148</v>
      </c>
    </row>
    <row r="120" s="2" customFormat="1">
      <c r="A120" s="39"/>
      <c r="B120" s="40"/>
      <c r="C120" s="41"/>
      <c r="D120" s="223" t="s">
        <v>152</v>
      </c>
      <c r="E120" s="41"/>
      <c r="F120" s="224" t="s">
        <v>2551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152</v>
      </c>
      <c r="AU120" s="18" t="s">
        <v>148</v>
      </c>
    </row>
    <row r="121" s="2" customFormat="1" ht="33" customHeight="1">
      <c r="A121" s="39"/>
      <c r="B121" s="40"/>
      <c r="C121" s="205" t="s">
        <v>197</v>
      </c>
      <c r="D121" s="205" t="s">
        <v>142</v>
      </c>
      <c r="E121" s="206" t="s">
        <v>504</v>
      </c>
      <c r="F121" s="207" t="s">
        <v>505</v>
      </c>
      <c r="G121" s="208" t="s">
        <v>295</v>
      </c>
      <c r="H121" s="209">
        <v>72</v>
      </c>
      <c r="I121" s="210"/>
      <c r="J121" s="211">
        <f>ROUND(I121*H121,2)</f>
        <v>0</v>
      </c>
      <c r="K121" s="207" t="s">
        <v>146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147</v>
      </c>
      <c r="AT121" s="216" t="s">
        <v>142</v>
      </c>
      <c r="AU121" s="216" t="s">
        <v>148</v>
      </c>
      <c r="AY121" s="18" t="s">
        <v>140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148</v>
      </c>
      <c r="BK121" s="217">
        <f>ROUND(I121*H121,2)</f>
        <v>0</v>
      </c>
      <c r="BL121" s="18" t="s">
        <v>147</v>
      </c>
      <c r="BM121" s="216" t="s">
        <v>2552</v>
      </c>
    </row>
    <row r="122" s="2" customFormat="1">
      <c r="A122" s="39"/>
      <c r="B122" s="40"/>
      <c r="C122" s="41"/>
      <c r="D122" s="218" t="s">
        <v>150</v>
      </c>
      <c r="E122" s="41"/>
      <c r="F122" s="219" t="s">
        <v>507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150</v>
      </c>
      <c r="AU122" s="18" t="s">
        <v>148</v>
      </c>
    </row>
    <row r="123" s="2" customFormat="1">
      <c r="A123" s="39"/>
      <c r="B123" s="40"/>
      <c r="C123" s="41"/>
      <c r="D123" s="223" t="s">
        <v>152</v>
      </c>
      <c r="E123" s="41"/>
      <c r="F123" s="224" t="s">
        <v>508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152</v>
      </c>
      <c r="AU123" s="18" t="s">
        <v>148</v>
      </c>
    </row>
    <row r="124" s="13" customFormat="1">
      <c r="A124" s="13"/>
      <c r="B124" s="225"/>
      <c r="C124" s="226"/>
      <c r="D124" s="218" t="s">
        <v>154</v>
      </c>
      <c r="E124" s="226"/>
      <c r="F124" s="228" t="s">
        <v>2553</v>
      </c>
      <c r="G124" s="226"/>
      <c r="H124" s="229">
        <v>72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154</v>
      </c>
      <c r="AU124" s="235" t="s">
        <v>148</v>
      </c>
      <c r="AV124" s="13" t="s">
        <v>148</v>
      </c>
      <c r="AW124" s="13" t="s">
        <v>4</v>
      </c>
      <c r="AX124" s="13" t="s">
        <v>79</v>
      </c>
      <c r="AY124" s="235" t="s">
        <v>140</v>
      </c>
    </row>
    <row r="125" s="2" customFormat="1" ht="24.15" customHeight="1">
      <c r="A125" s="39"/>
      <c r="B125" s="40"/>
      <c r="C125" s="205" t="s">
        <v>206</v>
      </c>
      <c r="D125" s="205" t="s">
        <v>142</v>
      </c>
      <c r="E125" s="206" t="s">
        <v>2554</v>
      </c>
      <c r="F125" s="207" t="s">
        <v>2555</v>
      </c>
      <c r="G125" s="208" t="s">
        <v>166</v>
      </c>
      <c r="H125" s="209">
        <v>108</v>
      </c>
      <c r="I125" s="210"/>
      <c r="J125" s="211">
        <f>ROUND(I125*H125,2)</f>
        <v>0</v>
      </c>
      <c r="K125" s="207" t="s">
        <v>146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147</v>
      </c>
      <c r="AT125" s="216" t="s">
        <v>142</v>
      </c>
      <c r="AU125" s="216" t="s">
        <v>148</v>
      </c>
      <c r="AY125" s="18" t="s">
        <v>140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148</v>
      </c>
      <c r="BK125" s="217">
        <f>ROUND(I125*H125,2)</f>
        <v>0</v>
      </c>
      <c r="BL125" s="18" t="s">
        <v>147</v>
      </c>
      <c r="BM125" s="216" t="s">
        <v>2556</v>
      </c>
    </row>
    <row r="126" s="2" customFormat="1">
      <c r="A126" s="39"/>
      <c r="B126" s="40"/>
      <c r="C126" s="41"/>
      <c r="D126" s="218" t="s">
        <v>150</v>
      </c>
      <c r="E126" s="41"/>
      <c r="F126" s="219" t="s">
        <v>2557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150</v>
      </c>
      <c r="AU126" s="18" t="s">
        <v>148</v>
      </c>
    </row>
    <row r="127" s="2" customFormat="1">
      <c r="A127" s="39"/>
      <c r="B127" s="40"/>
      <c r="C127" s="41"/>
      <c r="D127" s="223" t="s">
        <v>152</v>
      </c>
      <c r="E127" s="41"/>
      <c r="F127" s="224" t="s">
        <v>2558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152</v>
      </c>
      <c r="AU127" s="18" t="s">
        <v>148</v>
      </c>
    </row>
    <row r="128" s="13" customFormat="1">
      <c r="A128" s="13"/>
      <c r="B128" s="225"/>
      <c r="C128" s="226"/>
      <c r="D128" s="218" t="s">
        <v>154</v>
      </c>
      <c r="E128" s="227" t="s">
        <v>19</v>
      </c>
      <c r="F128" s="228" t="s">
        <v>2559</v>
      </c>
      <c r="G128" s="226"/>
      <c r="H128" s="229">
        <v>108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154</v>
      </c>
      <c r="AU128" s="235" t="s">
        <v>148</v>
      </c>
      <c r="AV128" s="13" t="s">
        <v>148</v>
      </c>
      <c r="AW128" s="13" t="s">
        <v>33</v>
      </c>
      <c r="AX128" s="13" t="s">
        <v>79</v>
      </c>
      <c r="AY128" s="235" t="s">
        <v>140</v>
      </c>
    </row>
    <row r="129" s="2" customFormat="1" ht="24.15" customHeight="1">
      <c r="A129" s="39"/>
      <c r="B129" s="40"/>
      <c r="C129" s="205" t="s">
        <v>161</v>
      </c>
      <c r="D129" s="205" t="s">
        <v>142</v>
      </c>
      <c r="E129" s="206" t="s">
        <v>2560</v>
      </c>
      <c r="F129" s="207" t="s">
        <v>2561</v>
      </c>
      <c r="G129" s="208" t="s">
        <v>166</v>
      </c>
      <c r="H129" s="209">
        <v>24</v>
      </c>
      <c r="I129" s="210"/>
      <c r="J129" s="211">
        <f>ROUND(I129*H129,2)</f>
        <v>0</v>
      </c>
      <c r="K129" s="207" t="s">
        <v>146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147</v>
      </c>
      <c r="AT129" s="216" t="s">
        <v>142</v>
      </c>
      <c r="AU129" s="216" t="s">
        <v>148</v>
      </c>
      <c r="AY129" s="18" t="s">
        <v>140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148</v>
      </c>
      <c r="BK129" s="217">
        <f>ROUND(I129*H129,2)</f>
        <v>0</v>
      </c>
      <c r="BL129" s="18" t="s">
        <v>147</v>
      </c>
      <c r="BM129" s="216" t="s">
        <v>2562</v>
      </c>
    </row>
    <row r="130" s="2" customFormat="1">
      <c r="A130" s="39"/>
      <c r="B130" s="40"/>
      <c r="C130" s="41"/>
      <c r="D130" s="218" t="s">
        <v>150</v>
      </c>
      <c r="E130" s="41"/>
      <c r="F130" s="219" t="s">
        <v>2563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150</v>
      </c>
      <c r="AU130" s="18" t="s">
        <v>148</v>
      </c>
    </row>
    <row r="131" s="2" customFormat="1">
      <c r="A131" s="39"/>
      <c r="B131" s="40"/>
      <c r="C131" s="41"/>
      <c r="D131" s="223" t="s">
        <v>152</v>
      </c>
      <c r="E131" s="41"/>
      <c r="F131" s="224" t="s">
        <v>2564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152</v>
      </c>
      <c r="AU131" s="18" t="s">
        <v>148</v>
      </c>
    </row>
    <row r="132" s="14" customFormat="1">
      <c r="A132" s="14"/>
      <c r="B132" s="236"/>
      <c r="C132" s="237"/>
      <c r="D132" s="218" t="s">
        <v>154</v>
      </c>
      <c r="E132" s="238" t="s">
        <v>19</v>
      </c>
      <c r="F132" s="239" t="s">
        <v>2526</v>
      </c>
      <c r="G132" s="237"/>
      <c r="H132" s="238" t="s">
        <v>19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154</v>
      </c>
      <c r="AU132" s="245" t="s">
        <v>148</v>
      </c>
      <c r="AV132" s="14" t="s">
        <v>79</v>
      </c>
      <c r="AW132" s="14" t="s">
        <v>33</v>
      </c>
      <c r="AX132" s="14" t="s">
        <v>71</v>
      </c>
      <c r="AY132" s="245" t="s">
        <v>140</v>
      </c>
    </row>
    <row r="133" s="13" customFormat="1">
      <c r="A133" s="13"/>
      <c r="B133" s="225"/>
      <c r="C133" s="226"/>
      <c r="D133" s="218" t="s">
        <v>154</v>
      </c>
      <c r="E133" s="227" t="s">
        <v>19</v>
      </c>
      <c r="F133" s="228" t="s">
        <v>2565</v>
      </c>
      <c r="G133" s="226"/>
      <c r="H133" s="229">
        <v>24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154</v>
      </c>
      <c r="AU133" s="235" t="s">
        <v>148</v>
      </c>
      <c r="AV133" s="13" t="s">
        <v>148</v>
      </c>
      <c r="AW133" s="13" t="s">
        <v>33</v>
      </c>
      <c r="AX133" s="13" t="s">
        <v>79</v>
      </c>
      <c r="AY133" s="235" t="s">
        <v>140</v>
      </c>
    </row>
    <row r="134" s="2" customFormat="1" ht="16.5" customHeight="1">
      <c r="A134" s="39"/>
      <c r="B134" s="40"/>
      <c r="C134" s="260" t="s">
        <v>104</v>
      </c>
      <c r="D134" s="260" t="s">
        <v>527</v>
      </c>
      <c r="E134" s="261" t="s">
        <v>2566</v>
      </c>
      <c r="F134" s="262" t="s">
        <v>2567</v>
      </c>
      <c r="G134" s="263" t="s">
        <v>295</v>
      </c>
      <c r="H134" s="264">
        <v>48</v>
      </c>
      <c r="I134" s="265"/>
      <c r="J134" s="266">
        <f>ROUND(I134*H134,2)</f>
        <v>0</v>
      </c>
      <c r="K134" s="262" t="s">
        <v>146</v>
      </c>
      <c r="L134" s="267"/>
      <c r="M134" s="268" t="s">
        <v>19</v>
      </c>
      <c r="N134" s="269" t="s">
        <v>43</v>
      </c>
      <c r="O134" s="85"/>
      <c r="P134" s="214">
        <f>O134*H134</f>
        <v>0</v>
      </c>
      <c r="Q134" s="214">
        <v>1</v>
      </c>
      <c r="R134" s="214">
        <f>Q134*H134</f>
        <v>48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206</v>
      </c>
      <c r="AT134" s="216" t="s">
        <v>527</v>
      </c>
      <c r="AU134" s="216" t="s">
        <v>148</v>
      </c>
      <c r="AY134" s="18" t="s">
        <v>140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148</v>
      </c>
      <c r="BK134" s="217">
        <f>ROUND(I134*H134,2)</f>
        <v>0</v>
      </c>
      <c r="BL134" s="18" t="s">
        <v>147</v>
      </c>
      <c r="BM134" s="216" t="s">
        <v>2568</v>
      </c>
    </row>
    <row r="135" s="2" customFormat="1">
      <c r="A135" s="39"/>
      <c r="B135" s="40"/>
      <c r="C135" s="41"/>
      <c r="D135" s="218" t="s">
        <v>150</v>
      </c>
      <c r="E135" s="41"/>
      <c r="F135" s="219" t="s">
        <v>2567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150</v>
      </c>
      <c r="AU135" s="18" t="s">
        <v>148</v>
      </c>
    </row>
    <row r="136" s="2" customFormat="1">
      <c r="A136" s="39"/>
      <c r="B136" s="40"/>
      <c r="C136" s="41"/>
      <c r="D136" s="223" t="s">
        <v>152</v>
      </c>
      <c r="E136" s="41"/>
      <c r="F136" s="224" t="s">
        <v>2569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152</v>
      </c>
      <c r="AU136" s="18" t="s">
        <v>148</v>
      </c>
    </row>
    <row r="137" s="13" customFormat="1">
      <c r="A137" s="13"/>
      <c r="B137" s="225"/>
      <c r="C137" s="226"/>
      <c r="D137" s="218" t="s">
        <v>154</v>
      </c>
      <c r="E137" s="226"/>
      <c r="F137" s="228" t="s">
        <v>2570</v>
      </c>
      <c r="G137" s="226"/>
      <c r="H137" s="229">
        <v>48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154</v>
      </c>
      <c r="AU137" s="235" t="s">
        <v>148</v>
      </c>
      <c r="AV137" s="13" t="s">
        <v>148</v>
      </c>
      <c r="AW137" s="13" t="s">
        <v>4</v>
      </c>
      <c r="AX137" s="13" t="s">
        <v>79</v>
      </c>
      <c r="AY137" s="235" t="s">
        <v>140</v>
      </c>
    </row>
    <row r="138" s="2" customFormat="1" ht="24.15" customHeight="1">
      <c r="A138" s="39"/>
      <c r="B138" s="40"/>
      <c r="C138" s="205" t="s">
        <v>236</v>
      </c>
      <c r="D138" s="205" t="s">
        <v>142</v>
      </c>
      <c r="E138" s="206" t="s">
        <v>516</v>
      </c>
      <c r="F138" s="207" t="s">
        <v>517</v>
      </c>
      <c r="G138" s="208" t="s">
        <v>145</v>
      </c>
      <c r="H138" s="209">
        <v>150</v>
      </c>
      <c r="I138" s="210"/>
      <c r="J138" s="211">
        <f>ROUND(I138*H138,2)</f>
        <v>0</v>
      </c>
      <c r="K138" s="207" t="s">
        <v>146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147</v>
      </c>
      <c r="AT138" s="216" t="s">
        <v>142</v>
      </c>
      <c r="AU138" s="216" t="s">
        <v>148</v>
      </c>
      <c r="AY138" s="18" t="s">
        <v>140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148</v>
      </c>
      <c r="BK138" s="217">
        <f>ROUND(I138*H138,2)</f>
        <v>0</v>
      </c>
      <c r="BL138" s="18" t="s">
        <v>147</v>
      </c>
      <c r="BM138" s="216" t="s">
        <v>2571</v>
      </c>
    </row>
    <row r="139" s="2" customFormat="1">
      <c r="A139" s="39"/>
      <c r="B139" s="40"/>
      <c r="C139" s="41"/>
      <c r="D139" s="218" t="s">
        <v>150</v>
      </c>
      <c r="E139" s="41"/>
      <c r="F139" s="219" t="s">
        <v>519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150</v>
      </c>
      <c r="AU139" s="18" t="s">
        <v>148</v>
      </c>
    </row>
    <row r="140" s="2" customFormat="1">
      <c r="A140" s="39"/>
      <c r="B140" s="40"/>
      <c r="C140" s="41"/>
      <c r="D140" s="223" t="s">
        <v>152</v>
      </c>
      <c r="E140" s="41"/>
      <c r="F140" s="224" t="s">
        <v>520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152</v>
      </c>
      <c r="AU140" s="18" t="s">
        <v>148</v>
      </c>
    </row>
    <row r="141" s="2" customFormat="1" ht="24.15" customHeight="1">
      <c r="A141" s="39"/>
      <c r="B141" s="40"/>
      <c r="C141" s="205" t="s">
        <v>246</v>
      </c>
      <c r="D141" s="205" t="s">
        <v>142</v>
      </c>
      <c r="E141" s="206" t="s">
        <v>521</v>
      </c>
      <c r="F141" s="207" t="s">
        <v>522</v>
      </c>
      <c r="G141" s="208" t="s">
        <v>145</v>
      </c>
      <c r="H141" s="209">
        <v>150</v>
      </c>
      <c r="I141" s="210"/>
      <c r="J141" s="211">
        <f>ROUND(I141*H141,2)</f>
        <v>0</v>
      </c>
      <c r="K141" s="207" t="s">
        <v>146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147</v>
      </c>
      <c r="AT141" s="216" t="s">
        <v>142</v>
      </c>
      <c r="AU141" s="216" t="s">
        <v>148</v>
      </c>
      <c r="AY141" s="18" t="s">
        <v>140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148</v>
      </c>
      <c r="BK141" s="217">
        <f>ROUND(I141*H141,2)</f>
        <v>0</v>
      </c>
      <c r="BL141" s="18" t="s">
        <v>147</v>
      </c>
      <c r="BM141" s="216" t="s">
        <v>2572</v>
      </c>
    </row>
    <row r="142" s="2" customFormat="1">
      <c r="A142" s="39"/>
      <c r="B142" s="40"/>
      <c r="C142" s="41"/>
      <c r="D142" s="218" t="s">
        <v>150</v>
      </c>
      <c r="E142" s="41"/>
      <c r="F142" s="219" t="s">
        <v>524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150</v>
      </c>
      <c r="AU142" s="18" t="s">
        <v>148</v>
      </c>
    </row>
    <row r="143" s="2" customFormat="1">
      <c r="A143" s="39"/>
      <c r="B143" s="40"/>
      <c r="C143" s="41"/>
      <c r="D143" s="223" t="s">
        <v>152</v>
      </c>
      <c r="E143" s="41"/>
      <c r="F143" s="224" t="s">
        <v>525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152</v>
      </c>
      <c r="AU143" s="18" t="s">
        <v>148</v>
      </c>
    </row>
    <row r="144" s="2" customFormat="1" ht="16.5" customHeight="1">
      <c r="A144" s="39"/>
      <c r="B144" s="40"/>
      <c r="C144" s="260" t="s">
        <v>254</v>
      </c>
      <c r="D144" s="260" t="s">
        <v>527</v>
      </c>
      <c r="E144" s="261" t="s">
        <v>528</v>
      </c>
      <c r="F144" s="262" t="s">
        <v>529</v>
      </c>
      <c r="G144" s="263" t="s">
        <v>530</v>
      </c>
      <c r="H144" s="264">
        <v>7.5</v>
      </c>
      <c r="I144" s="265"/>
      <c r="J144" s="266">
        <f>ROUND(I144*H144,2)</f>
        <v>0</v>
      </c>
      <c r="K144" s="262" t="s">
        <v>146</v>
      </c>
      <c r="L144" s="267"/>
      <c r="M144" s="268" t="s">
        <v>19</v>
      </c>
      <c r="N144" s="269" t="s">
        <v>43</v>
      </c>
      <c r="O144" s="85"/>
      <c r="P144" s="214">
        <f>O144*H144</f>
        <v>0</v>
      </c>
      <c r="Q144" s="214">
        <v>0.001</v>
      </c>
      <c r="R144" s="214">
        <f>Q144*H144</f>
        <v>0.0074999999999999997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206</v>
      </c>
      <c r="AT144" s="216" t="s">
        <v>527</v>
      </c>
      <c r="AU144" s="216" t="s">
        <v>148</v>
      </c>
      <c r="AY144" s="18" t="s">
        <v>140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148</v>
      </c>
      <c r="BK144" s="217">
        <f>ROUND(I144*H144,2)</f>
        <v>0</v>
      </c>
      <c r="BL144" s="18" t="s">
        <v>147</v>
      </c>
      <c r="BM144" s="216" t="s">
        <v>2573</v>
      </c>
    </row>
    <row r="145" s="2" customFormat="1">
      <c r="A145" s="39"/>
      <c r="B145" s="40"/>
      <c r="C145" s="41"/>
      <c r="D145" s="218" t="s">
        <v>150</v>
      </c>
      <c r="E145" s="41"/>
      <c r="F145" s="219" t="s">
        <v>529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150</v>
      </c>
      <c r="AU145" s="18" t="s">
        <v>148</v>
      </c>
    </row>
    <row r="146" s="2" customFormat="1">
      <c r="A146" s="39"/>
      <c r="B146" s="40"/>
      <c r="C146" s="41"/>
      <c r="D146" s="223" t="s">
        <v>152</v>
      </c>
      <c r="E146" s="41"/>
      <c r="F146" s="224" t="s">
        <v>532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152</v>
      </c>
      <c r="AU146" s="18" t="s">
        <v>148</v>
      </c>
    </row>
    <row r="147" s="13" customFormat="1">
      <c r="A147" s="13"/>
      <c r="B147" s="225"/>
      <c r="C147" s="226"/>
      <c r="D147" s="218" t="s">
        <v>154</v>
      </c>
      <c r="E147" s="226"/>
      <c r="F147" s="228" t="s">
        <v>2574</v>
      </c>
      <c r="G147" s="226"/>
      <c r="H147" s="229">
        <v>7.5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154</v>
      </c>
      <c r="AU147" s="235" t="s">
        <v>148</v>
      </c>
      <c r="AV147" s="13" t="s">
        <v>148</v>
      </c>
      <c r="AW147" s="13" t="s">
        <v>4</v>
      </c>
      <c r="AX147" s="13" t="s">
        <v>79</v>
      </c>
      <c r="AY147" s="235" t="s">
        <v>140</v>
      </c>
    </row>
    <row r="148" s="2" customFormat="1" ht="24.15" customHeight="1">
      <c r="A148" s="39"/>
      <c r="B148" s="40"/>
      <c r="C148" s="205" t="s">
        <v>261</v>
      </c>
      <c r="D148" s="205" t="s">
        <v>142</v>
      </c>
      <c r="E148" s="206" t="s">
        <v>2575</v>
      </c>
      <c r="F148" s="207" t="s">
        <v>2576</v>
      </c>
      <c r="G148" s="208" t="s">
        <v>145</v>
      </c>
      <c r="H148" s="209">
        <v>150</v>
      </c>
      <c r="I148" s="210"/>
      <c r="J148" s="211">
        <f>ROUND(I148*H148,2)</f>
        <v>0</v>
      </c>
      <c r="K148" s="207" t="s">
        <v>146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147</v>
      </c>
      <c r="AT148" s="216" t="s">
        <v>142</v>
      </c>
      <c r="AU148" s="216" t="s">
        <v>148</v>
      </c>
      <c r="AY148" s="18" t="s">
        <v>140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148</v>
      </c>
      <c r="BK148" s="217">
        <f>ROUND(I148*H148,2)</f>
        <v>0</v>
      </c>
      <c r="BL148" s="18" t="s">
        <v>147</v>
      </c>
      <c r="BM148" s="216" t="s">
        <v>2577</v>
      </c>
    </row>
    <row r="149" s="2" customFormat="1">
      <c r="A149" s="39"/>
      <c r="B149" s="40"/>
      <c r="C149" s="41"/>
      <c r="D149" s="218" t="s">
        <v>150</v>
      </c>
      <c r="E149" s="41"/>
      <c r="F149" s="219" t="s">
        <v>2578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150</v>
      </c>
      <c r="AU149" s="18" t="s">
        <v>148</v>
      </c>
    </row>
    <row r="150" s="2" customFormat="1">
      <c r="A150" s="39"/>
      <c r="B150" s="40"/>
      <c r="C150" s="41"/>
      <c r="D150" s="223" t="s">
        <v>152</v>
      </c>
      <c r="E150" s="41"/>
      <c r="F150" s="224" t="s">
        <v>2579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152</v>
      </c>
      <c r="AU150" s="18" t="s">
        <v>148</v>
      </c>
    </row>
    <row r="151" s="12" customFormat="1" ht="22.8" customHeight="1">
      <c r="A151" s="12"/>
      <c r="B151" s="189"/>
      <c r="C151" s="190"/>
      <c r="D151" s="191" t="s">
        <v>70</v>
      </c>
      <c r="E151" s="203" t="s">
        <v>147</v>
      </c>
      <c r="F151" s="203" t="s">
        <v>771</v>
      </c>
      <c r="G151" s="190"/>
      <c r="H151" s="190"/>
      <c r="I151" s="193"/>
      <c r="J151" s="204">
        <f>BK151</f>
        <v>0</v>
      </c>
      <c r="K151" s="190"/>
      <c r="L151" s="195"/>
      <c r="M151" s="196"/>
      <c r="N151" s="197"/>
      <c r="O151" s="197"/>
      <c r="P151" s="198">
        <f>SUM(P152:P156)</f>
        <v>0</v>
      </c>
      <c r="Q151" s="197"/>
      <c r="R151" s="198">
        <f>SUM(R152:R156)</f>
        <v>0</v>
      </c>
      <c r="S151" s="197"/>
      <c r="T151" s="199">
        <f>SUM(T152:T156)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0" t="s">
        <v>79</v>
      </c>
      <c r="AT151" s="201" t="s">
        <v>70</v>
      </c>
      <c r="AU151" s="201" t="s">
        <v>79</v>
      </c>
      <c r="AY151" s="200" t="s">
        <v>140</v>
      </c>
      <c r="BK151" s="202">
        <f>SUM(BK152:BK156)</f>
        <v>0</v>
      </c>
    </row>
    <row r="152" s="2" customFormat="1" ht="16.5" customHeight="1">
      <c r="A152" s="39"/>
      <c r="B152" s="40"/>
      <c r="C152" s="205" t="s">
        <v>8</v>
      </c>
      <c r="D152" s="205" t="s">
        <v>142</v>
      </c>
      <c r="E152" s="206" t="s">
        <v>2580</v>
      </c>
      <c r="F152" s="207" t="s">
        <v>2581</v>
      </c>
      <c r="G152" s="208" t="s">
        <v>166</v>
      </c>
      <c r="H152" s="209">
        <v>12</v>
      </c>
      <c r="I152" s="210"/>
      <c r="J152" s="211">
        <f>ROUND(I152*H152,2)</f>
        <v>0</v>
      </c>
      <c r="K152" s="207" t="s">
        <v>146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147</v>
      </c>
      <c r="AT152" s="216" t="s">
        <v>142</v>
      </c>
      <c r="AU152" s="216" t="s">
        <v>148</v>
      </c>
      <c r="AY152" s="18" t="s">
        <v>140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148</v>
      </c>
      <c r="BK152" s="217">
        <f>ROUND(I152*H152,2)</f>
        <v>0</v>
      </c>
      <c r="BL152" s="18" t="s">
        <v>147</v>
      </c>
      <c r="BM152" s="216" t="s">
        <v>2582</v>
      </c>
    </row>
    <row r="153" s="2" customFormat="1">
      <c r="A153" s="39"/>
      <c r="B153" s="40"/>
      <c r="C153" s="41"/>
      <c r="D153" s="218" t="s">
        <v>150</v>
      </c>
      <c r="E153" s="41"/>
      <c r="F153" s="219" t="s">
        <v>2583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150</v>
      </c>
      <c r="AU153" s="18" t="s">
        <v>148</v>
      </c>
    </row>
    <row r="154" s="2" customFormat="1">
      <c r="A154" s="39"/>
      <c r="B154" s="40"/>
      <c r="C154" s="41"/>
      <c r="D154" s="223" t="s">
        <v>152</v>
      </c>
      <c r="E154" s="41"/>
      <c r="F154" s="224" t="s">
        <v>2584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152</v>
      </c>
      <c r="AU154" s="18" t="s">
        <v>148</v>
      </c>
    </row>
    <row r="155" s="14" customFormat="1">
      <c r="A155" s="14"/>
      <c r="B155" s="236"/>
      <c r="C155" s="237"/>
      <c r="D155" s="218" t="s">
        <v>154</v>
      </c>
      <c r="E155" s="238" t="s">
        <v>19</v>
      </c>
      <c r="F155" s="239" t="s">
        <v>2526</v>
      </c>
      <c r="G155" s="237"/>
      <c r="H155" s="238" t="s">
        <v>19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154</v>
      </c>
      <c r="AU155" s="245" t="s">
        <v>148</v>
      </c>
      <c r="AV155" s="14" t="s">
        <v>79</v>
      </c>
      <c r="AW155" s="14" t="s">
        <v>33</v>
      </c>
      <c r="AX155" s="14" t="s">
        <v>71</v>
      </c>
      <c r="AY155" s="245" t="s">
        <v>140</v>
      </c>
    </row>
    <row r="156" s="13" customFormat="1">
      <c r="A156" s="13"/>
      <c r="B156" s="225"/>
      <c r="C156" s="226"/>
      <c r="D156" s="218" t="s">
        <v>154</v>
      </c>
      <c r="E156" s="227" t="s">
        <v>19</v>
      </c>
      <c r="F156" s="228" t="s">
        <v>2585</v>
      </c>
      <c r="G156" s="226"/>
      <c r="H156" s="229">
        <v>12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154</v>
      </c>
      <c r="AU156" s="235" t="s">
        <v>148</v>
      </c>
      <c r="AV156" s="13" t="s">
        <v>148</v>
      </c>
      <c r="AW156" s="13" t="s">
        <v>33</v>
      </c>
      <c r="AX156" s="13" t="s">
        <v>79</v>
      </c>
      <c r="AY156" s="235" t="s">
        <v>140</v>
      </c>
    </row>
    <row r="157" s="12" customFormat="1" ht="22.8" customHeight="1">
      <c r="A157" s="12"/>
      <c r="B157" s="189"/>
      <c r="C157" s="190"/>
      <c r="D157" s="191" t="s">
        <v>70</v>
      </c>
      <c r="E157" s="203" t="s">
        <v>206</v>
      </c>
      <c r="F157" s="203" t="s">
        <v>608</v>
      </c>
      <c r="G157" s="190"/>
      <c r="H157" s="190"/>
      <c r="I157" s="193"/>
      <c r="J157" s="204">
        <f>BK157</f>
        <v>0</v>
      </c>
      <c r="K157" s="190"/>
      <c r="L157" s="195"/>
      <c r="M157" s="196"/>
      <c r="N157" s="197"/>
      <c r="O157" s="197"/>
      <c r="P157" s="198">
        <f>SUM(P158:P197)</f>
        <v>0</v>
      </c>
      <c r="Q157" s="197"/>
      <c r="R157" s="198">
        <f>SUM(R158:R197)</f>
        <v>0.94773050000000003</v>
      </c>
      <c r="S157" s="197"/>
      <c r="T157" s="199">
        <f>SUM(T158:T197)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79</v>
      </c>
      <c r="AT157" s="201" t="s">
        <v>70</v>
      </c>
      <c r="AU157" s="201" t="s">
        <v>79</v>
      </c>
      <c r="AY157" s="200" t="s">
        <v>140</v>
      </c>
      <c r="BK157" s="202">
        <f>SUM(BK158:BK197)</f>
        <v>0</v>
      </c>
    </row>
    <row r="158" s="2" customFormat="1" ht="24.15" customHeight="1">
      <c r="A158" s="39"/>
      <c r="B158" s="40"/>
      <c r="C158" s="205" t="s">
        <v>276</v>
      </c>
      <c r="D158" s="205" t="s">
        <v>142</v>
      </c>
      <c r="E158" s="206" t="s">
        <v>2586</v>
      </c>
      <c r="F158" s="207" t="s">
        <v>2587</v>
      </c>
      <c r="G158" s="208" t="s">
        <v>200</v>
      </c>
      <c r="H158" s="209">
        <v>20</v>
      </c>
      <c r="I158" s="210"/>
      <c r="J158" s="211">
        <f>ROUND(I158*H158,2)</f>
        <v>0</v>
      </c>
      <c r="K158" s="207" t="s">
        <v>146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147</v>
      </c>
      <c r="AT158" s="216" t="s">
        <v>142</v>
      </c>
      <c r="AU158" s="216" t="s">
        <v>148</v>
      </c>
      <c r="AY158" s="18" t="s">
        <v>140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148</v>
      </c>
      <c r="BK158" s="217">
        <f>ROUND(I158*H158,2)</f>
        <v>0</v>
      </c>
      <c r="BL158" s="18" t="s">
        <v>147</v>
      </c>
      <c r="BM158" s="216" t="s">
        <v>2588</v>
      </c>
    </row>
    <row r="159" s="2" customFormat="1">
      <c r="A159" s="39"/>
      <c r="B159" s="40"/>
      <c r="C159" s="41"/>
      <c r="D159" s="218" t="s">
        <v>150</v>
      </c>
      <c r="E159" s="41"/>
      <c r="F159" s="219" t="s">
        <v>2589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150</v>
      </c>
      <c r="AU159" s="18" t="s">
        <v>148</v>
      </c>
    </row>
    <row r="160" s="2" customFormat="1">
      <c r="A160" s="39"/>
      <c r="B160" s="40"/>
      <c r="C160" s="41"/>
      <c r="D160" s="223" t="s">
        <v>152</v>
      </c>
      <c r="E160" s="41"/>
      <c r="F160" s="224" t="s">
        <v>2590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152</v>
      </c>
      <c r="AU160" s="18" t="s">
        <v>148</v>
      </c>
    </row>
    <row r="161" s="2" customFormat="1" ht="21.75" customHeight="1">
      <c r="A161" s="39"/>
      <c r="B161" s="40"/>
      <c r="C161" s="260" t="s">
        <v>283</v>
      </c>
      <c r="D161" s="260" t="s">
        <v>527</v>
      </c>
      <c r="E161" s="261" t="s">
        <v>2591</v>
      </c>
      <c r="F161" s="262" t="s">
        <v>2592</v>
      </c>
      <c r="G161" s="263" t="s">
        <v>200</v>
      </c>
      <c r="H161" s="264">
        <v>22</v>
      </c>
      <c r="I161" s="265"/>
      <c r="J161" s="266">
        <f>ROUND(I161*H161,2)</f>
        <v>0</v>
      </c>
      <c r="K161" s="262" t="s">
        <v>146</v>
      </c>
      <c r="L161" s="267"/>
      <c r="M161" s="268" t="s">
        <v>19</v>
      </c>
      <c r="N161" s="269" t="s">
        <v>43</v>
      </c>
      <c r="O161" s="85"/>
      <c r="P161" s="214">
        <f>O161*H161</f>
        <v>0</v>
      </c>
      <c r="Q161" s="214">
        <v>0.00027</v>
      </c>
      <c r="R161" s="214">
        <f>Q161*H161</f>
        <v>0.00594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206</v>
      </c>
      <c r="AT161" s="216" t="s">
        <v>527</v>
      </c>
      <c r="AU161" s="216" t="s">
        <v>148</v>
      </c>
      <c r="AY161" s="18" t="s">
        <v>140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148</v>
      </c>
      <c r="BK161" s="217">
        <f>ROUND(I161*H161,2)</f>
        <v>0</v>
      </c>
      <c r="BL161" s="18" t="s">
        <v>147</v>
      </c>
      <c r="BM161" s="216" t="s">
        <v>2593</v>
      </c>
    </row>
    <row r="162" s="2" customFormat="1">
      <c r="A162" s="39"/>
      <c r="B162" s="40"/>
      <c r="C162" s="41"/>
      <c r="D162" s="218" t="s">
        <v>150</v>
      </c>
      <c r="E162" s="41"/>
      <c r="F162" s="219" t="s">
        <v>2592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150</v>
      </c>
      <c r="AU162" s="18" t="s">
        <v>148</v>
      </c>
    </row>
    <row r="163" s="2" customFormat="1">
      <c r="A163" s="39"/>
      <c r="B163" s="40"/>
      <c r="C163" s="41"/>
      <c r="D163" s="223" t="s">
        <v>152</v>
      </c>
      <c r="E163" s="41"/>
      <c r="F163" s="224" t="s">
        <v>2594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152</v>
      </c>
      <c r="AU163" s="18" t="s">
        <v>148</v>
      </c>
    </row>
    <row r="164" s="13" customFormat="1">
      <c r="A164" s="13"/>
      <c r="B164" s="225"/>
      <c r="C164" s="226"/>
      <c r="D164" s="218" t="s">
        <v>154</v>
      </c>
      <c r="E164" s="226"/>
      <c r="F164" s="228" t="s">
        <v>2595</v>
      </c>
      <c r="G164" s="226"/>
      <c r="H164" s="229">
        <v>22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154</v>
      </c>
      <c r="AU164" s="235" t="s">
        <v>148</v>
      </c>
      <c r="AV164" s="13" t="s">
        <v>148</v>
      </c>
      <c r="AW164" s="13" t="s">
        <v>4</v>
      </c>
      <c r="AX164" s="13" t="s">
        <v>79</v>
      </c>
      <c r="AY164" s="235" t="s">
        <v>140</v>
      </c>
    </row>
    <row r="165" s="2" customFormat="1" ht="24.15" customHeight="1">
      <c r="A165" s="39"/>
      <c r="B165" s="40"/>
      <c r="C165" s="205" t="s">
        <v>292</v>
      </c>
      <c r="D165" s="205" t="s">
        <v>142</v>
      </c>
      <c r="E165" s="206" t="s">
        <v>2596</v>
      </c>
      <c r="F165" s="207" t="s">
        <v>2597</v>
      </c>
      <c r="G165" s="208" t="s">
        <v>200</v>
      </c>
      <c r="H165" s="209">
        <v>70</v>
      </c>
      <c r="I165" s="210"/>
      <c r="J165" s="211">
        <f>ROUND(I165*H165,2)</f>
        <v>0</v>
      </c>
      <c r="K165" s="207" t="s">
        <v>146</v>
      </c>
      <c r="L165" s="45"/>
      <c r="M165" s="212" t="s">
        <v>19</v>
      </c>
      <c r="N165" s="213" t="s">
        <v>43</v>
      </c>
      <c r="O165" s="85"/>
      <c r="P165" s="214">
        <f>O165*H165</f>
        <v>0</v>
      </c>
      <c r="Q165" s="214">
        <v>1.0000000000000001E-05</v>
      </c>
      <c r="R165" s="214">
        <f>Q165*H165</f>
        <v>0.0007000000000000001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147</v>
      </c>
      <c r="AT165" s="216" t="s">
        <v>142</v>
      </c>
      <c r="AU165" s="216" t="s">
        <v>148</v>
      </c>
      <c r="AY165" s="18" t="s">
        <v>140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148</v>
      </c>
      <c r="BK165" s="217">
        <f>ROUND(I165*H165,2)</f>
        <v>0</v>
      </c>
      <c r="BL165" s="18" t="s">
        <v>147</v>
      </c>
      <c r="BM165" s="216" t="s">
        <v>2598</v>
      </c>
    </row>
    <row r="166" s="2" customFormat="1">
      <c r="A166" s="39"/>
      <c r="B166" s="40"/>
      <c r="C166" s="41"/>
      <c r="D166" s="218" t="s">
        <v>150</v>
      </c>
      <c r="E166" s="41"/>
      <c r="F166" s="219" t="s">
        <v>2599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150</v>
      </c>
      <c r="AU166" s="18" t="s">
        <v>148</v>
      </c>
    </row>
    <row r="167" s="2" customFormat="1">
      <c r="A167" s="39"/>
      <c r="B167" s="40"/>
      <c r="C167" s="41"/>
      <c r="D167" s="223" t="s">
        <v>152</v>
      </c>
      <c r="E167" s="41"/>
      <c r="F167" s="224" t="s">
        <v>2600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152</v>
      </c>
      <c r="AU167" s="18" t="s">
        <v>148</v>
      </c>
    </row>
    <row r="168" s="14" customFormat="1">
      <c r="A168" s="14"/>
      <c r="B168" s="236"/>
      <c r="C168" s="237"/>
      <c r="D168" s="218" t="s">
        <v>154</v>
      </c>
      <c r="E168" s="238" t="s">
        <v>19</v>
      </c>
      <c r="F168" s="239" t="s">
        <v>2601</v>
      </c>
      <c r="G168" s="237"/>
      <c r="H168" s="238" t="s">
        <v>19</v>
      </c>
      <c r="I168" s="240"/>
      <c r="J168" s="237"/>
      <c r="K168" s="237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154</v>
      </c>
      <c r="AU168" s="245" t="s">
        <v>148</v>
      </c>
      <c r="AV168" s="14" t="s">
        <v>79</v>
      </c>
      <c r="AW168" s="14" t="s">
        <v>33</v>
      </c>
      <c r="AX168" s="14" t="s">
        <v>71</v>
      </c>
      <c r="AY168" s="245" t="s">
        <v>140</v>
      </c>
    </row>
    <row r="169" s="13" customFormat="1">
      <c r="A169" s="13"/>
      <c r="B169" s="225"/>
      <c r="C169" s="226"/>
      <c r="D169" s="218" t="s">
        <v>154</v>
      </c>
      <c r="E169" s="227" t="s">
        <v>19</v>
      </c>
      <c r="F169" s="228" t="s">
        <v>305</v>
      </c>
      <c r="G169" s="226"/>
      <c r="H169" s="229">
        <v>20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154</v>
      </c>
      <c r="AU169" s="235" t="s">
        <v>148</v>
      </c>
      <c r="AV169" s="13" t="s">
        <v>148</v>
      </c>
      <c r="AW169" s="13" t="s">
        <v>33</v>
      </c>
      <c r="AX169" s="13" t="s">
        <v>71</v>
      </c>
      <c r="AY169" s="235" t="s">
        <v>140</v>
      </c>
    </row>
    <row r="170" s="14" customFormat="1">
      <c r="A170" s="14"/>
      <c r="B170" s="236"/>
      <c r="C170" s="237"/>
      <c r="D170" s="218" t="s">
        <v>154</v>
      </c>
      <c r="E170" s="238" t="s">
        <v>19</v>
      </c>
      <c r="F170" s="239" t="s">
        <v>2602</v>
      </c>
      <c r="G170" s="237"/>
      <c r="H170" s="238" t="s">
        <v>19</v>
      </c>
      <c r="I170" s="240"/>
      <c r="J170" s="237"/>
      <c r="K170" s="237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154</v>
      </c>
      <c r="AU170" s="245" t="s">
        <v>148</v>
      </c>
      <c r="AV170" s="14" t="s">
        <v>79</v>
      </c>
      <c r="AW170" s="14" t="s">
        <v>33</v>
      </c>
      <c r="AX170" s="14" t="s">
        <v>71</v>
      </c>
      <c r="AY170" s="245" t="s">
        <v>140</v>
      </c>
    </row>
    <row r="171" s="13" customFormat="1">
      <c r="A171" s="13"/>
      <c r="B171" s="225"/>
      <c r="C171" s="226"/>
      <c r="D171" s="218" t="s">
        <v>154</v>
      </c>
      <c r="E171" s="227" t="s">
        <v>19</v>
      </c>
      <c r="F171" s="228" t="s">
        <v>745</v>
      </c>
      <c r="G171" s="226"/>
      <c r="H171" s="229">
        <v>50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154</v>
      </c>
      <c r="AU171" s="235" t="s">
        <v>148</v>
      </c>
      <c r="AV171" s="13" t="s">
        <v>148</v>
      </c>
      <c r="AW171" s="13" t="s">
        <v>33</v>
      </c>
      <c r="AX171" s="13" t="s">
        <v>71</v>
      </c>
      <c r="AY171" s="235" t="s">
        <v>140</v>
      </c>
    </row>
    <row r="172" s="15" customFormat="1">
      <c r="A172" s="15"/>
      <c r="B172" s="246"/>
      <c r="C172" s="247"/>
      <c r="D172" s="218" t="s">
        <v>154</v>
      </c>
      <c r="E172" s="248" t="s">
        <v>19</v>
      </c>
      <c r="F172" s="249" t="s">
        <v>180</v>
      </c>
      <c r="G172" s="247"/>
      <c r="H172" s="250">
        <v>70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6" t="s">
        <v>154</v>
      </c>
      <c r="AU172" s="256" t="s">
        <v>148</v>
      </c>
      <c r="AV172" s="15" t="s">
        <v>147</v>
      </c>
      <c r="AW172" s="15" t="s">
        <v>33</v>
      </c>
      <c r="AX172" s="15" t="s">
        <v>79</v>
      </c>
      <c r="AY172" s="256" t="s">
        <v>140</v>
      </c>
    </row>
    <row r="173" s="2" customFormat="1" ht="16.5" customHeight="1">
      <c r="A173" s="39"/>
      <c r="B173" s="40"/>
      <c r="C173" s="260" t="s">
        <v>299</v>
      </c>
      <c r="D173" s="260" t="s">
        <v>527</v>
      </c>
      <c r="E173" s="261" t="s">
        <v>2603</v>
      </c>
      <c r="F173" s="262" t="s">
        <v>2604</v>
      </c>
      <c r="G173" s="263" t="s">
        <v>200</v>
      </c>
      <c r="H173" s="264">
        <v>71.049999999999997</v>
      </c>
      <c r="I173" s="265"/>
      <c r="J173" s="266">
        <f>ROUND(I173*H173,2)</f>
        <v>0</v>
      </c>
      <c r="K173" s="262" t="s">
        <v>146</v>
      </c>
      <c r="L173" s="267"/>
      <c r="M173" s="268" t="s">
        <v>19</v>
      </c>
      <c r="N173" s="269" t="s">
        <v>43</v>
      </c>
      <c r="O173" s="85"/>
      <c r="P173" s="214">
        <f>O173*H173</f>
        <v>0</v>
      </c>
      <c r="Q173" s="214">
        <v>0.0024099999999999998</v>
      </c>
      <c r="R173" s="214">
        <f>Q173*H173</f>
        <v>0.17123049999999998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206</v>
      </c>
      <c r="AT173" s="216" t="s">
        <v>527</v>
      </c>
      <c r="AU173" s="216" t="s">
        <v>148</v>
      </c>
      <c r="AY173" s="18" t="s">
        <v>140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148</v>
      </c>
      <c r="BK173" s="217">
        <f>ROUND(I173*H173,2)</f>
        <v>0</v>
      </c>
      <c r="BL173" s="18" t="s">
        <v>147</v>
      </c>
      <c r="BM173" s="216" t="s">
        <v>2605</v>
      </c>
    </row>
    <row r="174" s="2" customFormat="1">
      <c r="A174" s="39"/>
      <c r="B174" s="40"/>
      <c r="C174" s="41"/>
      <c r="D174" s="218" t="s">
        <v>150</v>
      </c>
      <c r="E174" s="41"/>
      <c r="F174" s="219" t="s">
        <v>2604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150</v>
      </c>
      <c r="AU174" s="18" t="s">
        <v>148</v>
      </c>
    </row>
    <row r="175" s="2" customFormat="1">
      <c r="A175" s="39"/>
      <c r="B175" s="40"/>
      <c r="C175" s="41"/>
      <c r="D175" s="223" t="s">
        <v>152</v>
      </c>
      <c r="E175" s="41"/>
      <c r="F175" s="224" t="s">
        <v>2606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152</v>
      </c>
      <c r="AU175" s="18" t="s">
        <v>148</v>
      </c>
    </row>
    <row r="176" s="13" customFormat="1">
      <c r="A176" s="13"/>
      <c r="B176" s="225"/>
      <c r="C176" s="226"/>
      <c r="D176" s="218" t="s">
        <v>154</v>
      </c>
      <c r="E176" s="226"/>
      <c r="F176" s="228" t="s">
        <v>2607</v>
      </c>
      <c r="G176" s="226"/>
      <c r="H176" s="229">
        <v>71.049999999999997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154</v>
      </c>
      <c r="AU176" s="235" t="s">
        <v>148</v>
      </c>
      <c r="AV176" s="13" t="s">
        <v>148</v>
      </c>
      <c r="AW176" s="13" t="s">
        <v>4</v>
      </c>
      <c r="AX176" s="13" t="s">
        <v>79</v>
      </c>
      <c r="AY176" s="235" t="s">
        <v>140</v>
      </c>
    </row>
    <row r="177" s="2" customFormat="1" ht="24.15" customHeight="1">
      <c r="A177" s="39"/>
      <c r="B177" s="40"/>
      <c r="C177" s="205" t="s">
        <v>305</v>
      </c>
      <c r="D177" s="205" t="s">
        <v>142</v>
      </c>
      <c r="E177" s="206" t="s">
        <v>2608</v>
      </c>
      <c r="F177" s="207" t="s">
        <v>2609</v>
      </c>
      <c r="G177" s="208" t="s">
        <v>200</v>
      </c>
      <c r="H177" s="209">
        <v>20</v>
      </c>
      <c r="I177" s="210"/>
      <c r="J177" s="211">
        <f>ROUND(I177*H177,2)</f>
        <v>0</v>
      </c>
      <c r="K177" s="207" t="s">
        <v>146</v>
      </c>
      <c r="L177" s="45"/>
      <c r="M177" s="212" t="s">
        <v>19</v>
      </c>
      <c r="N177" s="213" t="s">
        <v>43</v>
      </c>
      <c r="O177" s="85"/>
      <c r="P177" s="214">
        <f>O177*H177</f>
        <v>0</v>
      </c>
      <c r="Q177" s="214">
        <v>1.0000000000000001E-05</v>
      </c>
      <c r="R177" s="214">
        <f>Q177*H177</f>
        <v>0.00020000000000000001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147</v>
      </c>
      <c r="AT177" s="216" t="s">
        <v>142</v>
      </c>
      <c r="AU177" s="216" t="s">
        <v>148</v>
      </c>
      <c r="AY177" s="18" t="s">
        <v>140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148</v>
      </c>
      <c r="BK177" s="217">
        <f>ROUND(I177*H177,2)</f>
        <v>0</v>
      </c>
      <c r="BL177" s="18" t="s">
        <v>147</v>
      </c>
      <c r="BM177" s="216" t="s">
        <v>2610</v>
      </c>
    </row>
    <row r="178" s="2" customFormat="1">
      <c r="A178" s="39"/>
      <c r="B178" s="40"/>
      <c r="C178" s="41"/>
      <c r="D178" s="218" t="s">
        <v>150</v>
      </c>
      <c r="E178" s="41"/>
      <c r="F178" s="219" t="s">
        <v>2611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150</v>
      </c>
      <c r="AU178" s="18" t="s">
        <v>148</v>
      </c>
    </row>
    <row r="179" s="2" customFormat="1">
      <c r="A179" s="39"/>
      <c r="B179" s="40"/>
      <c r="C179" s="41"/>
      <c r="D179" s="223" t="s">
        <v>152</v>
      </c>
      <c r="E179" s="41"/>
      <c r="F179" s="224" t="s">
        <v>2612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152</v>
      </c>
      <c r="AU179" s="18" t="s">
        <v>148</v>
      </c>
    </row>
    <row r="180" s="14" customFormat="1">
      <c r="A180" s="14"/>
      <c r="B180" s="236"/>
      <c r="C180" s="237"/>
      <c r="D180" s="218" t="s">
        <v>154</v>
      </c>
      <c r="E180" s="238" t="s">
        <v>19</v>
      </c>
      <c r="F180" s="239" t="s">
        <v>2613</v>
      </c>
      <c r="G180" s="237"/>
      <c r="H180" s="238" t="s">
        <v>19</v>
      </c>
      <c r="I180" s="240"/>
      <c r="J180" s="237"/>
      <c r="K180" s="237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154</v>
      </c>
      <c r="AU180" s="245" t="s">
        <v>148</v>
      </c>
      <c r="AV180" s="14" t="s">
        <v>79</v>
      </c>
      <c r="AW180" s="14" t="s">
        <v>33</v>
      </c>
      <c r="AX180" s="14" t="s">
        <v>71</v>
      </c>
      <c r="AY180" s="245" t="s">
        <v>140</v>
      </c>
    </row>
    <row r="181" s="13" customFormat="1">
      <c r="A181" s="13"/>
      <c r="B181" s="225"/>
      <c r="C181" s="226"/>
      <c r="D181" s="218" t="s">
        <v>154</v>
      </c>
      <c r="E181" s="227" t="s">
        <v>19</v>
      </c>
      <c r="F181" s="228" t="s">
        <v>305</v>
      </c>
      <c r="G181" s="226"/>
      <c r="H181" s="229">
        <v>20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154</v>
      </c>
      <c r="AU181" s="235" t="s">
        <v>148</v>
      </c>
      <c r="AV181" s="13" t="s">
        <v>148</v>
      </c>
      <c r="AW181" s="13" t="s">
        <v>33</v>
      </c>
      <c r="AX181" s="13" t="s">
        <v>79</v>
      </c>
      <c r="AY181" s="235" t="s">
        <v>140</v>
      </c>
    </row>
    <row r="182" s="2" customFormat="1" ht="24.15" customHeight="1">
      <c r="A182" s="39"/>
      <c r="B182" s="40"/>
      <c r="C182" s="260" t="s">
        <v>7</v>
      </c>
      <c r="D182" s="260" t="s">
        <v>527</v>
      </c>
      <c r="E182" s="261" t="s">
        <v>2614</v>
      </c>
      <c r="F182" s="262" t="s">
        <v>2615</v>
      </c>
      <c r="G182" s="263" t="s">
        <v>200</v>
      </c>
      <c r="H182" s="264">
        <v>20.300000000000001</v>
      </c>
      <c r="I182" s="265"/>
      <c r="J182" s="266">
        <f>ROUND(I182*H182,2)</f>
        <v>0</v>
      </c>
      <c r="K182" s="262" t="s">
        <v>146</v>
      </c>
      <c r="L182" s="267"/>
      <c r="M182" s="268" t="s">
        <v>19</v>
      </c>
      <c r="N182" s="269" t="s">
        <v>43</v>
      </c>
      <c r="O182" s="85"/>
      <c r="P182" s="214">
        <f>O182*H182</f>
        <v>0</v>
      </c>
      <c r="Q182" s="214">
        <v>0.0045999999999999999</v>
      </c>
      <c r="R182" s="214">
        <f>Q182*H182</f>
        <v>0.093380000000000005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206</v>
      </c>
      <c r="AT182" s="216" t="s">
        <v>527</v>
      </c>
      <c r="AU182" s="216" t="s">
        <v>148</v>
      </c>
      <c r="AY182" s="18" t="s">
        <v>140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148</v>
      </c>
      <c r="BK182" s="217">
        <f>ROUND(I182*H182,2)</f>
        <v>0</v>
      </c>
      <c r="BL182" s="18" t="s">
        <v>147</v>
      </c>
      <c r="BM182" s="216" t="s">
        <v>2616</v>
      </c>
    </row>
    <row r="183" s="2" customFormat="1">
      <c r="A183" s="39"/>
      <c r="B183" s="40"/>
      <c r="C183" s="41"/>
      <c r="D183" s="218" t="s">
        <v>150</v>
      </c>
      <c r="E183" s="41"/>
      <c r="F183" s="219" t="s">
        <v>2615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150</v>
      </c>
      <c r="AU183" s="18" t="s">
        <v>148</v>
      </c>
    </row>
    <row r="184" s="2" customFormat="1">
      <c r="A184" s="39"/>
      <c r="B184" s="40"/>
      <c r="C184" s="41"/>
      <c r="D184" s="223" t="s">
        <v>152</v>
      </c>
      <c r="E184" s="41"/>
      <c r="F184" s="224" t="s">
        <v>2617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152</v>
      </c>
      <c r="AU184" s="18" t="s">
        <v>148</v>
      </c>
    </row>
    <row r="185" s="13" customFormat="1">
      <c r="A185" s="13"/>
      <c r="B185" s="225"/>
      <c r="C185" s="226"/>
      <c r="D185" s="218" t="s">
        <v>154</v>
      </c>
      <c r="E185" s="226"/>
      <c r="F185" s="228" t="s">
        <v>2618</v>
      </c>
      <c r="G185" s="226"/>
      <c r="H185" s="229">
        <v>20.300000000000001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154</v>
      </c>
      <c r="AU185" s="235" t="s">
        <v>148</v>
      </c>
      <c r="AV185" s="13" t="s">
        <v>148</v>
      </c>
      <c r="AW185" s="13" t="s">
        <v>4</v>
      </c>
      <c r="AX185" s="13" t="s">
        <v>79</v>
      </c>
      <c r="AY185" s="235" t="s">
        <v>140</v>
      </c>
    </row>
    <row r="186" s="2" customFormat="1" ht="24.15" customHeight="1">
      <c r="A186" s="39"/>
      <c r="B186" s="40"/>
      <c r="C186" s="205" t="s">
        <v>317</v>
      </c>
      <c r="D186" s="205" t="s">
        <v>142</v>
      </c>
      <c r="E186" s="206" t="s">
        <v>2619</v>
      </c>
      <c r="F186" s="207" t="s">
        <v>2620</v>
      </c>
      <c r="G186" s="208" t="s">
        <v>390</v>
      </c>
      <c r="H186" s="209">
        <v>1</v>
      </c>
      <c r="I186" s="210"/>
      <c r="J186" s="211">
        <f>ROUND(I186*H186,2)</f>
        <v>0</v>
      </c>
      <c r="K186" s="207" t="s">
        <v>146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0.1865</v>
      </c>
      <c r="R186" s="214">
        <f>Q186*H186</f>
        <v>0.1865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147</v>
      </c>
      <c r="AT186" s="216" t="s">
        <v>142</v>
      </c>
      <c r="AU186" s="216" t="s">
        <v>148</v>
      </c>
      <c r="AY186" s="18" t="s">
        <v>140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148</v>
      </c>
      <c r="BK186" s="217">
        <f>ROUND(I186*H186,2)</f>
        <v>0</v>
      </c>
      <c r="BL186" s="18" t="s">
        <v>147</v>
      </c>
      <c r="BM186" s="216" t="s">
        <v>2621</v>
      </c>
    </row>
    <row r="187" s="2" customFormat="1">
      <c r="A187" s="39"/>
      <c r="B187" s="40"/>
      <c r="C187" s="41"/>
      <c r="D187" s="218" t="s">
        <v>150</v>
      </c>
      <c r="E187" s="41"/>
      <c r="F187" s="219" t="s">
        <v>2622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150</v>
      </c>
      <c r="AU187" s="18" t="s">
        <v>148</v>
      </c>
    </row>
    <row r="188" s="2" customFormat="1">
      <c r="A188" s="39"/>
      <c r="B188" s="40"/>
      <c r="C188" s="41"/>
      <c r="D188" s="223" t="s">
        <v>152</v>
      </c>
      <c r="E188" s="41"/>
      <c r="F188" s="224" t="s">
        <v>2623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152</v>
      </c>
      <c r="AU188" s="18" t="s">
        <v>148</v>
      </c>
    </row>
    <row r="189" s="2" customFormat="1" ht="24.15" customHeight="1">
      <c r="A189" s="39"/>
      <c r="B189" s="40"/>
      <c r="C189" s="205" t="s">
        <v>327</v>
      </c>
      <c r="D189" s="205" t="s">
        <v>142</v>
      </c>
      <c r="E189" s="206" t="s">
        <v>2624</v>
      </c>
      <c r="F189" s="207" t="s">
        <v>2625</v>
      </c>
      <c r="G189" s="208" t="s">
        <v>390</v>
      </c>
      <c r="H189" s="209">
        <v>2</v>
      </c>
      <c r="I189" s="210"/>
      <c r="J189" s="211">
        <f>ROUND(I189*H189,2)</f>
        <v>0</v>
      </c>
      <c r="K189" s="207" t="s">
        <v>146</v>
      </c>
      <c r="L189" s="45"/>
      <c r="M189" s="212" t="s">
        <v>19</v>
      </c>
      <c r="N189" s="213" t="s">
        <v>43</v>
      </c>
      <c r="O189" s="85"/>
      <c r="P189" s="214">
        <f>O189*H189</f>
        <v>0</v>
      </c>
      <c r="Q189" s="214">
        <v>0.044790000000000003</v>
      </c>
      <c r="R189" s="214">
        <f>Q189*H189</f>
        <v>0.089580000000000007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147</v>
      </c>
      <c r="AT189" s="216" t="s">
        <v>142</v>
      </c>
      <c r="AU189" s="216" t="s">
        <v>148</v>
      </c>
      <c r="AY189" s="18" t="s">
        <v>140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148</v>
      </c>
      <c r="BK189" s="217">
        <f>ROUND(I189*H189,2)</f>
        <v>0</v>
      </c>
      <c r="BL189" s="18" t="s">
        <v>147</v>
      </c>
      <c r="BM189" s="216" t="s">
        <v>2626</v>
      </c>
    </row>
    <row r="190" s="2" customFormat="1">
      <c r="A190" s="39"/>
      <c r="B190" s="40"/>
      <c r="C190" s="41"/>
      <c r="D190" s="218" t="s">
        <v>150</v>
      </c>
      <c r="E190" s="41"/>
      <c r="F190" s="219" t="s">
        <v>2627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150</v>
      </c>
      <c r="AU190" s="18" t="s">
        <v>148</v>
      </c>
    </row>
    <row r="191" s="2" customFormat="1">
      <c r="A191" s="39"/>
      <c r="B191" s="40"/>
      <c r="C191" s="41"/>
      <c r="D191" s="223" t="s">
        <v>152</v>
      </c>
      <c r="E191" s="41"/>
      <c r="F191" s="224" t="s">
        <v>2628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152</v>
      </c>
      <c r="AU191" s="18" t="s">
        <v>148</v>
      </c>
    </row>
    <row r="192" s="2" customFormat="1" ht="33" customHeight="1">
      <c r="A192" s="39"/>
      <c r="B192" s="40"/>
      <c r="C192" s="205" t="s">
        <v>337</v>
      </c>
      <c r="D192" s="205" t="s">
        <v>142</v>
      </c>
      <c r="E192" s="206" t="s">
        <v>2629</v>
      </c>
      <c r="F192" s="207" t="s">
        <v>2630</v>
      </c>
      <c r="G192" s="208" t="s">
        <v>390</v>
      </c>
      <c r="H192" s="209">
        <v>2</v>
      </c>
      <c r="I192" s="210"/>
      <c r="J192" s="211">
        <f>ROUND(I192*H192,2)</f>
        <v>0</v>
      </c>
      <c r="K192" s="207" t="s">
        <v>146</v>
      </c>
      <c r="L192" s="45"/>
      <c r="M192" s="212" t="s">
        <v>19</v>
      </c>
      <c r="N192" s="213" t="s">
        <v>43</v>
      </c>
      <c r="O192" s="85"/>
      <c r="P192" s="214">
        <f>O192*H192</f>
        <v>0</v>
      </c>
      <c r="Q192" s="214">
        <v>0.10706</v>
      </c>
      <c r="R192" s="214">
        <f>Q192*H192</f>
        <v>0.21412000000000001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147</v>
      </c>
      <c r="AT192" s="216" t="s">
        <v>142</v>
      </c>
      <c r="AU192" s="216" t="s">
        <v>148</v>
      </c>
      <c r="AY192" s="18" t="s">
        <v>140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148</v>
      </c>
      <c r="BK192" s="217">
        <f>ROUND(I192*H192,2)</f>
        <v>0</v>
      </c>
      <c r="BL192" s="18" t="s">
        <v>147</v>
      </c>
      <c r="BM192" s="216" t="s">
        <v>2631</v>
      </c>
    </row>
    <row r="193" s="2" customFormat="1">
      <c r="A193" s="39"/>
      <c r="B193" s="40"/>
      <c r="C193" s="41"/>
      <c r="D193" s="218" t="s">
        <v>150</v>
      </c>
      <c r="E193" s="41"/>
      <c r="F193" s="219" t="s">
        <v>2632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150</v>
      </c>
      <c r="AU193" s="18" t="s">
        <v>148</v>
      </c>
    </row>
    <row r="194" s="2" customFormat="1">
      <c r="A194" s="39"/>
      <c r="B194" s="40"/>
      <c r="C194" s="41"/>
      <c r="D194" s="223" t="s">
        <v>152</v>
      </c>
      <c r="E194" s="41"/>
      <c r="F194" s="224" t="s">
        <v>2633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152</v>
      </c>
      <c r="AU194" s="18" t="s">
        <v>148</v>
      </c>
    </row>
    <row r="195" s="2" customFormat="1" ht="24.15" customHeight="1">
      <c r="A195" s="39"/>
      <c r="B195" s="40"/>
      <c r="C195" s="205" t="s">
        <v>343</v>
      </c>
      <c r="D195" s="205" t="s">
        <v>142</v>
      </c>
      <c r="E195" s="206" t="s">
        <v>2634</v>
      </c>
      <c r="F195" s="207" t="s">
        <v>2635</v>
      </c>
      <c r="G195" s="208" t="s">
        <v>390</v>
      </c>
      <c r="H195" s="209">
        <v>1</v>
      </c>
      <c r="I195" s="210"/>
      <c r="J195" s="211">
        <f>ROUND(I195*H195,2)</f>
        <v>0</v>
      </c>
      <c r="K195" s="207" t="s">
        <v>146</v>
      </c>
      <c r="L195" s="45"/>
      <c r="M195" s="212" t="s">
        <v>19</v>
      </c>
      <c r="N195" s="213" t="s">
        <v>43</v>
      </c>
      <c r="O195" s="85"/>
      <c r="P195" s="214">
        <f>O195*H195</f>
        <v>0</v>
      </c>
      <c r="Q195" s="214">
        <v>0.18608</v>
      </c>
      <c r="R195" s="214">
        <f>Q195*H195</f>
        <v>0.18608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147</v>
      </c>
      <c r="AT195" s="216" t="s">
        <v>142</v>
      </c>
      <c r="AU195" s="216" t="s">
        <v>148</v>
      </c>
      <c r="AY195" s="18" t="s">
        <v>140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148</v>
      </c>
      <c r="BK195" s="217">
        <f>ROUND(I195*H195,2)</f>
        <v>0</v>
      </c>
      <c r="BL195" s="18" t="s">
        <v>147</v>
      </c>
      <c r="BM195" s="216" t="s">
        <v>2636</v>
      </c>
    </row>
    <row r="196" s="2" customFormat="1">
      <c r="A196" s="39"/>
      <c r="B196" s="40"/>
      <c r="C196" s="41"/>
      <c r="D196" s="218" t="s">
        <v>150</v>
      </c>
      <c r="E196" s="41"/>
      <c r="F196" s="219" t="s">
        <v>2637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150</v>
      </c>
      <c r="AU196" s="18" t="s">
        <v>148</v>
      </c>
    </row>
    <row r="197" s="2" customFormat="1">
      <c r="A197" s="39"/>
      <c r="B197" s="40"/>
      <c r="C197" s="41"/>
      <c r="D197" s="223" t="s">
        <v>152</v>
      </c>
      <c r="E197" s="41"/>
      <c r="F197" s="224" t="s">
        <v>2638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152</v>
      </c>
      <c r="AU197" s="18" t="s">
        <v>148</v>
      </c>
    </row>
    <row r="198" s="12" customFormat="1" ht="22.8" customHeight="1">
      <c r="A198" s="12"/>
      <c r="B198" s="189"/>
      <c r="C198" s="190"/>
      <c r="D198" s="191" t="s">
        <v>70</v>
      </c>
      <c r="E198" s="203" t="s">
        <v>290</v>
      </c>
      <c r="F198" s="203" t="s">
        <v>291</v>
      </c>
      <c r="G198" s="190"/>
      <c r="H198" s="190"/>
      <c r="I198" s="193"/>
      <c r="J198" s="204">
        <f>BK198</f>
        <v>0</v>
      </c>
      <c r="K198" s="190"/>
      <c r="L198" s="195"/>
      <c r="M198" s="196"/>
      <c r="N198" s="197"/>
      <c r="O198" s="197"/>
      <c r="P198" s="198">
        <f>SUM(P199:P211)</f>
        <v>0</v>
      </c>
      <c r="Q198" s="197"/>
      <c r="R198" s="198">
        <f>SUM(R199:R211)</f>
        <v>0</v>
      </c>
      <c r="S198" s="197"/>
      <c r="T198" s="199">
        <f>SUM(T199:T211)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0" t="s">
        <v>79</v>
      </c>
      <c r="AT198" s="201" t="s">
        <v>70</v>
      </c>
      <c r="AU198" s="201" t="s">
        <v>79</v>
      </c>
      <c r="AY198" s="200" t="s">
        <v>140</v>
      </c>
      <c r="BK198" s="202">
        <f>SUM(BK199:BK211)</f>
        <v>0</v>
      </c>
    </row>
    <row r="199" s="2" customFormat="1" ht="24.15" customHeight="1">
      <c r="A199" s="39"/>
      <c r="B199" s="40"/>
      <c r="C199" s="205" t="s">
        <v>353</v>
      </c>
      <c r="D199" s="205" t="s">
        <v>142</v>
      </c>
      <c r="E199" s="206" t="s">
        <v>293</v>
      </c>
      <c r="F199" s="207" t="s">
        <v>294</v>
      </c>
      <c r="G199" s="208" t="s">
        <v>295</v>
      </c>
      <c r="H199" s="209">
        <v>3.5339999999999998</v>
      </c>
      <c r="I199" s="210"/>
      <c r="J199" s="211">
        <f>ROUND(I199*H199,2)</f>
        <v>0</v>
      </c>
      <c r="K199" s="207" t="s">
        <v>146</v>
      </c>
      <c r="L199" s="45"/>
      <c r="M199" s="212" t="s">
        <v>19</v>
      </c>
      <c r="N199" s="213" t="s">
        <v>43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147</v>
      </c>
      <c r="AT199" s="216" t="s">
        <v>142</v>
      </c>
      <c r="AU199" s="216" t="s">
        <v>148</v>
      </c>
      <c r="AY199" s="18" t="s">
        <v>140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148</v>
      </c>
      <c r="BK199" s="217">
        <f>ROUND(I199*H199,2)</f>
        <v>0</v>
      </c>
      <c r="BL199" s="18" t="s">
        <v>147</v>
      </c>
      <c r="BM199" s="216" t="s">
        <v>2639</v>
      </c>
    </row>
    <row r="200" s="2" customFormat="1">
      <c r="A200" s="39"/>
      <c r="B200" s="40"/>
      <c r="C200" s="41"/>
      <c r="D200" s="218" t="s">
        <v>150</v>
      </c>
      <c r="E200" s="41"/>
      <c r="F200" s="219" t="s">
        <v>297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150</v>
      </c>
      <c r="AU200" s="18" t="s">
        <v>148</v>
      </c>
    </row>
    <row r="201" s="2" customFormat="1">
      <c r="A201" s="39"/>
      <c r="B201" s="40"/>
      <c r="C201" s="41"/>
      <c r="D201" s="223" t="s">
        <v>152</v>
      </c>
      <c r="E201" s="41"/>
      <c r="F201" s="224" t="s">
        <v>298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152</v>
      </c>
      <c r="AU201" s="18" t="s">
        <v>148</v>
      </c>
    </row>
    <row r="202" s="2" customFormat="1" ht="24.15" customHeight="1">
      <c r="A202" s="39"/>
      <c r="B202" s="40"/>
      <c r="C202" s="205" t="s">
        <v>359</v>
      </c>
      <c r="D202" s="205" t="s">
        <v>142</v>
      </c>
      <c r="E202" s="206" t="s">
        <v>300</v>
      </c>
      <c r="F202" s="207" t="s">
        <v>301</v>
      </c>
      <c r="G202" s="208" t="s">
        <v>295</v>
      </c>
      <c r="H202" s="209">
        <v>3.5339999999999998</v>
      </c>
      <c r="I202" s="210"/>
      <c r="J202" s="211">
        <f>ROUND(I202*H202,2)</f>
        <v>0</v>
      </c>
      <c r="K202" s="207" t="s">
        <v>146</v>
      </c>
      <c r="L202" s="45"/>
      <c r="M202" s="212" t="s">
        <v>19</v>
      </c>
      <c r="N202" s="213" t="s">
        <v>43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147</v>
      </c>
      <c r="AT202" s="216" t="s">
        <v>142</v>
      </c>
      <c r="AU202" s="216" t="s">
        <v>148</v>
      </c>
      <c r="AY202" s="18" t="s">
        <v>140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148</v>
      </c>
      <c r="BK202" s="217">
        <f>ROUND(I202*H202,2)</f>
        <v>0</v>
      </c>
      <c r="BL202" s="18" t="s">
        <v>147</v>
      </c>
      <c r="BM202" s="216" t="s">
        <v>2640</v>
      </c>
    </row>
    <row r="203" s="2" customFormat="1">
      <c r="A203" s="39"/>
      <c r="B203" s="40"/>
      <c r="C203" s="41"/>
      <c r="D203" s="218" t="s">
        <v>150</v>
      </c>
      <c r="E203" s="41"/>
      <c r="F203" s="219" t="s">
        <v>303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150</v>
      </c>
      <c r="AU203" s="18" t="s">
        <v>148</v>
      </c>
    </row>
    <row r="204" s="2" customFormat="1">
      <c r="A204" s="39"/>
      <c r="B204" s="40"/>
      <c r="C204" s="41"/>
      <c r="D204" s="223" t="s">
        <v>152</v>
      </c>
      <c r="E204" s="41"/>
      <c r="F204" s="224" t="s">
        <v>304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152</v>
      </c>
      <c r="AU204" s="18" t="s">
        <v>148</v>
      </c>
    </row>
    <row r="205" s="2" customFormat="1" ht="24.15" customHeight="1">
      <c r="A205" s="39"/>
      <c r="B205" s="40"/>
      <c r="C205" s="205" t="s">
        <v>366</v>
      </c>
      <c r="D205" s="205" t="s">
        <v>142</v>
      </c>
      <c r="E205" s="206" t="s">
        <v>306</v>
      </c>
      <c r="F205" s="207" t="s">
        <v>307</v>
      </c>
      <c r="G205" s="208" t="s">
        <v>295</v>
      </c>
      <c r="H205" s="209">
        <v>49.475999999999999</v>
      </c>
      <c r="I205" s="210"/>
      <c r="J205" s="211">
        <f>ROUND(I205*H205,2)</f>
        <v>0</v>
      </c>
      <c r="K205" s="207" t="s">
        <v>146</v>
      </c>
      <c r="L205" s="45"/>
      <c r="M205" s="212" t="s">
        <v>19</v>
      </c>
      <c r="N205" s="213" t="s">
        <v>43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147</v>
      </c>
      <c r="AT205" s="216" t="s">
        <v>142</v>
      </c>
      <c r="AU205" s="216" t="s">
        <v>148</v>
      </c>
      <c r="AY205" s="18" t="s">
        <v>140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148</v>
      </c>
      <c r="BK205" s="217">
        <f>ROUND(I205*H205,2)</f>
        <v>0</v>
      </c>
      <c r="BL205" s="18" t="s">
        <v>147</v>
      </c>
      <c r="BM205" s="216" t="s">
        <v>2641</v>
      </c>
    </row>
    <row r="206" s="2" customFormat="1">
      <c r="A206" s="39"/>
      <c r="B206" s="40"/>
      <c r="C206" s="41"/>
      <c r="D206" s="218" t="s">
        <v>150</v>
      </c>
      <c r="E206" s="41"/>
      <c r="F206" s="219" t="s">
        <v>309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150</v>
      </c>
      <c r="AU206" s="18" t="s">
        <v>148</v>
      </c>
    </row>
    <row r="207" s="2" customFormat="1">
      <c r="A207" s="39"/>
      <c r="B207" s="40"/>
      <c r="C207" s="41"/>
      <c r="D207" s="223" t="s">
        <v>152</v>
      </c>
      <c r="E207" s="41"/>
      <c r="F207" s="224" t="s">
        <v>310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152</v>
      </c>
      <c r="AU207" s="18" t="s">
        <v>148</v>
      </c>
    </row>
    <row r="208" s="13" customFormat="1">
      <c r="A208" s="13"/>
      <c r="B208" s="225"/>
      <c r="C208" s="226"/>
      <c r="D208" s="218" t="s">
        <v>154</v>
      </c>
      <c r="E208" s="226"/>
      <c r="F208" s="228" t="s">
        <v>2642</v>
      </c>
      <c r="G208" s="226"/>
      <c r="H208" s="229">
        <v>49.475999999999999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154</v>
      </c>
      <c r="AU208" s="235" t="s">
        <v>148</v>
      </c>
      <c r="AV208" s="13" t="s">
        <v>148</v>
      </c>
      <c r="AW208" s="13" t="s">
        <v>4</v>
      </c>
      <c r="AX208" s="13" t="s">
        <v>79</v>
      </c>
      <c r="AY208" s="235" t="s">
        <v>140</v>
      </c>
    </row>
    <row r="209" s="2" customFormat="1" ht="33" customHeight="1">
      <c r="A209" s="39"/>
      <c r="B209" s="40"/>
      <c r="C209" s="205" t="s">
        <v>374</v>
      </c>
      <c r="D209" s="205" t="s">
        <v>142</v>
      </c>
      <c r="E209" s="206" t="s">
        <v>312</v>
      </c>
      <c r="F209" s="207" t="s">
        <v>313</v>
      </c>
      <c r="G209" s="208" t="s">
        <v>295</v>
      </c>
      <c r="H209" s="209">
        <v>3.5339999999999998</v>
      </c>
      <c r="I209" s="210"/>
      <c r="J209" s="211">
        <f>ROUND(I209*H209,2)</f>
        <v>0</v>
      </c>
      <c r="K209" s="207" t="s">
        <v>146</v>
      </c>
      <c r="L209" s="45"/>
      <c r="M209" s="212" t="s">
        <v>19</v>
      </c>
      <c r="N209" s="213" t="s">
        <v>43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147</v>
      </c>
      <c r="AT209" s="216" t="s">
        <v>142</v>
      </c>
      <c r="AU209" s="216" t="s">
        <v>148</v>
      </c>
      <c r="AY209" s="18" t="s">
        <v>140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148</v>
      </c>
      <c r="BK209" s="217">
        <f>ROUND(I209*H209,2)</f>
        <v>0</v>
      </c>
      <c r="BL209" s="18" t="s">
        <v>147</v>
      </c>
      <c r="BM209" s="216" t="s">
        <v>2643</v>
      </c>
    </row>
    <row r="210" s="2" customFormat="1">
      <c r="A210" s="39"/>
      <c r="B210" s="40"/>
      <c r="C210" s="41"/>
      <c r="D210" s="218" t="s">
        <v>150</v>
      </c>
      <c r="E210" s="41"/>
      <c r="F210" s="219" t="s">
        <v>315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150</v>
      </c>
      <c r="AU210" s="18" t="s">
        <v>148</v>
      </c>
    </row>
    <row r="211" s="2" customFormat="1">
      <c r="A211" s="39"/>
      <c r="B211" s="40"/>
      <c r="C211" s="41"/>
      <c r="D211" s="223" t="s">
        <v>152</v>
      </c>
      <c r="E211" s="41"/>
      <c r="F211" s="224" t="s">
        <v>316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152</v>
      </c>
      <c r="AU211" s="18" t="s">
        <v>148</v>
      </c>
    </row>
    <row r="212" s="12" customFormat="1" ht="25.92" customHeight="1">
      <c r="A212" s="12"/>
      <c r="B212" s="189"/>
      <c r="C212" s="190"/>
      <c r="D212" s="191" t="s">
        <v>70</v>
      </c>
      <c r="E212" s="192" t="s">
        <v>323</v>
      </c>
      <c r="F212" s="192" t="s">
        <v>324</v>
      </c>
      <c r="G212" s="190"/>
      <c r="H212" s="190"/>
      <c r="I212" s="193"/>
      <c r="J212" s="194">
        <f>BK212</f>
        <v>0</v>
      </c>
      <c r="K212" s="190"/>
      <c r="L212" s="195"/>
      <c r="M212" s="196"/>
      <c r="N212" s="197"/>
      <c r="O212" s="197"/>
      <c r="P212" s="198">
        <f>P213+P265+P332+P360+P437+P446</f>
        <v>0</v>
      </c>
      <c r="Q212" s="197"/>
      <c r="R212" s="198">
        <f>R213+R265+R332+R360+R437+R446</f>
        <v>1.56524</v>
      </c>
      <c r="S212" s="197"/>
      <c r="T212" s="199">
        <f>T213+T265+T332+T360+T437+T446</f>
        <v>3.5341400000000003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0" t="s">
        <v>148</v>
      </c>
      <c r="AT212" s="201" t="s">
        <v>70</v>
      </c>
      <c r="AU212" s="201" t="s">
        <v>71</v>
      </c>
      <c r="AY212" s="200" t="s">
        <v>140</v>
      </c>
      <c r="BK212" s="202">
        <f>BK213+BK265+BK332+BK360+BK437+BK446</f>
        <v>0</v>
      </c>
    </row>
    <row r="213" s="12" customFormat="1" ht="22.8" customHeight="1">
      <c r="A213" s="12"/>
      <c r="B213" s="189"/>
      <c r="C213" s="190"/>
      <c r="D213" s="191" t="s">
        <v>70</v>
      </c>
      <c r="E213" s="203" t="s">
        <v>2644</v>
      </c>
      <c r="F213" s="203" t="s">
        <v>2645</v>
      </c>
      <c r="G213" s="190"/>
      <c r="H213" s="190"/>
      <c r="I213" s="193"/>
      <c r="J213" s="204">
        <f>BK213</f>
        <v>0</v>
      </c>
      <c r="K213" s="190"/>
      <c r="L213" s="195"/>
      <c r="M213" s="196"/>
      <c r="N213" s="197"/>
      <c r="O213" s="197"/>
      <c r="P213" s="198">
        <f>SUM(P214:P264)</f>
        <v>0</v>
      </c>
      <c r="Q213" s="197"/>
      <c r="R213" s="198">
        <f>SUM(R214:R264)</f>
        <v>0.39194000000000001</v>
      </c>
      <c r="S213" s="197"/>
      <c r="T213" s="199">
        <f>SUM(T214:T264)</f>
        <v>1.5387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0" t="s">
        <v>148</v>
      </c>
      <c r="AT213" s="201" t="s">
        <v>70</v>
      </c>
      <c r="AU213" s="201" t="s">
        <v>79</v>
      </c>
      <c r="AY213" s="200" t="s">
        <v>140</v>
      </c>
      <c r="BK213" s="202">
        <f>SUM(BK214:BK264)</f>
        <v>0</v>
      </c>
    </row>
    <row r="214" s="2" customFormat="1" ht="21.75" customHeight="1">
      <c r="A214" s="39"/>
      <c r="B214" s="40"/>
      <c r="C214" s="205" t="s">
        <v>381</v>
      </c>
      <c r="D214" s="205" t="s">
        <v>142</v>
      </c>
      <c r="E214" s="206" t="s">
        <v>2646</v>
      </c>
      <c r="F214" s="207" t="s">
        <v>2647</v>
      </c>
      <c r="G214" s="208" t="s">
        <v>200</v>
      </c>
      <c r="H214" s="209">
        <v>230</v>
      </c>
      <c r="I214" s="210"/>
      <c r="J214" s="211">
        <f>ROUND(I214*H214,2)</f>
        <v>0</v>
      </c>
      <c r="K214" s="207" t="s">
        <v>146</v>
      </c>
      <c r="L214" s="45"/>
      <c r="M214" s="212" t="s">
        <v>19</v>
      </c>
      <c r="N214" s="213" t="s">
        <v>43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0.0066899999999999998</v>
      </c>
      <c r="T214" s="215">
        <f>S214*H214</f>
        <v>1.5387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276</v>
      </c>
      <c r="AT214" s="216" t="s">
        <v>142</v>
      </c>
      <c r="AU214" s="216" t="s">
        <v>148</v>
      </c>
      <c r="AY214" s="18" t="s">
        <v>140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148</v>
      </c>
      <c r="BK214" s="217">
        <f>ROUND(I214*H214,2)</f>
        <v>0</v>
      </c>
      <c r="BL214" s="18" t="s">
        <v>276</v>
      </c>
      <c r="BM214" s="216" t="s">
        <v>2648</v>
      </c>
    </row>
    <row r="215" s="2" customFormat="1">
      <c r="A215" s="39"/>
      <c r="B215" s="40"/>
      <c r="C215" s="41"/>
      <c r="D215" s="218" t="s">
        <v>150</v>
      </c>
      <c r="E215" s="41"/>
      <c r="F215" s="219" t="s">
        <v>2649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150</v>
      </c>
      <c r="AU215" s="18" t="s">
        <v>148</v>
      </c>
    </row>
    <row r="216" s="2" customFormat="1">
      <c r="A216" s="39"/>
      <c r="B216" s="40"/>
      <c r="C216" s="41"/>
      <c r="D216" s="223" t="s">
        <v>152</v>
      </c>
      <c r="E216" s="41"/>
      <c r="F216" s="224" t="s">
        <v>2650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152</v>
      </c>
      <c r="AU216" s="18" t="s">
        <v>148</v>
      </c>
    </row>
    <row r="217" s="2" customFormat="1" ht="16.5" customHeight="1">
      <c r="A217" s="39"/>
      <c r="B217" s="40"/>
      <c r="C217" s="205" t="s">
        <v>387</v>
      </c>
      <c r="D217" s="205" t="s">
        <v>142</v>
      </c>
      <c r="E217" s="206" t="s">
        <v>2651</v>
      </c>
      <c r="F217" s="207" t="s">
        <v>2652</v>
      </c>
      <c r="G217" s="208" t="s">
        <v>200</v>
      </c>
      <c r="H217" s="209">
        <v>40</v>
      </c>
      <c r="I217" s="210"/>
      <c r="J217" s="211">
        <f>ROUND(I217*H217,2)</f>
        <v>0</v>
      </c>
      <c r="K217" s="207" t="s">
        <v>146</v>
      </c>
      <c r="L217" s="45"/>
      <c r="M217" s="212" t="s">
        <v>19</v>
      </c>
      <c r="N217" s="213" t="s">
        <v>43</v>
      </c>
      <c r="O217" s="85"/>
      <c r="P217" s="214">
        <f>O217*H217</f>
        <v>0</v>
      </c>
      <c r="Q217" s="214">
        <v>0.0020600000000000002</v>
      </c>
      <c r="R217" s="214">
        <f>Q217*H217</f>
        <v>0.082400000000000001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276</v>
      </c>
      <c r="AT217" s="216" t="s">
        <v>142</v>
      </c>
      <c r="AU217" s="216" t="s">
        <v>148</v>
      </c>
      <c r="AY217" s="18" t="s">
        <v>140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148</v>
      </c>
      <c r="BK217" s="217">
        <f>ROUND(I217*H217,2)</f>
        <v>0</v>
      </c>
      <c r="BL217" s="18" t="s">
        <v>276</v>
      </c>
      <c r="BM217" s="216" t="s">
        <v>2653</v>
      </c>
    </row>
    <row r="218" s="2" customFormat="1">
      <c r="A218" s="39"/>
      <c r="B218" s="40"/>
      <c r="C218" s="41"/>
      <c r="D218" s="218" t="s">
        <v>150</v>
      </c>
      <c r="E218" s="41"/>
      <c r="F218" s="219" t="s">
        <v>2654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150</v>
      </c>
      <c r="AU218" s="18" t="s">
        <v>148</v>
      </c>
    </row>
    <row r="219" s="2" customFormat="1">
      <c r="A219" s="39"/>
      <c r="B219" s="40"/>
      <c r="C219" s="41"/>
      <c r="D219" s="223" t="s">
        <v>152</v>
      </c>
      <c r="E219" s="41"/>
      <c r="F219" s="224" t="s">
        <v>2655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152</v>
      </c>
      <c r="AU219" s="18" t="s">
        <v>148</v>
      </c>
    </row>
    <row r="220" s="2" customFormat="1" ht="16.5" customHeight="1">
      <c r="A220" s="39"/>
      <c r="B220" s="40"/>
      <c r="C220" s="205" t="s">
        <v>394</v>
      </c>
      <c r="D220" s="205" t="s">
        <v>142</v>
      </c>
      <c r="E220" s="206" t="s">
        <v>2656</v>
      </c>
      <c r="F220" s="207" t="s">
        <v>2657</v>
      </c>
      <c r="G220" s="208" t="s">
        <v>200</v>
      </c>
      <c r="H220" s="209">
        <v>35</v>
      </c>
      <c r="I220" s="210"/>
      <c r="J220" s="211">
        <f>ROUND(I220*H220,2)</f>
        <v>0</v>
      </c>
      <c r="K220" s="207" t="s">
        <v>146</v>
      </c>
      <c r="L220" s="45"/>
      <c r="M220" s="212" t="s">
        <v>19</v>
      </c>
      <c r="N220" s="213" t="s">
        <v>43</v>
      </c>
      <c r="O220" s="85"/>
      <c r="P220" s="214">
        <f>O220*H220</f>
        <v>0</v>
      </c>
      <c r="Q220" s="214">
        <v>0.00155</v>
      </c>
      <c r="R220" s="214">
        <f>Q220*H220</f>
        <v>0.05425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276</v>
      </c>
      <c r="AT220" s="216" t="s">
        <v>142</v>
      </c>
      <c r="AU220" s="216" t="s">
        <v>148</v>
      </c>
      <c r="AY220" s="18" t="s">
        <v>140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148</v>
      </c>
      <c r="BK220" s="217">
        <f>ROUND(I220*H220,2)</f>
        <v>0</v>
      </c>
      <c r="BL220" s="18" t="s">
        <v>276</v>
      </c>
      <c r="BM220" s="216" t="s">
        <v>2658</v>
      </c>
    </row>
    <row r="221" s="2" customFormat="1">
      <c r="A221" s="39"/>
      <c r="B221" s="40"/>
      <c r="C221" s="41"/>
      <c r="D221" s="218" t="s">
        <v>150</v>
      </c>
      <c r="E221" s="41"/>
      <c r="F221" s="219" t="s">
        <v>2659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150</v>
      </c>
      <c r="AU221" s="18" t="s">
        <v>148</v>
      </c>
    </row>
    <row r="222" s="2" customFormat="1">
      <c r="A222" s="39"/>
      <c r="B222" s="40"/>
      <c r="C222" s="41"/>
      <c r="D222" s="223" t="s">
        <v>152</v>
      </c>
      <c r="E222" s="41"/>
      <c r="F222" s="224" t="s">
        <v>2660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152</v>
      </c>
      <c r="AU222" s="18" t="s">
        <v>148</v>
      </c>
    </row>
    <row r="223" s="2" customFormat="1" ht="16.5" customHeight="1">
      <c r="A223" s="39"/>
      <c r="B223" s="40"/>
      <c r="C223" s="205" t="s">
        <v>400</v>
      </c>
      <c r="D223" s="205" t="s">
        <v>142</v>
      </c>
      <c r="E223" s="206" t="s">
        <v>2661</v>
      </c>
      <c r="F223" s="207" t="s">
        <v>2662</v>
      </c>
      <c r="G223" s="208" t="s">
        <v>200</v>
      </c>
      <c r="H223" s="209">
        <v>5</v>
      </c>
      <c r="I223" s="210"/>
      <c r="J223" s="211">
        <f>ROUND(I223*H223,2)</f>
        <v>0</v>
      </c>
      <c r="K223" s="207" t="s">
        <v>146</v>
      </c>
      <c r="L223" s="45"/>
      <c r="M223" s="212" t="s">
        <v>19</v>
      </c>
      <c r="N223" s="213" t="s">
        <v>43</v>
      </c>
      <c r="O223" s="85"/>
      <c r="P223" s="214">
        <f>O223*H223</f>
        <v>0</v>
      </c>
      <c r="Q223" s="214">
        <v>0.00191</v>
      </c>
      <c r="R223" s="214">
        <f>Q223*H223</f>
        <v>0.0095499999999999995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276</v>
      </c>
      <c r="AT223" s="216" t="s">
        <v>142</v>
      </c>
      <c r="AU223" s="216" t="s">
        <v>148</v>
      </c>
      <c r="AY223" s="18" t="s">
        <v>140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148</v>
      </c>
      <c r="BK223" s="217">
        <f>ROUND(I223*H223,2)</f>
        <v>0</v>
      </c>
      <c r="BL223" s="18" t="s">
        <v>276</v>
      </c>
      <c r="BM223" s="216" t="s">
        <v>2663</v>
      </c>
    </row>
    <row r="224" s="2" customFormat="1">
      <c r="A224" s="39"/>
      <c r="B224" s="40"/>
      <c r="C224" s="41"/>
      <c r="D224" s="218" t="s">
        <v>150</v>
      </c>
      <c r="E224" s="41"/>
      <c r="F224" s="219" t="s">
        <v>2664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150</v>
      </c>
      <c r="AU224" s="18" t="s">
        <v>148</v>
      </c>
    </row>
    <row r="225" s="2" customFormat="1">
      <c r="A225" s="39"/>
      <c r="B225" s="40"/>
      <c r="C225" s="41"/>
      <c r="D225" s="223" t="s">
        <v>152</v>
      </c>
      <c r="E225" s="41"/>
      <c r="F225" s="224" t="s">
        <v>2665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152</v>
      </c>
      <c r="AU225" s="18" t="s">
        <v>148</v>
      </c>
    </row>
    <row r="226" s="2" customFormat="1" ht="24.15" customHeight="1">
      <c r="A226" s="39"/>
      <c r="B226" s="40"/>
      <c r="C226" s="205" t="s">
        <v>409</v>
      </c>
      <c r="D226" s="205" t="s">
        <v>142</v>
      </c>
      <c r="E226" s="206" t="s">
        <v>2666</v>
      </c>
      <c r="F226" s="207" t="s">
        <v>2667</v>
      </c>
      <c r="G226" s="208" t="s">
        <v>200</v>
      </c>
      <c r="H226" s="209">
        <v>30</v>
      </c>
      <c r="I226" s="210"/>
      <c r="J226" s="211">
        <f>ROUND(I226*H226,2)</f>
        <v>0</v>
      </c>
      <c r="K226" s="207" t="s">
        <v>146</v>
      </c>
      <c r="L226" s="45"/>
      <c r="M226" s="212" t="s">
        <v>19</v>
      </c>
      <c r="N226" s="213" t="s">
        <v>43</v>
      </c>
      <c r="O226" s="85"/>
      <c r="P226" s="214">
        <f>O226*H226</f>
        <v>0</v>
      </c>
      <c r="Q226" s="214">
        <v>0.0047600000000000003</v>
      </c>
      <c r="R226" s="214">
        <f>Q226*H226</f>
        <v>0.14280000000000001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276</v>
      </c>
      <c r="AT226" s="216" t="s">
        <v>142</v>
      </c>
      <c r="AU226" s="216" t="s">
        <v>148</v>
      </c>
      <c r="AY226" s="18" t="s">
        <v>140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148</v>
      </c>
      <c r="BK226" s="217">
        <f>ROUND(I226*H226,2)</f>
        <v>0</v>
      </c>
      <c r="BL226" s="18" t="s">
        <v>276</v>
      </c>
      <c r="BM226" s="216" t="s">
        <v>2668</v>
      </c>
    </row>
    <row r="227" s="2" customFormat="1">
      <c r="A227" s="39"/>
      <c r="B227" s="40"/>
      <c r="C227" s="41"/>
      <c r="D227" s="218" t="s">
        <v>150</v>
      </c>
      <c r="E227" s="41"/>
      <c r="F227" s="219" t="s">
        <v>2669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150</v>
      </c>
      <c r="AU227" s="18" t="s">
        <v>148</v>
      </c>
    </row>
    <row r="228" s="2" customFormat="1">
      <c r="A228" s="39"/>
      <c r="B228" s="40"/>
      <c r="C228" s="41"/>
      <c r="D228" s="223" t="s">
        <v>152</v>
      </c>
      <c r="E228" s="41"/>
      <c r="F228" s="224" t="s">
        <v>2670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152</v>
      </c>
      <c r="AU228" s="18" t="s">
        <v>148</v>
      </c>
    </row>
    <row r="229" s="2" customFormat="1" ht="16.5" customHeight="1">
      <c r="A229" s="39"/>
      <c r="B229" s="40"/>
      <c r="C229" s="205" t="s">
        <v>415</v>
      </c>
      <c r="D229" s="205" t="s">
        <v>142</v>
      </c>
      <c r="E229" s="206" t="s">
        <v>2671</v>
      </c>
      <c r="F229" s="207" t="s">
        <v>2672</v>
      </c>
      <c r="G229" s="208" t="s">
        <v>200</v>
      </c>
      <c r="H229" s="209">
        <v>20</v>
      </c>
      <c r="I229" s="210"/>
      <c r="J229" s="211">
        <f>ROUND(I229*H229,2)</f>
        <v>0</v>
      </c>
      <c r="K229" s="207" t="s">
        <v>146</v>
      </c>
      <c r="L229" s="45"/>
      <c r="M229" s="212" t="s">
        <v>19</v>
      </c>
      <c r="N229" s="213" t="s">
        <v>43</v>
      </c>
      <c r="O229" s="85"/>
      <c r="P229" s="214">
        <f>O229*H229</f>
        <v>0</v>
      </c>
      <c r="Q229" s="214">
        <v>0.00040999999999999999</v>
      </c>
      <c r="R229" s="214">
        <f>Q229*H229</f>
        <v>0.008199999999999999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276</v>
      </c>
      <c r="AT229" s="216" t="s">
        <v>142</v>
      </c>
      <c r="AU229" s="216" t="s">
        <v>148</v>
      </c>
      <c r="AY229" s="18" t="s">
        <v>140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148</v>
      </c>
      <c r="BK229" s="217">
        <f>ROUND(I229*H229,2)</f>
        <v>0</v>
      </c>
      <c r="BL229" s="18" t="s">
        <v>276</v>
      </c>
      <c r="BM229" s="216" t="s">
        <v>2673</v>
      </c>
    </row>
    <row r="230" s="2" customFormat="1">
      <c r="A230" s="39"/>
      <c r="B230" s="40"/>
      <c r="C230" s="41"/>
      <c r="D230" s="218" t="s">
        <v>150</v>
      </c>
      <c r="E230" s="41"/>
      <c r="F230" s="219" t="s">
        <v>2674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150</v>
      </c>
      <c r="AU230" s="18" t="s">
        <v>148</v>
      </c>
    </row>
    <row r="231" s="2" customFormat="1">
      <c r="A231" s="39"/>
      <c r="B231" s="40"/>
      <c r="C231" s="41"/>
      <c r="D231" s="223" t="s">
        <v>152</v>
      </c>
      <c r="E231" s="41"/>
      <c r="F231" s="224" t="s">
        <v>2675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152</v>
      </c>
      <c r="AU231" s="18" t="s">
        <v>148</v>
      </c>
    </row>
    <row r="232" s="2" customFormat="1" ht="16.5" customHeight="1">
      <c r="A232" s="39"/>
      <c r="B232" s="40"/>
      <c r="C232" s="205" t="s">
        <v>423</v>
      </c>
      <c r="D232" s="205" t="s">
        <v>142</v>
      </c>
      <c r="E232" s="206" t="s">
        <v>2676</v>
      </c>
      <c r="F232" s="207" t="s">
        <v>2677</v>
      </c>
      <c r="G232" s="208" t="s">
        <v>200</v>
      </c>
      <c r="H232" s="209">
        <v>30</v>
      </c>
      <c r="I232" s="210"/>
      <c r="J232" s="211">
        <f>ROUND(I232*H232,2)</f>
        <v>0</v>
      </c>
      <c r="K232" s="207" t="s">
        <v>146</v>
      </c>
      <c r="L232" s="45"/>
      <c r="M232" s="212" t="s">
        <v>19</v>
      </c>
      <c r="N232" s="213" t="s">
        <v>43</v>
      </c>
      <c r="O232" s="85"/>
      <c r="P232" s="214">
        <f>O232*H232</f>
        <v>0</v>
      </c>
      <c r="Q232" s="214">
        <v>0.00048000000000000001</v>
      </c>
      <c r="R232" s="214">
        <f>Q232*H232</f>
        <v>0.0144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276</v>
      </c>
      <c r="AT232" s="216" t="s">
        <v>142</v>
      </c>
      <c r="AU232" s="216" t="s">
        <v>148</v>
      </c>
      <c r="AY232" s="18" t="s">
        <v>140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148</v>
      </c>
      <c r="BK232" s="217">
        <f>ROUND(I232*H232,2)</f>
        <v>0</v>
      </c>
      <c r="BL232" s="18" t="s">
        <v>276</v>
      </c>
      <c r="BM232" s="216" t="s">
        <v>2678</v>
      </c>
    </row>
    <row r="233" s="2" customFormat="1">
      <c r="A233" s="39"/>
      <c r="B233" s="40"/>
      <c r="C233" s="41"/>
      <c r="D233" s="218" t="s">
        <v>150</v>
      </c>
      <c r="E233" s="41"/>
      <c r="F233" s="219" t="s">
        <v>2679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150</v>
      </c>
      <c r="AU233" s="18" t="s">
        <v>148</v>
      </c>
    </row>
    <row r="234" s="2" customFormat="1">
      <c r="A234" s="39"/>
      <c r="B234" s="40"/>
      <c r="C234" s="41"/>
      <c r="D234" s="223" t="s">
        <v>152</v>
      </c>
      <c r="E234" s="41"/>
      <c r="F234" s="224" t="s">
        <v>2680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152</v>
      </c>
      <c r="AU234" s="18" t="s">
        <v>148</v>
      </c>
    </row>
    <row r="235" s="2" customFormat="1" ht="16.5" customHeight="1">
      <c r="A235" s="39"/>
      <c r="B235" s="40"/>
      <c r="C235" s="205" t="s">
        <v>429</v>
      </c>
      <c r="D235" s="205" t="s">
        <v>142</v>
      </c>
      <c r="E235" s="206" t="s">
        <v>2681</v>
      </c>
      <c r="F235" s="207" t="s">
        <v>2682</v>
      </c>
      <c r="G235" s="208" t="s">
        <v>200</v>
      </c>
      <c r="H235" s="209">
        <v>50</v>
      </c>
      <c r="I235" s="210"/>
      <c r="J235" s="211">
        <f>ROUND(I235*H235,2)</f>
        <v>0</v>
      </c>
      <c r="K235" s="207" t="s">
        <v>146</v>
      </c>
      <c r="L235" s="45"/>
      <c r="M235" s="212" t="s">
        <v>19</v>
      </c>
      <c r="N235" s="213" t="s">
        <v>43</v>
      </c>
      <c r="O235" s="85"/>
      <c r="P235" s="214">
        <f>O235*H235</f>
        <v>0</v>
      </c>
      <c r="Q235" s="214">
        <v>0.00071000000000000002</v>
      </c>
      <c r="R235" s="214">
        <f>Q235*H235</f>
        <v>0.035500000000000004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276</v>
      </c>
      <c r="AT235" s="216" t="s">
        <v>142</v>
      </c>
      <c r="AU235" s="216" t="s">
        <v>148</v>
      </c>
      <c r="AY235" s="18" t="s">
        <v>140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148</v>
      </c>
      <c r="BK235" s="217">
        <f>ROUND(I235*H235,2)</f>
        <v>0</v>
      </c>
      <c r="BL235" s="18" t="s">
        <v>276</v>
      </c>
      <c r="BM235" s="216" t="s">
        <v>2683</v>
      </c>
    </row>
    <row r="236" s="2" customFormat="1">
      <c r="A236" s="39"/>
      <c r="B236" s="40"/>
      <c r="C236" s="41"/>
      <c r="D236" s="218" t="s">
        <v>150</v>
      </c>
      <c r="E236" s="41"/>
      <c r="F236" s="219" t="s">
        <v>2684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150</v>
      </c>
      <c r="AU236" s="18" t="s">
        <v>148</v>
      </c>
    </row>
    <row r="237" s="2" customFormat="1">
      <c r="A237" s="39"/>
      <c r="B237" s="40"/>
      <c r="C237" s="41"/>
      <c r="D237" s="223" t="s">
        <v>152</v>
      </c>
      <c r="E237" s="41"/>
      <c r="F237" s="224" t="s">
        <v>2685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152</v>
      </c>
      <c r="AU237" s="18" t="s">
        <v>148</v>
      </c>
    </row>
    <row r="238" s="2" customFormat="1" ht="16.5" customHeight="1">
      <c r="A238" s="39"/>
      <c r="B238" s="40"/>
      <c r="C238" s="205" t="s">
        <v>435</v>
      </c>
      <c r="D238" s="205" t="s">
        <v>142</v>
      </c>
      <c r="E238" s="206" t="s">
        <v>2686</v>
      </c>
      <c r="F238" s="207" t="s">
        <v>2687</v>
      </c>
      <c r="G238" s="208" t="s">
        <v>200</v>
      </c>
      <c r="H238" s="209">
        <v>20</v>
      </c>
      <c r="I238" s="210"/>
      <c r="J238" s="211">
        <f>ROUND(I238*H238,2)</f>
        <v>0</v>
      </c>
      <c r="K238" s="207" t="s">
        <v>146</v>
      </c>
      <c r="L238" s="45"/>
      <c r="M238" s="212" t="s">
        <v>19</v>
      </c>
      <c r="N238" s="213" t="s">
        <v>43</v>
      </c>
      <c r="O238" s="85"/>
      <c r="P238" s="214">
        <f>O238*H238</f>
        <v>0</v>
      </c>
      <c r="Q238" s="214">
        <v>0.0019300000000000001</v>
      </c>
      <c r="R238" s="214">
        <f>Q238*H238</f>
        <v>0.038600000000000002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276</v>
      </c>
      <c r="AT238" s="216" t="s">
        <v>142</v>
      </c>
      <c r="AU238" s="216" t="s">
        <v>148</v>
      </c>
      <c r="AY238" s="18" t="s">
        <v>140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148</v>
      </c>
      <c r="BK238" s="217">
        <f>ROUND(I238*H238,2)</f>
        <v>0</v>
      </c>
      <c r="BL238" s="18" t="s">
        <v>276</v>
      </c>
      <c r="BM238" s="216" t="s">
        <v>2688</v>
      </c>
    </row>
    <row r="239" s="2" customFormat="1">
      <c r="A239" s="39"/>
      <c r="B239" s="40"/>
      <c r="C239" s="41"/>
      <c r="D239" s="218" t="s">
        <v>150</v>
      </c>
      <c r="E239" s="41"/>
      <c r="F239" s="219" t="s">
        <v>2689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150</v>
      </c>
      <c r="AU239" s="18" t="s">
        <v>148</v>
      </c>
    </row>
    <row r="240" s="2" customFormat="1">
      <c r="A240" s="39"/>
      <c r="B240" s="40"/>
      <c r="C240" s="41"/>
      <c r="D240" s="223" t="s">
        <v>152</v>
      </c>
      <c r="E240" s="41"/>
      <c r="F240" s="224" t="s">
        <v>2690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152</v>
      </c>
      <c r="AU240" s="18" t="s">
        <v>148</v>
      </c>
    </row>
    <row r="241" s="2" customFormat="1" ht="16.5" customHeight="1">
      <c r="A241" s="39"/>
      <c r="B241" s="40"/>
      <c r="C241" s="205" t="s">
        <v>443</v>
      </c>
      <c r="D241" s="205" t="s">
        <v>142</v>
      </c>
      <c r="E241" s="206" t="s">
        <v>2691</v>
      </c>
      <c r="F241" s="207" t="s">
        <v>2692</v>
      </c>
      <c r="G241" s="208" t="s">
        <v>390</v>
      </c>
      <c r="H241" s="209">
        <v>24</v>
      </c>
      <c r="I241" s="210"/>
      <c r="J241" s="211">
        <f>ROUND(I241*H241,2)</f>
        <v>0</v>
      </c>
      <c r="K241" s="207" t="s">
        <v>146</v>
      </c>
      <c r="L241" s="45"/>
      <c r="M241" s="212" t="s">
        <v>19</v>
      </c>
      <c r="N241" s="213" t="s">
        <v>43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276</v>
      </c>
      <c r="AT241" s="216" t="s">
        <v>142</v>
      </c>
      <c r="AU241" s="216" t="s">
        <v>148</v>
      </c>
      <c r="AY241" s="18" t="s">
        <v>140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148</v>
      </c>
      <c r="BK241" s="217">
        <f>ROUND(I241*H241,2)</f>
        <v>0</v>
      </c>
      <c r="BL241" s="18" t="s">
        <v>276</v>
      </c>
      <c r="BM241" s="216" t="s">
        <v>2693</v>
      </c>
    </row>
    <row r="242" s="2" customFormat="1">
      <c r="A242" s="39"/>
      <c r="B242" s="40"/>
      <c r="C242" s="41"/>
      <c r="D242" s="218" t="s">
        <v>150</v>
      </c>
      <c r="E242" s="41"/>
      <c r="F242" s="219" t="s">
        <v>2694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150</v>
      </c>
      <c r="AU242" s="18" t="s">
        <v>148</v>
      </c>
    </row>
    <row r="243" s="2" customFormat="1">
      <c r="A243" s="39"/>
      <c r="B243" s="40"/>
      <c r="C243" s="41"/>
      <c r="D243" s="223" t="s">
        <v>152</v>
      </c>
      <c r="E243" s="41"/>
      <c r="F243" s="224" t="s">
        <v>2695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152</v>
      </c>
      <c r="AU243" s="18" t="s">
        <v>148</v>
      </c>
    </row>
    <row r="244" s="2" customFormat="1" ht="21.75" customHeight="1">
      <c r="A244" s="39"/>
      <c r="B244" s="40"/>
      <c r="C244" s="205" t="s">
        <v>453</v>
      </c>
      <c r="D244" s="205" t="s">
        <v>142</v>
      </c>
      <c r="E244" s="206" t="s">
        <v>2696</v>
      </c>
      <c r="F244" s="207" t="s">
        <v>2697</v>
      </c>
      <c r="G244" s="208" t="s">
        <v>390</v>
      </c>
      <c r="H244" s="209">
        <v>4</v>
      </c>
      <c r="I244" s="210"/>
      <c r="J244" s="211">
        <f>ROUND(I244*H244,2)</f>
        <v>0</v>
      </c>
      <c r="K244" s="207" t="s">
        <v>146</v>
      </c>
      <c r="L244" s="45"/>
      <c r="M244" s="212" t="s">
        <v>19</v>
      </c>
      <c r="N244" s="213" t="s">
        <v>43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276</v>
      </c>
      <c r="AT244" s="216" t="s">
        <v>142</v>
      </c>
      <c r="AU244" s="216" t="s">
        <v>148</v>
      </c>
      <c r="AY244" s="18" t="s">
        <v>140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148</v>
      </c>
      <c r="BK244" s="217">
        <f>ROUND(I244*H244,2)</f>
        <v>0</v>
      </c>
      <c r="BL244" s="18" t="s">
        <v>276</v>
      </c>
      <c r="BM244" s="216" t="s">
        <v>2698</v>
      </c>
    </row>
    <row r="245" s="2" customFormat="1">
      <c r="A245" s="39"/>
      <c r="B245" s="40"/>
      <c r="C245" s="41"/>
      <c r="D245" s="218" t="s">
        <v>150</v>
      </c>
      <c r="E245" s="41"/>
      <c r="F245" s="219" t="s">
        <v>2699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150</v>
      </c>
      <c r="AU245" s="18" t="s">
        <v>148</v>
      </c>
    </row>
    <row r="246" s="2" customFormat="1">
      <c r="A246" s="39"/>
      <c r="B246" s="40"/>
      <c r="C246" s="41"/>
      <c r="D246" s="223" t="s">
        <v>152</v>
      </c>
      <c r="E246" s="41"/>
      <c r="F246" s="224" t="s">
        <v>2700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152</v>
      </c>
      <c r="AU246" s="18" t="s">
        <v>148</v>
      </c>
    </row>
    <row r="247" s="2" customFormat="1" ht="24.15" customHeight="1">
      <c r="A247" s="39"/>
      <c r="B247" s="40"/>
      <c r="C247" s="205" t="s">
        <v>460</v>
      </c>
      <c r="D247" s="205" t="s">
        <v>142</v>
      </c>
      <c r="E247" s="206" t="s">
        <v>2701</v>
      </c>
      <c r="F247" s="207" t="s">
        <v>2702</v>
      </c>
      <c r="G247" s="208" t="s">
        <v>390</v>
      </c>
      <c r="H247" s="209">
        <v>8</v>
      </c>
      <c r="I247" s="210"/>
      <c r="J247" s="211">
        <f>ROUND(I247*H247,2)</f>
        <v>0</v>
      </c>
      <c r="K247" s="207" t="s">
        <v>146</v>
      </c>
      <c r="L247" s="45"/>
      <c r="M247" s="212" t="s">
        <v>19</v>
      </c>
      <c r="N247" s="213" t="s">
        <v>43</v>
      </c>
      <c r="O247" s="85"/>
      <c r="P247" s="214">
        <f>O247*H247</f>
        <v>0</v>
      </c>
      <c r="Q247" s="214">
        <v>0.00050000000000000001</v>
      </c>
      <c r="R247" s="214">
        <f>Q247*H247</f>
        <v>0.0040000000000000001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276</v>
      </c>
      <c r="AT247" s="216" t="s">
        <v>142</v>
      </c>
      <c r="AU247" s="216" t="s">
        <v>148</v>
      </c>
      <c r="AY247" s="18" t="s">
        <v>140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148</v>
      </c>
      <c r="BK247" s="217">
        <f>ROUND(I247*H247,2)</f>
        <v>0</v>
      </c>
      <c r="BL247" s="18" t="s">
        <v>276</v>
      </c>
      <c r="BM247" s="216" t="s">
        <v>2703</v>
      </c>
    </row>
    <row r="248" s="2" customFormat="1">
      <c r="A248" s="39"/>
      <c r="B248" s="40"/>
      <c r="C248" s="41"/>
      <c r="D248" s="218" t="s">
        <v>150</v>
      </c>
      <c r="E248" s="41"/>
      <c r="F248" s="219" t="s">
        <v>2704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150</v>
      </c>
      <c r="AU248" s="18" t="s">
        <v>148</v>
      </c>
    </row>
    <row r="249" s="2" customFormat="1">
      <c r="A249" s="39"/>
      <c r="B249" s="40"/>
      <c r="C249" s="41"/>
      <c r="D249" s="223" t="s">
        <v>152</v>
      </c>
      <c r="E249" s="41"/>
      <c r="F249" s="224" t="s">
        <v>2705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152</v>
      </c>
      <c r="AU249" s="18" t="s">
        <v>148</v>
      </c>
    </row>
    <row r="250" s="2" customFormat="1" ht="16.5" customHeight="1">
      <c r="A250" s="39"/>
      <c r="B250" s="40"/>
      <c r="C250" s="205" t="s">
        <v>692</v>
      </c>
      <c r="D250" s="205" t="s">
        <v>142</v>
      </c>
      <c r="E250" s="206" t="s">
        <v>2706</v>
      </c>
      <c r="F250" s="207" t="s">
        <v>2707</v>
      </c>
      <c r="G250" s="208" t="s">
        <v>390</v>
      </c>
      <c r="H250" s="209">
        <v>4</v>
      </c>
      <c r="I250" s="210"/>
      <c r="J250" s="211">
        <f>ROUND(I250*H250,2)</f>
        <v>0</v>
      </c>
      <c r="K250" s="207" t="s">
        <v>146</v>
      </c>
      <c r="L250" s="45"/>
      <c r="M250" s="212" t="s">
        <v>19</v>
      </c>
      <c r="N250" s="213" t="s">
        <v>43</v>
      </c>
      <c r="O250" s="85"/>
      <c r="P250" s="214">
        <f>O250*H250</f>
        <v>0</v>
      </c>
      <c r="Q250" s="214">
        <v>0.00016000000000000001</v>
      </c>
      <c r="R250" s="214">
        <f>Q250*H250</f>
        <v>0.00064000000000000005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276</v>
      </c>
      <c r="AT250" s="216" t="s">
        <v>142</v>
      </c>
      <c r="AU250" s="216" t="s">
        <v>148</v>
      </c>
      <c r="AY250" s="18" t="s">
        <v>140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148</v>
      </c>
      <c r="BK250" s="217">
        <f>ROUND(I250*H250,2)</f>
        <v>0</v>
      </c>
      <c r="BL250" s="18" t="s">
        <v>276</v>
      </c>
      <c r="BM250" s="216" t="s">
        <v>2708</v>
      </c>
    </row>
    <row r="251" s="2" customFormat="1">
      <c r="A251" s="39"/>
      <c r="B251" s="40"/>
      <c r="C251" s="41"/>
      <c r="D251" s="218" t="s">
        <v>150</v>
      </c>
      <c r="E251" s="41"/>
      <c r="F251" s="219" t="s">
        <v>2709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150</v>
      </c>
      <c r="AU251" s="18" t="s">
        <v>148</v>
      </c>
    </row>
    <row r="252" s="2" customFormat="1">
      <c r="A252" s="39"/>
      <c r="B252" s="40"/>
      <c r="C252" s="41"/>
      <c r="D252" s="223" t="s">
        <v>152</v>
      </c>
      <c r="E252" s="41"/>
      <c r="F252" s="224" t="s">
        <v>2710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152</v>
      </c>
      <c r="AU252" s="18" t="s">
        <v>148</v>
      </c>
    </row>
    <row r="253" s="2" customFormat="1" ht="16.5" customHeight="1">
      <c r="A253" s="39"/>
      <c r="B253" s="40"/>
      <c r="C253" s="205" t="s">
        <v>697</v>
      </c>
      <c r="D253" s="205" t="s">
        <v>142</v>
      </c>
      <c r="E253" s="206" t="s">
        <v>2711</v>
      </c>
      <c r="F253" s="207" t="s">
        <v>2712</v>
      </c>
      <c r="G253" s="208" t="s">
        <v>390</v>
      </c>
      <c r="H253" s="209">
        <v>2</v>
      </c>
      <c r="I253" s="210"/>
      <c r="J253" s="211">
        <f>ROUND(I253*H253,2)</f>
        <v>0</v>
      </c>
      <c r="K253" s="207" t="s">
        <v>146</v>
      </c>
      <c r="L253" s="45"/>
      <c r="M253" s="212" t="s">
        <v>19</v>
      </c>
      <c r="N253" s="213" t="s">
        <v>43</v>
      </c>
      <c r="O253" s="85"/>
      <c r="P253" s="214">
        <f>O253*H253</f>
        <v>0</v>
      </c>
      <c r="Q253" s="214">
        <v>0.00029</v>
      </c>
      <c r="R253" s="214">
        <f>Q253*H253</f>
        <v>0.00058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276</v>
      </c>
      <c r="AT253" s="216" t="s">
        <v>142</v>
      </c>
      <c r="AU253" s="216" t="s">
        <v>148</v>
      </c>
      <c r="AY253" s="18" t="s">
        <v>140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148</v>
      </c>
      <c r="BK253" s="217">
        <f>ROUND(I253*H253,2)</f>
        <v>0</v>
      </c>
      <c r="BL253" s="18" t="s">
        <v>276</v>
      </c>
      <c r="BM253" s="216" t="s">
        <v>2713</v>
      </c>
    </row>
    <row r="254" s="2" customFormat="1">
      <c r="A254" s="39"/>
      <c r="B254" s="40"/>
      <c r="C254" s="41"/>
      <c r="D254" s="218" t="s">
        <v>150</v>
      </c>
      <c r="E254" s="41"/>
      <c r="F254" s="219" t="s">
        <v>2714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150</v>
      </c>
      <c r="AU254" s="18" t="s">
        <v>148</v>
      </c>
    </row>
    <row r="255" s="2" customFormat="1">
      <c r="A255" s="39"/>
      <c r="B255" s="40"/>
      <c r="C255" s="41"/>
      <c r="D255" s="223" t="s">
        <v>152</v>
      </c>
      <c r="E255" s="41"/>
      <c r="F255" s="224" t="s">
        <v>2715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152</v>
      </c>
      <c r="AU255" s="18" t="s">
        <v>148</v>
      </c>
    </row>
    <row r="256" s="2" customFormat="1" ht="24.15" customHeight="1">
      <c r="A256" s="39"/>
      <c r="B256" s="40"/>
      <c r="C256" s="205" t="s">
        <v>704</v>
      </c>
      <c r="D256" s="205" t="s">
        <v>142</v>
      </c>
      <c r="E256" s="206" t="s">
        <v>2716</v>
      </c>
      <c r="F256" s="207" t="s">
        <v>2717</v>
      </c>
      <c r="G256" s="208" t="s">
        <v>390</v>
      </c>
      <c r="H256" s="209">
        <v>2</v>
      </c>
      <c r="I256" s="210"/>
      <c r="J256" s="211">
        <f>ROUND(I256*H256,2)</f>
        <v>0</v>
      </c>
      <c r="K256" s="207" t="s">
        <v>146</v>
      </c>
      <c r="L256" s="45"/>
      <c r="M256" s="212" t="s">
        <v>19</v>
      </c>
      <c r="N256" s="213" t="s">
        <v>43</v>
      </c>
      <c r="O256" s="85"/>
      <c r="P256" s="214">
        <f>O256*H256</f>
        <v>0</v>
      </c>
      <c r="Q256" s="214">
        <v>0.00051000000000000004</v>
      </c>
      <c r="R256" s="214">
        <f>Q256*H256</f>
        <v>0.0010200000000000001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276</v>
      </c>
      <c r="AT256" s="216" t="s">
        <v>142</v>
      </c>
      <c r="AU256" s="216" t="s">
        <v>148</v>
      </c>
      <c r="AY256" s="18" t="s">
        <v>140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148</v>
      </c>
      <c r="BK256" s="217">
        <f>ROUND(I256*H256,2)</f>
        <v>0</v>
      </c>
      <c r="BL256" s="18" t="s">
        <v>276</v>
      </c>
      <c r="BM256" s="216" t="s">
        <v>2718</v>
      </c>
    </row>
    <row r="257" s="2" customFormat="1">
      <c r="A257" s="39"/>
      <c r="B257" s="40"/>
      <c r="C257" s="41"/>
      <c r="D257" s="218" t="s">
        <v>150</v>
      </c>
      <c r="E257" s="41"/>
      <c r="F257" s="219" t="s">
        <v>2719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150</v>
      </c>
      <c r="AU257" s="18" t="s">
        <v>148</v>
      </c>
    </row>
    <row r="258" s="2" customFormat="1">
      <c r="A258" s="39"/>
      <c r="B258" s="40"/>
      <c r="C258" s="41"/>
      <c r="D258" s="223" t="s">
        <v>152</v>
      </c>
      <c r="E258" s="41"/>
      <c r="F258" s="224" t="s">
        <v>2720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152</v>
      </c>
      <c r="AU258" s="18" t="s">
        <v>148</v>
      </c>
    </row>
    <row r="259" s="2" customFormat="1" ht="21.75" customHeight="1">
      <c r="A259" s="39"/>
      <c r="B259" s="40"/>
      <c r="C259" s="205" t="s">
        <v>710</v>
      </c>
      <c r="D259" s="205" t="s">
        <v>142</v>
      </c>
      <c r="E259" s="206" t="s">
        <v>2721</v>
      </c>
      <c r="F259" s="207" t="s">
        <v>2722</v>
      </c>
      <c r="G259" s="208" t="s">
        <v>200</v>
      </c>
      <c r="H259" s="209">
        <v>230</v>
      </c>
      <c r="I259" s="210"/>
      <c r="J259" s="211">
        <f>ROUND(I259*H259,2)</f>
        <v>0</v>
      </c>
      <c r="K259" s="207" t="s">
        <v>146</v>
      </c>
      <c r="L259" s="45"/>
      <c r="M259" s="212" t="s">
        <v>19</v>
      </c>
      <c r="N259" s="213" t="s">
        <v>43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276</v>
      </c>
      <c r="AT259" s="216" t="s">
        <v>142</v>
      </c>
      <c r="AU259" s="216" t="s">
        <v>148</v>
      </c>
      <c r="AY259" s="18" t="s">
        <v>140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148</v>
      </c>
      <c r="BK259" s="217">
        <f>ROUND(I259*H259,2)</f>
        <v>0</v>
      </c>
      <c r="BL259" s="18" t="s">
        <v>276</v>
      </c>
      <c r="BM259" s="216" t="s">
        <v>2723</v>
      </c>
    </row>
    <row r="260" s="2" customFormat="1">
      <c r="A260" s="39"/>
      <c r="B260" s="40"/>
      <c r="C260" s="41"/>
      <c r="D260" s="218" t="s">
        <v>150</v>
      </c>
      <c r="E260" s="41"/>
      <c r="F260" s="219" t="s">
        <v>2724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150</v>
      </c>
      <c r="AU260" s="18" t="s">
        <v>148</v>
      </c>
    </row>
    <row r="261" s="2" customFormat="1">
      <c r="A261" s="39"/>
      <c r="B261" s="40"/>
      <c r="C261" s="41"/>
      <c r="D261" s="223" t="s">
        <v>152</v>
      </c>
      <c r="E261" s="41"/>
      <c r="F261" s="224" t="s">
        <v>2725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152</v>
      </c>
      <c r="AU261" s="18" t="s">
        <v>148</v>
      </c>
    </row>
    <row r="262" s="2" customFormat="1" ht="24.15" customHeight="1">
      <c r="A262" s="39"/>
      <c r="B262" s="40"/>
      <c r="C262" s="205" t="s">
        <v>719</v>
      </c>
      <c r="D262" s="205" t="s">
        <v>142</v>
      </c>
      <c r="E262" s="206" t="s">
        <v>2726</v>
      </c>
      <c r="F262" s="207" t="s">
        <v>2727</v>
      </c>
      <c r="G262" s="208" t="s">
        <v>295</v>
      </c>
      <c r="H262" s="209">
        <v>0.39200000000000002</v>
      </c>
      <c r="I262" s="210"/>
      <c r="J262" s="211">
        <f>ROUND(I262*H262,2)</f>
        <v>0</v>
      </c>
      <c r="K262" s="207" t="s">
        <v>146</v>
      </c>
      <c r="L262" s="45"/>
      <c r="M262" s="212" t="s">
        <v>19</v>
      </c>
      <c r="N262" s="213" t="s">
        <v>43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276</v>
      </c>
      <c r="AT262" s="216" t="s">
        <v>142</v>
      </c>
      <c r="AU262" s="216" t="s">
        <v>148</v>
      </c>
      <c r="AY262" s="18" t="s">
        <v>140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148</v>
      </c>
      <c r="BK262" s="217">
        <f>ROUND(I262*H262,2)</f>
        <v>0</v>
      </c>
      <c r="BL262" s="18" t="s">
        <v>276</v>
      </c>
      <c r="BM262" s="216" t="s">
        <v>2728</v>
      </c>
    </row>
    <row r="263" s="2" customFormat="1">
      <c r="A263" s="39"/>
      <c r="B263" s="40"/>
      <c r="C263" s="41"/>
      <c r="D263" s="218" t="s">
        <v>150</v>
      </c>
      <c r="E263" s="41"/>
      <c r="F263" s="219" t="s">
        <v>2729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150</v>
      </c>
      <c r="AU263" s="18" t="s">
        <v>148</v>
      </c>
    </row>
    <row r="264" s="2" customFormat="1">
      <c r="A264" s="39"/>
      <c r="B264" s="40"/>
      <c r="C264" s="41"/>
      <c r="D264" s="223" t="s">
        <v>152</v>
      </c>
      <c r="E264" s="41"/>
      <c r="F264" s="224" t="s">
        <v>2730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152</v>
      </c>
      <c r="AU264" s="18" t="s">
        <v>148</v>
      </c>
    </row>
    <row r="265" s="12" customFormat="1" ht="22.8" customHeight="1">
      <c r="A265" s="12"/>
      <c r="B265" s="189"/>
      <c r="C265" s="190"/>
      <c r="D265" s="191" t="s">
        <v>70</v>
      </c>
      <c r="E265" s="203" t="s">
        <v>2731</v>
      </c>
      <c r="F265" s="203" t="s">
        <v>2732</v>
      </c>
      <c r="G265" s="190"/>
      <c r="H265" s="190"/>
      <c r="I265" s="193"/>
      <c r="J265" s="204">
        <f>BK265</f>
        <v>0</v>
      </c>
      <c r="K265" s="190"/>
      <c r="L265" s="195"/>
      <c r="M265" s="196"/>
      <c r="N265" s="197"/>
      <c r="O265" s="197"/>
      <c r="P265" s="198">
        <f>SUM(P266:P331)</f>
        <v>0</v>
      </c>
      <c r="Q265" s="197"/>
      <c r="R265" s="198">
        <f>SUM(R266:R331)</f>
        <v>0.53625999999999996</v>
      </c>
      <c r="S265" s="197"/>
      <c r="T265" s="199">
        <f>SUM(T266:T331)</f>
        <v>1.0248200000000001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0" t="s">
        <v>148</v>
      </c>
      <c r="AT265" s="201" t="s">
        <v>70</v>
      </c>
      <c r="AU265" s="201" t="s">
        <v>79</v>
      </c>
      <c r="AY265" s="200" t="s">
        <v>140</v>
      </c>
      <c r="BK265" s="202">
        <f>SUM(BK266:BK331)</f>
        <v>0</v>
      </c>
    </row>
    <row r="266" s="2" customFormat="1" ht="24.15" customHeight="1">
      <c r="A266" s="39"/>
      <c r="B266" s="40"/>
      <c r="C266" s="205" t="s">
        <v>727</v>
      </c>
      <c r="D266" s="205" t="s">
        <v>142</v>
      </c>
      <c r="E266" s="206" t="s">
        <v>2733</v>
      </c>
      <c r="F266" s="207" t="s">
        <v>2734</v>
      </c>
      <c r="G266" s="208" t="s">
        <v>200</v>
      </c>
      <c r="H266" s="209">
        <v>410</v>
      </c>
      <c r="I266" s="210"/>
      <c r="J266" s="211">
        <f>ROUND(I266*H266,2)</f>
        <v>0</v>
      </c>
      <c r="K266" s="207" t="s">
        <v>146</v>
      </c>
      <c r="L266" s="45"/>
      <c r="M266" s="212" t="s">
        <v>19</v>
      </c>
      <c r="N266" s="213" t="s">
        <v>43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0.0021299999999999999</v>
      </c>
      <c r="T266" s="215">
        <f>S266*H266</f>
        <v>0.87329999999999997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276</v>
      </c>
      <c r="AT266" s="216" t="s">
        <v>142</v>
      </c>
      <c r="AU266" s="216" t="s">
        <v>148</v>
      </c>
      <c r="AY266" s="18" t="s">
        <v>140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148</v>
      </c>
      <c r="BK266" s="217">
        <f>ROUND(I266*H266,2)</f>
        <v>0</v>
      </c>
      <c r="BL266" s="18" t="s">
        <v>276</v>
      </c>
      <c r="BM266" s="216" t="s">
        <v>2735</v>
      </c>
    </row>
    <row r="267" s="2" customFormat="1">
      <c r="A267" s="39"/>
      <c r="B267" s="40"/>
      <c r="C267" s="41"/>
      <c r="D267" s="218" t="s">
        <v>150</v>
      </c>
      <c r="E267" s="41"/>
      <c r="F267" s="219" t="s">
        <v>2736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150</v>
      </c>
      <c r="AU267" s="18" t="s">
        <v>148</v>
      </c>
    </row>
    <row r="268" s="2" customFormat="1">
      <c r="A268" s="39"/>
      <c r="B268" s="40"/>
      <c r="C268" s="41"/>
      <c r="D268" s="223" t="s">
        <v>152</v>
      </c>
      <c r="E268" s="41"/>
      <c r="F268" s="224" t="s">
        <v>2737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152</v>
      </c>
      <c r="AU268" s="18" t="s">
        <v>148</v>
      </c>
    </row>
    <row r="269" s="2" customFormat="1" ht="24.15" customHeight="1">
      <c r="A269" s="39"/>
      <c r="B269" s="40"/>
      <c r="C269" s="205" t="s">
        <v>733</v>
      </c>
      <c r="D269" s="205" t="s">
        <v>142</v>
      </c>
      <c r="E269" s="206" t="s">
        <v>2738</v>
      </c>
      <c r="F269" s="207" t="s">
        <v>2739</v>
      </c>
      <c r="G269" s="208" t="s">
        <v>200</v>
      </c>
      <c r="H269" s="209">
        <v>40</v>
      </c>
      <c r="I269" s="210"/>
      <c r="J269" s="211">
        <f>ROUND(I269*H269,2)</f>
        <v>0</v>
      </c>
      <c r="K269" s="207" t="s">
        <v>146</v>
      </c>
      <c r="L269" s="45"/>
      <c r="M269" s="212" t="s">
        <v>19</v>
      </c>
      <c r="N269" s="213" t="s">
        <v>43</v>
      </c>
      <c r="O269" s="85"/>
      <c r="P269" s="214">
        <f>O269*H269</f>
        <v>0</v>
      </c>
      <c r="Q269" s="214">
        <v>0.00051000000000000004</v>
      </c>
      <c r="R269" s="214">
        <f>Q269*H269</f>
        <v>0.020400000000000001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276</v>
      </c>
      <c r="AT269" s="216" t="s">
        <v>142</v>
      </c>
      <c r="AU269" s="216" t="s">
        <v>148</v>
      </c>
      <c r="AY269" s="18" t="s">
        <v>140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148</v>
      </c>
      <c r="BK269" s="217">
        <f>ROUND(I269*H269,2)</f>
        <v>0</v>
      </c>
      <c r="BL269" s="18" t="s">
        <v>276</v>
      </c>
      <c r="BM269" s="216" t="s">
        <v>2740</v>
      </c>
    </row>
    <row r="270" s="2" customFormat="1">
      <c r="A270" s="39"/>
      <c r="B270" s="40"/>
      <c r="C270" s="41"/>
      <c r="D270" s="218" t="s">
        <v>150</v>
      </c>
      <c r="E270" s="41"/>
      <c r="F270" s="219" t="s">
        <v>2741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150</v>
      </c>
      <c r="AU270" s="18" t="s">
        <v>148</v>
      </c>
    </row>
    <row r="271" s="2" customFormat="1">
      <c r="A271" s="39"/>
      <c r="B271" s="40"/>
      <c r="C271" s="41"/>
      <c r="D271" s="223" t="s">
        <v>152</v>
      </c>
      <c r="E271" s="41"/>
      <c r="F271" s="224" t="s">
        <v>2742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152</v>
      </c>
      <c r="AU271" s="18" t="s">
        <v>148</v>
      </c>
    </row>
    <row r="272" s="2" customFormat="1" ht="24.15" customHeight="1">
      <c r="A272" s="39"/>
      <c r="B272" s="40"/>
      <c r="C272" s="205" t="s">
        <v>739</v>
      </c>
      <c r="D272" s="205" t="s">
        <v>142</v>
      </c>
      <c r="E272" s="206" t="s">
        <v>2743</v>
      </c>
      <c r="F272" s="207" t="s">
        <v>2744</v>
      </c>
      <c r="G272" s="208" t="s">
        <v>200</v>
      </c>
      <c r="H272" s="209">
        <v>130</v>
      </c>
      <c r="I272" s="210"/>
      <c r="J272" s="211">
        <f>ROUND(I272*H272,2)</f>
        <v>0</v>
      </c>
      <c r="K272" s="207" t="s">
        <v>146</v>
      </c>
      <c r="L272" s="45"/>
      <c r="M272" s="212" t="s">
        <v>19</v>
      </c>
      <c r="N272" s="213" t="s">
        <v>43</v>
      </c>
      <c r="O272" s="85"/>
      <c r="P272" s="214">
        <f>O272*H272</f>
        <v>0</v>
      </c>
      <c r="Q272" s="214">
        <v>0.00097999999999999997</v>
      </c>
      <c r="R272" s="214">
        <f>Q272*H272</f>
        <v>0.12739999999999999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276</v>
      </c>
      <c r="AT272" s="216" t="s">
        <v>142</v>
      </c>
      <c r="AU272" s="216" t="s">
        <v>148</v>
      </c>
      <c r="AY272" s="18" t="s">
        <v>140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148</v>
      </c>
      <c r="BK272" s="217">
        <f>ROUND(I272*H272,2)</f>
        <v>0</v>
      </c>
      <c r="BL272" s="18" t="s">
        <v>276</v>
      </c>
      <c r="BM272" s="216" t="s">
        <v>2745</v>
      </c>
    </row>
    <row r="273" s="2" customFormat="1">
      <c r="A273" s="39"/>
      <c r="B273" s="40"/>
      <c r="C273" s="41"/>
      <c r="D273" s="218" t="s">
        <v>150</v>
      </c>
      <c r="E273" s="41"/>
      <c r="F273" s="219" t="s">
        <v>2746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150</v>
      </c>
      <c r="AU273" s="18" t="s">
        <v>148</v>
      </c>
    </row>
    <row r="274" s="2" customFormat="1">
      <c r="A274" s="39"/>
      <c r="B274" s="40"/>
      <c r="C274" s="41"/>
      <c r="D274" s="223" t="s">
        <v>152</v>
      </c>
      <c r="E274" s="41"/>
      <c r="F274" s="224" t="s">
        <v>2747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152</v>
      </c>
      <c r="AU274" s="18" t="s">
        <v>148</v>
      </c>
    </row>
    <row r="275" s="2" customFormat="1" ht="24.15" customHeight="1">
      <c r="A275" s="39"/>
      <c r="B275" s="40"/>
      <c r="C275" s="205" t="s">
        <v>745</v>
      </c>
      <c r="D275" s="205" t="s">
        <v>142</v>
      </c>
      <c r="E275" s="206" t="s">
        <v>2748</v>
      </c>
      <c r="F275" s="207" t="s">
        <v>2749</v>
      </c>
      <c r="G275" s="208" t="s">
        <v>200</v>
      </c>
      <c r="H275" s="209">
        <v>180</v>
      </c>
      <c r="I275" s="210"/>
      <c r="J275" s="211">
        <f>ROUND(I275*H275,2)</f>
        <v>0</v>
      </c>
      <c r="K275" s="207" t="s">
        <v>146</v>
      </c>
      <c r="L275" s="45"/>
      <c r="M275" s="212" t="s">
        <v>19</v>
      </c>
      <c r="N275" s="213" t="s">
        <v>43</v>
      </c>
      <c r="O275" s="85"/>
      <c r="P275" s="214">
        <f>O275*H275</f>
        <v>0</v>
      </c>
      <c r="Q275" s="214">
        <v>0.0012600000000000001</v>
      </c>
      <c r="R275" s="214">
        <f>Q275*H275</f>
        <v>0.2268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276</v>
      </c>
      <c r="AT275" s="216" t="s">
        <v>142</v>
      </c>
      <c r="AU275" s="216" t="s">
        <v>148</v>
      </c>
      <c r="AY275" s="18" t="s">
        <v>140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148</v>
      </c>
      <c r="BK275" s="217">
        <f>ROUND(I275*H275,2)</f>
        <v>0</v>
      </c>
      <c r="BL275" s="18" t="s">
        <v>276</v>
      </c>
      <c r="BM275" s="216" t="s">
        <v>2750</v>
      </c>
    </row>
    <row r="276" s="2" customFormat="1">
      <c r="A276" s="39"/>
      <c r="B276" s="40"/>
      <c r="C276" s="41"/>
      <c r="D276" s="218" t="s">
        <v>150</v>
      </c>
      <c r="E276" s="41"/>
      <c r="F276" s="219" t="s">
        <v>2751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150</v>
      </c>
      <c r="AU276" s="18" t="s">
        <v>148</v>
      </c>
    </row>
    <row r="277" s="2" customFormat="1">
      <c r="A277" s="39"/>
      <c r="B277" s="40"/>
      <c r="C277" s="41"/>
      <c r="D277" s="223" t="s">
        <v>152</v>
      </c>
      <c r="E277" s="41"/>
      <c r="F277" s="224" t="s">
        <v>2752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152</v>
      </c>
      <c r="AU277" s="18" t="s">
        <v>148</v>
      </c>
    </row>
    <row r="278" s="2" customFormat="1" ht="24.15" customHeight="1">
      <c r="A278" s="39"/>
      <c r="B278" s="40"/>
      <c r="C278" s="205" t="s">
        <v>1058</v>
      </c>
      <c r="D278" s="205" t="s">
        <v>142</v>
      </c>
      <c r="E278" s="206" t="s">
        <v>2753</v>
      </c>
      <c r="F278" s="207" t="s">
        <v>2754</v>
      </c>
      <c r="G278" s="208" t="s">
        <v>200</v>
      </c>
      <c r="H278" s="209">
        <v>40</v>
      </c>
      <c r="I278" s="210"/>
      <c r="J278" s="211">
        <f>ROUND(I278*H278,2)</f>
        <v>0</v>
      </c>
      <c r="K278" s="207" t="s">
        <v>146</v>
      </c>
      <c r="L278" s="45"/>
      <c r="M278" s="212" t="s">
        <v>19</v>
      </c>
      <c r="N278" s="213" t="s">
        <v>43</v>
      </c>
      <c r="O278" s="85"/>
      <c r="P278" s="214">
        <f>O278*H278</f>
        <v>0</v>
      </c>
      <c r="Q278" s="214">
        <v>0.0015299999999999999</v>
      </c>
      <c r="R278" s="214">
        <f>Q278*H278</f>
        <v>0.061199999999999997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276</v>
      </c>
      <c r="AT278" s="216" t="s">
        <v>142</v>
      </c>
      <c r="AU278" s="216" t="s">
        <v>148</v>
      </c>
      <c r="AY278" s="18" t="s">
        <v>140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148</v>
      </c>
      <c r="BK278" s="217">
        <f>ROUND(I278*H278,2)</f>
        <v>0</v>
      </c>
      <c r="BL278" s="18" t="s">
        <v>276</v>
      </c>
      <c r="BM278" s="216" t="s">
        <v>2755</v>
      </c>
    </row>
    <row r="279" s="2" customFormat="1">
      <c r="A279" s="39"/>
      <c r="B279" s="40"/>
      <c r="C279" s="41"/>
      <c r="D279" s="218" t="s">
        <v>150</v>
      </c>
      <c r="E279" s="41"/>
      <c r="F279" s="219" t="s">
        <v>2756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150</v>
      </c>
      <c r="AU279" s="18" t="s">
        <v>148</v>
      </c>
    </row>
    <row r="280" s="2" customFormat="1">
      <c r="A280" s="39"/>
      <c r="B280" s="40"/>
      <c r="C280" s="41"/>
      <c r="D280" s="223" t="s">
        <v>152</v>
      </c>
      <c r="E280" s="41"/>
      <c r="F280" s="224" t="s">
        <v>2757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152</v>
      </c>
      <c r="AU280" s="18" t="s">
        <v>148</v>
      </c>
    </row>
    <row r="281" s="2" customFormat="1" ht="24.15" customHeight="1">
      <c r="A281" s="39"/>
      <c r="B281" s="40"/>
      <c r="C281" s="205" t="s">
        <v>1064</v>
      </c>
      <c r="D281" s="205" t="s">
        <v>142</v>
      </c>
      <c r="E281" s="206" t="s">
        <v>2758</v>
      </c>
      <c r="F281" s="207" t="s">
        <v>2759</v>
      </c>
      <c r="G281" s="208" t="s">
        <v>200</v>
      </c>
      <c r="H281" s="209">
        <v>20</v>
      </c>
      <c r="I281" s="210"/>
      <c r="J281" s="211">
        <f>ROUND(I281*H281,2)</f>
        <v>0</v>
      </c>
      <c r="K281" s="207" t="s">
        <v>146</v>
      </c>
      <c r="L281" s="45"/>
      <c r="M281" s="212" t="s">
        <v>19</v>
      </c>
      <c r="N281" s="213" t="s">
        <v>43</v>
      </c>
      <c r="O281" s="85"/>
      <c r="P281" s="214">
        <f>O281*H281</f>
        <v>0</v>
      </c>
      <c r="Q281" s="214">
        <v>0.0028400000000000001</v>
      </c>
      <c r="R281" s="214">
        <f>Q281*H281</f>
        <v>0.056800000000000003</v>
      </c>
      <c r="S281" s="214">
        <v>0</v>
      </c>
      <c r="T281" s="21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276</v>
      </c>
      <c r="AT281" s="216" t="s">
        <v>142</v>
      </c>
      <c r="AU281" s="216" t="s">
        <v>148</v>
      </c>
      <c r="AY281" s="18" t="s">
        <v>140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148</v>
      </c>
      <c r="BK281" s="217">
        <f>ROUND(I281*H281,2)</f>
        <v>0</v>
      </c>
      <c r="BL281" s="18" t="s">
        <v>276</v>
      </c>
      <c r="BM281" s="216" t="s">
        <v>2760</v>
      </c>
    </row>
    <row r="282" s="2" customFormat="1">
      <c r="A282" s="39"/>
      <c r="B282" s="40"/>
      <c r="C282" s="41"/>
      <c r="D282" s="218" t="s">
        <v>150</v>
      </c>
      <c r="E282" s="41"/>
      <c r="F282" s="219" t="s">
        <v>2761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150</v>
      </c>
      <c r="AU282" s="18" t="s">
        <v>148</v>
      </c>
    </row>
    <row r="283" s="2" customFormat="1">
      <c r="A283" s="39"/>
      <c r="B283" s="40"/>
      <c r="C283" s="41"/>
      <c r="D283" s="223" t="s">
        <v>152</v>
      </c>
      <c r="E283" s="41"/>
      <c r="F283" s="224" t="s">
        <v>2762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152</v>
      </c>
      <c r="AU283" s="18" t="s">
        <v>148</v>
      </c>
    </row>
    <row r="284" s="2" customFormat="1" ht="37.8" customHeight="1">
      <c r="A284" s="39"/>
      <c r="B284" s="40"/>
      <c r="C284" s="205" t="s">
        <v>1070</v>
      </c>
      <c r="D284" s="205" t="s">
        <v>142</v>
      </c>
      <c r="E284" s="206" t="s">
        <v>2763</v>
      </c>
      <c r="F284" s="207" t="s">
        <v>2764</v>
      </c>
      <c r="G284" s="208" t="s">
        <v>200</v>
      </c>
      <c r="H284" s="209">
        <v>170</v>
      </c>
      <c r="I284" s="210"/>
      <c r="J284" s="211">
        <f>ROUND(I284*H284,2)</f>
        <v>0</v>
      </c>
      <c r="K284" s="207" t="s">
        <v>146</v>
      </c>
      <c r="L284" s="45"/>
      <c r="M284" s="212" t="s">
        <v>19</v>
      </c>
      <c r="N284" s="213" t="s">
        <v>43</v>
      </c>
      <c r="O284" s="85"/>
      <c r="P284" s="214">
        <f>O284*H284</f>
        <v>0</v>
      </c>
      <c r="Q284" s="214">
        <v>5.0000000000000002E-05</v>
      </c>
      <c r="R284" s="214">
        <f>Q284*H284</f>
        <v>0.0085000000000000006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276</v>
      </c>
      <c r="AT284" s="216" t="s">
        <v>142</v>
      </c>
      <c r="AU284" s="216" t="s">
        <v>148</v>
      </c>
      <c r="AY284" s="18" t="s">
        <v>140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148</v>
      </c>
      <c r="BK284" s="217">
        <f>ROUND(I284*H284,2)</f>
        <v>0</v>
      </c>
      <c r="BL284" s="18" t="s">
        <v>276</v>
      </c>
      <c r="BM284" s="216" t="s">
        <v>2765</v>
      </c>
    </row>
    <row r="285" s="2" customFormat="1">
      <c r="A285" s="39"/>
      <c r="B285" s="40"/>
      <c r="C285" s="41"/>
      <c r="D285" s="218" t="s">
        <v>150</v>
      </c>
      <c r="E285" s="41"/>
      <c r="F285" s="219" t="s">
        <v>2766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150</v>
      </c>
      <c r="AU285" s="18" t="s">
        <v>148</v>
      </c>
    </row>
    <row r="286" s="2" customFormat="1">
      <c r="A286" s="39"/>
      <c r="B286" s="40"/>
      <c r="C286" s="41"/>
      <c r="D286" s="223" t="s">
        <v>152</v>
      </c>
      <c r="E286" s="41"/>
      <c r="F286" s="224" t="s">
        <v>2767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152</v>
      </c>
      <c r="AU286" s="18" t="s">
        <v>148</v>
      </c>
    </row>
    <row r="287" s="2" customFormat="1" ht="37.8" customHeight="1">
      <c r="A287" s="39"/>
      <c r="B287" s="40"/>
      <c r="C287" s="205" t="s">
        <v>1078</v>
      </c>
      <c r="D287" s="205" t="s">
        <v>142</v>
      </c>
      <c r="E287" s="206" t="s">
        <v>2768</v>
      </c>
      <c r="F287" s="207" t="s">
        <v>2769</v>
      </c>
      <c r="G287" s="208" t="s">
        <v>200</v>
      </c>
      <c r="H287" s="209">
        <v>240</v>
      </c>
      <c r="I287" s="210"/>
      <c r="J287" s="211">
        <f>ROUND(I287*H287,2)</f>
        <v>0</v>
      </c>
      <c r="K287" s="207" t="s">
        <v>146</v>
      </c>
      <c r="L287" s="45"/>
      <c r="M287" s="212" t="s">
        <v>19</v>
      </c>
      <c r="N287" s="213" t="s">
        <v>43</v>
      </c>
      <c r="O287" s="85"/>
      <c r="P287" s="214">
        <f>O287*H287</f>
        <v>0</v>
      </c>
      <c r="Q287" s="214">
        <v>6.9999999999999994E-05</v>
      </c>
      <c r="R287" s="214">
        <f>Q287*H287</f>
        <v>0.016799999999999999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276</v>
      </c>
      <c r="AT287" s="216" t="s">
        <v>142</v>
      </c>
      <c r="AU287" s="216" t="s">
        <v>148</v>
      </c>
      <c r="AY287" s="18" t="s">
        <v>140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148</v>
      </c>
      <c r="BK287" s="217">
        <f>ROUND(I287*H287,2)</f>
        <v>0</v>
      </c>
      <c r="BL287" s="18" t="s">
        <v>276</v>
      </c>
      <c r="BM287" s="216" t="s">
        <v>2770</v>
      </c>
    </row>
    <row r="288" s="2" customFormat="1">
      <c r="A288" s="39"/>
      <c r="B288" s="40"/>
      <c r="C288" s="41"/>
      <c r="D288" s="218" t="s">
        <v>150</v>
      </c>
      <c r="E288" s="41"/>
      <c r="F288" s="219" t="s">
        <v>2771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150</v>
      </c>
      <c r="AU288" s="18" t="s">
        <v>148</v>
      </c>
    </row>
    <row r="289" s="2" customFormat="1">
      <c r="A289" s="39"/>
      <c r="B289" s="40"/>
      <c r="C289" s="41"/>
      <c r="D289" s="223" t="s">
        <v>152</v>
      </c>
      <c r="E289" s="41"/>
      <c r="F289" s="224" t="s">
        <v>2772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152</v>
      </c>
      <c r="AU289" s="18" t="s">
        <v>148</v>
      </c>
    </row>
    <row r="290" s="2" customFormat="1" ht="16.5" customHeight="1">
      <c r="A290" s="39"/>
      <c r="B290" s="40"/>
      <c r="C290" s="205" t="s">
        <v>1084</v>
      </c>
      <c r="D290" s="205" t="s">
        <v>142</v>
      </c>
      <c r="E290" s="206" t="s">
        <v>2773</v>
      </c>
      <c r="F290" s="207" t="s">
        <v>2774</v>
      </c>
      <c r="G290" s="208" t="s">
        <v>200</v>
      </c>
      <c r="H290" s="209">
        <v>410</v>
      </c>
      <c r="I290" s="210"/>
      <c r="J290" s="211">
        <f>ROUND(I290*H290,2)</f>
        <v>0</v>
      </c>
      <c r="K290" s="207" t="s">
        <v>146</v>
      </c>
      <c r="L290" s="45"/>
      <c r="M290" s="212" t="s">
        <v>19</v>
      </c>
      <c r="N290" s="213" t="s">
        <v>43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0.00023000000000000001</v>
      </c>
      <c r="T290" s="215">
        <f>S290*H290</f>
        <v>0.094300000000000009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276</v>
      </c>
      <c r="AT290" s="216" t="s">
        <v>142</v>
      </c>
      <c r="AU290" s="216" t="s">
        <v>148</v>
      </c>
      <c r="AY290" s="18" t="s">
        <v>140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148</v>
      </c>
      <c r="BK290" s="217">
        <f>ROUND(I290*H290,2)</f>
        <v>0</v>
      </c>
      <c r="BL290" s="18" t="s">
        <v>276</v>
      </c>
      <c r="BM290" s="216" t="s">
        <v>2775</v>
      </c>
    </row>
    <row r="291" s="2" customFormat="1">
      <c r="A291" s="39"/>
      <c r="B291" s="40"/>
      <c r="C291" s="41"/>
      <c r="D291" s="218" t="s">
        <v>150</v>
      </c>
      <c r="E291" s="41"/>
      <c r="F291" s="219" t="s">
        <v>2776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150</v>
      </c>
      <c r="AU291" s="18" t="s">
        <v>148</v>
      </c>
    </row>
    <row r="292" s="2" customFormat="1">
      <c r="A292" s="39"/>
      <c r="B292" s="40"/>
      <c r="C292" s="41"/>
      <c r="D292" s="223" t="s">
        <v>152</v>
      </c>
      <c r="E292" s="41"/>
      <c r="F292" s="224" t="s">
        <v>2777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152</v>
      </c>
      <c r="AU292" s="18" t="s">
        <v>148</v>
      </c>
    </row>
    <row r="293" s="2" customFormat="1" ht="24.15" customHeight="1">
      <c r="A293" s="39"/>
      <c r="B293" s="40"/>
      <c r="C293" s="205" t="s">
        <v>1090</v>
      </c>
      <c r="D293" s="205" t="s">
        <v>142</v>
      </c>
      <c r="E293" s="206" t="s">
        <v>2778</v>
      </c>
      <c r="F293" s="207" t="s">
        <v>2779</v>
      </c>
      <c r="G293" s="208" t="s">
        <v>390</v>
      </c>
      <c r="H293" s="209">
        <v>18</v>
      </c>
      <c r="I293" s="210"/>
      <c r="J293" s="211">
        <f>ROUND(I293*H293,2)</f>
        <v>0</v>
      </c>
      <c r="K293" s="207" t="s">
        <v>146</v>
      </c>
      <c r="L293" s="45"/>
      <c r="M293" s="212" t="s">
        <v>19</v>
      </c>
      <c r="N293" s="213" t="s">
        <v>43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0.00068999999999999997</v>
      </c>
      <c r="T293" s="215">
        <f>S293*H293</f>
        <v>0.012419999999999999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276</v>
      </c>
      <c r="AT293" s="216" t="s">
        <v>142</v>
      </c>
      <c r="AU293" s="216" t="s">
        <v>148</v>
      </c>
      <c r="AY293" s="18" t="s">
        <v>140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148</v>
      </c>
      <c r="BK293" s="217">
        <f>ROUND(I293*H293,2)</f>
        <v>0</v>
      </c>
      <c r="BL293" s="18" t="s">
        <v>276</v>
      </c>
      <c r="BM293" s="216" t="s">
        <v>2780</v>
      </c>
    </row>
    <row r="294" s="2" customFormat="1">
      <c r="A294" s="39"/>
      <c r="B294" s="40"/>
      <c r="C294" s="41"/>
      <c r="D294" s="218" t="s">
        <v>150</v>
      </c>
      <c r="E294" s="41"/>
      <c r="F294" s="219" t="s">
        <v>2781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150</v>
      </c>
      <c r="AU294" s="18" t="s">
        <v>148</v>
      </c>
    </row>
    <row r="295" s="2" customFormat="1">
      <c r="A295" s="39"/>
      <c r="B295" s="40"/>
      <c r="C295" s="41"/>
      <c r="D295" s="223" t="s">
        <v>152</v>
      </c>
      <c r="E295" s="41"/>
      <c r="F295" s="224" t="s">
        <v>2782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152</v>
      </c>
      <c r="AU295" s="18" t="s">
        <v>148</v>
      </c>
    </row>
    <row r="296" s="2" customFormat="1" ht="24.15" customHeight="1">
      <c r="A296" s="39"/>
      <c r="B296" s="40"/>
      <c r="C296" s="205" t="s">
        <v>1096</v>
      </c>
      <c r="D296" s="205" t="s">
        <v>142</v>
      </c>
      <c r="E296" s="206" t="s">
        <v>2783</v>
      </c>
      <c r="F296" s="207" t="s">
        <v>2784</v>
      </c>
      <c r="G296" s="208" t="s">
        <v>390</v>
      </c>
      <c r="H296" s="209">
        <v>1</v>
      </c>
      <c r="I296" s="210"/>
      <c r="J296" s="211">
        <f>ROUND(I296*H296,2)</f>
        <v>0</v>
      </c>
      <c r="K296" s="207" t="s">
        <v>146</v>
      </c>
      <c r="L296" s="45"/>
      <c r="M296" s="212" t="s">
        <v>19</v>
      </c>
      <c r="N296" s="213" t="s">
        <v>43</v>
      </c>
      <c r="O296" s="85"/>
      <c r="P296" s="214">
        <f>O296*H296</f>
        <v>0</v>
      </c>
      <c r="Q296" s="214">
        <v>0.00081999999999999998</v>
      </c>
      <c r="R296" s="214">
        <f>Q296*H296</f>
        <v>0.00081999999999999998</v>
      </c>
      <c r="S296" s="214">
        <v>0</v>
      </c>
      <c r="T296" s="21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276</v>
      </c>
      <c r="AT296" s="216" t="s">
        <v>142</v>
      </c>
      <c r="AU296" s="216" t="s">
        <v>148</v>
      </c>
      <c r="AY296" s="18" t="s">
        <v>140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148</v>
      </c>
      <c r="BK296" s="217">
        <f>ROUND(I296*H296,2)</f>
        <v>0</v>
      </c>
      <c r="BL296" s="18" t="s">
        <v>276</v>
      </c>
      <c r="BM296" s="216" t="s">
        <v>2785</v>
      </c>
    </row>
    <row r="297" s="2" customFormat="1">
      <c r="A297" s="39"/>
      <c r="B297" s="40"/>
      <c r="C297" s="41"/>
      <c r="D297" s="218" t="s">
        <v>150</v>
      </c>
      <c r="E297" s="41"/>
      <c r="F297" s="219" t="s">
        <v>2786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150</v>
      </c>
      <c r="AU297" s="18" t="s">
        <v>148</v>
      </c>
    </row>
    <row r="298" s="2" customFormat="1">
      <c r="A298" s="39"/>
      <c r="B298" s="40"/>
      <c r="C298" s="41"/>
      <c r="D298" s="223" t="s">
        <v>152</v>
      </c>
      <c r="E298" s="41"/>
      <c r="F298" s="224" t="s">
        <v>2787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152</v>
      </c>
      <c r="AU298" s="18" t="s">
        <v>148</v>
      </c>
    </row>
    <row r="299" s="2" customFormat="1" ht="21.75" customHeight="1">
      <c r="A299" s="39"/>
      <c r="B299" s="40"/>
      <c r="C299" s="205" t="s">
        <v>1102</v>
      </c>
      <c r="D299" s="205" t="s">
        <v>142</v>
      </c>
      <c r="E299" s="206" t="s">
        <v>2788</v>
      </c>
      <c r="F299" s="207" t="s">
        <v>2789</v>
      </c>
      <c r="G299" s="208" t="s">
        <v>390</v>
      </c>
      <c r="H299" s="209">
        <v>4</v>
      </c>
      <c r="I299" s="210"/>
      <c r="J299" s="211">
        <f>ROUND(I299*H299,2)</f>
        <v>0</v>
      </c>
      <c r="K299" s="207" t="s">
        <v>146</v>
      </c>
      <c r="L299" s="45"/>
      <c r="M299" s="212" t="s">
        <v>19</v>
      </c>
      <c r="N299" s="213" t="s">
        <v>43</v>
      </c>
      <c r="O299" s="85"/>
      <c r="P299" s="214">
        <f>O299*H299</f>
        <v>0</v>
      </c>
      <c r="Q299" s="214">
        <v>0.00034000000000000002</v>
      </c>
      <c r="R299" s="214">
        <f>Q299*H299</f>
        <v>0.0013600000000000001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276</v>
      </c>
      <c r="AT299" s="216" t="s">
        <v>142</v>
      </c>
      <c r="AU299" s="216" t="s">
        <v>148</v>
      </c>
      <c r="AY299" s="18" t="s">
        <v>140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148</v>
      </c>
      <c r="BK299" s="217">
        <f>ROUND(I299*H299,2)</f>
        <v>0</v>
      </c>
      <c r="BL299" s="18" t="s">
        <v>276</v>
      </c>
      <c r="BM299" s="216" t="s">
        <v>2790</v>
      </c>
    </row>
    <row r="300" s="2" customFormat="1">
      <c r="A300" s="39"/>
      <c r="B300" s="40"/>
      <c r="C300" s="41"/>
      <c r="D300" s="218" t="s">
        <v>150</v>
      </c>
      <c r="E300" s="41"/>
      <c r="F300" s="219" t="s">
        <v>2791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150</v>
      </c>
      <c r="AU300" s="18" t="s">
        <v>148</v>
      </c>
    </row>
    <row r="301" s="2" customFormat="1">
      <c r="A301" s="39"/>
      <c r="B301" s="40"/>
      <c r="C301" s="41"/>
      <c r="D301" s="223" t="s">
        <v>152</v>
      </c>
      <c r="E301" s="41"/>
      <c r="F301" s="224" t="s">
        <v>2792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152</v>
      </c>
      <c r="AU301" s="18" t="s">
        <v>148</v>
      </c>
    </row>
    <row r="302" s="2" customFormat="1" ht="21.75" customHeight="1">
      <c r="A302" s="39"/>
      <c r="B302" s="40"/>
      <c r="C302" s="205" t="s">
        <v>1108</v>
      </c>
      <c r="D302" s="205" t="s">
        <v>142</v>
      </c>
      <c r="E302" s="206" t="s">
        <v>2793</v>
      </c>
      <c r="F302" s="207" t="s">
        <v>2794</v>
      </c>
      <c r="G302" s="208" t="s">
        <v>390</v>
      </c>
      <c r="H302" s="209">
        <v>1</v>
      </c>
      <c r="I302" s="210"/>
      <c r="J302" s="211">
        <f>ROUND(I302*H302,2)</f>
        <v>0</v>
      </c>
      <c r="K302" s="207" t="s">
        <v>146</v>
      </c>
      <c r="L302" s="45"/>
      <c r="M302" s="212" t="s">
        <v>19</v>
      </c>
      <c r="N302" s="213" t="s">
        <v>43</v>
      </c>
      <c r="O302" s="85"/>
      <c r="P302" s="214">
        <f>O302*H302</f>
        <v>0</v>
      </c>
      <c r="Q302" s="214">
        <v>0.00069999999999999999</v>
      </c>
      <c r="R302" s="214">
        <f>Q302*H302</f>
        <v>0.00069999999999999999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276</v>
      </c>
      <c r="AT302" s="216" t="s">
        <v>142</v>
      </c>
      <c r="AU302" s="216" t="s">
        <v>148</v>
      </c>
      <c r="AY302" s="18" t="s">
        <v>140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148</v>
      </c>
      <c r="BK302" s="217">
        <f>ROUND(I302*H302,2)</f>
        <v>0</v>
      </c>
      <c r="BL302" s="18" t="s">
        <v>276</v>
      </c>
      <c r="BM302" s="216" t="s">
        <v>2795</v>
      </c>
    </row>
    <row r="303" s="2" customFormat="1">
      <c r="A303" s="39"/>
      <c r="B303" s="40"/>
      <c r="C303" s="41"/>
      <c r="D303" s="218" t="s">
        <v>150</v>
      </c>
      <c r="E303" s="41"/>
      <c r="F303" s="219" t="s">
        <v>2796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150</v>
      </c>
      <c r="AU303" s="18" t="s">
        <v>148</v>
      </c>
    </row>
    <row r="304" s="2" customFormat="1">
      <c r="A304" s="39"/>
      <c r="B304" s="40"/>
      <c r="C304" s="41"/>
      <c r="D304" s="223" t="s">
        <v>152</v>
      </c>
      <c r="E304" s="41"/>
      <c r="F304" s="224" t="s">
        <v>2797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152</v>
      </c>
      <c r="AU304" s="18" t="s">
        <v>148</v>
      </c>
    </row>
    <row r="305" s="2" customFormat="1" ht="24.15" customHeight="1">
      <c r="A305" s="39"/>
      <c r="B305" s="40"/>
      <c r="C305" s="205" t="s">
        <v>1116</v>
      </c>
      <c r="D305" s="205" t="s">
        <v>142</v>
      </c>
      <c r="E305" s="206" t="s">
        <v>2798</v>
      </c>
      <c r="F305" s="207" t="s">
        <v>2799</v>
      </c>
      <c r="G305" s="208" t="s">
        <v>390</v>
      </c>
      <c r="H305" s="209">
        <v>4</v>
      </c>
      <c r="I305" s="210"/>
      <c r="J305" s="211">
        <f>ROUND(I305*H305,2)</f>
        <v>0</v>
      </c>
      <c r="K305" s="207" t="s">
        <v>146</v>
      </c>
      <c r="L305" s="45"/>
      <c r="M305" s="212" t="s">
        <v>19</v>
      </c>
      <c r="N305" s="213" t="s">
        <v>43</v>
      </c>
      <c r="O305" s="85"/>
      <c r="P305" s="214">
        <f>O305*H305</f>
        <v>0</v>
      </c>
      <c r="Q305" s="214">
        <v>0.00040000000000000002</v>
      </c>
      <c r="R305" s="214">
        <f>Q305*H305</f>
        <v>0.0016000000000000001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276</v>
      </c>
      <c r="AT305" s="216" t="s">
        <v>142</v>
      </c>
      <c r="AU305" s="216" t="s">
        <v>148</v>
      </c>
      <c r="AY305" s="18" t="s">
        <v>140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148</v>
      </c>
      <c r="BK305" s="217">
        <f>ROUND(I305*H305,2)</f>
        <v>0</v>
      </c>
      <c r="BL305" s="18" t="s">
        <v>276</v>
      </c>
      <c r="BM305" s="216" t="s">
        <v>2800</v>
      </c>
    </row>
    <row r="306" s="2" customFormat="1">
      <c r="A306" s="39"/>
      <c r="B306" s="40"/>
      <c r="C306" s="41"/>
      <c r="D306" s="218" t="s">
        <v>150</v>
      </c>
      <c r="E306" s="41"/>
      <c r="F306" s="219" t="s">
        <v>2801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150</v>
      </c>
      <c r="AU306" s="18" t="s">
        <v>148</v>
      </c>
    </row>
    <row r="307" s="2" customFormat="1">
      <c r="A307" s="39"/>
      <c r="B307" s="40"/>
      <c r="C307" s="41"/>
      <c r="D307" s="223" t="s">
        <v>152</v>
      </c>
      <c r="E307" s="41"/>
      <c r="F307" s="224" t="s">
        <v>2802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152</v>
      </c>
      <c r="AU307" s="18" t="s">
        <v>148</v>
      </c>
    </row>
    <row r="308" s="2" customFormat="1" ht="24.15" customHeight="1">
      <c r="A308" s="39"/>
      <c r="B308" s="40"/>
      <c r="C308" s="205" t="s">
        <v>1123</v>
      </c>
      <c r="D308" s="205" t="s">
        <v>142</v>
      </c>
      <c r="E308" s="206" t="s">
        <v>2803</v>
      </c>
      <c r="F308" s="207" t="s">
        <v>2804</v>
      </c>
      <c r="G308" s="208" t="s">
        <v>390</v>
      </c>
      <c r="H308" s="209">
        <v>2</v>
      </c>
      <c r="I308" s="210"/>
      <c r="J308" s="211">
        <f>ROUND(I308*H308,2)</f>
        <v>0</v>
      </c>
      <c r="K308" s="207" t="s">
        <v>146</v>
      </c>
      <c r="L308" s="45"/>
      <c r="M308" s="212" t="s">
        <v>19</v>
      </c>
      <c r="N308" s="213" t="s">
        <v>43</v>
      </c>
      <c r="O308" s="85"/>
      <c r="P308" s="214">
        <f>O308*H308</f>
        <v>0</v>
      </c>
      <c r="Q308" s="214">
        <v>0.00056999999999999998</v>
      </c>
      <c r="R308" s="214">
        <f>Q308*H308</f>
        <v>0.00114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276</v>
      </c>
      <c r="AT308" s="216" t="s">
        <v>142</v>
      </c>
      <c r="AU308" s="216" t="s">
        <v>148</v>
      </c>
      <c r="AY308" s="18" t="s">
        <v>140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148</v>
      </c>
      <c r="BK308" s="217">
        <f>ROUND(I308*H308,2)</f>
        <v>0</v>
      </c>
      <c r="BL308" s="18" t="s">
        <v>276</v>
      </c>
      <c r="BM308" s="216" t="s">
        <v>2805</v>
      </c>
    </row>
    <row r="309" s="2" customFormat="1">
      <c r="A309" s="39"/>
      <c r="B309" s="40"/>
      <c r="C309" s="41"/>
      <c r="D309" s="218" t="s">
        <v>150</v>
      </c>
      <c r="E309" s="41"/>
      <c r="F309" s="219" t="s">
        <v>2806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150</v>
      </c>
      <c r="AU309" s="18" t="s">
        <v>148</v>
      </c>
    </row>
    <row r="310" s="2" customFormat="1">
      <c r="A310" s="39"/>
      <c r="B310" s="40"/>
      <c r="C310" s="41"/>
      <c r="D310" s="223" t="s">
        <v>152</v>
      </c>
      <c r="E310" s="41"/>
      <c r="F310" s="224" t="s">
        <v>2807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152</v>
      </c>
      <c r="AU310" s="18" t="s">
        <v>148</v>
      </c>
    </row>
    <row r="311" s="2" customFormat="1" ht="24.15" customHeight="1">
      <c r="A311" s="39"/>
      <c r="B311" s="40"/>
      <c r="C311" s="205" t="s">
        <v>1128</v>
      </c>
      <c r="D311" s="205" t="s">
        <v>142</v>
      </c>
      <c r="E311" s="206" t="s">
        <v>2808</v>
      </c>
      <c r="F311" s="207" t="s">
        <v>2809</v>
      </c>
      <c r="G311" s="208" t="s">
        <v>390</v>
      </c>
      <c r="H311" s="209">
        <v>2</v>
      </c>
      <c r="I311" s="210"/>
      <c r="J311" s="211">
        <f>ROUND(I311*H311,2)</f>
        <v>0</v>
      </c>
      <c r="K311" s="207" t="s">
        <v>146</v>
      </c>
      <c r="L311" s="45"/>
      <c r="M311" s="212" t="s">
        <v>19</v>
      </c>
      <c r="N311" s="213" t="s">
        <v>43</v>
      </c>
      <c r="O311" s="85"/>
      <c r="P311" s="214">
        <f>O311*H311</f>
        <v>0</v>
      </c>
      <c r="Q311" s="214">
        <v>0.00080000000000000004</v>
      </c>
      <c r="R311" s="214">
        <f>Q311*H311</f>
        <v>0.0016000000000000001</v>
      </c>
      <c r="S311" s="214">
        <v>0</v>
      </c>
      <c r="T311" s="21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6" t="s">
        <v>276</v>
      </c>
      <c r="AT311" s="216" t="s">
        <v>142</v>
      </c>
      <c r="AU311" s="216" t="s">
        <v>148</v>
      </c>
      <c r="AY311" s="18" t="s">
        <v>140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148</v>
      </c>
      <c r="BK311" s="217">
        <f>ROUND(I311*H311,2)</f>
        <v>0</v>
      </c>
      <c r="BL311" s="18" t="s">
        <v>276</v>
      </c>
      <c r="BM311" s="216" t="s">
        <v>2810</v>
      </c>
    </row>
    <row r="312" s="2" customFormat="1">
      <c r="A312" s="39"/>
      <c r="B312" s="40"/>
      <c r="C312" s="41"/>
      <c r="D312" s="218" t="s">
        <v>150</v>
      </c>
      <c r="E312" s="41"/>
      <c r="F312" s="219" t="s">
        <v>2811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150</v>
      </c>
      <c r="AU312" s="18" t="s">
        <v>148</v>
      </c>
    </row>
    <row r="313" s="2" customFormat="1">
      <c r="A313" s="39"/>
      <c r="B313" s="40"/>
      <c r="C313" s="41"/>
      <c r="D313" s="223" t="s">
        <v>152</v>
      </c>
      <c r="E313" s="41"/>
      <c r="F313" s="224" t="s">
        <v>2812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152</v>
      </c>
      <c r="AU313" s="18" t="s">
        <v>148</v>
      </c>
    </row>
    <row r="314" s="2" customFormat="1" ht="24.15" customHeight="1">
      <c r="A314" s="39"/>
      <c r="B314" s="40"/>
      <c r="C314" s="205" t="s">
        <v>1132</v>
      </c>
      <c r="D314" s="205" t="s">
        <v>142</v>
      </c>
      <c r="E314" s="206" t="s">
        <v>2813</v>
      </c>
      <c r="F314" s="207" t="s">
        <v>2814</v>
      </c>
      <c r="G314" s="208" t="s">
        <v>390</v>
      </c>
      <c r="H314" s="209">
        <v>1</v>
      </c>
      <c r="I314" s="210"/>
      <c r="J314" s="211">
        <f>ROUND(I314*H314,2)</f>
        <v>0</v>
      </c>
      <c r="K314" s="207" t="s">
        <v>146</v>
      </c>
      <c r="L314" s="45"/>
      <c r="M314" s="212" t="s">
        <v>19</v>
      </c>
      <c r="N314" s="213" t="s">
        <v>43</v>
      </c>
      <c r="O314" s="85"/>
      <c r="P314" s="214">
        <f>O314*H314</f>
        <v>0</v>
      </c>
      <c r="Q314" s="214">
        <v>0.00042999999999999999</v>
      </c>
      <c r="R314" s="214">
        <f>Q314*H314</f>
        <v>0.00042999999999999999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276</v>
      </c>
      <c r="AT314" s="216" t="s">
        <v>142</v>
      </c>
      <c r="AU314" s="216" t="s">
        <v>148</v>
      </c>
      <c r="AY314" s="18" t="s">
        <v>140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148</v>
      </c>
      <c r="BK314" s="217">
        <f>ROUND(I314*H314,2)</f>
        <v>0</v>
      </c>
      <c r="BL314" s="18" t="s">
        <v>276</v>
      </c>
      <c r="BM314" s="216" t="s">
        <v>2815</v>
      </c>
    </row>
    <row r="315" s="2" customFormat="1">
      <c r="A315" s="39"/>
      <c r="B315" s="40"/>
      <c r="C315" s="41"/>
      <c r="D315" s="218" t="s">
        <v>150</v>
      </c>
      <c r="E315" s="41"/>
      <c r="F315" s="219" t="s">
        <v>2816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150</v>
      </c>
      <c r="AU315" s="18" t="s">
        <v>148</v>
      </c>
    </row>
    <row r="316" s="2" customFormat="1">
      <c r="A316" s="39"/>
      <c r="B316" s="40"/>
      <c r="C316" s="41"/>
      <c r="D316" s="223" t="s">
        <v>152</v>
      </c>
      <c r="E316" s="41"/>
      <c r="F316" s="224" t="s">
        <v>2817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152</v>
      </c>
      <c r="AU316" s="18" t="s">
        <v>148</v>
      </c>
    </row>
    <row r="317" s="2" customFormat="1" ht="16.5" customHeight="1">
      <c r="A317" s="39"/>
      <c r="B317" s="40"/>
      <c r="C317" s="205" t="s">
        <v>580</v>
      </c>
      <c r="D317" s="205" t="s">
        <v>142</v>
      </c>
      <c r="E317" s="206" t="s">
        <v>2818</v>
      </c>
      <c r="F317" s="207" t="s">
        <v>2819</v>
      </c>
      <c r="G317" s="208" t="s">
        <v>390</v>
      </c>
      <c r="H317" s="209">
        <v>8</v>
      </c>
      <c r="I317" s="210"/>
      <c r="J317" s="211">
        <f>ROUND(I317*H317,2)</f>
        <v>0</v>
      </c>
      <c r="K317" s="207" t="s">
        <v>146</v>
      </c>
      <c r="L317" s="45"/>
      <c r="M317" s="212" t="s">
        <v>19</v>
      </c>
      <c r="N317" s="213" t="s">
        <v>43</v>
      </c>
      <c r="O317" s="85"/>
      <c r="P317" s="214">
        <f>O317*H317</f>
        <v>0</v>
      </c>
      <c r="Q317" s="214">
        <v>0</v>
      </c>
      <c r="R317" s="214">
        <f>Q317*H317</f>
        <v>0</v>
      </c>
      <c r="S317" s="214">
        <v>0.0055999999999999999</v>
      </c>
      <c r="T317" s="215">
        <f>S317*H317</f>
        <v>0.0448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276</v>
      </c>
      <c r="AT317" s="216" t="s">
        <v>142</v>
      </c>
      <c r="AU317" s="216" t="s">
        <v>148</v>
      </c>
      <c r="AY317" s="18" t="s">
        <v>140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148</v>
      </c>
      <c r="BK317" s="217">
        <f>ROUND(I317*H317,2)</f>
        <v>0</v>
      </c>
      <c r="BL317" s="18" t="s">
        <v>276</v>
      </c>
      <c r="BM317" s="216" t="s">
        <v>2820</v>
      </c>
    </row>
    <row r="318" s="2" customFormat="1">
      <c r="A318" s="39"/>
      <c r="B318" s="40"/>
      <c r="C318" s="41"/>
      <c r="D318" s="218" t="s">
        <v>150</v>
      </c>
      <c r="E318" s="41"/>
      <c r="F318" s="219" t="s">
        <v>2819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150</v>
      </c>
      <c r="AU318" s="18" t="s">
        <v>148</v>
      </c>
    </row>
    <row r="319" s="2" customFormat="1">
      <c r="A319" s="39"/>
      <c r="B319" s="40"/>
      <c r="C319" s="41"/>
      <c r="D319" s="223" t="s">
        <v>152</v>
      </c>
      <c r="E319" s="41"/>
      <c r="F319" s="224" t="s">
        <v>2821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152</v>
      </c>
      <c r="AU319" s="18" t="s">
        <v>148</v>
      </c>
    </row>
    <row r="320" s="2" customFormat="1" ht="33" customHeight="1">
      <c r="A320" s="39"/>
      <c r="B320" s="40"/>
      <c r="C320" s="205" t="s">
        <v>1141</v>
      </c>
      <c r="D320" s="205" t="s">
        <v>142</v>
      </c>
      <c r="E320" s="206" t="s">
        <v>2822</v>
      </c>
      <c r="F320" s="207" t="s">
        <v>2823</v>
      </c>
      <c r="G320" s="208" t="s">
        <v>390</v>
      </c>
      <c r="H320" s="209">
        <v>4</v>
      </c>
      <c r="I320" s="210"/>
      <c r="J320" s="211">
        <f>ROUND(I320*H320,2)</f>
        <v>0</v>
      </c>
      <c r="K320" s="207" t="s">
        <v>146</v>
      </c>
      <c r="L320" s="45"/>
      <c r="M320" s="212" t="s">
        <v>19</v>
      </c>
      <c r="N320" s="213" t="s">
        <v>43</v>
      </c>
      <c r="O320" s="85"/>
      <c r="P320" s="214">
        <f>O320*H320</f>
        <v>0</v>
      </c>
      <c r="Q320" s="214">
        <v>0.0011800000000000001</v>
      </c>
      <c r="R320" s="214">
        <f>Q320*H320</f>
        <v>0.0047200000000000002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276</v>
      </c>
      <c r="AT320" s="216" t="s">
        <v>142</v>
      </c>
      <c r="AU320" s="216" t="s">
        <v>148</v>
      </c>
      <c r="AY320" s="18" t="s">
        <v>140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148</v>
      </c>
      <c r="BK320" s="217">
        <f>ROUND(I320*H320,2)</f>
        <v>0</v>
      </c>
      <c r="BL320" s="18" t="s">
        <v>276</v>
      </c>
      <c r="BM320" s="216" t="s">
        <v>2824</v>
      </c>
    </row>
    <row r="321" s="2" customFormat="1">
      <c r="A321" s="39"/>
      <c r="B321" s="40"/>
      <c r="C321" s="41"/>
      <c r="D321" s="218" t="s">
        <v>150</v>
      </c>
      <c r="E321" s="41"/>
      <c r="F321" s="219" t="s">
        <v>2825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150</v>
      </c>
      <c r="AU321" s="18" t="s">
        <v>148</v>
      </c>
    </row>
    <row r="322" s="2" customFormat="1">
      <c r="A322" s="39"/>
      <c r="B322" s="40"/>
      <c r="C322" s="41"/>
      <c r="D322" s="223" t="s">
        <v>152</v>
      </c>
      <c r="E322" s="41"/>
      <c r="F322" s="224" t="s">
        <v>2826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152</v>
      </c>
      <c r="AU322" s="18" t="s">
        <v>148</v>
      </c>
    </row>
    <row r="323" s="2" customFormat="1" ht="33" customHeight="1">
      <c r="A323" s="39"/>
      <c r="B323" s="40"/>
      <c r="C323" s="205" t="s">
        <v>1147</v>
      </c>
      <c r="D323" s="205" t="s">
        <v>142</v>
      </c>
      <c r="E323" s="206" t="s">
        <v>2827</v>
      </c>
      <c r="F323" s="207" t="s">
        <v>2828</v>
      </c>
      <c r="G323" s="208" t="s">
        <v>390</v>
      </c>
      <c r="H323" s="209">
        <v>1</v>
      </c>
      <c r="I323" s="210"/>
      <c r="J323" s="211">
        <f>ROUND(I323*H323,2)</f>
        <v>0</v>
      </c>
      <c r="K323" s="207" t="s">
        <v>146</v>
      </c>
      <c r="L323" s="45"/>
      <c r="M323" s="212" t="s">
        <v>19</v>
      </c>
      <c r="N323" s="213" t="s">
        <v>43</v>
      </c>
      <c r="O323" s="85"/>
      <c r="P323" s="214">
        <f>O323*H323</f>
        <v>0</v>
      </c>
      <c r="Q323" s="214">
        <v>0.00189</v>
      </c>
      <c r="R323" s="214">
        <f>Q323*H323</f>
        <v>0.00189</v>
      </c>
      <c r="S323" s="214">
        <v>0</v>
      </c>
      <c r="T323" s="21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6" t="s">
        <v>276</v>
      </c>
      <c r="AT323" s="216" t="s">
        <v>142</v>
      </c>
      <c r="AU323" s="216" t="s">
        <v>148</v>
      </c>
      <c r="AY323" s="18" t="s">
        <v>140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148</v>
      </c>
      <c r="BK323" s="217">
        <f>ROUND(I323*H323,2)</f>
        <v>0</v>
      </c>
      <c r="BL323" s="18" t="s">
        <v>276</v>
      </c>
      <c r="BM323" s="216" t="s">
        <v>2829</v>
      </c>
    </row>
    <row r="324" s="2" customFormat="1">
      <c r="A324" s="39"/>
      <c r="B324" s="40"/>
      <c r="C324" s="41"/>
      <c r="D324" s="218" t="s">
        <v>150</v>
      </c>
      <c r="E324" s="41"/>
      <c r="F324" s="219" t="s">
        <v>2830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150</v>
      </c>
      <c r="AU324" s="18" t="s">
        <v>148</v>
      </c>
    </row>
    <row r="325" s="2" customFormat="1">
      <c r="A325" s="39"/>
      <c r="B325" s="40"/>
      <c r="C325" s="41"/>
      <c r="D325" s="223" t="s">
        <v>152</v>
      </c>
      <c r="E325" s="41"/>
      <c r="F325" s="224" t="s">
        <v>2831</v>
      </c>
      <c r="G325" s="41"/>
      <c r="H325" s="41"/>
      <c r="I325" s="220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152</v>
      </c>
      <c r="AU325" s="18" t="s">
        <v>148</v>
      </c>
    </row>
    <row r="326" s="2" customFormat="1" ht="21.75" customHeight="1">
      <c r="A326" s="39"/>
      <c r="B326" s="40"/>
      <c r="C326" s="205" t="s">
        <v>1152</v>
      </c>
      <c r="D326" s="205" t="s">
        <v>142</v>
      </c>
      <c r="E326" s="206" t="s">
        <v>2832</v>
      </c>
      <c r="F326" s="207" t="s">
        <v>2833</v>
      </c>
      <c r="G326" s="208" t="s">
        <v>200</v>
      </c>
      <c r="H326" s="209">
        <v>410</v>
      </c>
      <c r="I326" s="210"/>
      <c r="J326" s="211">
        <f>ROUND(I326*H326,2)</f>
        <v>0</v>
      </c>
      <c r="K326" s="207" t="s">
        <v>146</v>
      </c>
      <c r="L326" s="45"/>
      <c r="M326" s="212" t="s">
        <v>19</v>
      </c>
      <c r="N326" s="213" t="s">
        <v>43</v>
      </c>
      <c r="O326" s="85"/>
      <c r="P326" s="214">
        <f>O326*H326</f>
        <v>0</v>
      </c>
      <c r="Q326" s="214">
        <v>1.0000000000000001E-05</v>
      </c>
      <c r="R326" s="214">
        <f>Q326*H326</f>
        <v>0.0041000000000000003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276</v>
      </c>
      <c r="AT326" s="216" t="s">
        <v>142</v>
      </c>
      <c r="AU326" s="216" t="s">
        <v>148</v>
      </c>
      <c r="AY326" s="18" t="s">
        <v>140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148</v>
      </c>
      <c r="BK326" s="217">
        <f>ROUND(I326*H326,2)</f>
        <v>0</v>
      </c>
      <c r="BL326" s="18" t="s">
        <v>276</v>
      </c>
      <c r="BM326" s="216" t="s">
        <v>2834</v>
      </c>
    </row>
    <row r="327" s="2" customFormat="1">
      <c r="A327" s="39"/>
      <c r="B327" s="40"/>
      <c r="C327" s="41"/>
      <c r="D327" s="218" t="s">
        <v>150</v>
      </c>
      <c r="E327" s="41"/>
      <c r="F327" s="219" t="s">
        <v>2835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150</v>
      </c>
      <c r="AU327" s="18" t="s">
        <v>148</v>
      </c>
    </row>
    <row r="328" s="2" customFormat="1">
      <c r="A328" s="39"/>
      <c r="B328" s="40"/>
      <c r="C328" s="41"/>
      <c r="D328" s="223" t="s">
        <v>152</v>
      </c>
      <c r="E328" s="41"/>
      <c r="F328" s="224" t="s">
        <v>2836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152</v>
      </c>
      <c r="AU328" s="18" t="s">
        <v>148</v>
      </c>
    </row>
    <row r="329" s="2" customFormat="1" ht="24.15" customHeight="1">
      <c r="A329" s="39"/>
      <c r="B329" s="40"/>
      <c r="C329" s="205" t="s">
        <v>1616</v>
      </c>
      <c r="D329" s="205" t="s">
        <v>142</v>
      </c>
      <c r="E329" s="206" t="s">
        <v>2837</v>
      </c>
      <c r="F329" s="207" t="s">
        <v>2838</v>
      </c>
      <c r="G329" s="208" t="s">
        <v>713</v>
      </c>
      <c r="H329" s="270"/>
      <c r="I329" s="210"/>
      <c r="J329" s="211">
        <f>ROUND(I329*H329,2)</f>
        <v>0</v>
      </c>
      <c r="K329" s="207" t="s">
        <v>146</v>
      </c>
      <c r="L329" s="45"/>
      <c r="M329" s="212" t="s">
        <v>19</v>
      </c>
      <c r="N329" s="213" t="s">
        <v>43</v>
      </c>
      <c r="O329" s="85"/>
      <c r="P329" s="214">
        <f>O329*H329</f>
        <v>0</v>
      </c>
      <c r="Q329" s="214">
        <v>0</v>
      </c>
      <c r="R329" s="214">
        <f>Q329*H329</f>
        <v>0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276</v>
      </c>
      <c r="AT329" s="216" t="s">
        <v>142</v>
      </c>
      <c r="AU329" s="216" t="s">
        <v>148</v>
      </c>
      <c r="AY329" s="18" t="s">
        <v>140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148</v>
      </c>
      <c r="BK329" s="217">
        <f>ROUND(I329*H329,2)</f>
        <v>0</v>
      </c>
      <c r="BL329" s="18" t="s">
        <v>276</v>
      </c>
      <c r="BM329" s="216" t="s">
        <v>2839</v>
      </c>
    </row>
    <row r="330" s="2" customFormat="1">
      <c r="A330" s="39"/>
      <c r="B330" s="40"/>
      <c r="C330" s="41"/>
      <c r="D330" s="218" t="s">
        <v>150</v>
      </c>
      <c r="E330" s="41"/>
      <c r="F330" s="219" t="s">
        <v>2840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150</v>
      </c>
      <c r="AU330" s="18" t="s">
        <v>148</v>
      </c>
    </row>
    <row r="331" s="2" customFormat="1">
      <c r="A331" s="39"/>
      <c r="B331" s="40"/>
      <c r="C331" s="41"/>
      <c r="D331" s="223" t="s">
        <v>152</v>
      </c>
      <c r="E331" s="41"/>
      <c r="F331" s="224" t="s">
        <v>2841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152</v>
      </c>
      <c r="AU331" s="18" t="s">
        <v>148</v>
      </c>
    </row>
    <row r="332" s="12" customFormat="1" ht="22.8" customHeight="1">
      <c r="A332" s="12"/>
      <c r="B332" s="189"/>
      <c r="C332" s="190"/>
      <c r="D332" s="191" t="s">
        <v>70</v>
      </c>
      <c r="E332" s="203" t="s">
        <v>2842</v>
      </c>
      <c r="F332" s="203" t="s">
        <v>2843</v>
      </c>
      <c r="G332" s="190"/>
      <c r="H332" s="190"/>
      <c r="I332" s="193"/>
      <c r="J332" s="204">
        <f>BK332</f>
        <v>0</v>
      </c>
      <c r="K332" s="190"/>
      <c r="L332" s="195"/>
      <c r="M332" s="196"/>
      <c r="N332" s="197"/>
      <c r="O332" s="197"/>
      <c r="P332" s="198">
        <f>SUM(P333:P359)</f>
        <v>0</v>
      </c>
      <c r="Q332" s="197"/>
      <c r="R332" s="198">
        <f>SUM(R333:R359)</f>
        <v>0.28140999999999999</v>
      </c>
      <c r="S332" s="197"/>
      <c r="T332" s="199">
        <f>SUM(T333:T359)</f>
        <v>0.29070000000000001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0" t="s">
        <v>148</v>
      </c>
      <c r="AT332" s="201" t="s">
        <v>70</v>
      </c>
      <c r="AU332" s="201" t="s">
        <v>79</v>
      </c>
      <c r="AY332" s="200" t="s">
        <v>140</v>
      </c>
      <c r="BK332" s="202">
        <f>SUM(BK333:BK359)</f>
        <v>0</v>
      </c>
    </row>
    <row r="333" s="2" customFormat="1" ht="24.15" customHeight="1">
      <c r="A333" s="39"/>
      <c r="B333" s="40"/>
      <c r="C333" s="205" t="s">
        <v>1622</v>
      </c>
      <c r="D333" s="205" t="s">
        <v>142</v>
      </c>
      <c r="E333" s="206" t="s">
        <v>2844</v>
      </c>
      <c r="F333" s="207" t="s">
        <v>2845</v>
      </c>
      <c r="G333" s="208" t="s">
        <v>200</v>
      </c>
      <c r="H333" s="209">
        <v>50</v>
      </c>
      <c r="I333" s="210"/>
      <c r="J333" s="211">
        <f>ROUND(I333*H333,2)</f>
        <v>0</v>
      </c>
      <c r="K333" s="207" t="s">
        <v>146</v>
      </c>
      <c r="L333" s="45"/>
      <c r="M333" s="212" t="s">
        <v>19</v>
      </c>
      <c r="N333" s="213" t="s">
        <v>43</v>
      </c>
      <c r="O333" s="85"/>
      <c r="P333" s="214">
        <f>O333*H333</f>
        <v>0</v>
      </c>
      <c r="Q333" s="214">
        <v>0.0018500000000000001</v>
      </c>
      <c r="R333" s="214">
        <f>Q333*H333</f>
        <v>0.092499999999999999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276</v>
      </c>
      <c r="AT333" s="216" t="s">
        <v>142</v>
      </c>
      <c r="AU333" s="216" t="s">
        <v>148</v>
      </c>
      <c r="AY333" s="18" t="s">
        <v>140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148</v>
      </c>
      <c r="BK333" s="217">
        <f>ROUND(I333*H333,2)</f>
        <v>0</v>
      </c>
      <c r="BL333" s="18" t="s">
        <v>276</v>
      </c>
      <c r="BM333" s="216" t="s">
        <v>2846</v>
      </c>
    </row>
    <row r="334" s="2" customFormat="1">
      <c r="A334" s="39"/>
      <c r="B334" s="40"/>
      <c r="C334" s="41"/>
      <c r="D334" s="218" t="s">
        <v>150</v>
      </c>
      <c r="E334" s="41"/>
      <c r="F334" s="219" t="s">
        <v>2847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150</v>
      </c>
      <c r="AU334" s="18" t="s">
        <v>148</v>
      </c>
    </row>
    <row r="335" s="2" customFormat="1">
      <c r="A335" s="39"/>
      <c r="B335" s="40"/>
      <c r="C335" s="41"/>
      <c r="D335" s="223" t="s">
        <v>152</v>
      </c>
      <c r="E335" s="41"/>
      <c r="F335" s="224" t="s">
        <v>2848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152</v>
      </c>
      <c r="AU335" s="18" t="s">
        <v>148</v>
      </c>
    </row>
    <row r="336" s="2" customFormat="1" ht="24.15" customHeight="1">
      <c r="A336" s="39"/>
      <c r="B336" s="40"/>
      <c r="C336" s="205" t="s">
        <v>1628</v>
      </c>
      <c r="D336" s="205" t="s">
        <v>142</v>
      </c>
      <c r="E336" s="206" t="s">
        <v>2849</v>
      </c>
      <c r="F336" s="207" t="s">
        <v>2850</v>
      </c>
      <c r="G336" s="208" t="s">
        <v>200</v>
      </c>
      <c r="H336" s="209">
        <v>15</v>
      </c>
      <c r="I336" s="210"/>
      <c r="J336" s="211">
        <f>ROUND(I336*H336,2)</f>
        <v>0</v>
      </c>
      <c r="K336" s="207" t="s">
        <v>146</v>
      </c>
      <c r="L336" s="45"/>
      <c r="M336" s="212" t="s">
        <v>19</v>
      </c>
      <c r="N336" s="213" t="s">
        <v>43</v>
      </c>
      <c r="O336" s="85"/>
      <c r="P336" s="214">
        <f>O336*H336</f>
        <v>0</v>
      </c>
      <c r="Q336" s="214">
        <v>0.00348</v>
      </c>
      <c r="R336" s="214">
        <f>Q336*H336</f>
        <v>0.052200000000000003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276</v>
      </c>
      <c r="AT336" s="216" t="s">
        <v>142</v>
      </c>
      <c r="AU336" s="216" t="s">
        <v>148</v>
      </c>
      <c r="AY336" s="18" t="s">
        <v>140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148</v>
      </c>
      <c r="BK336" s="217">
        <f>ROUND(I336*H336,2)</f>
        <v>0</v>
      </c>
      <c r="BL336" s="18" t="s">
        <v>276</v>
      </c>
      <c r="BM336" s="216" t="s">
        <v>2851</v>
      </c>
    </row>
    <row r="337" s="2" customFormat="1">
      <c r="A337" s="39"/>
      <c r="B337" s="40"/>
      <c r="C337" s="41"/>
      <c r="D337" s="218" t="s">
        <v>150</v>
      </c>
      <c r="E337" s="41"/>
      <c r="F337" s="219" t="s">
        <v>2852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150</v>
      </c>
      <c r="AU337" s="18" t="s">
        <v>148</v>
      </c>
    </row>
    <row r="338" s="2" customFormat="1">
      <c r="A338" s="39"/>
      <c r="B338" s="40"/>
      <c r="C338" s="41"/>
      <c r="D338" s="223" t="s">
        <v>152</v>
      </c>
      <c r="E338" s="41"/>
      <c r="F338" s="224" t="s">
        <v>2853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152</v>
      </c>
      <c r="AU338" s="18" t="s">
        <v>148</v>
      </c>
    </row>
    <row r="339" s="2" customFormat="1" ht="24.15" customHeight="1">
      <c r="A339" s="39"/>
      <c r="B339" s="40"/>
      <c r="C339" s="205" t="s">
        <v>1634</v>
      </c>
      <c r="D339" s="205" t="s">
        <v>142</v>
      </c>
      <c r="E339" s="206" t="s">
        <v>2854</v>
      </c>
      <c r="F339" s="207" t="s">
        <v>2855</v>
      </c>
      <c r="G339" s="208" t="s">
        <v>200</v>
      </c>
      <c r="H339" s="209">
        <v>20</v>
      </c>
      <c r="I339" s="210"/>
      <c r="J339" s="211">
        <f>ROUND(I339*H339,2)</f>
        <v>0</v>
      </c>
      <c r="K339" s="207" t="s">
        <v>146</v>
      </c>
      <c r="L339" s="45"/>
      <c r="M339" s="212" t="s">
        <v>19</v>
      </c>
      <c r="N339" s="213" t="s">
        <v>43</v>
      </c>
      <c r="O339" s="85"/>
      <c r="P339" s="214">
        <f>O339*H339</f>
        <v>0</v>
      </c>
      <c r="Q339" s="214">
        <v>0.00396</v>
      </c>
      <c r="R339" s="214">
        <f>Q339*H339</f>
        <v>0.079199999999999993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276</v>
      </c>
      <c r="AT339" s="216" t="s">
        <v>142</v>
      </c>
      <c r="AU339" s="216" t="s">
        <v>148</v>
      </c>
      <c r="AY339" s="18" t="s">
        <v>140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148</v>
      </c>
      <c r="BK339" s="217">
        <f>ROUND(I339*H339,2)</f>
        <v>0</v>
      </c>
      <c r="BL339" s="18" t="s">
        <v>276</v>
      </c>
      <c r="BM339" s="216" t="s">
        <v>2856</v>
      </c>
    </row>
    <row r="340" s="2" customFormat="1">
      <c r="A340" s="39"/>
      <c r="B340" s="40"/>
      <c r="C340" s="41"/>
      <c r="D340" s="218" t="s">
        <v>150</v>
      </c>
      <c r="E340" s="41"/>
      <c r="F340" s="219" t="s">
        <v>2857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150</v>
      </c>
      <c r="AU340" s="18" t="s">
        <v>148</v>
      </c>
    </row>
    <row r="341" s="2" customFormat="1">
      <c r="A341" s="39"/>
      <c r="B341" s="40"/>
      <c r="C341" s="41"/>
      <c r="D341" s="223" t="s">
        <v>152</v>
      </c>
      <c r="E341" s="41"/>
      <c r="F341" s="224" t="s">
        <v>2858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152</v>
      </c>
      <c r="AU341" s="18" t="s">
        <v>148</v>
      </c>
    </row>
    <row r="342" s="2" customFormat="1" ht="24.15" customHeight="1">
      <c r="A342" s="39"/>
      <c r="B342" s="40"/>
      <c r="C342" s="205" t="s">
        <v>1640</v>
      </c>
      <c r="D342" s="205" t="s">
        <v>142</v>
      </c>
      <c r="E342" s="206" t="s">
        <v>2859</v>
      </c>
      <c r="F342" s="207" t="s">
        <v>2860</v>
      </c>
      <c r="G342" s="208" t="s">
        <v>200</v>
      </c>
      <c r="H342" s="209">
        <v>85</v>
      </c>
      <c r="I342" s="210"/>
      <c r="J342" s="211">
        <f>ROUND(I342*H342,2)</f>
        <v>0</v>
      </c>
      <c r="K342" s="207" t="s">
        <v>146</v>
      </c>
      <c r="L342" s="45"/>
      <c r="M342" s="212" t="s">
        <v>19</v>
      </c>
      <c r="N342" s="213" t="s">
        <v>43</v>
      </c>
      <c r="O342" s="85"/>
      <c r="P342" s="214">
        <f>O342*H342</f>
        <v>0</v>
      </c>
      <c r="Q342" s="214">
        <v>0.00038999999999999999</v>
      </c>
      <c r="R342" s="214">
        <f>Q342*H342</f>
        <v>0.033149999999999999</v>
      </c>
      <c r="S342" s="214">
        <v>0.0034199999999999999</v>
      </c>
      <c r="T342" s="215">
        <f>S342*H342</f>
        <v>0.29070000000000001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276</v>
      </c>
      <c r="AT342" s="216" t="s">
        <v>142</v>
      </c>
      <c r="AU342" s="216" t="s">
        <v>148</v>
      </c>
      <c r="AY342" s="18" t="s">
        <v>140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148</v>
      </c>
      <c r="BK342" s="217">
        <f>ROUND(I342*H342,2)</f>
        <v>0</v>
      </c>
      <c r="BL342" s="18" t="s">
        <v>276</v>
      </c>
      <c r="BM342" s="216" t="s">
        <v>2861</v>
      </c>
    </row>
    <row r="343" s="2" customFormat="1">
      <c r="A343" s="39"/>
      <c r="B343" s="40"/>
      <c r="C343" s="41"/>
      <c r="D343" s="218" t="s">
        <v>150</v>
      </c>
      <c r="E343" s="41"/>
      <c r="F343" s="219" t="s">
        <v>2862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150</v>
      </c>
      <c r="AU343" s="18" t="s">
        <v>148</v>
      </c>
    </row>
    <row r="344" s="2" customFormat="1">
      <c r="A344" s="39"/>
      <c r="B344" s="40"/>
      <c r="C344" s="41"/>
      <c r="D344" s="223" t="s">
        <v>152</v>
      </c>
      <c r="E344" s="41"/>
      <c r="F344" s="224" t="s">
        <v>2863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152</v>
      </c>
      <c r="AU344" s="18" t="s">
        <v>148</v>
      </c>
    </row>
    <row r="345" s="2" customFormat="1" ht="24.15" customHeight="1">
      <c r="A345" s="39"/>
      <c r="B345" s="40"/>
      <c r="C345" s="205" t="s">
        <v>1646</v>
      </c>
      <c r="D345" s="205" t="s">
        <v>142</v>
      </c>
      <c r="E345" s="206" t="s">
        <v>2864</v>
      </c>
      <c r="F345" s="207" t="s">
        <v>2865</v>
      </c>
      <c r="G345" s="208" t="s">
        <v>1384</v>
      </c>
      <c r="H345" s="209">
        <v>4</v>
      </c>
      <c r="I345" s="210"/>
      <c r="J345" s="211">
        <f>ROUND(I345*H345,2)</f>
        <v>0</v>
      </c>
      <c r="K345" s="207" t="s">
        <v>146</v>
      </c>
      <c r="L345" s="45"/>
      <c r="M345" s="212" t="s">
        <v>19</v>
      </c>
      <c r="N345" s="213" t="s">
        <v>43</v>
      </c>
      <c r="O345" s="85"/>
      <c r="P345" s="214">
        <f>O345*H345</f>
        <v>0</v>
      </c>
      <c r="Q345" s="214">
        <v>0.0033800000000000002</v>
      </c>
      <c r="R345" s="214">
        <f>Q345*H345</f>
        <v>0.013520000000000001</v>
      </c>
      <c r="S345" s="214">
        <v>0</v>
      </c>
      <c r="T345" s="21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6" t="s">
        <v>276</v>
      </c>
      <c r="AT345" s="216" t="s">
        <v>142</v>
      </c>
      <c r="AU345" s="216" t="s">
        <v>148</v>
      </c>
      <c r="AY345" s="18" t="s">
        <v>140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8" t="s">
        <v>148</v>
      </c>
      <c r="BK345" s="217">
        <f>ROUND(I345*H345,2)</f>
        <v>0</v>
      </c>
      <c r="BL345" s="18" t="s">
        <v>276</v>
      </c>
      <c r="BM345" s="216" t="s">
        <v>2866</v>
      </c>
    </row>
    <row r="346" s="2" customFormat="1">
      <c r="A346" s="39"/>
      <c r="B346" s="40"/>
      <c r="C346" s="41"/>
      <c r="D346" s="218" t="s">
        <v>150</v>
      </c>
      <c r="E346" s="41"/>
      <c r="F346" s="219" t="s">
        <v>2867</v>
      </c>
      <c r="G346" s="41"/>
      <c r="H346" s="41"/>
      <c r="I346" s="220"/>
      <c r="J346" s="41"/>
      <c r="K346" s="41"/>
      <c r="L346" s="45"/>
      <c r="M346" s="221"/>
      <c r="N346" s="222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150</v>
      </c>
      <c r="AU346" s="18" t="s">
        <v>148</v>
      </c>
    </row>
    <row r="347" s="2" customFormat="1">
      <c r="A347" s="39"/>
      <c r="B347" s="40"/>
      <c r="C347" s="41"/>
      <c r="D347" s="223" t="s">
        <v>152</v>
      </c>
      <c r="E347" s="41"/>
      <c r="F347" s="224" t="s">
        <v>2868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152</v>
      </c>
      <c r="AU347" s="18" t="s">
        <v>148</v>
      </c>
    </row>
    <row r="348" s="2" customFormat="1" ht="16.5" customHeight="1">
      <c r="A348" s="39"/>
      <c r="B348" s="40"/>
      <c r="C348" s="205" t="s">
        <v>1654</v>
      </c>
      <c r="D348" s="205" t="s">
        <v>142</v>
      </c>
      <c r="E348" s="206" t="s">
        <v>2869</v>
      </c>
      <c r="F348" s="207" t="s">
        <v>2870</v>
      </c>
      <c r="G348" s="208" t="s">
        <v>1384</v>
      </c>
      <c r="H348" s="209">
        <v>4</v>
      </c>
      <c r="I348" s="210"/>
      <c r="J348" s="211">
        <f>ROUND(I348*H348,2)</f>
        <v>0</v>
      </c>
      <c r="K348" s="207" t="s">
        <v>146</v>
      </c>
      <c r="L348" s="45"/>
      <c r="M348" s="212" t="s">
        <v>19</v>
      </c>
      <c r="N348" s="213" t="s">
        <v>43</v>
      </c>
      <c r="O348" s="85"/>
      <c r="P348" s="214">
        <f>O348*H348</f>
        <v>0</v>
      </c>
      <c r="Q348" s="214">
        <v>0.00022000000000000001</v>
      </c>
      <c r="R348" s="214">
        <f>Q348*H348</f>
        <v>0.00088000000000000003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276</v>
      </c>
      <c r="AT348" s="216" t="s">
        <v>142</v>
      </c>
      <c r="AU348" s="216" t="s">
        <v>148</v>
      </c>
      <c r="AY348" s="18" t="s">
        <v>140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148</v>
      </c>
      <c r="BK348" s="217">
        <f>ROUND(I348*H348,2)</f>
        <v>0</v>
      </c>
      <c r="BL348" s="18" t="s">
        <v>276</v>
      </c>
      <c r="BM348" s="216" t="s">
        <v>2871</v>
      </c>
    </row>
    <row r="349" s="2" customFormat="1">
      <c r="A349" s="39"/>
      <c r="B349" s="40"/>
      <c r="C349" s="41"/>
      <c r="D349" s="218" t="s">
        <v>150</v>
      </c>
      <c r="E349" s="41"/>
      <c r="F349" s="219" t="s">
        <v>2872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150</v>
      </c>
      <c r="AU349" s="18" t="s">
        <v>148</v>
      </c>
    </row>
    <row r="350" s="2" customFormat="1">
      <c r="A350" s="39"/>
      <c r="B350" s="40"/>
      <c r="C350" s="41"/>
      <c r="D350" s="223" t="s">
        <v>152</v>
      </c>
      <c r="E350" s="41"/>
      <c r="F350" s="224" t="s">
        <v>2873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152</v>
      </c>
      <c r="AU350" s="18" t="s">
        <v>148</v>
      </c>
    </row>
    <row r="351" s="2" customFormat="1" ht="24.15" customHeight="1">
      <c r="A351" s="39"/>
      <c r="B351" s="40"/>
      <c r="C351" s="260" t="s">
        <v>1661</v>
      </c>
      <c r="D351" s="260" t="s">
        <v>527</v>
      </c>
      <c r="E351" s="261" t="s">
        <v>2874</v>
      </c>
      <c r="F351" s="262" t="s">
        <v>2875</v>
      </c>
      <c r="G351" s="263" t="s">
        <v>390</v>
      </c>
      <c r="H351" s="264">
        <v>4</v>
      </c>
      <c r="I351" s="265"/>
      <c r="J351" s="266">
        <f>ROUND(I351*H351,2)</f>
        <v>0</v>
      </c>
      <c r="K351" s="262" t="s">
        <v>146</v>
      </c>
      <c r="L351" s="267"/>
      <c r="M351" s="268" t="s">
        <v>19</v>
      </c>
      <c r="N351" s="269" t="s">
        <v>43</v>
      </c>
      <c r="O351" s="85"/>
      <c r="P351" s="214">
        <f>O351*H351</f>
        <v>0</v>
      </c>
      <c r="Q351" s="214">
        <v>0.0019</v>
      </c>
      <c r="R351" s="214">
        <f>Q351*H351</f>
        <v>0.0076</v>
      </c>
      <c r="S351" s="214">
        <v>0</v>
      </c>
      <c r="T351" s="21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6" t="s">
        <v>394</v>
      </c>
      <c r="AT351" s="216" t="s">
        <v>527</v>
      </c>
      <c r="AU351" s="216" t="s">
        <v>148</v>
      </c>
      <c r="AY351" s="18" t="s">
        <v>140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8" t="s">
        <v>148</v>
      </c>
      <c r="BK351" s="217">
        <f>ROUND(I351*H351,2)</f>
        <v>0</v>
      </c>
      <c r="BL351" s="18" t="s">
        <v>276</v>
      </c>
      <c r="BM351" s="216" t="s">
        <v>2876</v>
      </c>
    </row>
    <row r="352" s="2" customFormat="1">
      <c r="A352" s="39"/>
      <c r="B352" s="40"/>
      <c r="C352" s="41"/>
      <c r="D352" s="218" t="s">
        <v>150</v>
      </c>
      <c r="E352" s="41"/>
      <c r="F352" s="219" t="s">
        <v>2875</v>
      </c>
      <c r="G352" s="41"/>
      <c r="H352" s="41"/>
      <c r="I352" s="220"/>
      <c r="J352" s="41"/>
      <c r="K352" s="41"/>
      <c r="L352" s="45"/>
      <c r="M352" s="221"/>
      <c r="N352" s="222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150</v>
      </c>
      <c r="AU352" s="18" t="s">
        <v>148</v>
      </c>
    </row>
    <row r="353" s="2" customFormat="1">
      <c r="A353" s="39"/>
      <c r="B353" s="40"/>
      <c r="C353" s="41"/>
      <c r="D353" s="223" t="s">
        <v>152</v>
      </c>
      <c r="E353" s="41"/>
      <c r="F353" s="224" t="s">
        <v>2877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152</v>
      </c>
      <c r="AU353" s="18" t="s">
        <v>148</v>
      </c>
    </row>
    <row r="354" s="2" customFormat="1" ht="24.15" customHeight="1">
      <c r="A354" s="39"/>
      <c r="B354" s="40"/>
      <c r="C354" s="205" t="s">
        <v>1667</v>
      </c>
      <c r="D354" s="205" t="s">
        <v>142</v>
      </c>
      <c r="E354" s="206" t="s">
        <v>2333</v>
      </c>
      <c r="F354" s="207" t="s">
        <v>2334</v>
      </c>
      <c r="G354" s="208" t="s">
        <v>390</v>
      </c>
      <c r="H354" s="209">
        <v>4</v>
      </c>
      <c r="I354" s="210"/>
      <c r="J354" s="211">
        <f>ROUND(I354*H354,2)</f>
        <v>0</v>
      </c>
      <c r="K354" s="207" t="s">
        <v>146</v>
      </c>
      <c r="L354" s="45"/>
      <c r="M354" s="212" t="s">
        <v>19</v>
      </c>
      <c r="N354" s="213" t="s">
        <v>43</v>
      </c>
      <c r="O354" s="85"/>
      <c r="P354" s="214">
        <f>O354*H354</f>
        <v>0</v>
      </c>
      <c r="Q354" s="214">
        <v>0.00059000000000000003</v>
      </c>
      <c r="R354" s="214">
        <f>Q354*H354</f>
        <v>0.0023600000000000001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276</v>
      </c>
      <c r="AT354" s="216" t="s">
        <v>142</v>
      </c>
      <c r="AU354" s="216" t="s">
        <v>148</v>
      </c>
      <c r="AY354" s="18" t="s">
        <v>140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148</v>
      </c>
      <c r="BK354" s="217">
        <f>ROUND(I354*H354,2)</f>
        <v>0</v>
      </c>
      <c r="BL354" s="18" t="s">
        <v>276</v>
      </c>
      <c r="BM354" s="216" t="s">
        <v>2878</v>
      </c>
    </row>
    <row r="355" s="2" customFormat="1">
      <c r="A355" s="39"/>
      <c r="B355" s="40"/>
      <c r="C355" s="41"/>
      <c r="D355" s="218" t="s">
        <v>150</v>
      </c>
      <c r="E355" s="41"/>
      <c r="F355" s="219" t="s">
        <v>2336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150</v>
      </c>
      <c r="AU355" s="18" t="s">
        <v>148</v>
      </c>
    </row>
    <row r="356" s="2" customFormat="1">
      <c r="A356" s="39"/>
      <c r="B356" s="40"/>
      <c r="C356" s="41"/>
      <c r="D356" s="223" t="s">
        <v>152</v>
      </c>
      <c r="E356" s="41"/>
      <c r="F356" s="224" t="s">
        <v>2337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152</v>
      </c>
      <c r="AU356" s="18" t="s">
        <v>148</v>
      </c>
    </row>
    <row r="357" s="2" customFormat="1" ht="24.15" customHeight="1">
      <c r="A357" s="39"/>
      <c r="B357" s="40"/>
      <c r="C357" s="205" t="s">
        <v>1674</v>
      </c>
      <c r="D357" s="205" t="s">
        <v>142</v>
      </c>
      <c r="E357" s="206" t="s">
        <v>2879</v>
      </c>
      <c r="F357" s="207" t="s">
        <v>2880</v>
      </c>
      <c r="G357" s="208" t="s">
        <v>295</v>
      </c>
      <c r="H357" s="209">
        <v>0.28100000000000003</v>
      </c>
      <c r="I357" s="210"/>
      <c r="J357" s="211">
        <f>ROUND(I357*H357,2)</f>
        <v>0</v>
      </c>
      <c r="K357" s="207" t="s">
        <v>146</v>
      </c>
      <c r="L357" s="45"/>
      <c r="M357" s="212" t="s">
        <v>19</v>
      </c>
      <c r="N357" s="213" t="s">
        <v>43</v>
      </c>
      <c r="O357" s="85"/>
      <c r="P357" s="214">
        <f>O357*H357</f>
        <v>0</v>
      </c>
      <c r="Q357" s="214">
        <v>0</v>
      </c>
      <c r="R357" s="214">
        <f>Q357*H357</f>
        <v>0</v>
      </c>
      <c r="S357" s="214">
        <v>0</v>
      </c>
      <c r="T357" s="21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6" t="s">
        <v>276</v>
      </c>
      <c r="AT357" s="216" t="s">
        <v>142</v>
      </c>
      <c r="AU357" s="216" t="s">
        <v>148</v>
      </c>
      <c r="AY357" s="18" t="s">
        <v>140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148</v>
      </c>
      <c r="BK357" s="217">
        <f>ROUND(I357*H357,2)</f>
        <v>0</v>
      </c>
      <c r="BL357" s="18" t="s">
        <v>276</v>
      </c>
      <c r="BM357" s="216" t="s">
        <v>2881</v>
      </c>
    </row>
    <row r="358" s="2" customFormat="1">
      <c r="A358" s="39"/>
      <c r="B358" s="40"/>
      <c r="C358" s="41"/>
      <c r="D358" s="218" t="s">
        <v>150</v>
      </c>
      <c r="E358" s="41"/>
      <c r="F358" s="219" t="s">
        <v>2882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150</v>
      </c>
      <c r="AU358" s="18" t="s">
        <v>148</v>
      </c>
    </row>
    <row r="359" s="2" customFormat="1">
      <c r="A359" s="39"/>
      <c r="B359" s="40"/>
      <c r="C359" s="41"/>
      <c r="D359" s="223" t="s">
        <v>152</v>
      </c>
      <c r="E359" s="41"/>
      <c r="F359" s="224" t="s">
        <v>2883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152</v>
      </c>
      <c r="AU359" s="18" t="s">
        <v>148</v>
      </c>
    </row>
    <row r="360" s="12" customFormat="1" ht="22.8" customHeight="1">
      <c r="A360" s="12"/>
      <c r="B360" s="189"/>
      <c r="C360" s="190"/>
      <c r="D360" s="191" t="s">
        <v>70</v>
      </c>
      <c r="E360" s="203" t="s">
        <v>2884</v>
      </c>
      <c r="F360" s="203" t="s">
        <v>2885</v>
      </c>
      <c r="G360" s="190"/>
      <c r="H360" s="190"/>
      <c r="I360" s="193"/>
      <c r="J360" s="204">
        <f>BK360</f>
        <v>0</v>
      </c>
      <c r="K360" s="190"/>
      <c r="L360" s="195"/>
      <c r="M360" s="196"/>
      <c r="N360" s="197"/>
      <c r="O360" s="197"/>
      <c r="P360" s="198">
        <f>SUM(P361:P436)</f>
        <v>0</v>
      </c>
      <c r="Q360" s="197"/>
      <c r="R360" s="198">
        <f>SUM(R361:R436)</f>
        <v>0.32916000000000001</v>
      </c>
      <c r="S360" s="197"/>
      <c r="T360" s="199">
        <f>SUM(T361:T436)</f>
        <v>0.67991999999999997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0" t="s">
        <v>148</v>
      </c>
      <c r="AT360" s="201" t="s">
        <v>70</v>
      </c>
      <c r="AU360" s="201" t="s">
        <v>79</v>
      </c>
      <c r="AY360" s="200" t="s">
        <v>140</v>
      </c>
      <c r="BK360" s="202">
        <f>SUM(BK361:BK436)</f>
        <v>0</v>
      </c>
    </row>
    <row r="361" s="2" customFormat="1" ht="16.5" customHeight="1">
      <c r="A361" s="39"/>
      <c r="B361" s="40"/>
      <c r="C361" s="205" t="s">
        <v>1680</v>
      </c>
      <c r="D361" s="205" t="s">
        <v>142</v>
      </c>
      <c r="E361" s="206" t="s">
        <v>2886</v>
      </c>
      <c r="F361" s="207" t="s">
        <v>2887</v>
      </c>
      <c r="G361" s="208" t="s">
        <v>1384</v>
      </c>
      <c r="H361" s="209">
        <v>8</v>
      </c>
      <c r="I361" s="210"/>
      <c r="J361" s="211">
        <f>ROUND(I361*H361,2)</f>
        <v>0</v>
      </c>
      <c r="K361" s="207" t="s">
        <v>146</v>
      </c>
      <c r="L361" s="45"/>
      <c r="M361" s="212" t="s">
        <v>19</v>
      </c>
      <c r="N361" s="213" t="s">
        <v>43</v>
      </c>
      <c r="O361" s="85"/>
      <c r="P361" s="214">
        <f>O361*H361</f>
        <v>0</v>
      </c>
      <c r="Q361" s="214">
        <v>0</v>
      </c>
      <c r="R361" s="214">
        <f>Q361*H361</f>
        <v>0</v>
      </c>
      <c r="S361" s="214">
        <v>0.01933</v>
      </c>
      <c r="T361" s="215">
        <f>S361*H361</f>
        <v>0.15464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6" t="s">
        <v>276</v>
      </c>
      <c r="AT361" s="216" t="s">
        <v>142</v>
      </c>
      <c r="AU361" s="216" t="s">
        <v>148</v>
      </c>
      <c r="AY361" s="18" t="s">
        <v>140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148</v>
      </c>
      <c r="BK361" s="217">
        <f>ROUND(I361*H361,2)</f>
        <v>0</v>
      </c>
      <c r="BL361" s="18" t="s">
        <v>276</v>
      </c>
      <c r="BM361" s="216" t="s">
        <v>2888</v>
      </c>
    </row>
    <row r="362" s="2" customFormat="1">
      <c r="A362" s="39"/>
      <c r="B362" s="40"/>
      <c r="C362" s="41"/>
      <c r="D362" s="218" t="s">
        <v>150</v>
      </c>
      <c r="E362" s="41"/>
      <c r="F362" s="219" t="s">
        <v>2889</v>
      </c>
      <c r="G362" s="41"/>
      <c r="H362" s="41"/>
      <c r="I362" s="220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150</v>
      </c>
      <c r="AU362" s="18" t="s">
        <v>148</v>
      </c>
    </row>
    <row r="363" s="2" customFormat="1">
      <c r="A363" s="39"/>
      <c r="B363" s="40"/>
      <c r="C363" s="41"/>
      <c r="D363" s="223" t="s">
        <v>152</v>
      </c>
      <c r="E363" s="41"/>
      <c r="F363" s="224" t="s">
        <v>2890</v>
      </c>
      <c r="G363" s="41"/>
      <c r="H363" s="41"/>
      <c r="I363" s="220"/>
      <c r="J363" s="41"/>
      <c r="K363" s="41"/>
      <c r="L363" s="45"/>
      <c r="M363" s="221"/>
      <c r="N363" s="222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152</v>
      </c>
      <c r="AU363" s="18" t="s">
        <v>148</v>
      </c>
    </row>
    <row r="364" s="2" customFormat="1" ht="24.15" customHeight="1">
      <c r="A364" s="39"/>
      <c r="B364" s="40"/>
      <c r="C364" s="205" t="s">
        <v>1686</v>
      </c>
      <c r="D364" s="205" t="s">
        <v>142</v>
      </c>
      <c r="E364" s="206" t="s">
        <v>2891</v>
      </c>
      <c r="F364" s="207" t="s">
        <v>2892</v>
      </c>
      <c r="G364" s="208" t="s">
        <v>1384</v>
      </c>
      <c r="H364" s="209">
        <v>4</v>
      </c>
      <c r="I364" s="210"/>
      <c r="J364" s="211">
        <f>ROUND(I364*H364,2)</f>
        <v>0</v>
      </c>
      <c r="K364" s="207" t="s">
        <v>146</v>
      </c>
      <c r="L364" s="45"/>
      <c r="M364" s="212" t="s">
        <v>19</v>
      </c>
      <c r="N364" s="213" t="s">
        <v>43</v>
      </c>
      <c r="O364" s="85"/>
      <c r="P364" s="214">
        <f>O364*H364</f>
        <v>0</v>
      </c>
      <c r="Q364" s="214">
        <v>0.02894</v>
      </c>
      <c r="R364" s="214">
        <f>Q364*H364</f>
        <v>0.11576</v>
      </c>
      <c r="S364" s="214">
        <v>0</v>
      </c>
      <c r="T364" s="21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6" t="s">
        <v>276</v>
      </c>
      <c r="AT364" s="216" t="s">
        <v>142</v>
      </c>
      <c r="AU364" s="216" t="s">
        <v>148</v>
      </c>
      <c r="AY364" s="18" t="s">
        <v>140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8" t="s">
        <v>148</v>
      </c>
      <c r="BK364" s="217">
        <f>ROUND(I364*H364,2)</f>
        <v>0</v>
      </c>
      <c r="BL364" s="18" t="s">
        <v>276</v>
      </c>
      <c r="BM364" s="216" t="s">
        <v>2893</v>
      </c>
    </row>
    <row r="365" s="2" customFormat="1">
      <c r="A365" s="39"/>
      <c r="B365" s="40"/>
      <c r="C365" s="41"/>
      <c r="D365" s="218" t="s">
        <v>150</v>
      </c>
      <c r="E365" s="41"/>
      <c r="F365" s="219" t="s">
        <v>2894</v>
      </c>
      <c r="G365" s="41"/>
      <c r="H365" s="41"/>
      <c r="I365" s="220"/>
      <c r="J365" s="41"/>
      <c r="K365" s="41"/>
      <c r="L365" s="45"/>
      <c r="M365" s="221"/>
      <c r="N365" s="222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150</v>
      </c>
      <c r="AU365" s="18" t="s">
        <v>148</v>
      </c>
    </row>
    <row r="366" s="2" customFormat="1">
      <c r="A366" s="39"/>
      <c r="B366" s="40"/>
      <c r="C366" s="41"/>
      <c r="D366" s="223" t="s">
        <v>152</v>
      </c>
      <c r="E366" s="41"/>
      <c r="F366" s="224" t="s">
        <v>2895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152</v>
      </c>
      <c r="AU366" s="18" t="s">
        <v>148</v>
      </c>
    </row>
    <row r="367" s="2" customFormat="1" ht="16.5" customHeight="1">
      <c r="A367" s="39"/>
      <c r="B367" s="40"/>
      <c r="C367" s="205" t="s">
        <v>1691</v>
      </c>
      <c r="D367" s="205" t="s">
        <v>142</v>
      </c>
      <c r="E367" s="206" t="s">
        <v>2896</v>
      </c>
      <c r="F367" s="207" t="s">
        <v>2897</v>
      </c>
      <c r="G367" s="208" t="s">
        <v>1384</v>
      </c>
      <c r="H367" s="209">
        <v>8</v>
      </c>
      <c r="I367" s="210"/>
      <c r="J367" s="211">
        <f>ROUND(I367*H367,2)</f>
        <v>0</v>
      </c>
      <c r="K367" s="207" t="s">
        <v>146</v>
      </c>
      <c r="L367" s="45"/>
      <c r="M367" s="212" t="s">
        <v>19</v>
      </c>
      <c r="N367" s="213" t="s">
        <v>43</v>
      </c>
      <c r="O367" s="85"/>
      <c r="P367" s="214">
        <f>O367*H367</f>
        <v>0</v>
      </c>
      <c r="Q367" s="214">
        <v>0</v>
      </c>
      <c r="R367" s="214">
        <f>Q367*H367</f>
        <v>0</v>
      </c>
      <c r="S367" s="214">
        <v>0.019460000000000002</v>
      </c>
      <c r="T367" s="215">
        <f>S367*H367</f>
        <v>0.15568000000000001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6" t="s">
        <v>276</v>
      </c>
      <c r="AT367" s="216" t="s">
        <v>142</v>
      </c>
      <c r="AU367" s="216" t="s">
        <v>148</v>
      </c>
      <c r="AY367" s="18" t="s">
        <v>140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8" t="s">
        <v>148</v>
      </c>
      <c r="BK367" s="217">
        <f>ROUND(I367*H367,2)</f>
        <v>0</v>
      </c>
      <c r="BL367" s="18" t="s">
        <v>276</v>
      </c>
      <c r="BM367" s="216" t="s">
        <v>2898</v>
      </c>
    </row>
    <row r="368" s="2" customFormat="1">
      <c r="A368" s="39"/>
      <c r="B368" s="40"/>
      <c r="C368" s="41"/>
      <c r="D368" s="218" t="s">
        <v>150</v>
      </c>
      <c r="E368" s="41"/>
      <c r="F368" s="219" t="s">
        <v>2899</v>
      </c>
      <c r="G368" s="41"/>
      <c r="H368" s="41"/>
      <c r="I368" s="220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150</v>
      </c>
      <c r="AU368" s="18" t="s">
        <v>148</v>
      </c>
    </row>
    <row r="369" s="2" customFormat="1">
      <c r="A369" s="39"/>
      <c r="B369" s="40"/>
      <c r="C369" s="41"/>
      <c r="D369" s="223" t="s">
        <v>152</v>
      </c>
      <c r="E369" s="41"/>
      <c r="F369" s="224" t="s">
        <v>2900</v>
      </c>
      <c r="G369" s="41"/>
      <c r="H369" s="41"/>
      <c r="I369" s="220"/>
      <c r="J369" s="41"/>
      <c r="K369" s="41"/>
      <c r="L369" s="45"/>
      <c r="M369" s="221"/>
      <c r="N369" s="222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152</v>
      </c>
      <c r="AU369" s="18" t="s">
        <v>148</v>
      </c>
    </row>
    <row r="370" s="2" customFormat="1" ht="24.15" customHeight="1">
      <c r="A370" s="39"/>
      <c r="B370" s="40"/>
      <c r="C370" s="205" t="s">
        <v>1697</v>
      </c>
      <c r="D370" s="205" t="s">
        <v>142</v>
      </c>
      <c r="E370" s="206" t="s">
        <v>2901</v>
      </c>
      <c r="F370" s="207" t="s">
        <v>2902</v>
      </c>
      <c r="G370" s="208" t="s">
        <v>1384</v>
      </c>
      <c r="H370" s="209">
        <v>4</v>
      </c>
      <c r="I370" s="210"/>
      <c r="J370" s="211">
        <f>ROUND(I370*H370,2)</f>
        <v>0</v>
      </c>
      <c r="K370" s="207" t="s">
        <v>146</v>
      </c>
      <c r="L370" s="45"/>
      <c r="M370" s="212" t="s">
        <v>19</v>
      </c>
      <c r="N370" s="213" t="s">
        <v>43</v>
      </c>
      <c r="O370" s="85"/>
      <c r="P370" s="214">
        <f>O370*H370</f>
        <v>0</v>
      </c>
      <c r="Q370" s="214">
        <v>0.016469999999999999</v>
      </c>
      <c r="R370" s="214">
        <f>Q370*H370</f>
        <v>0.065879999999999994</v>
      </c>
      <c r="S370" s="214">
        <v>0</v>
      </c>
      <c r="T370" s="21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6" t="s">
        <v>276</v>
      </c>
      <c r="AT370" s="216" t="s">
        <v>142</v>
      </c>
      <c r="AU370" s="216" t="s">
        <v>148</v>
      </c>
      <c r="AY370" s="18" t="s">
        <v>140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8" t="s">
        <v>148</v>
      </c>
      <c r="BK370" s="217">
        <f>ROUND(I370*H370,2)</f>
        <v>0</v>
      </c>
      <c r="BL370" s="18" t="s">
        <v>276</v>
      </c>
      <c r="BM370" s="216" t="s">
        <v>2903</v>
      </c>
    </row>
    <row r="371" s="2" customFormat="1">
      <c r="A371" s="39"/>
      <c r="B371" s="40"/>
      <c r="C371" s="41"/>
      <c r="D371" s="218" t="s">
        <v>150</v>
      </c>
      <c r="E371" s="41"/>
      <c r="F371" s="219" t="s">
        <v>2904</v>
      </c>
      <c r="G371" s="41"/>
      <c r="H371" s="41"/>
      <c r="I371" s="220"/>
      <c r="J371" s="41"/>
      <c r="K371" s="41"/>
      <c r="L371" s="45"/>
      <c r="M371" s="221"/>
      <c r="N371" s="222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150</v>
      </c>
      <c r="AU371" s="18" t="s">
        <v>148</v>
      </c>
    </row>
    <row r="372" s="2" customFormat="1">
      <c r="A372" s="39"/>
      <c r="B372" s="40"/>
      <c r="C372" s="41"/>
      <c r="D372" s="223" t="s">
        <v>152</v>
      </c>
      <c r="E372" s="41"/>
      <c r="F372" s="224" t="s">
        <v>2905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152</v>
      </c>
      <c r="AU372" s="18" t="s">
        <v>148</v>
      </c>
    </row>
    <row r="373" s="2" customFormat="1" ht="16.5" customHeight="1">
      <c r="A373" s="39"/>
      <c r="B373" s="40"/>
      <c r="C373" s="205" t="s">
        <v>1706</v>
      </c>
      <c r="D373" s="205" t="s">
        <v>142</v>
      </c>
      <c r="E373" s="206" t="s">
        <v>2906</v>
      </c>
      <c r="F373" s="207" t="s">
        <v>2907</v>
      </c>
      <c r="G373" s="208" t="s">
        <v>1384</v>
      </c>
      <c r="H373" s="209">
        <v>8</v>
      </c>
      <c r="I373" s="210"/>
      <c r="J373" s="211">
        <f>ROUND(I373*H373,2)</f>
        <v>0</v>
      </c>
      <c r="K373" s="207" t="s">
        <v>146</v>
      </c>
      <c r="L373" s="45"/>
      <c r="M373" s="212" t="s">
        <v>19</v>
      </c>
      <c r="N373" s="213" t="s">
        <v>43</v>
      </c>
      <c r="O373" s="85"/>
      <c r="P373" s="214">
        <f>O373*H373</f>
        <v>0</v>
      </c>
      <c r="Q373" s="214">
        <v>0</v>
      </c>
      <c r="R373" s="214">
        <f>Q373*H373</f>
        <v>0</v>
      </c>
      <c r="S373" s="214">
        <v>0.032899999999999999</v>
      </c>
      <c r="T373" s="215">
        <f>S373*H373</f>
        <v>0.26319999999999999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6" t="s">
        <v>276</v>
      </c>
      <c r="AT373" s="216" t="s">
        <v>142</v>
      </c>
      <c r="AU373" s="216" t="s">
        <v>148</v>
      </c>
      <c r="AY373" s="18" t="s">
        <v>140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8" t="s">
        <v>148</v>
      </c>
      <c r="BK373" s="217">
        <f>ROUND(I373*H373,2)</f>
        <v>0</v>
      </c>
      <c r="BL373" s="18" t="s">
        <v>276</v>
      </c>
      <c r="BM373" s="216" t="s">
        <v>2908</v>
      </c>
    </row>
    <row r="374" s="2" customFormat="1">
      <c r="A374" s="39"/>
      <c r="B374" s="40"/>
      <c r="C374" s="41"/>
      <c r="D374" s="218" t="s">
        <v>150</v>
      </c>
      <c r="E374" s="41"/>
      <c r="F374" s="219" t="s">
        <v>2907</v>
      </c>
      <c r="G374" s="41"/>
      <c r="H374" s="41"/>
      <c r="I374" s="220"/>
      <c r="J374" s="41"/>
      <c r="K374" s="41"/>
      <c r="L374" s="45"/>
      <c r="M374" s="221"/>
      <c r="N374" s="222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150</v>
      </c>
      <c r="AU374" s="18" t="s">
        <v>148</v>
      </c>
    </row>
    <row r="375" s="2" customFormat="1">
      <c r="A375" s="39"/>
      <c r="B375" s="40"/>
      <c r="C375" s="41"/>
      <c r="D375" s="223" t="s">
        <v>152</v>
      </c>
      <c r="E375" s="41"/>
      <c r="F375" s="224" t="s">
        <v>2909</v>
      </c>
      <c r="G375" s="41"/>
      <c r="H375" s="41"/>
      <c r="I375" s="220"/>
      <c r="J375" s="41"/>
      <c r="K375" s="41"/>
      <c r="L375" s="45"/>
      <c r="M375" s="221"/>
      <c r="N375" s="222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152</v>
      </c>
      <c r="AU375" s="18" t="s">
        <v>148</v>
      </c>
    </row>
    <row r="376" s="2" customFormat="1" ht="24.15" customHeight="1">
      <c r="A376" s="39"/>
      <c r="B376" s="40"/>
      <c r="C376" s="205" t="s">
        <v>1712</v>
      </c>
      <c r="D376" s="205" t="s">
        <v>142</v>
      </c>
      <c r="E376" s="206" t="s">
        <v>2910</v>
      </c>
      <c r="F376" s="207" t="s">
        <v>2911</v>
      </c>
      <c r="G376" s="208" t="s">
        <v>1384</v>
      </c>
      <c r="H376" s="209">
        <v>4</v>
      </c>
      <c r="I376" s="210"/>
      <c r="J376" s="211">
        <f>ROUND(I376*H376,2)</f>
        <v>0</v>
      </c>
      <c r="K376" s="207" t="s">
        <v>146</v>
      </c>
      <c r="L376" s="45"/>
      <c r="M376" s="212" t="s">
        <v>19</v>
      </c>
      <c r="N376" s="213" t="s">
        <v>43</v>
      </c>
      <c r="O376" s="85"/>
      <c r="P376" s="214">
        <f>O376*H376</f>
        <v>0</v>
      </c>
      <c r="Q376" s="214">
        <v>0.019570000000000001</v>
      </c>
      <c r="R376" s="214">
        <f>Q376*H376</f>
        <v>0.078280000000000002</v>
      </c>
      <c r="S376" s="214">
        <v>0</v>
      </c>
      <c r="T376" s="21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6" t="s">
        <v>276</v>
      </c>
      <c r="AT376" s="216" t="s">
        <v>142</v>
      </c>
      <c r="AU376" s="216" t="s">
        <v>148</v>
      </c>
      <c r="AY376" s="18" t="s">
        <v>140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8" t="s">
        <v>148</v>
      </c>
      <c r="BK376" s="217">
        <f>ROUND(I376*H376,2)</f>
        <v>0</v>
      </c>
      <c r="BL376" s="18" t="s">
        <v>276</v>
      </c>
      <c r="BM376" s="216" t="s">
        <v>2912</v>
      </c>
    </row>
    <row r="377" s="2" customFormat="1">
      <c r="A377" s="39"/>
      <c r="B377" s="40"/>
      <c r="C377" s="41"/>
      <c r="D377" s="218" t="s">
        <v>150</v>
      </c>
      <c r="E377" s="41"/>
      <c r="F377" s="219" t="s">
        <v>2913</v>
      </c>
      <c r="G377" s="41"/>
      <c r="H377" s="41"/>
      <c r="I377" s="220"/>
      <c r="J377" s="41"/>
      <c r="K377" s="41"/>
      <c r="L377" s="45"/>
      <c r="M377" s="221"/>
      <c r="N377" s="222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150</v>
      </c>
      <c r="AU377" s="18" t="s">
        <v>148</v>
      </c>
    </row>
    <row r="378" s="2" customFormat="1">
      <c r="A378" s="39"/>
      <c r="B378" s="40"/>
      <c r="C378" s="41"/>
      <c r="D378" s="223" t="s">
        <v>152</v>
      </c>
      <c r="E378" s="41"/>
      <c r="F378" s="224" t="s">
        <v>2914</v>
      </c>
      <c r="G378" s="41"/>
      <c r="H378" s="41"/>
      <c r="I378" s="220"/>
      <c r="J378" s="41"/>
      <c r="K378" s="41"/>
      <c r="L378" s="45"/>
      <c r="M378" s="221"/>
      <c r="N378" s="222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152</v>
      </c>
      <c r="AU378" s="18" t="s">
        <v>148</v>
      </c>
    </row>
    <row r="379" s="2" customFormat="1" ht="24.15" customHeight="1">
      <c r="A379" s="39"/>
      <c r="B379" s="40"/>
      <c r="C379" s="205" t="s">
        <v>1720</v>
      </c>
      <c r="D379" s="205" t="s">
        <v>142</v>
      </c>
      <c r="E379" s="206" t="s">
        <v>2915</v>
      </c>
      <c r="F379" s="207" t="s">
        <v>2916</v>
      </c>
      <c r="G379" s="208" t="s">
        <v>1384</v>
      </c>
      <c r="H379" s="209">
        <v>8</v>
      </c>
      <c r="I379" s="210"/>
      <c r="J379" s="211">
        <f>ROUND(I379*H379,2)</f>
        <v>0</v>
      </c>
      <c r="K379" s="207" t="s">
        <v>146</v>
      </c>
      <c r="L379" s="45"/>
      <c r="M379" s="212" t="s">
        <v>19</v>
      </c>
      <c r="N379" s="213" t="s">
        <v>43</v>
      </c>
      <c r="O379" s="85"/>
      <c r="P379" s="214">
        <f>O379*H379</f>
        <v>0</v>
      </c>
      <c r="Q379" s="214">
        <v>0</v>
      </c>
      <c r="R379" s="214">
        <f>Q379*H379</f>
        <v>0</v>
      </c>
      <c r="S379" s="214">
        <v>0.0091999999999999998</v>
      </c>
      <c r="T379" s="215">
        <f>S379*H379</f>
        <v>0.073599999999999999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6" t="s">
        <v>276</v>
      </c>
      <c r="AT379" s="216" t="s">
        <v>142</v>
      </c>
      <c r="AU379" s="216" t="s">
        <v>148</v>
      </c>
      <c r="AY379" s="18" t="s">
        <v>140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8" t="s">
        <v>148</v>
      </c>
      <c r="BK379" s="217">
        <f>ROUND(I379*H379,2)</f>
        <v>0</v>
      </c>
      <c r="BL379" s="18" t="s">
        <v>276</v>
      </c>
      <c r="BM379" s="216" t="s">
        <v>2917</v>
      </c>
    </row>
    <row r="380" s="2" customFormat="1">
      <c r="A380" s="39"/>
      <c r="B380" s="40"/>
      <c r="C380" s="41"/>
      <c r="D380" s="218" t="s">
        <v>150</v>
      </c>
      <c r="E380" s="41"/>
      <c r="F380" s="219" t="s">
        <v>2918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150</v>
      </c>
      <c r="AU380" s="18" t="s">
        <v>148</v>
      </c>
    </row>
    <row r="381" s="2" customFormat="1">
      <c r="A381" s="39"/>
      <c r="B381" s="40"/>
      <c r="C381" s="41"/>
      <c r="D381" s="223" t="s">
        <v>152</v>
      </c>
      <c r="E381" s="41"/>
      <c r="F381" s="224" t="s">
        <v>2919</v>
      </c>
      <c r="G381" s="41"/>
      <c r="H381" s="41"/>
      <c r="I381" s="220"/>
      <c r="J381" s="41"/>
      <c r="K381" s="41"/>
      <c r="L381" s="45"/>
      <c r="M381" s="221"/>
      <c r="N381" s="222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152</v>
      </c>
      <c r="AU381" s="18" t="s">
        <v>148</v>
      </c>
    </row>
    <row r="382" s="2" customFormat="1" ht="33" customHeight="1">
      <c r="A382" s="39"/>
      <c r="B382" s="40"/>
      <c r="C382" s="205" t="s">
        <v>1726</v>
      </c>
      <c r="D382" s="205" t="s">
        <v>142</v>
      </c>
      <c r="E382" s="206" t="s">
        <v>2920</v>
      </c>
      <c r="F382" s="207" t="s">
        <v>2921</v>
      </c>
      <c r="G382" s="208" t="s">
        <v>1384</v>
      </c>
      <c r="H382" s="209">
        <v>4</v>
      </c>
      <c r="I382" s="210"/>
      <c r="J382" s="211">
        <f>ROUND(I382*H382,2)</f>
        <v>0</v>
      </c>
      <c r="K382" s="207" t="s">
        <v>146</v>
      </c>
      <c r="L382" s="45"/>
      <c r="M382" s="212" t="s">
        <v>19</v>
      </c>
      <c r="N382" s="213" t="s">
        <v>43</v>
      </c>
      <c r="O382" s="85"/>
      <c r="P382" s="214">
        <f>O382*H382</f>
        <v>0</v>
      </c>
      <c r="Q382" s="214">
        <v>0.0049300000000000004</v>
      </c>
      <c r="R382" s="214">
        <f>Q382*H382</f>
        <v>0.019720000000000001</v>
      </c>
      <c r="S382" s="214">
        <v>0</v>
      </c>
      <c r="T382" s="21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6" t="s">
        <v>276</v>
      </c>
      <c r="AT382" s="216" t="s">
        <v>142</v>
      </c>
      <c r="AU382" s="216" t="s">
        <v>148</v>
      </c>
      <c r="AY382" s="18" t="s">
        <v>140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8" t="s">
        <v>148</v>
      </c>
      <c r="BK382" s="217">
        <f>ROUND(I382*H382,2)</f>
        <v>0</v>
      </c>
      <c r="BL382" s="18" t="s">
        <v>276</v>
      </c>
      <c r="BM382" s="216" t="s">
        <v>2922</v>
      </c>
    </row>
    <row r="383" s="2" customFormat="1">
      <c r="A383" s="39"/>
      <c r="B383" s="40"/>
      <c r="C383" s="41"/>
      <c r="D383" s="218" t="s">
        <v>150</v>
      </c>
      <c r="E383" s="41"/>
      <c r="F383" s="219" t="s">
        <v>2923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150</v>
      </c>
      <c r="AU383" s="18" t="s">
        <v>148</v>
      </c>
    </row>
    <row r="384" s="2" customFormat="1">
      <c r="A384" s="39"/>
      <c r="B384" s="40"/>
      <c r="C384" s="41"/>
      <c r="D384" s="223" t="s">
        <v>152</v>
      </c>
      <c r="E384" s="41"/>
      <c r="F384" s="224" t="s">
        <v>2924</v>
      </c>
      <c r="G384" s="41"/>
      <c r="H384" s="41"/>
      <c r="I384" s="220"/>
      <c r="J384" s="41"/>
      <c r="K384" s="41"/>
      <c r="L384" s="45"/>
      <c r="M384" s="221"/>
      <c r="N384" s="222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152</v>
      </c>
      <c r="AU384" s="18" t="s">
        <v>148</v>
      </c>
    </row>
    <row r="385" s="2" customFormat="1" ht="24.15" customHeight="1">
      <c r="A385" s="39"/>
      <c r="B385" s="40"/>
      <c r="C385" s="205" t="s">
        <v>1732</v>
      </c>
      <c r="D385" s="205" t="s">
        <v>142</v>
      </c>
      <c r="E385" s="206" t="s">
        <v>2925</v>
      </c>
      <c r="F385" s="207" t="s">
        <v>2926</v>
      </c>
      <c r="G385" s="208" t="s">
        <v>1384</v>
      </c>
      <c r="H385" s="209">
        <v>4</v>
      </c>
      <c r="I385" s="210"/>
      <c r="J385" s="211">
        <f>ROUND(I385*H385,2)</f>
        <v>0</v>
      </c>
      <c r="K385" s="207" t="s">
        <v>146</v>
      </c>
      <c r="L385" s="45"/>
      <c r="M385" s="212" t="s">
        <v>19</v>
      </c>
      <c r="N385" s="213" t="s">
        <v>43</v>
      </c>
      <c r="O385" s="85"/>
      <c r="P385" s="214">
        <f>O385*H385</f>
        <v>0</v>
      </c>
      <c r="Q385" s="214">
        <v>0.00095</v>
      </c>
      <c r="R385" s="214">
        <f>Q385*H385</f>
        <v>0.0038</v>
      </c>
      <c r="S385" s="214">
        <v>0</v>
      </c>
      <c r="T385" s="215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16" t="s">
        <v>276</v>
      </c>
      <c r="AT385" s="216" t="s">
        <v>142</v>
      </c>
      <c r="AU385" s="216" t="s">
        <v>148</v>
      </c>
      <c r="AY385" s="18" t="s">
        <v>140</v>
      </c>
      <c r="BE385" s="217">
        <f>IF(N385="základní",J385,0)</f>
        <v>0</v>
      </c>
      <c r="BF385" s="217">
        <f>IF(N385="snížená",J385,0)</f>
        <v>0</v>
      </c>
      <c r="BG385" s="217">
        <f>IF(N385="zákl. přenesená",J385,0)</f>
        <v>0</v>
      </c>
      <c r="BH385" s="217">
        <f>IF(N385="sníž. přenesená",J385,0)</f>
        <v>0</v>
      </c>
      <c r="BI385" s="217">
        <f>IF(N385="nulová",J385,0)</f>
        <v>0</v>
      </c>
      <c r="BJ385" s="18" t="s">
        <v>148</v>
      </c>
      <c r="BK385" s="217">
        <f>ROUND(I385*H385,2)</f>
        <v>0</v>
      </c>
      <c r="BL385" s="18" t="s">
        <v>276</v>
      </c>
      <c r="BM385" s="216" t="s">
        <v>2927</v>
      </c>
    </row>
    <row r="386" s="2" customFormat="1">
      <c r="A386" s="39"/>
      <c r="B386" s="40"/>
      <c r="C386" s="41"/>
      <c r="D386" s="218" t="s">
        <v>150</v>
      </c>
      <c r="E386" s="41"/>
      <c r="F386" s="219" t="s">
        <v>2928</v>
      </c>
      <c r="G386" s="41"/>
      <c r="H386" s="41"/>
      <c r="I386" s="220"/>
      <c r="J386" s="41"/>
      <c r="K386" s="41"/>
      <c r="L386" s="45"/>
      <c r="M386" s="221"/>
      <c r="N386" s="222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150</v>
      </c>
      <c r="AU386" s="18" t="s">
        <v>148</v>
      </c>
    </row>
    <row r="387" s="2" customFormat="1">
      <c r="A387" s="39"/>
      <c r="B387" s="40"/>
      <c r="C387" s="41"/>
      <c r="D387" s="223" t="s">
        <v>152</v>
      </c>
      <c r="E387" s="41"/>
      <c r="F387" s="224" t="s">
        <v>2929</v>
      </c>
      <c r="G387" s="41"/>
      <c r="H387" s="41"/>
      <c r="I387" s="220"/>
      <c r="J387" s="41"/>
      <c r="K387" s="41"/>
      <c r="L387" s="45"/>
      <c r="M387" s="221"/>
      <c r="N387" s="222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152</v>
      </c>
      <c r="AU387" s="18" t="s">
        <v>148</v>
      </c>
    </row>
    <row r="388" s="2" customFormat="1" ht="16.5" customHeight="1">
      <c r="A388" s="39"/>
      <c r="B388" s="40"/>
      <c r="C388" s="205" t="s">
        <v>1738</v>
      </c>
      <c r="D388" s="205" t="s">
        <v>142</v>
      </c>
      <c r="E388" s="206" t="s">
        <v>2930</v>
      </c>
      <c r="F388" s="207" t="s">
        <v>2931</v>
      </c>
      <c r="G388" s="208" t="s">
        <v>390</v>
      </c>
      <c r="H388" s="209">
        <v>16</v>
      </c>
      <c r="I388" s="210"/>
      <c r="J388" s="211">
        <f>ROUND(I388*H388,2)</f>
        <v>0</v>
      </c>
      <c r="K388" s="207" t="s">
        <v>146</v>
      </c>
      <c r="L388" s="45"/>
      <c r="M388" s="212" t="s">
        <v>19</v>
      </c>
      <c r="N388" s="213" t="s">
        <v>43</v>
      </c>
      <c r="O388" s="85"/>
      <c r="P388" s="214">
        <f>O388*H388</f>
        <v>0</v>
      </c>
      <c r="Q388" s="214">
        <v>0</v>
      </c>
      <c r="R388" s="214">
        <f>Q388*H388</f>
        <v>0</v>
      </c>
      <c r="S388" s="214">
        <v>0.00048999999999999998</v>
      </c>
      <c r="T388" s="215">
        <f>S388*H388</f>
        <v>0.0078399999999999997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16" t="s">
        <v>276</v>
      </c>
      <c r="AT388" s="216" t="s">
        <v>142</v>
      </c>
      <c r="AU388" s="216" t="s">
        <v>148</v>
      </c>
      <c r="AY388" s="18" t="s">
        <v>140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8" t="s">
        <v>148</v>
      </c>
      <c r="BK388" s="217">
        <f>ROUND(I388*H388,2)</f>
        <v>0</v>
      </c>
      <c r="BL388" s="18" t="s">
        <v>276</v>
      </c>
      <c r="BM388" s="216" t="s">
        <v>2932</v>
      </c>
    </row>
    <row r="389" s="2" customFormat="1">
      <c r="A389" s="39"/>
      <c r="B389" s="40"/>
      <c r="C389" s="41"/>
      <c r="D389" s="218" t="s">
        <v>150</v>
      </c>
      <c r="E389" s="41"/>
      <c r="F389" s="219" t="s">
        <v>2933</v>
      </c>
      <c r="G389" s="41"/>
      <c r="H389" s="41"/>
      <c r="I389" s="220"/>
      <c r="J389" s="41"/>
      <c r="K389" s="41"/>
      <c r="L389" s="45"/>
      <c r="M389" s="221"/>
      <c r="N389" s="222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150</v>
      </c>
      <c r="AU389" s="18" t="s">
        <v>148</v>
      </c>
    </row>
    <row r="390" s="2" customFormat="1">
      <c r="A390" s="39"/>
      <c r="B390" s="40"/>
      <c r="C390" s="41"/>
      <c r="D390" s="223" t="s">
        <v>152</v>
      </c>
      <c r="E390" s="41"/>
      <c r="F390" s="224" t="s">
        <v>2934</v>
      </c>
      <c r="G390" s="41"/>
      <c r="H390" s="41"/>
      <c r="I390" s="220"/>
      <c r="J390" s="41"/>
      <c r="K390" s="41"/>
      <c r="L390" s="45"/>
      <c r="M390" s="221"/>
      <c r="N390" s="222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152</v>
      </c>
      <c r="AU390" s="18" t="s">
        <v>148</v>
      </c>
    </row>
    <row r="391" s="2" customFormat="1" ht="24.15" customHeight="1">
      <c r="A391" s="39"/>
      <c r="B391" s="40"/>
      <c r="C391" s="205" t="s">
        <v>1745</v>
      </c>
      <c r="D391" s="205" t="s">
        <v>142</v>
      </c>
      <c r="E391" s="206" t="s">
        <v>2935</v>
      </c>
      <c r="F391" s="207" t="s">
        <v>2936</v>
      </c>
      <c r="G391" s="208" t="s">
        <v>1384</v>
      </c>
      <c r="H391" s="209">
        <v>28</v>
      </c>
      <c r="I391" s="210"/>
      <c r="J391" s="211">
        <f>ROUND(I391*H391,2)</f>
        <v>0</v>
      </c>
      <c r="K391" s="207" t="s">
        <v>146</v>
      </c>
      <c r="L391" s="45"/>
      <c r="M391" s="212" t="s">
        <v>19</v>
      </c>
      <c r="N391" s="213" t="s">
        <v>43</v>
      </c>
      <c r="O391" s="85"/>
      <c r="P391" s="214">
        <f>O391*H391</f>
        <v>0</v>
      </c>
      <c r="Q391" s="214">
        <v>0.00024000000000000001</v>
      </c>
      <c r="R391" s="214">
        <f>Q391*H391</f>
        <v>0.0067200000000000003</v>
      </c>
      <c r="S391" s="214">
        <v>0</v>
      </c>
      <c r="T391" s="21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6" t="s">
        <v>276</v>
      </c>
      <c r="AT391" s="216" t="s">
        <v>142</v>
      </c>
      <c r="AU391" s="216" t="s">
        <v>148</v>
      </c>
      <c r="AY391" s="18" t="s">
        <v>140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8" t="s">
        <v>148</v>
      </c>
      <c r="BK391" s="217">
        <f>ROUND(I391*H391,2)</f>
        <v>0</v>
      </c>
      <c r="BL391" s="18" t="s">
        <v>276</v>
      </c>
      <c r="BM391" s="216" t="s">
        <v>2937</v>
      </c>
    </row>
    <row r="392" s="2" customFormat="1">
      <c r="A392" s="39"/>
      <c r="B392" s="40"/>
      <c r="C392" s="41"/>
      <c r="D392" s="218" t="s">
        <v>150</v>
      </c>
      <c r="E392" s="41"/>
      <c r="F392" s="219" t="s">
        <v>2938</v>
      </c>
      <c r="G392" s="41"/>
      <c r="H392" s="41"/>
      <c r="I392" s="220"/>
      <c r="J392" s="41"/>
      <c r="K392" s="41"/>
      <c r="L392" s="45"/>
      <c r="M392" s="221"/>
      <c r="N392" s="222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150</v>
      </c>
      <c r="AU392" s="18" t="s">
        <v>148</v>
      </c>
    </row>
    <row r="393" s="2" customFormat="1">
      <c r="A393" s="39"/>
      <c r="B393" s="40"/>
      <c r="C393" s="41"/>
      <c r="D393" s="223" t="s">
        <v>152</v>
      </c>
      <c r="E393" s="41"/>
      <c r="F393" s="224" t="s">
        <v>2939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152</v>
      </c>
      <c r="AU393" s="18" t="s">
        <v>148</v>
      </c>
    </row>
    <row r="394" s="2" customFormat="1" ht="21.75" customHeight="1">
      <c r="A394" s="39"/>
      <c r="B394" s="40"/>
      <c r="C394" s="260" t="s">
        <v>1751</v>
      </c>
      <c r="D394" s="260" t="s">
        <v>527</v>
      </c>
      <c r="E394" s="261" t="s">
        <v>2940</v>
      </c>
      <c r="F394" s="262" t="s">
        <v>2941</v>
      </c>
      <c r="G394" s="263" t="s">
        <v>390</v>
      </c>
      <c r="H394" s="264">
        <v>28</v>
      </c>
      <c r="I394" s="265"/>
      <c r="J394" s="266">
        <f>ROUND(I394*H394,2)</f>
        <v>0</v>
      </c>
      <c r="K394" s="262" t="s">
        <v>19</v>
      </c>
      <c r="L394" s="267"/>
      <c r="M394" s="268" t="s">
        <v>19</v>
      </c>
      <c r="N394" s="269" t="s">
        <v>43</v>
      </c>
      <c r="O394" s="85"/>
      <c r="P394" s="214">
        <f>O394*H394</f>
        <v>0</v>
      </c>
      <c r="Q394" s="214">
        <v>0.00010000000000000001</v>
      </c>
      <c r="R394" s="214">
        <f>Q394*H394</f>
        <v>0.0028</v>
      </c>
      <c r="S394" s="214">
        <v>0</v>
      </c>
      <c r="T394" s="21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6" t="s">
        <v>394</v>
      </c>
      <c r="AT394" s="216" t="s">
        <v>527</v>
      </c>
      <c r="AU394" s="216" t="s">
        <v>148</v>
      </c>
      <c r="AY394" s="18" t="s">
        <v>140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8" t="s">
        <v>148</v>
      </c>
      <c r="BK394" s="217">
        <f>ROUND(I394*H394,2)</f>
        <v>0</v>
      </c>
      <c r="BL394" s="18" t="s">
        <v>276</v>
      </c>
      <c r="BM394" s="216" t="s">
        <v>2942</v>
      </c>
    </row>
    <row r="395" s="2" customFormat="1">
      <c r="A395" s="39"/>
      <c r="B395" s="40"/>
      <c r="C395" s="41"/>
      <c r="D395" s="218" t="s">
        <v>150</v>
      </c>
      <c r="E395" s="41"/>
      <c r="F395" s="219" t="s">
        <v>2941</v>
      </c>
      <c r="G395" s="41"/>
      <c r="H395" s="41"/>
      <c r="I395" s="220"/>
      <c r="J395" s="41"/>
      <c r="K395" s="41"/>
      <c r="L395" s="45"/>
      <c r="M395" s="221"/>
      <c r="N395" s="222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150</v>
      </c>
      <c r="AU395" s="18" t="s">
        <v>148</v>
      </c>
    </row>
    <row r="396" s="2" customFormat="1" ht="16.5" customHeight="1">
      <c r="A396" s="39"/>
      <c r="B396" s="40"/>
      <c r="C396" s="205" t="s">
        <v>1757</v>
      </c>
      <c r="D396" s="205" t="s">
        <v>142</v>
      </c>
      <c r="E396" s="206" t="s">
        <v>2943</v>
      </c>
      <c r="F396" s="207" t="s">
        <v>2944</v>
      </c>
      <c r="G396" s="208" t="s">
        <v>390</v>
      </c>
      <c r="H396" s="209">
        <v>2</v>
      </c>
      <c r="I396" s="210"/>
      <c r="J396" s="211">
        <f>ROUND(I396*H396,2)</f>
        <v>0</v>
      </c>
      <c r="K396" s="207" t="s">
        <v>146</v>
      </c>
      <c r="L396" s="45"/>
      <c r="M396" s="212" t="s">
        <v>19</v>
      </c>
      <c r="N396" s="213" t="s">
        <v>43</v>
      </c>
      <c r="O396" s="85"/>
      <c r="P396" s="214">
        <f>O396*H396</f>
        <v>0</v>
      </c>
      <c r="Q396" s="214">
        <v>0.00109</v>
      </c>
      <c r="R396" s="214">
        <f>Q396*H396</f>
        <v>0.0021800000000000001</v>
      </c>
      <c r="S396" s="214">
        <v>0</v>
      </c>
      <c r="T396" s="215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16" t="s">
        <v>276</v>
      </c>
      <c r="AT396" s="216" t="s">
        <v>142</v>
      </c>
      <c r="AU396" s="216" t="s">
        <v>148</v>
      </c>
      <c r="AY396" s="18" t="s">
        <v>140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8" t="s">
        <v>148</v>
      </c>
      <c r="BK396" s="217">
        <f>ROUND(I396*H396,2)</f>
        <v>0</v>
      </c>
      <c r="BL396" s="18" t="s">
        <v>276</v>
      </c>
      <c r="BM396" s="216" t="s">
        <v>2945</v>
      </c>
    </row>
    <row r="397" s="2" customFormat="1">
      <c r="A397" s="39"/>
      <c r="B397" s="40"/>
      <c r="C397" s="41"/>
      <c r="D397" s="218" t="s">
        <v>150</v>
      </c>
      <c r="E397" s="41"/>
      <c r="F397" s="219" t="s">
        <v>2946</v>
      </c>
      <c r="G397" s="41"/>
      <c r="H397" s="41"/>
      <c r="I397" s="220"/>
      <c r="J397" s="41"/>
      <c r="K397" s="41"/>
      <c r="L397" s="45"/>
      <c r="M397" s="221"/>
      <c r="N397" s="222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150</v>
      </c>
      <c r="AU397" s="18" t="s">
        <v>148</v>
      </c>
    </row>
    <row r="398" s="2" customFormat="1">
      <c r="A398" s="39"/>
      <c r="B398" s="40"/>
      <c r="C398" s="41"/>
      <c r="D398" s="223" t="s">
        <v>152</v>
      </c>
      <c r="E398" s="41"/>
      <c r="F398" s="224" t="s">
        <v>2947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152</v>
      </c>
      <c r="AU398" s="18" t="s">
        <v>148</v>
      </c>
    </row>
    <row r="399" s="2" customFormat="1" ht="16.5" customHeight="1">
      <c r="A399" s="39"/>
      <c r="B399" s="40"/>
      <c r="C399" s="205" t="s">
        <v>1763</v>
      </c>
      <c r="D399" s="205" t="s">
        <v>142</v>
      </c>
      <c r="E399" s="206" t="s">
        <v>2948</v>
      </c>
      <c r="F399" s="207" t="s">
        <v>2949</v>
      </c>
      <c r="G399" s="208" t="s">
        <v>1384</v>
      </c>
      <c r="H399" s="209">
        <v>16</v>
      </c>
      <c r="I399" s="210"/>
      <c r="J399" s="211">
        <f>ROUND(I399*H399,2)</f>
        <v>0</v>
      </c>
      <c r="K399" s="207" t="s">
        <v>146</v>
      </c>
      <c r="L399" s="45"/>
      <c r="M399" s="212" t="s">
        <v>19</v>
      </c>
      <c r="N399" s="213" t="s">
        <v>43</v>
      </c>
      <c r="O399" s="85"/>
      <c r="P399" s="214">
        <f>O399*H399</f>
        <v>0</v>
      </c>
      <c r="Q399" s="214">
        <v>0</v>
      </c>
      <c r="R399" s="214">
        <f>Q399*H399</f>
        <v>0</v>
      </c>
      <c r="S399" s="214">
        <v>0.00156</v>
      </c>
      <c r="T399" s="215">
        <f>S399*H399</f>
        <v>0.02496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6" t="s">
        <v>276</v>
      </c>
      <c r="AT399" s="216" t="s">
        <v>142</v>
      </c>
      <c r="AU399" s="216" t="s">
        <v>148</v>
      </c>
      <c r="AY399" s="18" t="s">
        <v>140</v>
      </c>
      <c r="BE399" s="217">
        <f>IF(N399="základní",J399,0)</f>
        <v>0</v>
      </c>
      <c r="BF399" s="217">
        <f>IF(N399="snížená",J399,0)</f>
        <v>0</v>
      </c>
      <c r="BG399" s="217">
        <f>IF(N399="zákl. přenesená",J399,0)</f>
        <v>0</v>
      </c>
      <c r="BH399" s="217">
        <f>IF(N399="sníž. přenesená",J399,0)</f>
        <v>0</v>
      </c>
      <c r="BI399" s="217">
        <f>IF(N399="nulová",J399,0)</f>
        <v>0</v>
      </c>
      <c r="BJ399" s="18" t="s">
        <v>148</v>
      </c>
      <c r="BK399" s="217">
        <f>ROUND(I399*H399,2)</f>
        <v>0</v>
      </c>
      <c r="BL399" s="18" t="s">
        <v>276</v>
      </c>
      <c r="BM399" s="216" t="s">
        <v>2950</v>
      </c>
    </row>
    <row r="400" s="2" customFormat="1">
      <c r="A400" s="39"/>
      <c r="B400" s="40"/>
      <c r="C400" s="41"/>
      <c r="D400" s="218" t="s">
        <v>150</v>
      </c>
      <c r="E400" s="41"/>
      <c r="F400" s="219" t="s">
        <v>2951</v>
      </c>
      <c r="G400" s="41"/>
      <c r="H400" s="41"/>
      <c r="I400" s="220"/>
      <c r="J400" s="41"/>
      <c r="K400" s="41"/>
      <c r="L400" s="45"/>
      <c r="M400" s="221"/>
      <c r="N400" s="222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150</v>
      </c>
      <c r="AU400" s="18" t="s">
        <v>148</v>
      </c>
    </row>
    <row r="401" s="2" customFormat="1">
      <c r="A401" s="39"/>
      <c r="B401" s="40"/>
      <c r="C401" s="41"/>
      <c r="D401" s="223" t="s">
        <v>152</v>
      </c>
      <c r="E401" s="41"/>
      <c r="F401" s="224" t="s">
        <v>2952</v>
      </c>
      <c r="G401" s="41"/>
      <c r="H401" s="41"/>
      <c r="I401" s="220"/>
      <c r="J401" s="41"/>
      <c r="K401" s="41"/>
      <c r="L401" s="45"/>
      <c r="M401" s="221"/>
      <c r="N401" s="222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152</v>
      </c>
      <c r="AU401" s="18" t="s">
        <v>148</v>
      </c>
    </row>
    <row r="402" s="2" customFormat="1" ht="24.15" customHeight="1">
      <c r="A402" s="39"/>
      <c r="B402" s="40"/>
      <c r="C402" s="205" t="s">
        <v>1769</v>
      </c>
      <c r="D402" s="205" t="s">
        <v>142</v>
      </c>
      <c r="E402" s="206" t="s">
        <v>2953</v>
      </c>
      <c r="F402" s="207" t="s">
        <v>2954</v>
      </c>
      <c r="G402" s="208" t="s">
        <v>1384</v>
      </c>
      <c r="H402" s="209">
        <v>4</v>
      </c>
      <c r="I402" s="210"/>
      <c r="J402" s="211">
        <f>ROUND(I402*H402,2)</f>
        <v>0</v>
      </c>
      <c r="K402" s="207" t="s">
        <v>146</v>
      </c>
      <c r="L402" s="45"/>
      <c r="M402" s="212" t="s">
        <v>19</v>
      </c>
      <c r="N402" s="213" t="s">
        <v>43</v>
      </c>
      <c r="O402" s="85"/>
      <c r="P402" s="214">
        <f>O402*H402</f>
        <v>0</v>
      </c>
      <c r="Q402" s="214">
        <v>0.0018</v>
      </c>
      <c r="R402" s="214">
        <f>Q402*H402</f>
        <v>0.0071999999999999998</v>
      </c>
      <c r="S402" s="214">
        <v>0</v>
      </c>
      <c r="T402" s="215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16" t="s">
        <v>276</v>
      </c>
      <c r="AT402" s="216" t="s">
        <v>142</v>
      </c>
      <c r="AU402" s="216" t="s">
        <v>148</v>
      </c>
      <c r="AY402" s="18" t="s">
        <v>140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8" t="s">
        <v>148</v>
      </c>
      <c r="BK402" s="217">
        <f>ROUND(I402*H402,2)</f>
        <v>0</v>
      </c>
      <c r="BL402" s="18" t="s">
        <v>276</v>
      </c>
      <c r="BM402" s="216" t="s">
        <v>2955</v>
      </c>
    </row>
    <row r="403" s="2" customFormat="1">
      <c r="A403" s="39"/>
      <c r="B403" s="40"/>
      <c r="C403" s="41"/>
      <c r="D403" s="218" t="s">
        <v>150</v>
      </c>
      <c r="E403" s="41"/>
      <c r="F403" s="219" t="s">
        <v>2956</v>
      </c>
      <c r="G403" s="41"/>
      <c r="H403" s="41"/>
      <c r="I403" s="220"/>
      <c r="J403" s="41"/>
      <c r="K403" s="41"/>
      <c r="L403" s="45"/>
      <c r="M403" s="221"/>
      <c r="N403" s="222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150</v>
      </c>
      <c r="AU403" s="18" t="s">
        <v>148</v>
      </c>
    </row>
    <row r="404" s="2" customFormat="1">
      <c r="A404" s="39"/>
      <c r="B404" s="40"/>
      <c r="C404" s="41"/>
      <c r="D404" s="223" t="s">
        <v>152</v>
      </c>
      <c r="E404" s="41"/>
      <c r="F404" s="224" t="s">
        <v>2957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152</v>
      </c>
      <c r="AU404" s="18" t="s">
        <v>148</v>
      </c>
    </row>
    <row r="405" s="2" customFormat="1" ht="21.75" customHeight="1">
      <c r="A405" s="39"/>
      <c r="B405" s="40"/>
      <c r="C405" s="205" t="s">
        <v>1775</v>
      </c>
      <c r="D405" s="205" t="s">
        <v>142</v>
      </c>
      <c r="E405" s="206" t="s">
        <v>2958</v>
      </c>
      <c r="F405" s="207" t="s">
        <v>2959</v>
      </c>
      <c r="G405" s="208" t="s">
        <v>1384</v>
      </c>
      <c r="H405" s="209">
        <v>4</v>
      </c>
      <c r="I405" s="210"/>
      <c r="J405" s="211">
        <f>ROUND(I405*H405,2)</f>
        <v>0</v>
      </c>
      <c r="K405" s="207" t="s">
        <v>146</v>
      </c>
      <c r="L405" s="45"/>
      <c r="M405" s="212" t="s">
        <v>19</v>
      </c>
      <c r="N405" s="213" t="s">
        <v>43</v>
      </c>
      <c r="O405" s="85"/>
      <c r="P405" s="214">
        <f>O405*H405</f>
        <v>0</v>
      </c>
      <c r="Q405" s="214">
        <v>0.0018</v>
      </c>
      <c r="R405" s="214">
        <f>Q405*H405</f>
        <v>0.0071999999999999998</v>
      </c>
      <c r="S405" s="214">
        <v>0</v>
      </c>
      <c r="T405" s="21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6" t="s">
        <v>276</v>
      </c>
      <c r="AT405" s="216" t="s">
        <v>142</v>
      </c>
      <c r="AU405" s="216" t="s">
        <v>148</v>
      </c>
      <c r="AY405" s="18" t="s">
        <v>140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8" t="s">
        <v>148</v>
      </c>
      <c r="BK405" s="217">
        <f>ROUND(I405*H405,2)</f>
        <v>0</v>
      </c>
      <c r="BL405" s="18" t="s">
        <v>276</v>
      </c>
      <c r="BM405" s="216" t="s">
        <v>2960</v>
      </c>
    </row>
    <row r="406" s="2" customFormat="1">
      <c r="A406" s="39"/>
      <c r="B406" s="40"/>
      <c r="C406" s="41"/>
      <c r="D406" s="218" t="s">
        <v>150</v>
      </c>
      <c r="E406" s="41"/>
      <c r="F406" s="219" t="s">
        <v>2961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150</v>
      </c>
      <c r="AU406" s="18" t="s">
        <v>148</v>
      </c>
    </row>
    <row r="407" s="2" customFormat="1">
      <c r="A407" s="39"/>
      <c r="B407" s="40"/>
      <c r="C407" s="41"/>
      <c r="D407" s="223" t="s">
        <v>152</v>
      </c>
      <c r="E407" s="41"/>
      <c r="F407" s="224" t="s">
        <v>2962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152</v>
      </c>
      <c r="AU407" s="18" t="s">
        <v>148</v>
      </c>
    </row>
    <row r="408" s="2" customFormat="1" ht="24.15" customHeight="1">
      <c r="A408" s="39"/>
      <c r="B408" s="40"/>
      <c r="C408" s="205" t="s">
        <v>1777</v>
      </c>
      <c r="D408" s="205" t="s">
        <v>142</v>
      </c>
      <c r="E408" s="206" t="s">
        <v>2963</v>
      </c>
      <c r="F408" s="207" t="s">
        <v>2964</v>
      </c>
      <c r="G408" s="208" t="s">
        <v>1384</v>
      </c>
      <c r="H408" s="209">
        <v>4</v>
      </c>
      <c r="I408" s="210"/>
      <c r="J408" s="211">
        <f>ROUND(I408*H408,2)</f>
        <v>0</v>
      </c>
      <c r="K408" s="207" t="s">
        <v>146</v>
      </c>
      <c r="L408" s="45"/>
      <c r="M408" s="212" t="s">
        <v>19</v>
      </c>
      <c r="N408" s="213" t="s">
        <v>43</v>
      </c>
      <c r="O408" s="85"/>
      <c r="P408" s="214">
        <f>O408*H408</f>
        <v>0</v>
      </c>
      <c r="Q408" s="214">
        <v>0.0019599999999999999</v>
      </c>
      <c r="R408" s="214">
        <f>Q408*H408</f>
        <v>0.0078399999999999997</v>
      </c>
      <c r="S408" s="214">
        <v>0</v>
      </c>
      <c r="T408" s="21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6" t="s">
        <v>276</v>
      </c>
      <c r="AT408" s="216" t="s">
        <v>142</v>
      </c>
      <c r="AU408" s="216" t="s">
        <v>148</v>
      </c>
      <c r="AY408" s="18" t="s">
        <v>140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8" t="s">
        <v>148</v>
      </c>
      <c r="BK408" s="217">
        <f>ROUND(I408*H408,2)</f>
        <v>0</v>
      </c>
      <c r="BL408" s="18" t="s">
        <v>276</v>
      </c>
      <c r="BM408" s="216" t="s">
        <v>2965</v>
      </c>
    </row>
    <row r="409" s="2" customFormat="1">
      <c r="A409" s="39"/>
      <c r="B409" s="40"/>
      <c r="C409" s="41"/>
      <c r="D409" s="218" t="s">
        <v>150</v>
      </c>
      <c r="E409" s="41"/>
      <c r="F409" s="219" t="s">
        <v>2966</v>
      </c>
      <c r="G409" s="41"/>
      <c r="H409" s="41"/>
      <c r="I409" s="220"/>
      <c r="J409" s="41"/>
      <c r="K409" s="41"/>
      <c r="L409" s="45"/>
      <c r="M409" s="221"/>
      <c r="N409" s="222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150</v>
      </c>
      <c r="AU409" s="18" t="s">
        <v>148</v>
      </c>
    </row>
    <row r="410" s="2" customFormat="1">
      <c r="A410" s="39"/>
      <c r="B410" s="40"/>
      <c r="C410" s="41"/>
      <c r="D410" s="223" t="s">
        <v>152</v>
      </c>
      <c r="E410" s="41"/>
      <c r="F410" s="224" t="s">
        <v>2967</v>
      </c>
      <c r="G410" s="41"/>
      <c r="H410" s="41"/>
      <c r="I410" s="220"/>
      <c r="J410" s="41"/>
      <c r="K410" s="41"/>
      <c r="L410" s="45"/>
      <c r="M410" s="221"/>
      <c r="N410" s="222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152</v>
      </c>
      <c r="AU410" s="18" t="s">
        <v>148</v>
      </c>
    </row>
    <row r="411" s="2" customFormat="1" ht="16.5" customHeight="1">
      <c r="A411" s="39"/>
      <c r="B411" s="40"/>
      <c r="C411" s="205" t="s">
        <v>2968</v>
      </c>
      <c r="D411" s="205" t="s">
        <v>142</v>
      </c>
      <c r="E411" s="206" t="s">
        <v>2969</v>
      </c>
      <c r="F411" s="207" t="s">
        <v>2970</v>
      </c>
      <c r="G411" s="208" t="s">
        <v>390</v>
      </c>
      <c r="H411" s="209">
        <v>4</v>
      </c>
      <c r="I411" s="210"/>
      <c r="J411" s="211">
        <f>ROUND(I411*H411,2)</f>
        <v>0</v>
      </c>
      <c r="K411" s="207" t="s">
        <v>146</v>
      </c>
      <c r="L411" s="45"/>
      <c r="M411" s="212" t="s">
        <v>19</v>
      </c>
      <c r="N411" s="213" t="s">
        <v>43</v>
      </c>
      <c r="O411" s="85"/>
      <c r="P411" s="214">
        <f>O411*H411</f>
        <v>0</v>
      </c>
      <c r="Q411" s="214">
        <v>0.00024000000000000001</v>
      </c>
      <c r="R411" s="214">
        <f>Q411*H411</f>
        <v>0.00096000000000000002</v>
      </c>
      <c r="S411" s="214">
        <v>0</v>
      </c>
      <c r="T411" s="215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6" t="s">
        <v>276</v>
      </c>
      <c r="AT411" s="216" t="s">
        <v>142</v>
      </c>
      <c r="AU411" s="216" t="s">
        <v>148</v>
      </c>
      <c r="AY411" s="18" t="s">
        <v>140</v>
      </c>
      <c r="BE411" s="217">
        <f>IF(N411="základní",J411,0)</f>
        <v>0</v>
      </c>
      <c r="BF411" s="217">
        <f>IF(N411="snížená",J411,0)</f>
        <v>0</v>
      </c>
      <c r="BG411" s="217">
        <f>IF(N411="zákl. přenesená",J411,0)</f>
        <v>0</v>
      </c>
      <c r="BH411" s="217">
        <f>IF(N411="sníž. přenesená",J411,0)</f>
        <v>0</v>
      </c>
      <c r="BI411" s="217">
        <f>IF(N411="nulová",J411,0)</f>
        <v>0</v>
      </c>
      <c r="BJ411" s="18" t="s">
        <v>148</v>
      </c>
      <c r="BK411" s="217">
        <f>ROUND(I411*H411,2)</f>
        <v>0</v>
      </c>
      <c r="BL411" s="18" t="s">
        <v>276</v>
      </c>
      <c r="BM411" s="216" t="s">
        <v>2971</v>
      </c>
    </row>
    <row r="412" s="2" customFormat="1">
      <c r="A412" s="39"/>
      <c r="B412" s="40"/>
      <c r="C412" s="41"/>
      <c r="D412" s="218" t="s">
        <v>150</v>
      </c>
      <c r="E412" s="41"/>
      <c r="F412" s="219" t="s">
        <v>2972</v>
      </c>
      <c r="G412" s="41"/>
      <c r="H412" s="41"/>
      <c r="I412" s="220"/>
      <c r="J412" s="41"/>
      <c r="K412" s="41"/>
      <c r="L412" s="45"/>
      <c r="M412" s="221"/>
      <c r="N412" s="222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150</v>
      </c>
      <c r="AU412" s="18" t="s">
        <v>148</v>
      </c>
    </row>
    <row r="413" s="2" customFormat="1">
      <c r="A413" s="39"/>
      <c r="B413" s="40"/>
      <c r="C413" s="41"/>
      <c r="D413" s="223" t="s">
        <v>152</v>
      </c>
      <c r="E413" s="41"/>
      <c r="F413" s="224" t="s">
        <v>2973</v>
      </c>
      <c r="G413" s="41"/>
      <c r="H413" s="41"/>
      <c r="I413" s="220"/>
      <c r="J413" s="41"/>
      <c r="K413" s="41"/>
      <c r="L413" s="45"/>
      <c r="M413" s="221"/>
      <c r="N413" s="222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152</v>
      </c>
      <c r="AU413" s="18" t="s">
        <v>148</v>
      </c>
    </row>
    <row r="414" s="2" customFormat="1" ht="24.15" customHeight="1">
      <c r="A414" s="39"/>
      <c r="B414" s="40"/>
      <c r="C414" s="205" t="s">
        <v>2974</v>
      </c>
      <c r="D414" s="205" t="s">
        <v>142</v>
      </c>
      <c r="E414" s="206" t="s">
        <v>2975</v>
      </c>
      <c r="F414" s="207" t="s">
        <v>2976</v>
      </c>
      <c r="G414" s="208" t="s">
        <v>390</v>
      </c>
      <c r="H414" s="209">
        <v>4</v>
      </c>
      <c r="I414" s="210"/>
      <c r="J414" s="211">
        <f>ROUND(I414*H414,2)</f>
        <v>0</v>
      </c>
      <c r="K414" s="207" t="s">
        <v>146</v>
      </c>
      <c r="L414" s="45"/>
      <c r="M414" s="212" t="s">
        <v>19</v>
      </c>
      <c r="N414" s="213" t="s">
        <v>43</v>
      </c>
      <c r="O414" s="85"/>
      <c r="P414" s="214">
        <f>O414*H414</f>
        <v>0</v>
      </c>
      <c r="Q414" s="214">
        <v>0.00046999999999999999</v>
      </c>
      <c r="R414" s="214">
        <f>Q414*H414</f>
        <v>0.0018799999999999999</v>
      </c>
      <c r="S414" s="214">
        <v>0</v>
      </c>
      <c r="T414" s="215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6" t="s">
        <v>276</v>
      </c>
      <c r="AT414" s="216" t="s">
        <v>142</v>
      </c>
      <c r="AU414" s="216" t="s">
        <v>148</v>
      </c>
      <c r="AY414" s="18" t="s">
        <v>140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8" t="s">
        <v>148</v>
      </c>
      <c r="BK414" s="217">
        <f>ROUND(I414*H414,2)</f>
        <v>0</v>
      </c>
      <c r="BL414" s="18" t="s">
        <v>276</v>
      </c>
      <c r="BM414" s="216" t="s">
        <v>2977</v>
      </c>
    </row>
    <row r="415" s="2" customFormat="1">
      <c r="A415" s="39"/>
      <c r="B415" s="40"/>
      <c r="C415" s="41"/>
      <c r="D415" s="218" t="s">
        <v>150</v>
      </c>
      <c r="E415" s="41"/>
      <c r="F415" s="219" t="s">
        <v>2978</v>
      </c>
      <c r="G415" s="41"/>
      <c r="H415" s="41"/>
      <c r="I415" s="220"/>
      <c r="J415" s="41"/>
      <c r="K415" s="41"/>
      <c r="L415" s="45"/>
      <c r="M415" s="221"/>
      <c r="N415" s="222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150</v>
      </c>
      <c r="AU415" s="18" t="s">
        <v>148</v>
      </c>
    </row>
    <row r="416" s="2" customFormat="1">
      <c r="A416" s="39"/>
      <c r="B416" s="40"/>
      <c r="C416" s="41"/>
      <c r="D416" s="223" t="s">
        <v>152</v>
      </c>
      <c r="E416" s="41"/>
      <c r="F416" s="224" t="s">
        <v>2979</v>
      </c>
      <c r="G416" s="41"/>
      <c r="H416" s="41"/>
      <c r="I416" s="220"/>
      <c r="J416" s="41"/>
      <c r="K416" s="41"/>
      <c r="L416" s="45"/>
      <c r="M416" s="221"/>
      <c r="N416" s="222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152</v>
      </c>
      <c r="AU416" s="18" t="s">
        <v>148</v>
      </c>
    </row>
    <row r="417" s="2" customFormat="1" ht="24.15" customHeight="1">
      <c r="A417" s="39"/>
      <c r="B417" s="40"/>
      <c r="C417" s="205" t="s">
        <v>2980</v>
      </c>
      <c r="D417" s="205" t="s">
        <v>142</v>
      </c>
      <c r="E417" s="206" t="s">
        <v>2981</v>
      </c>
      <c r="F417" s="207" t="s">
        <v>2982</v>
      </c>
      <c r="G417" s="208" t="s">
        <v>390</v>
      </c>
      <c r="H417" s="209">
        <v>4</v>
      </c>
      <c r="I417" s="210"/>
      <c r="J417" s="211">
        <f>ROUND(I417*H417,2)</f>
        <v>0</v>
      </c>
      <c r="K417" s="207" t="s">
        <v>146</v>
      </c>
      <c r="L417" s="45"/>
      <c r="M417" s="212" t="s">
        <v>19</v>
      </c>
      <c r="N417" s="213" t="s">
        <v>43</v>
      </c>
      <c r="O417" s="85"/>
      <c r="P417" s="214">
        <f>O417*H417</f>
        <v>0</v>
      </c>
      <c r="Q417" s="214">
        <v>0.0010100000000000001</v>
      </c>
      <c r="R417" s="214">
        <f>Q417*H417</f>
        <v>0.0040400000000000002</v>
      </c>
      <c r="S417" s="214">
        <v>0</v>
      </c>
      <c r="T417" s="215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16" t="s">
        <v>276</v>
      </c>
      <c r="AT417" s="216" t="s">
        <v>142</v>
      </c>
      <c r="AU417" s="216" t="s">
        <v>148</v>
      </c>
      <c r="AY417" s="18" t="s">
        <v>140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8" t="s">
        <v>148</v>
      </c>
      <c r="BK417" s="217">
        <f>ROUND(I417*H417,2)</f>
        <v>0</v>
      </c>
      <c r="BL417" s="18" t="s">
        <v>276</v>
      </c>
      <c r="BM417" s="216" t="s">
        <v>2983</v>
      </c>
    </row>
    <row r="418" s="2" customFormat="1">
      <c r="A418" s="39"/>
      <c r="B418" s="40"/>
      <c r="C418" s="41"/>
      <c r="D418" s="218" t="s">
        <v>150</v>
      </c>
      <c r="E418" s="41"/>
      <c r="F418" s="219" t="s">
        <v>2984</v>
      </c>
      <c r="G418" s="41"/>
      <c r="H418" s="41"/>
      <c r="I418" s="220"/>
      <c r="J418" s="41"/>
      <c r="K418" s="41"/>
      <c r="L418" s="45"/>
      <c r="M418" s="221"/>
      <c r="N418" s="222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150</v>
      </c>
      <c r="AU418" s="18" t="s">
        <v>148</v>
      </c>
    </row>
    <row r="419" s="2" customFormat="1">
      <c r="A419" s="39"/>
      <c r="B419" s="40"/>
      <c r="C419" s="41"/>
      <c r="D419" s="223" t="s">
        <v>152</v>
      </c>
      <c r="E419" s="41"/>
      <c r="F419" s="224" t="s">
        <v>2985</v>
      </c>
      <c r="G419" s="41"/>
      <c r="H419" s="41"/>
      <c r="I419" s="220"/>
      <c r="J419" s="41"/>
      <c r="K419" s="41"/>
      <c r="L419" s="45"/>
      <c r="M419" s="221"/>
      <c r="N419" s="222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152</v>
      </c>
      <c r="AU419" s="18" t="s">
        <v>148</v>
      </c>
    </row>
    <row r="420" s="2" customFormat="1" ht="21.75" customHeight="1">
      <c r="A420" s="39"/>
      <c r="B420" s="40"/>
      <c r="C420" s="205" t="s">
        <v>2986</v>
      </c>
      <c r="D420" s="205" t="s">
        <v>142</v>
      </c>
      <c r="E420" s="206" t="s">
        <v>2987</v>
      </c>
      <c r="F420" s="207" t="s">
        <v>2988</v>
      </c>
      <c r="G420" s="208" t="s">
        <v>390</v>
      </c>
      <c r="H420" s="209">
        <v>4</v>
      </c>
      <c r="I420" s="210"/>
      <c r="J420" s="211">
        <f>ROUND(I420*H420,2)</f>
        <v>0</v>
      </c>
      <c r="K420" s="207" t="s">
        <v>146</v>
      </c>
      <c r="L420" s="45"/>
      <c r="M420" s="212" t="s">
        <v>19</v>
      </c>
      <c r="N420" s="213" t="s">
        <v>43</v>
      </c>
      <c r="O420" s="85"/>
      <c r="P420" s="214">
        <f>O420*H420</f>
        <v>0</v>
      </c>
      <c r="Q420" s="214">
        <v>0.00013999999999999999</v>
      </c>
      <c r="R420" s="214">
        <f>Q420*H420</f>
        <v>0.00055999999999999995</v>
      </c>
      <c r="S420" s="214">
        <v>0</v>
      </c>
      <c r="T420" s="215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16" t="s">
        <v>276</v>
      </c>
      <c r="AT420" s="216" t="s">
        <v>142</v>
      </c>
      <c r="AU420" s="216" t="s">
        <v>148</v>
      </c>
      <c r="AY420" s="18" t="s">
        <v>140</v>
      </c>
      <c r="BE420" s="217">
        <f>IF(N420="základní",J420,0)</f>
        <v>0</v>
      </c>
      <c r="BF420" s="217">
        <f>IF(N420="snížená",J420,0)</f>
        <v>0</v>
      </c>
      <c r="BG420" s="217">
        <f>IF(N420="zákl. přenesená",J420,0)</f>
        <v>0</v>
      </c>
      <c r="BH420" s="217">
        <f>IF(N420="sníž. přenesená",J420,0)</f>
        <v>0</v>
      </c>
      <c r="BI420" s="217">
        <f>IF(N420="nulová",J420,0)</f>
        <v>0</v>
      </c>
      <c r="BJ420" s="18" t="s">
        <v>148</v>
      </c>
      <c r="BK420" s="217">
        <f>ROUND(I420*H420,2)</f>
        <v>0</v>
      </c>
      <c r="BL420" s="18" t="s">
        <v>276</v>
      </c>
      <c r="BM420" s="216" t="s">
        <v>2989</v>
      </c>
    </row>
    <row r="421" s="2" customFormat="1">
      <c r="A421" s="39"/>
      <c r="B421" s="40"/>
      <c r="C421" s="41"/>
      <c r="D421" s="218" t="s">
        <v>150</v>
      </c>
      <c r="E421" s="41"/>
      <c r="F421" s="219" t="s">
        <v>2990</v>
      </c>
      <c r="G421" s="41"/>
      <c r="H421" s="41"/>
      <c r="I421" s="220"/>
      <c r="J421" s="41"/>
      <c r="K421" s="41"/>
      <c r="L421" s="45"/>
      <c r="M421" s="221"/>
      <c r="N421" s="222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150</v>
      </c>
      <c r="AU421" s="18" t="s">
        <v>148</v>
      </c>
    </row>
    <row r="422" s="2" customFormat="1">
      <c r="A422" s="39"/>
      <c r="B422" s="40"/>
      <c r="C422" s="41"/>
      <c r="D422" s="223" t="s">
        <v>152</v>
      </c>
      <c r="E422" s="41"/>
      <c r="F422" s="224" t="s">
        <v>2991</v>
      </c>
      <c r="G422" s="41"/>
      <c r="H422" s="41"/>
      <c r="I422" s="220"/>
      <c r="J422" s="41"/>
      <c r="K422" s="41"/>
      <c r="L422" s="45"/>
      <c r="M422" s="221"/>
      <c r="N422" s="222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152</v>
      </c>
      <c r="AU422" s="18" t="s">
        <v>148</v>
      </c>
    </row>
    <row r="423" s="2" customFormat="1" ht="21.75" customHeight="1">
      <c r="A423" s="39"/>
      <c r="B423" s="40"/>
      <c r="C423" s="260" t="s">
        <v>2992</v>
      </c>
      <c r="D423" s="260" t="s">
        <v>527</v>
      </c>
      <c r="E423" s="261" t="s">
        <v>2993</v>
      </c>
      <c r="F423" s="262" t="s">
        <v>2994</v>
      </c>
      <c r="G423" s="263" t="s">
        <v>390</v>
      </c>
      <c r="H423" s="264">
        <v>6</v>
      </c>
      <c r="I423" s="265"/>
      <c r="J423" s="266">
        <f>ROUND(I423*H423,2)</f>
        <v>0</v>
      </c>
      <c r="K423" s="262" t="s">
        <v>146</v>
      </c>
      <c r="L423" s="267"/>
      <c r="M423" s="268" t="s">
        <v>19</v>
      </c>
      <c r="N423" s="269" t="s">
        <v>43</v>
      </c>
      <c r="O423" s="85"/>
      <c r="P423" s="214">
        <f>O423*H423</f>
        <v>0</v>
      </c>
      <c r="Q423" s="214">
        <v>0.00013999999999999999</v>
      </c>
      <c r="R423" s="214">
        <f>Q423*H423</f>
        <v>0.00083999999999999993</v>
      </c>
      <c r="S423" s="214">
        <v>0</v>
      </c>
      <c r="T423" s="215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16" t="s">
        <v>394</v>
      </c>
      <c r="AT423" s="216" t="s">
        <v>527</v>
      </c>
      <c r="AU423" s="216" t="s">
        <v>148</v>
      </c>
      <c r="AY423" s="18" t="s">
        <v>140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8" t="s">
        <v>148</v>
      </c>
      <c r="BK423" s="217">
        <f>ROUND(I423*H423,2)</f>
        <v>0</v>
      </c>
      <c r="BL423" s="18" t="s">
        <v>276</v>
      </c>
      <c r="BM423" s="216" t="s">
        <v>2995</v>
      </c>
    </row>
    <row r="424" s="2" customFormat="1">
      <c r="A424" s="39"/>
      <c r="B424" s="40"/>
      <c r="C424" s="41"/>
      <c r="D424" s="218" t="s">
        <v>150</v>
      </c>
      <c r="E424" s="41"/>
      <c r="F424" s="219" t="s">
        <v>2994</v>
      </c>
      <c r="G424" s="41"/>
      <c r="H424" s="41"/>
      <c r="I424" s="220"/>
      <c r="J424" s="41"/>
      <c r="K424" s="41"/>
      <c r="L424" s="45"/>
      <c r="M424" s="221"/>
      <c r="N424" s="222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150</v>
      </c>
      <c r="AU424" s="18" t="s">
        <v>148</v>
      </c>
    </row>
    <row r="425" s="2" customFormat="1">
      <c r="A425" s="39"/>
      <c r="B425" s="40"/>
      <c r="C425" s="41"/>
      <c r="D425" s="223" t="s">
        <v>152</v>
      </c>
      <c r="E425" s="41"/>
      <c r="F425" s="224" t="s">
        <v>2996</v>
      </c>
      <c r="G425" s="41"/>
      <c r="H425" s="41"/>
      <c r="I425" s="220"/>
      <c r="J425" s="41"/>
      <c r="K425" s="41"/>
      <c r="L425" s="45"/>
      <c r="M425" s="221"/>
      <c r="N425" s="222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152</v>
      </c>
      <c r="AU425" s="18" t="s">
        <v>148</v>
      </c>
    </row>
    <row r="426" s="2" customFormat="1" ht="21.75" customHeight="1">
      <c r="A426" s="39"/>
      <c r="B426" s="40"/>
      <c r="C426" s="260" t="s">
        <v>2997</v>
      </c>
      <c r="D426" s="260" t="s">
        <v>527</v>
      </c>
      <c r="E426" s="261" t="s">
        <v>2998</v>
      </c>
      <c r="F426" s="262" t="s">
        <v>2999</v>
      </c>
      <c r="G426" s="263" t="s">
        <v>390</v>
      </c>
      <c r="H426" s="264">
        <v>2</v>
      </c>
      <c r="I426" s="265"/>
      <c r="J426" s="266">
        <f>ROUND(I426*H426,2)</f>
        <v>0</v>
      </c>
      <c r="K426" s="262" t="s">
        <v>146</v>
      </c>
      <c r="L426" s="267"/>
      <c r="M426" s="268" t="s">
        <v>19</v>
      </c>
      <c r="N426" s="269" t="s">
        <v>43</v>
      </c>
      <c r="O426" s="85"/>
      <c r="P426" s="214">
        <f>O426*H426</f>
        <v>0</v>
      </c>
      <c r="Q426" s="214">
        <v>0.00033</v>
      </c>
      <c r="R426" s="214">
        <f>Q426*H426</f>
        <v>0.00066</v>
      </c>
      <c r="S426" s="214">
        <v>0</v>
      </c>
      <c r="T426" s="215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6" t="s">
        <v>394</v>
      </c>
      <c r="AT426" s="216" t="s">
        <v>527</v>
      </c>
      <c r="AU426" s="216" t="s">
        <v>148</v>
      </c>
      <c r="AY426" s="18" t="s">
        <v>140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148</v>
      </c>
      <c r="BK426" s="217">
        <f>ROUND(I426*H426,2)</f>
        <v>0</v>
      </c>
      <c r="BL426" s="18" t="s">
        <v>276</v>
      </c>
      <c r="BM426" s="216" t="s">
        <v>3000</v>
      </c>
    </row>
    <row r="427" s="2" customFormat="1">
      <c r="A427" s="39"/>
      <c r="B427" s="40"/>
      <c r="C427" s="41"/>
      <c r="D427" s="218" t="s">
        <v>150</v>
      </c>
      <c r="E427" s="41"/>
      <c r="F427" s="219" t="s">
        <v>2999</v>
      </c>
      <c r="G427" s="41"/>
      <c r="H427" s="41"/>
      <c r="I427" s="220"/>
      <c r="J427" s="41"/>
      <c r="K427" s="41"/>
      <c r="L427" s="45"/>
      <c r="M427" s="221"/>
      <c r="N427" s="222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150</v>
      </c>
      <c r="AU427" s="18" t="s">
        <v>148</v>
      </c>
    </row>
    <row r="428" s="2" customFormat="1">
      <c r="A428" s="39"/>
      <c r="B428" s="40"/>
      <c r="C428" s="41"/>
      <c r="D428" s="223" t="s">
        <v>152</v>
      </c>
      <c r="E428" s="41"/>
      <c r="F428" s="224" t="s">
        <v>3001</v>
      </c>
      <c r="G428" s="41"/>
      <c r="H428" s="41"/>
      <c r="I428" s="220"/>
      <c r="J428" s="41"/>
      <c r="K428" s="41"/>
      <c r="L428" s="45"/>
      <c r="M428" s="221"/>
      <c r="N428" s="222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152</v>
      </c>
      <c r="AU428" s="18" t="s">
        <v>148</v>
      </c>
    </row>
    <row r="429" s="2" customFormat="1" ht="24.15" customHeight="1">
      <c r="A429" s="39"/>
      <c r="B429" s="40"/>
      <c r="C429" s="260" t="s">
        <v>3002</v>
      </c>
      <c r="D429" s="260" t="s">
        <v>527</v>
      </c>
      <c r="E429" s="261" t="s">
        <v>3003</v>
      </c>
      <c r="F429" s="262" t="s">
        <v>3004</v>
      </c>
      <c r="G429" s="263" t="s">
        <v>390</v>
      </c>
      <c r="H429" s="264">
        <v>4</v>
      </c>
      <c r="I429" s="265"/>
      <c r="J429" s="266">
        <f>ROUND(I429*H429,2)</f>
        <v>0</v>
      </c>
      <c r="K429" s="262" t="s">
        <v>19</v>
      </c>
      <c r="L429" s="267"/>
      <c r="M429" s="268" t="s">
        <v>19</v>
      </c>
      <c r="N429" s="269" t="s">
        <v>43</v>
      </c>
      <c r="O429" s="85"/>
      <c r="P429" s="214">
        <f>O429*H429</f>
        <v>0</v>
      </c>
      <c r="Q429" s="214">
        <v>0.00040000000000000002</v>
      </c>
      <c r="R429" s="214">
        <f>Q429*H429</f>
        <v>0.0016000000000000001</v>
      </c>
      <c r="S429" s="214">
        <v>0</v>
      </c>
      <c r="T429" s="215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16" t="s">
        <v>394</v>
      </c>
      <c r="AT429" s="216" t="s">
        <v>527</v>
      </c>
      <c r="AU429" s="216" t="s">
        <v>148</v>
      </c>
      <c r="AY429" s="18" t="s">
        <v>140</v>
      </c>
      <c r="BE429" s="217">
        <f>IF(N429="základní",J429,0)</f>
        <v>0</v>
      </c>
      <c r="BF429" s="217">
        <f>IF(N429="snížená",J429,0)</f>
        <v>0</v>
      </c>
      <c r="BG429" s="217">
        <f>IF(N429="zákl. přenesená",J429,0)</f>
        <v>0</v>
      </c>
      <c r="BH429" s="217">
        <f>IF(N429="sníž. přenesená",J429,0)</f>
        <v>0</v>
      </c>
      <c r="BI429" s="217">
        <f>IF(N429="nulová",J429,0)</f>
        <v>0</v>
      </c>
      <c r="BJ429" s="18" t="s">
        <v>148</v>
      </c>
      <c r="BK429" s="217">
        <f>ROUND(I429*H429,2)</f>
        <v>0</v>
      </c>
      <c r="BL429" s="18" t="s">
        <v>276</v>
      </c>
      <c r="BM429" s="216" t="s">
        <v>3005</v>
      </c>
    </row>
    <row r="430" s="2" customFormat="1">
      <c r="A430" s="39"/>
      <c r="B430" s="40"/>
      <c r="C430" s="41"/>
      <c r="D430" s="218" t="s">
        <v>150</v>
      </c>
      <c r="E430" s="41"/>
      <c r="F430" s="219" t="s">
        <v>3004</v>
      </c>
      <c r="G430" s="41"/>
      <c r="H430" s="41"/>
      <c r="I430" s="220"/>
      <c r="J430" s="41"/>
      <c r="K430" s="41"/>
      <c r="L430" s="45"/>
      <c r="M430" s="221"/>
      <c r="N430" s="222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150</v>
      </c>
      <c r="AU430" s="18" t="s">
        <v>148</v>
      </c>
    </row>
    <row r="431" s="2" customFormat="1" ht="16.5" customHeight="1">
      <c r="A431" s="39"/>
      <c r="B431" s="40"/>
      <c r="C431" s="205" t="s">
        <v>3006</v>
      </c>
      <c r="D431" s="205" t="s">
        <v>142</v>
      </c>
      <c r="E431" s="206" t="s">
        <v>3007</v>
      </c>
      <c r="F431" s="207" t="s">
        <v>3008</v>
      </c>
      <c r="G431" s="208" t="s">
        <v>390</v>
      </c>
      <c r="H431" s="209">
        <v>4</v>
      </c>
      <c r="I431" s="210"/>
      <c r="J431" s="211">
        <f>ROUND(I431*H431,2)</f>
        <v>0</v>
      </c>
      <c r="K431" s="207" t="s">
        <v>146</v>
      </c>
      <c r="L431" s="45"/>
      <c r="M431" s="212" t="s">
        <v>19</v>
      </c>
      <c r="N431" s="213" t="s">
        <v>43</v>
      </c>
      <c r="O431" s="85"/>
      <c r="P431" s="214">
        <f>O431*H431</f>
        <v>0</v>
      </c>
      <c r="Q431" s="214">
        <v>0.00031</v>
      </c>
      <c r="R431" s="214">
        <f>Q431*H431</f>
        <v>0.00124</v>
      </c>
      <c r="S431" s="214">
        <v>0</v>
      </c>
      <c r="T431" s="215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16" t="s">
        <v>276</v>
      </c>
      <c r="AT431" s="216" t="s">
        <v>142</v>
      </c>
      <c r="AU431" s="216" t="s">
        <v>148</v>
      </c>
      <c r="AY431" s="18" t="s">
        <v>140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18" t="s">
        <v>148</v>
      </c>
      <c r="BK431" s="217">
        <f>ROUND(I431*H431,2)</f>
        <v>0</v>
      </c>
      <c r="BL431" s="18" t="s">
        <v>276</v>
      </c>
      <c r="BM431" s="216" t="s">
        <v>3009</v>
      </c>
    </row>
    <row r="432" s="2" customFormat="1">
      <c r="A432" s="39"/>
      <c r="B432" s="40"/>
      <c r="C432" s="41"/>
      <c r="D432" s="218" t="s">
        <v>150</v>
      </c>
      <c r="E432" s="41"/>
      <c r="F432" s="219" t="s">
        <v>3008</v>
      </c>
      <c r="G432" s="41"/>
      <c r="H432" s="41"/>
      <c r="I432" s="220"/>
      <c r="J432" s="41"/>
      <c r="K432" s="41"/>
      <c r="L432" s="45"/>
      <c r="M432" s="221"/>
      <c r="N432" s="222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150</v>
      </c>
      <c r="AU432" s="18" t="s">
        <v>148</v>
      </c>
    </row>
    <row r="433" s="2" customFormat="1">
      <c r="A433" s="39"/>
      <c r="B433" s="40"/>
      <c r="C433" s="41"/>
      <c r="D433" s="223" t="s">
        <v>152</v>
      </c>
      <c r="E433" s="41"/>
      <c r="F433" s="224" t="s">
        <v>3010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152</v>
      </c>
      <c r="AU433" s="18" t="s">
        <v>148</v>
      </c>
    </row>
    <row r="434" s="2" customFormat="1" ht="24.15" customHeight="1">
      <c r="A434" s="39"/>
      <c r="B434" s="40"/>
      <c r="C434" s="205" t="s">
        <v>3011</v>
      </c>
      <c r="D434" s="205" t="s">
        <v>142</v>
      </c>
      <c r="E434" s="206" t="s">
        <v>3012</v>
      </c>
      <c r="F434" s="207" t="s">
        <v>3013</v>
      </c>
      <c r="G434" s="208" t="s">
        <v>295</v>
      </c>
      <c r="H434" s="209">
        <v>0.32900000000000001</v>
      </c>
      <c r="I434" s="210"/>
      <c r="J434" s="211">
        <f>ROUND(I434*H434,2)</f>
        <v>0</v>
      </c>
      <c r="K434" s="207" t="s">
        <v>146</v>
      </c>
      <c r="L434" s="45"/>
      <c r="M434" s="212" t="s">
        <v>19</v>
      </c>
      <c r="N434" s="213" t="s">
        <v>43</v>
      </c>
      <c r="O434" s="85"/>
      <c r="P434" s="214">
        <f>O434*H434</f>
        <v>0</v>
      </c>
      <c r="Q434" s="214">
        <v>0</v>
      </c>
      <c r="R434" s="214">
        <f>Q434*H434</f>
        <v>0</v>
      </c>
      <c r="S434" s="214">
        <v>0</v>
      </c>
      <c r="T434" s="21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6" t="s">
        <v>276</v>
      </c>
      <c r="AT434" s="216" t="s">
        <v>142</v>
      </c>
      <c r="AU434" s="216" t="s">
        <v>148</v>
      </c>
      <c r="AY434" s="18" t="s">
        <v>140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148</v>
      </c>
      <c r="BK434" s="217">
        <f>ROUND(I434*H434,2)</f>
        <v>0</v>
      </c>
      <c r="BL434" s="18" t="s">
        <v>276</v>
      </c>
      <c r="BM434" s="216" t="s">
        <v>3014</v>
      </c>
    </row>
    <row r="435" s="2" customFormat="1">
      <c r="A435" s="39"/>
      <c r="B435" s="40"/>
      <c r="C435" s="41"/>
      <c r="D435" s="218" t="s">
        <v>150</v>
      </c>
      <c r="E435" s="41"/>
      <c r="F435" s="219" t="s">
        <v>3015</v>
      </c>
      <c r="G435" s="41"/>
      <c r="H435" s="41"/>
      <c r="I435" s="220"/>
      <c r="J435" s="41"/>
      <c r="K435" s="41"/>
      <c r="L435" s="45"/>
      <c r="M435" s="221"/>
      <c r="N435" s="222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150</v>
      </c>
      <c r="AU435" s="18" t="s">
        <v>148</v>
      </c>
    </row>
    <row r="436" s="2" customFormat="1">
      <c r="A436" s="39"/>
      <c r="B436" s="40"/>
      <c r="C436" s="41"/>
      <c r="D436" s="223" t="s">
        <v>152</v>
      </c>
      <c r="E436" s="41"/>
      <c r="F436" s="224" t="s">
        <v>3016</v>
      </c>
      <c r="G436" s="41"/>
      <c r="H436" s="41"/>
      <c r="I436" s="220"/>
      <c r="J436" s="41"/>
      <c r="K436" s="41"/>
      <c r="L436" s="45"/>
      <c r="M436" s="221"/>
      <c r="N436" s="222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152</v>
      </c>
      <c r="AU436" s="18" t="s">
        <v>148</v>
      </c>
    </row>
    <row r="437" s="12" customFormat="1" ht="22.8" customHeight="1">
      <c r="A437" s="12"/>
      <c r="B437" s="189"/>
      <c r="C437" s="190"/>
      <c r="D437" s="191" t="s">
        <v>70</v>
      </c>
      <c r="E437" s="203" t="s">
        <v>3017</v>
      </c>
      <c r="F437" s="203" t="s">
        <v>3018</v>
      </c>
      <c r="G437" s="190"/>
      <c r="H437" s="190"/>
      <c r="I437" s="193"/>
      <c r="J437" s="204">
        <f>BK437</f>
        <v>0</v>
      </c>
      <c r="K437" s="190"/>
      <c r="L437" s="195"/>
      <c r="M437" s="196"/>
      <c r="N437" s="197"/>
      <c r="O437" s="197"/>
      <c r="P437" s="198">
        <f>SUM(P438:P445)</f>
        <v>0</v>
      </c>
      <c r="Q437" s="197"/>
      <c r="R437" s="198">
        <f>SUM(R438:R445)</f>
        <v>0.01712</v>
      </c>
      <c r="S437" s="197"/>
      <c r="T437" s="199">
        <f>SUM(T438:T445)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00" t="s">
        <v>148</v>
      </c>
      <c r="AT437" s="201" t="s">
        <v>70</v>
      </c>
      <c r="AU437" s="201" t="s">
        <v>79</v>
      </c>
      <c r="AY437" s="200" t="s">
        <v>140</v>
      </c>
      <c r="BK437" s="202">
        <f>SUM(BK438:BK445)</f>
        <v>0</v>
      </c>
    </row>
    <row r="438" s="2" customFormat="1" ht="24.15" customHeight="1">
      <c r="A438" s="39"/>
      <c r="B438" s="40"/>
      <c r="C438" s="205" t="s">
        <v>3019</v>
      </c>
      <c r="D438" s="205" t="s">
        <v>142</v>
      </c>
      <c r="E438" s="206" t="s">
        <v>3020</v>
      </c>
      <c r="F438" s="207" t="s">
        <v>3021</v>
      </c>
      <c r="G438" s="208" t="s">
        <v>390</v>
      </c>
      <c r="H438" s="209">
        <v>8</v>
      </c>
      <c r="I438" s="210"/>
      <c r="J438" s="211">
        <f>ROUND(I438*H438,2)</f>
        <v>0</v>
      </c>
      <c r="K438" s="207" t="s">
        <v>811</v>
      </c>
      <c r="L438" s="45"/>
      <c r="M438" s="212" t="s">
        <v>19</v>
      </c>
      <c r="N438" s="213" t="s">
        <v>43</v>
      </c>
      <c r="O438" s="85"/>
      <c r="P438" s="214">
        <f>O438*H438</f>
        <v>0</v>
      </c>
      <c r="Q438" s="214">
        <v>0.00068999999999999997</v>
      </c>
      <c r="R438" s="214">
        <f>Q438*H438</f>
        <v>0.0055199999999999997</v>
      </c>
      <c r="S438" s="214">
        <v>0</v>
      </c>
      <c r="T438" s="21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276</v>
      </c>
      <c r="AT438" s="216" t="s">
        <v>142</v>
      </c>
      <c r="AU438" s="216" t="s">
        <v>148</v>
      </c>
      <c r="AY438" s="18" t="s">
        <v>140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148</v>
      </c>
      <c r="BK438" s="217">
        <f>ROUND(I438*H438,2)</f>
        <v>0</v>
      </c>
      <c r="BL438" s="18" t="s">
        <v>276</v>
      </c>
      <c r="BM438" s="216" t="s">
        <v>3022</v>
      </c>
    </row>
    <row r="439" s="2" customFormat="1">
      <c r="A439" s="39"/>
      <c r="B439" s="40"/>
      <c r="C439" s="41"/>
      <c r="D439" s="218" t="s">
        <v>150</v>
      </c>
      <c r="E439" s="41"/>
      <c r="F439" s="219" t="s">
        <v>3023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150</v>
      </c>
      <c r="AU439" s="18" t="s">
        <v>148</v>
      </c>
    </row>
    <row r="440" s="2" customFormat="1" ht="24.15" customHeight="1">
      <c r="A440" s="39"/>
      <c r="B440" s="40"/>
      <c r="C440" s="205" t="s">
        <v>3024</v>
      </c>
      <c r="D440" s="205" t="s">
        <v>142</v>
      </c>
      <c r="E440" s="206" t="s">
        <v>3025</v>
      </c>
      <c r="F440" s="207" t="s">
        <v>3026</v>
      </c>
      <c r="G440" s="208" t="s">
        <v>390</v>
      </c>
      <c r="H440" s="209">
        <v>8</v>
      </c>
      <c r="I440" s="210"/>
      <c r="J440" s="211">
        <f>ROUND(I440*H440,2)</f>
        <v>0</v>
      </c>
      <c r="K440" s="207" t="s">
        <v>811</v>
      </c>
      <c r="L440" s="45"/>
      <c r="M440" s="212" t="s">
        <v>19</v>
      </c>
      <c r="N440" s="213" t="s">
        <v>43</v>
      </c>
      <c r="O440" s="85"/>
      <c r="P440" s="214">
        <f>O440*H440</f>
        <v>0</v>
      </c>
      <c r="Q440" s="214">
        <v>0.00075000000000000002</v>
      </c>
      <c r="R440" s="214">
        <f>Q440*H440</f>
        <v>0.0060000000000000001</v>
      </c>
      <c r="S440" s="214">
        <v>0</v>
      </c>
      <c r="T440" s="21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6" t="s">
        <v>276</v>
      </c>
      <c r="AT440" s="216" t="s">
        <v>142</v>
      </c>
      <c r="AU440" s="216" t="s">
        <v>148</v>
      </c>
      <c r="AY440" s="18" t="s">
        <v>140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8" t="s">
        <v>148</v>
      </c>
      <c r="BK440" s="217">
        <f>ROUND(I440*H440,2)</f>
        <v>0</v>
      </c>
      <c r="BL440" s="18" t="s">
        <v>276</v>
      </c>
      <c r="BM440" s="216" t="s">
        <v>3027</v>
      </c>
    </row>
    <row r="441" s="2" customFormat="1">
      <c r="A441" s="39"/>
      <c r="B441" s="40"/>
      <c r="C441" s="41"/>
      <c r="D441" s="218" t="s">
        <v>150</v>
      </c>
      <c r="E441" s="41"/>
      <c r="F441" s="219" t="s">
        <v>3028</v>
      </c>
      <c r="G441" s="41"/>
      <c r="H441" s="41"/>
      <c r="I441" s="220"/>
      <c r="J441" s="41"/>
      <c r="K441" s="41"/>
      <c r="L441" s="45"/>
      <c r="M441" s="221"/>
      <c r="N441" s="222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150</v>
      </c>
      <c r="AU441" s="18" t="s">
        <v>148</v>
      </c>
    </row>
    <row r="442" s="2" customFormat="1" ht="37.8" customHeight="1">
      <c r="A442" s="39"/>
      <c r="B442" s="40"/>
      <c r="C442" s="205" t="s">
        <v>3029</v>
      </c>
      <c r="D442" s="205" t="s">
        <v>142</v>
      </c>
      <c r="E442" s="206" t="s">
        <v>3030</v>
      </c>
      <c r="F442" s="207" t="s">
        <v>3031</v>
      </c>
      <c r="G442" s="208" t="s">
        <v>390</v>
      </c>
      <c r="H442" s="209">
        <v>8</v>
      </c>
      <c r="I442" s="210"/>
      <c r="J442" s="211">
        <f>ROUND(I442*H442,2)</f>
        <v>0</v>
      </c>
      <c r="K442" s="207" t="s">
        <v>146</v>
      </c>
      <c r="L442" s="45"/>
      <c r="M442" s="212" t="s">
        <v>19</v>
      </c>
      <c r="N442" s="213" t="s">
        <v>43</v>
      </c>
      <c r="O442" s="85"/>
      <c r="P442" s="214">
        <f>O442*H442</f>
        <v>0</v>
      </c>
      <c r="Q442" s="214">
        <v>0.00069999999999999999</v>
      </c>
      <c r="R442" s="214">
        <f>Q442*H442</f>
        <v>0.0055999999999999999</v>
      </c>
      <c r="S442" s="214">
        <v>0</v>
      </c>
      <c r="T442" s="215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6" t="s">
        <v>276</v>
      </c>
      <c r="AT442" s="216" t="s">
        <v>142</v>
      </c>
      <c r="AU442" s="216" t="s">
        <v>148</v>
      </c>
      <c r="AY442" s="18" t="s">
        <v>140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8" t="s">
        <v>148</v>
      </c>
      <c r="BK442" s="217">
        <f>ROUND(I442*H442,2)</f>
        <v>0</v>
      </c>
      <c r="BL442" s="18" t="s">
        <v>276</v>
      </c>
      <c r="BM442" s="216" t="s">
        <v>3032</v>
      </c>
    </row>
    <row r="443" s="2" customFormat="1">
      <c r="A443" s="39"/>
      <c r="B443" s="40"/>
      <c r="C443" s="41"/>
      <c r="D443" s="218" t="s">
        <v>150</v>
      </c>
      <c r="E443" s="41"/>
      <c r="F443" s="219" t="s">
        <v>3033</v>
      </c>
      <c r="G443" s="41"/>
      <c r="H443" s="41"/>
      <c r="I443" s="220"/>
      <c r="J443" s="41"/>
      <c r="K443" s="41"/>
      <c r="L443" s="45"/>
      <c r="M443" s="221"/>
      <c r="N443" s="222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150</v>
      </c>
      <c r="AU443" s="18" t="s">
        <v>148</v>
      </c>
    </row>
    <row r="444" s="2" customFormat="1">
      <c r="A444" s="39"/>
      <c r="B444" s="40"/>
      <c r="C444" s="41"/>
      <c r="D444" s="223" t="s">
        <v>152</v>
      </c>
      <c r="E444" s="41"/>
      <c r="F444" s="224" t="s">
        <v>3034</v>
      </c>
      <c r="G444" s="41"/>
      <c r="H444" s="41"/>
      <c r="I444" s="220"/>
      <c r="J444" s="41"/>
      <c r="K444" s="41"/>
      <c r="L444" s="45"/>
      <c r="M444" s="221"/>
      <c r="N444" s="222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152</v>
      </c>
      <c r="AU444" s="18" t="s">
        <v>148</v>
      </c>
    </row>
    <row r="445" s="2" customFormat="1">
      <c r="A445" s="39"/>
      <c r="B445" s="40"/>
      <c r="C445" s="41"/>
      <c r="D445" s="218" t="s">
        <v>783</v>
      </c>
      <c r="E445" s="41"/>
      <c r="F445" s="271" t="s">
        <v>3035</v>
      </c>
      <c r="G445" s="41"/>
      <c r="H445" s="41"/>
      <c r="I445" s="220"/>
      <c r="J445" s="41"/>
      <c r="K445" s="41"/>
      <c r="L445" s="45"/>
      <c r="M445" s="221"/>
      <c r="N445" s="222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783</v>
      </c>
      <c r="AU445" s="18" t="s">
        <v>148</v>
      </c>
    </row>
    <row r="446" s="12" customFormat="1" ht="22.8" customHeight="1">
      <c r="A446" s="12"/>
      <c r="B446" s="189"/>
      <c r="C446" s="190"/>
      <c r="D446" s="191" t="s">
        <v>70</v>
      </c>
      <c r="E446" s="203" t="s">
        <v>2286</v>
      </c>
      <c r="F446" s="203" t="s">
        <v>2287</v>
      </c>
      <c r="G446" s="190"/>
      <c r="H446" s="190"/>
      <c r="I446" s="193"/>
      <c r="J446" s="204">
        <f>BK446</f>
        <v>0</v>
      </c>
      <c r="K446" s="190"/>
      <c r="L446" s="195"/>
      <c r="M446" s="196"/>
      <c r="N446" s="197"/>
      <c r="O446" s="197"/>
      <c r="P446" s="198">
        <f>SUM(P447:P455)</f>
        <v>0</v>
      </c>
      <c r="Q446" s="197"/>
      <c r="R446" s="198">
        <f>SUM(R447:R455)</f>
        <v>0.0093500000000000007</v>
      </c>
      <c r="S446" s="197"/>
      <c r="T446" s="199">
        <f>SUM(T447:T455)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00" t="s">
        <v>148</v>
      </c>
      <c r="AT446" s="201" t="s">
        <v>70</v>
      </c>
      <c r="AU446" s="201" t="s">
        <v>79</v>
      </c>
      <c r="AY446" s="200" t="s">
        <v>140</v>
      </c>
      <c r="BK446" s="202">
        <f>SUM(BK447:BK455)</f>
        <v>0</v>
      </c>
    </row>
    <row r="447" s="2" customFormat="1" ht="24.15" customHeight="1">
      <c r="A447" s="39"/>
      <c r="B447" s="40"/>
      <c r="C447" s="205" t="s">
        <v>3036</v>
      </c>
      <c r="D447" s="205" t="s">
        <v>142</v>
      </c>
      <c r="E447" s="206" t="s">
        <v>3037</v>
      </c>
      <c r="F447" s="207" t="s">
        <v>3038</v>
      </c>
      <c r="G447" s="208" t="s">
        <v>200</v>
      </c>
      <c r="H447" s="209">
        <v>85</v>
      </c>
      <c r="I447" s="210"/>
      <c r="J447" s="211">
        <f>ROUND(I447*H447,2)</f>
        <v>0</v>
      </c>
      <c r="K447" s="207" t="s">
        <v>146</v>
      </c>
      <c r="L447" s="45"/>
      <c r="M447" s="212" t="s">
        <v>19</v>
      </c>
      <c r="N447" s="213" t="s">
        <v>43</v>
      </c>
      <c r="O447" s="85"/>
      <c r="P447" s="214">
        <f>O447*H447</f>
        <v>0</v>
      </c>
      <c r="Q447" s="214">
        <v>6.0000000000000002E-05</v>
      </c>
      <c r="R447" s="214">
        <f>Q447*H447</f>
        <v>0.0051000000000000004</v>
      </c>
      <c r="S447" s="214">
        <v>0</v>
      </c>
      <c r="T447" s="215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6" t="s">
        <v>276</v>
      </c>
      <c r="AT447" s="216" t="s">
        <v>142</v>
      </c>
      <c r="AU447" s="216" t="s">
        <v>148</v>
      </c>
      <c r="AY447" s="18" t="s">
        <v>140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8" t="s">
        <v>148</v>
      </c>
      <c r="BK447" s="217">
        <f>ROUND(I447*H447,2)</f>
        <v>0</v>
      </c>
      <c r="BL447" s="18" t="s">
        <v>276</v>
      </c>
      <c r="BM447" s="216" t="s">
        <v>3039</v>
      </c>
    </row>
    <row r="448" s="2" customFormat="1">
      <c r="A448" s="39"/>
      <c r="B448" s="40"/>
      <c r="C448" s="41"/>
      <c r="D448" s="218" t="s">
        <v>150</v>
      </c>
      <c r="E448" s="41"/>
      <c r="F448" s="219" t="s">
        <v>3040</v>
      </c>
      <c r="G448" s="41"/>
      <c r="H448" s="41"/>
      <c r="I448" s="220"/>
      <c r="J448" s="41"/>
      <c r="K448" s="41"/>
      <c r="L448" s="45"/>
      <c r="M448" s="221"/>
      <c r="N448" s="222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150</v>
      </c>
      <c r="AU448" s="18" t="s">
        <v>148</v>
      </c>
    </row>
    <row r="449" s="2" customFormat="1">
      <c r="A449" s="39"/>
      <c r="B449" s="40"/>
      <c r="C449" s="41"/>
      <c r="D449" s="223" t="s">
        <v>152</v>
      </c>
      <c r="E449" s="41"/>
      <c r="F449" s="224" t="s">
        <v>3041</v>
      </c>
      <c r="G449" s="41"/>
      <c r="H449" s="41"/>
      <c r="I449" s="220"/>
      <c r="J449" s="41"/>
      <c r="K449" s="41"/>
      <c r="L449" s="45"/>
      <c r="M449" s="221"/>
      <c r="N449" s="222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152</v>
      </c>
      <c r="AU449" s="18" t="s">
        <v>148</v>
      </c>
    </row>
    <row r="450" s="2" customFormat="1" ht="24.15" customHeight="1">
      <c r="A450" s="39"/>
      <c r="B450" s="40"/>
      <c r="C450" s="205" t="s">
        <v>3042</v>
      </c>
      <c r="D450" s="205" t="s">
        <v>142</v>
      </c>
      <c r="E450" s="206" t="s">
        <v>3043</v>
      </c>
      <c r="F450" s="207" t="s">
        <v>3044</v>
      </c>
      <c r="G450" s="208" t="s">
        <v>200</v>
      </c>
      <c r="H450" s="209">
        <v>85</v>
      </c>
      <c r="I450" s="210"/>
      <c r="J450" s="211">
        <f>ROUND(I450*H450,2)</f>
        <v>0</v>
      </c>
      <c r="K450" s="207" t="s">
        <v>146</v>
      </c>
      <c r="L450" s="45"/>
      <c r="M450" s="212" t="s">
        <v>19</v>
      </c>
      <c r="N450" s="213" t="s">
        <v>43</v>
      </c>
      <c r="O450" s="85"/>
      <c r="P450" s="214">
        <f>O450*H450</f>
        <v>0</v>
      </c>
      <c r="Q450" s="214">
        <v>2.0000000000000002E-05</v>
      </c>
      <c r="R450" s="214">
        <f>Q450*H450</f>
        <v>0.0017000000000000001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276</v>
      </c>
      <c r="AT450" s="216" t="s">
        <v>142</v>
      </c>
      <c r="AU450" s="216" t="s">
        <v>148</v>
      </c>
      <c r="AY450" s="18" t="s">
        <v>140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148</v>
      </c>
      <c r="BK450" s="217">
        <f>ROUND(I450*H450,2)</f>
        <v>0</v>
      </c>
      <c r="BL450" s="18" t="s">
        <v>276</v>
      </c>
      <c r="BM450" s="216" t="s">
        <v>3045</v>
      </c>
    </row>
    <row r="451" s="2" customFormat="1">
      <c r="A451" s="39"/>
      <c r="B451" s="40"/>
      <c r="C451" s="41"/>
      <c r="D451" s="218" t="s">
        <v>150</v>
      </c>
      <c r="E451" s="41"/>
      <c r="F451" s="219" t="s">
        <v>3046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150</v>
      </c>
      <c r="AU451" s="18" t="s">
        <v>148</v>
      </c>
    </row>
    <row r="452" s="2" customFormat="1">
      <c r="A452" s="39"/>
      <c r="B452" s="40"/>
      <c r="C452" s="41"/>
      <c r="D452" s="223" t="s">
        <v>152</v>
      </c>
      <c r="E452" s="41"/>
      <c r="F452" s="224" t="s">
        <v>3047</v>
      </c>
      <c r="G452" s="41"/>
      <c r="H452" s="41"/>
      <c r="I452" s="220"/>
      <c r="J452" s="41"/>
      <c r="K452" s="41"/>
      <c r="L452" s="45"/>
      <c r="M452" s="221"/>
      <c r="N452" s="222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152</v>
      </c>
      <c r="AU452" s="18" t="s">
        <v>148</v>
      </c>
    </row>
    <row r="453" s="2" customFormat="1" ht="24.15" customHeight="1">
      <c r="A453" s="39"/>
      <c r="B453" s="40"/>
      <c r="C453" s="205" t="s">
        <v>3048</v>
      </c>
      <c r="D453" s="205" t="s">
        <v>142</v>
      </c>
      <c r="E453" s="206" t="s">
        <v>3049</v>
      </c>
      <c r="F453" s="207" t="s">
        <v>3050</v>
      </c>
      <c r="G453" s="208" t="s">
        <v>200</v>
      </c>
      <c r="H453" s="209">
        <v>85</v>
      </c>
      <c r="I453" s="210"/>
      <c r="J453" s="211">
        <f>ROUND(I453*H453,2)</f>
        <v>0</v>
      </c>
      <c r="K453" s="207" t="s">
        <v>146</v>
      </c>
      <c r="L453" s="45"/>
      <c r="M453" s="212" t="s">
        <v>19</v>
      </c>
      <c r="N453" s="213" t="s">
        <v>43</v>
      </c>
      <c r="O453" s="85"/>
      <c r="P453" s="214">
        <f>O453*H453</f>
        <v>0</v>
      </c>
      <c r="Q453" s="214">
        <v>3.0000000000000001E-05</v>
      </c>
      <c r="R453" s="214">
        <f>Q453*H453</f>
        <v>0.0025500000000000002</v>
      </c>
      <c r="S453" s="214">
        <v>0</v>
      </c>
      <c r="T453" s="215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6" t="s">
        <v>276</v>
      </c>
      <c r="AT453" s="216" t="s">
        <v>142</v>
      </c>
      <c r="AU453" s="216" t="s">
        <v>148</v>
      </c>
      <c r="AY453" s="18" t="s">
        <v>140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8" t="s">
        <v>148</v>
      </c>
      <c r="BK453" s="217">
        <f>ROUND(I453*H453,2)</f>
        <v>0</v>
      </c>
      <c r="BL453" s="18" t="s">
        <v>276</v>
      </c>
      <c r="BM453" s="216" t="s">
        <v>3051</v>
      </c>
    </row>
    <row r="454" s="2" customFormat="1">
      <c r="A454" s="39"/>
      <c r="B454" s="40"/>
      <c r="C454" s="41"/>
      <c r="D454" s="218" t="s">
        <v>150</v>
      </c>
      <c r="E454" s="41"/>
      <c r="F454" s="219" t="s">
        <v>3052</v>
      </c>
      <c r="G454" s="41"/>
      <c r="H454" s="41"/>
      <c r="I454" s="220"/>
      <c r="J454" s="41"/>
      <c r="K454" s="41"/>
      <c r="L454" s="45"/>
      <c r="M454" s="221"/>
      <c r="N454" s="222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150</v>
      </c>
      <c r="AU454" s="18" t="s">
        <v>148</v>
      </c>
    </row>
    <row r="455" s="2" customFormat="1">
      <c r="A455" s="39"/>
      <c r="B455" s="40"/>
      <c r="C455" s="41"/>
      <c r="D455" s="223" t="s">
        <v>152</v>
      </c>
      <c r="E455" s="41"/>
      <c r="F455" s="224" t="s">
        <v>3053</v>
      </c>
      <c r="G455" s="41"/>
      <c r="H455" s="41"/>
      <c r="I455" s="220"/>
      <c r="J455" s="41"/>
      <c r="K455" s="41"/>
      <c r="L455" s="45"/>
      <c r="M455" s="221"/>
      <c r="N455" s="222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152</v>
      </c>
      <c r="AU455" s="18" t="s">
        <v>148</v>
      </c>
    </row>
    <row r="456" s="12" customFormat="1" ht="25.92" customHeight="1">
      <c r="A456" s="12"/>
      <c r="B456" s="189"/>
      <c r="C456" s="190"/>
      <c r="D456" s="191" t="s">
        <v>70</v>
      </c>
      <c r="E456" s="192" t="s">
        <v>527</v>
      </c>
      <c r="F456" s="192" t="s">
        <v>3054</v>
      </c>
      <c r="G456" s="190"/>
      <c r="H456" s="190"/>
      <c r="I456" s="193"/>
      <c r="J456" s="194">
        <f>BK456</f>
        <v>0</v>
      </c>
      <c r="K456" s="190"/>
      <c r="L456" s="195"/>
      <c r="M456" s="196"/>
      <c r="N456" s="197"/>
      <c r="O456" s="197"/>
      <c r="P456" s="198">
        <f>P457</f>
        <v>0</v>
      </c>
      <c r="Q456" s="197"/>
      <c r="R456" s="198">
        <f>R457</f>
        <v>0.010670000000000001</v>
      </c>
      <c r="S456" s="197"/>
      <c r="T456" s="199">
        <f>T457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00" t="s">
        <v>163</v>
      </c>
      <c r="AT456" s="201" t="s">
        <v>70</v>
      </c>
      <c r="AU456" s="201" t="s">
        <v>71</v>
      </c>
      <c r="AY456" s="200" t="s">
        <v>140</v>
      </c>
      <c r="BK456" s="202">
        <f>BK457</f>
        <v>0</v>
      </c>
    </row>
    <row r="457" s="12" customFormat="1" ht="22.8" customHeight="1">
      <c r="A457" s="12"/>
      <c r="B457" s="189"/>
      <c r="C457" s="190"/>
      <c r="D457" s="191" t="s">
        <v>70</v>
      </c>
      <c r="E457" s="203" t="s">
        <v>3055</v>
      </c>
      <c r="F457" s="203" t="s">
        <v>3056</v>
      </c>
      <c r="G457" s="190"/>
      <c r="H457" s="190"/>
      <c r="I457" s="193"/>
      <c r="J457" s="204">
        <f>BK457</f>
        <v>0</v>
      </c>
      <c r="K457" s="190"/>
      <c r="L457" s="195"/>
      <c r="M457" s="196"/>
      <c r="N457" s="197"/>
      <c r="O457" s="197"/>
      <c r="P457" s="198">
        <f>SUM(P458:P466)</f>
        <v>0</v>
      </c>
      <c r="Q457" s="197"/>
      <c r="R457" s="198">
        <f>SUM(R458:R466)</f>
        <v>0.010670000000000001</v>
      </c>
      <c r="S457" s="197"/>
      <c r="T457" s="199">
        <f>SUM(T458:T466)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00" t="s">
        <v>163</v>
      </c>
      <c r="AT457" s="201" t="s">
        <v>70</v>
      </c>
      <c r="AU457" s="201" t="s">
        <v>79</v>
      </c>
      <c r="AY457" s="200" t="s">
        <v>140</v>
      </c>
      <c r="BK457" s="202">
        <f>SUM(BK458:BK466)</f>
        <v>0</v>
      </c>
    </row>
    <row r="458" s="2" customFormat="1" ht="24.15" customHeight="1">
      <c r="A458" s="39"/>
      <c r="B458" s="40"/>
      <c r="C458" s="205" t="s">
        <v>3057</v>
      </c>
      <c r="D458" s="205" t="s">
        <v>142</v>
      </c>
      <c r="E458" s="206" t="s">
        <v>3058</v>
      </c>
      <c r="F458" s="207" t="s">
        <v>3059</v>
      </c>
      <c r="G458" s="208" t="s">
        <v>200</v>
      </c>
      <c r="H458" s="209">
        <v>10</v>
      </c>
      <c r="I458" s="210"/>
      <c r="J458" s="211">
        <f>ROUND(I458*H458,2)</f>
        <v>0</v>
      </c>
      <c r="K458" s="207" t="s">
        <v>146</v>
      </c>
      <c r="L458" s="45"/>
      <c r="M458" s="212" t="s">
        <v>19</v>
      </c>
      <c r="N458" s="213" t="s">
        <v>43</v>
      </c>
      <c r="O458" s="85"/>
      <c r="P458" s="214">
        <f>O458*H458</f>
        <v>0</v>
      </c>
      <c r="Q458" s="214">
        <v>0</v>
      </c>
      <c r="R458" s="214">
        <f>Q458*H458</f>
        <v>0</v>
      </c>
      <c r="S458" s="214">
        <v>0</v>
      </c>
      <c r="T458" s="215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6" t="s">
        <v>580</v>
      </c>
      <c r="AT458" s="216" t="s">
        <v>142</v>
      </c>
      <c r="AU458" s="216" t="s">
        <v>148</v>
      </c>
      <c r="AY458" s="18" t="s">
        <v>140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18" t="s">
        <v>148</v>
      </c>
      <c r="BK458" s="217">
        <f>ROUND(I458*H458,2)</f>
        <v>0</v>
      </c>
      <c r="BL458" s="18" t="s">
        <v>580</v>
      </c>
      <c r="BM458" s="216" t="s">
        <v>3060</v>
      </c>
    </row>
    <row r="459" s="2" customFormat="1">
      <c r="A459" s="39"/>
      <c r="B459" s="40"/>
      <c r="C459" s="41"/>
      <c r="D459" s="218" t="s">
        <v>150</v>
      </c>
      <c r="E459" s="41"/>
      <c r="F459" s="219" t="s">
        <v>3061</v>
      </c>
      <c r="G459" s="41"/>
      <c r="H459" s="41"/>
      <c r="I459" s="220"/>
      <c r="J459" s="41"/>
      <c r="K459" s="41"/>
      <c r="L459" s="45"/>
      <c r="M459" s="221"/>
      <c r="N459" s="222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150</v>
      </c>
      <c r="AU459" s="18" t="s">
        <v>148</v>
      </c>
    </row>
    <row r="460" s="2" customFormat="1">
      <c r="A460" s="39"/>
      <c r="B460" s="40"/>
      <c r="C460" s="41"/>
      <c r="D460" s="223" t="s">
        <v>152</v>
      </c>
      <c r="E460" s="41"/>
      <c r="F460" s="224" t="s">
        <v>3062</v>
      </c>
      <c r="G460" s="41"/>
      <c r="H460" s="41"/>
      <c r="I460" s="220"/>
      <c r="J460" s="41"/>
      <c r="K460" s="41"/>
      <c r="L460" s="45"/>
      <c r="M460" s="221"/>
      <c r="N460" s="222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152</v>
      </c>
      <c r="AU460" s="18" t="s">
        <v>148</v>
      </c>
    </row>
    <row r="461" s="14" customFormat="1">
      <c r="A461" s="14"/>
      <c r="B461" s="236"/>
      <c r="C461" s="237"/>
      <c r="D461" s="218" t="s">
        <v>154</v>
      </c>
      <c r="E461" s="238" t="s">
        <v>19</v>
      </c>
      <c r="F461" s="239" t="s">
        <v>3063</v>
      </c>
      <c r="G461" s="237"/>
      <c r="H461" s="238" t="s">
        <v>19</v>
      </c>
      <c r="I461" s="240"/>
      <c r="J461" s="237"/>
      <c r="K461" s="237"/>
      <c r="L461" s="241"/>
      <c r="M461" s="242"/>
      <c r="N461" s="243"/>
      <c r="O461" s="243"/>
      <c r="P461" s="243"/>
      <c r="Q461" s="243"/>
      <c r="R461" s="243"/>
      <c r="S461" s="243"/>
      <c r="T461" s="24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5" t="s">
        <v>154</v>
      </c>
      <c r="AU461" s="245" t="s">
        <v>148</v>
      </c>
      <c r="AV461" s="14" t="s">
        <v>79</v>
      </c>
      <c r="AW461" s="14" t="s">
        <v>33</v>
      </c>
      <c r="AX461" s="14" t="s">
        <v>71</v>
      </c>
      <c r="AY461" s="245" t="s">
        <v>140</v>
      </c>
    </row>
    <row r="462" s="13" customFormat="1">
      <c r="A462" s="13"/>
      <c r="B462" s="225"/>
      <c r="C462" s="226"/>
      <c r="D462" s="218" t="s">
        <v>154</v>
      </c>
      <c r="E462" s="227" t="s">
        <v>19</v>
      </c>
      <c r="F462" s="228" t="s">
        <v>104</v>
      </c>
      <c r="G462" s="226"/>
      <c r="H462" s="229">
        <v>10</v>
      </c>
      <c r="I462" s="230"/>
      <c r="J462" s="226"/>
      <c r="K462" s="226"/>
      <c r="L462" s="231"/>
      <c r="M462" s="232"/>
      <c r="N462" s="233"/>
      <c r="O462" s="233"/>
      <c r="P462" s="233"/>
      <c r="Q462" s="233"/>
      <c r="R462" s="233"/>
      <c r="S462" s="233"/>
      <c r="T462" s="23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5" t="s">
        <v>154</v>
      </c>
      <c r="AU462" s="235" t="s">
        <v>148</v>
      </c>
      <c r="AV462" s="13" t="s">
        <v>148</v>
      </c>
      <c r="AW462" s="13" t="s">
        <v>33</v>
      </c>
      <c r="AX462" s="13" t="s">
        <v>79</v>
      </c>
      <c r="AY462" s="235" t="s">
        <v>140</v>
      </c>
    </row>
    <row r="463" s="2" customFormat="1" ht="24.15" customHeight="1">
      <c r="A463" s="39"/>
      <c r="B463" s="40"/>
      <c r="C463" s="260" t="s">
        <v>3064</v>
      </c>
      <c r="D463" s="260" t="s">
        <v>527</v>
      </c>
      <c r="E463" s="261" t="s">
        <v>3065</v>
      </c>
      <c r="F463" s="262" t="s">
        <v>3066</v>
      </c>
      <c r="G463" s="263" t="s">
        <v>200</v>
      </c>
      <c r="H463" s="264">
        <v>11</v>
      </c>
      <c r="I463" s="265"/>
      <c r="J463" s="266">
        <f>ROUND(I463*H463,2)</f>
        <v>0</v>
      </c>
      <c r="K463" s="262" t="s">
        <v>146</v>
      </c>
      <c r="L463" s="267"/>
      <c r="M463" s="268" t="s">
        <v>19</v>
      </c>
      <c r="N463" s="269" t="s">
        <v>43</v>
      </c>
      <c r="O463" s="85"/>
      <c r="P463" s="214">
        <f>O463*H463</f>
        <v>0</v>
      </c>
      <c r="Q463" s="214">
        <v>0.00097000000000000005</v>
      </c>
      <c r="R463" s="214">
        <f>Q463*H463</f>
        <v>0.010670000000000001</v>
      </c>
      <c r="S463" s="214">
        <v>0</v>
      </c>
      <c r="T463" s="215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16" t="s">
        <v>3067</v>
      </c>
      <c r="AT463" s="216" t="s">
        <v>527</v>
      </c>
      <c r="AU463" s="216" t="s">
        <v>148</v>
      </c>
      <c r="AY463" s="18" t="s">
        <v>140</v>
      </c>
      <c r="BE463" s="217">
        <f>IF(N463="základní",J463,0)</f>
        <v>0</v>
      </c>
      <c r="BF463" s="217">
        <f>IF(N463="snížená",J463,0)</f>
        <v>0</v>
      </c>
      <c r="BG463" s="217">
        <f>IF(N463="zákl. přenesená",J463,0)</f>
        <v>0</v>
      </c>
      <c r="BH463" s="217">
        <f>IF(N463="sníž. přenesená",J463,0)</f>
        <v>0</v>
      </c>
      <c r="BI463" s="217">
        <f>IF(N463="nulová",J463,0)</f>
        <v>0</v>
      </c>
      <c r="BJ463" s="18" t="s">
        <v>148</v>
      </c>
      <c r="BK463" s="217">
        <f>ROUND(I463*H463,2)</f>
        <v>0</v>
      </c>
      <c r="BL463" s="18" t="s">
        <v>3067</v>
      </c>
      <c r="BM463" s="216" t="s">
        <v>3068</v>
      </c>
    </row>
    <row r="464" s="2" customFormat="1">
      <c r="A464" s="39"/>
      <c r="B464" s="40"/>
      <c r="C464" s="41"/>
      <c r="D464" s="218" t="s">
        <v>150</v>
      </c>
      <c r="E464" s="41"/>
      <c r="F464" s="219" t="s">
        <v>3066</v>
      </c>
      <c r="G464" s="41"/>
      <c r="H464" s="41"/>
      <c r="I464" s="220"/>
      <c r="J464" s="41"/>
      <c r="K464" s="41"/>
      <c r="L464" s="45"/>
      <c r="M464" s="221"/>
      <c r="N464" s="222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150</v>
      </c>
      <c r="AU464" s="18" t="s">
        <v>148</v>
      </c>
    </row>
    <row r="465" s="2" customFormat="1">
      <c r="A465" s="39"/>
      <c r="B465" s="40"/>
      <c r="C465" s="41"/>
      <c r="D465" s="223" t="s">
        <v>152</v>
      </c>
      <c r="E465" s="41"/>
      <c r="F465" s="224" t="s">
        <v>3069</v>
      </c>
      <c r="G465" s="41"/>
      <c r="H465" s="41"/>
      <c r="I465" s="220"/>
      <c r="J465" s="41"/>
      <c r="K465" s="41"/>
      <c r="L465" s="45"/>
      <c r="M465" s="221"/>
      <c r="N465" s="222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152</v>
      </c>
      <c r="AU465" s="18" t="s">
        <v>148</v>
      </c>
    </row>
    <row r="466" s="13" customFormat="1">
      <c r="A466" s="13"/>
      <c r="B466" s="225"/>
      <c r="C466" s="226"/>
      <c r="D466" s="218" t="s">
        <v>154</v>
      </c>
      <c r="E466" s="226"/>
      <c r="F466" s="228" t="s">
        <v>3070</v>
      </c>
      <c r="G466" s="226"/>
      <c r="H466" s="229">
        <v>11</v>
      </c>
      <c r="I466" s="230"/>
      <c r="J466" s="226"/>
      <c r="K466" s="226"/>
      <c r="L466" s="231"/>
      <c r="M466" s="257"/>
      <c r="N466" s="258"/>
      <c r="O466" s="258"/>
      <c r="P466" s="258"/>
      <c r="Q466" s="258"/>
      <c r="R466" s="258"/>
      <c r="S466" s="258"/>
      <c r="T466" s="259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5" t="s">
        <v>154</v>
      </c>
      <c r="AU466" s="235" t="s">
        <v>148</v>
      </c>
      <c r="AV466" s="13" t="s">
        <v>148</v>
      </c>
      <c r="AW466" s="13" t="s">
        <v>4</v>
      </c>
      <c r="AX466" s="13" t="s">
        <v>79</v>
      </c>
      <c r="AY466" s="235" t="s">
        <v>140</v>
      </c>
    </row>
    <row r="467" s="2" customFormat="1" ht="6.96" customHeight="1">
      <c r="A467" s="39"/>
      <c r="B467" s="60"/>
      <c r="C467" s="61"/>
      <c r="D467" s="61"/>
      <c r="E467" s="61"/>
      <c r="F467" s="61"/>
      <c r="G467" s="61"/>
      <c r="H467" s="61"/>
      <c r="I467" s="61"/>
      <c r="J467" s="61"/>
      <c r="K467" s="61"/>
      <c r="L467" s="45"/>
      <c r="M467" s="39"/>
      <c r="O467" s="39"/>
      <c r="P467" s="39"/>
      <c r="Q467" s="39"/>
      <c r="R467" s="39"/>
      <c r="S467" s="39"/>
      <c r="T467" s="39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</row>
  </sheetData>
  <sheetProtection sheet="1" autoFilter="0" formatColumns="0" formatRows="0" objects="1" scenarios="1" spinCount="100000" saltValue="ZnbvCUocT8R5CBSr2T8+0NXlCulwj3F1zzgEPRn2Y1HWJjyxWMmJ32VDi+ZDiT/9w6shk/ofHkVgCye7ocU0Eg==" hashValue="6LT06exLCzy+ACSr8DJl4iHd+OwawXhTIj4tJxa7Yfcg1KmAf/n/jE10XGqd/RWbhAxpCshCXKhe8sbWBIaLnQ==" algorithmName="SHA-512" password="CC35"/>
  <autoFilter ref="C92:K466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8" r:id="rId1" display="https://podminky.urs.cz/item/CS_URS_2021_02/132312111"/>
    <hyperlink ref="F103" r:id="rId2" display="https://podminky.urs.cz/item/CS_URS_2021_02/151101102"/>
    <hyperlink ref="F108" r:id="rId3" display="https://podminky.urs.cz/item/CS_URS_2021_02/151102111"/>
    <hyperlink ref="F111" r:id="rId4" display="https://podminky.urs.cz/item/CS_URS_2021_02/162751137"/>
    <hyperlink ref="F116" r:id="rId5" display="https://podminky.urs.cz/item/CS_URS_2021_02/162751139"/>
    <hyperlink ref="F120" r:id="rId6" display="https://podminky.urs.cz/item/CS_URS_2021_02/167151101"/>
    <hyperlink ref="F123" r:id="rId7" display="https://podminky.urs.cz/item/CS_URS_2021_02/171201231"/>
    <hyperlink ref="F127" r:id="rId8" display="https://podminky.urs.cz/item/CS_URS_2021_02/174111101"/>
    <hyperlink ref="F131" r:id="rId9" display="https://podminky.urs.cz/item/CS_URS_2021_02/175111101"/>
    <hyperlink ref="F136" r:id="rId10" display="https://podminky.urs.cz/item/CS_URS_2021_02/58337310"/>
    <hyperlink ref="F140" r:id="rId11" display="https://podminky.urs.cz/item/CS_URS_2021_02/181311103"/>
    <hyperlink ref="F143" r:id="rId12" display="https://podminky.urs.cz/item/CS_URS_2021_02/181411132"/>
    <hyperlink ref="F146" r:id="rId13" display="https://podminky.urs.cz/item/CS_URS_2021_02/00572410"/>
    <hyperlink ref="F150" r:id="rId14" display="https://podminky.urs.cz/item/CS_URS_2021_02/181951112"/>
    <hyperlink ref="F154" r:id="rId15" display="https://podminky.urs.cz/item/CS_URS_2021_02/451573111"/>
    <hyperlink ref="F160" r:id="rId16" display="https://podminky.urs.cz/item/CS_URS_2021_02/871161141"/>
    <hyperlink ref="F163" r:id="rId17" display="https://podminky.urs.cz/item/CS_URS_2021_02/28613110"/>
    <hyperlink ref="F167" r:id="rId18" display="https://podminky.urs.cz/item/CS_URS_2021_02/871310310"/>
    <hyperlink ref="F175" r:id="rId19" display="https://podminky.urs.cz/item/CS_URS_2021_02/28611173"/>
    <hyperlink ref="F179" r:id="rId20" display="https://podminky.urs.cz/item/CS_URS_2021_02/871350310"/>
    <hyperlink ref="F184" r:id="rId21" display="https://podminky.urs.cz/item/CS_URS_2021_02/28617004"/>
    <hyperlink ref="F188" r:id="rId22" display="https://podminky.urs.cz/item/CS_URS_2021_02/894812505"/>
    <hyperlink ref="F191" r:id="rId23" display="https://podminky.urs.cz/item/CS_URS_2021_02/894812521"/>
    <hyperlink ref="F194" r:id="rId24" display="https://podminky.urs.cz/item/CS_URS_2021_02/894812541"/>
    <hyperlink ref="F197" r:id="rId25" display="https://podminky.urs.cz/item/CS_URS_2021_02/894812501"/>
    <hyperlink ref="F201" r:id="rId26" display="https://podminky.urs.cz/item/CS_URS_2021_02/997013212"/>
    <hyperlink ref="F204" r:id="rId27" display="https://podminky.urs.cz/item/CS_URS_2021_02/997013501"/>
    <hyperlink ref="F207" r:id="rId28" display="https://podminky.urs.cz/item/CS_URS_2021_02/997013509"/>
    <hyperlink ref="F211" r:id="rId29" display="https://podminky.urs.cz/item/CS_URS_2021_02/997013631"/>
    <hyperlink ref="F216" r:id="rId30" display="https://podminky.urs.cz/item/CS_URS_2021_02/721160802"/>
    <hyperlink ref="F219" r:id="rId31" display="https://podminky.urs.cz/item/CS_URS_2021_02/721174005"/>
    <hyperlink ref="F222" r:id="rId32" display="https://podminky.urs.cz/item/CS_URS_2021_02/721174006"/>
    <hyperlink ref="F225" r:id="rId33" display="https://podminky.urs.cz/item/CS_URS_2021_02/721174007"/>
    <hyperlink ref="F228" r:id="rId34" display="https://podminky.urs.cz/item/CS_URS_2021_02/721175003"/>
    <hyperlink ref="F231" r:id="rId35" display="https://podminky.urs.cz/item/CS_URS_2021_02/721174042"/>
    <hyperlink ref="F234" r:id="rId36" display="https://podminky.urs.cz/item/CS_URS_2021_02/721174043"/>
    <hyperlink ref="F237" r:id="rId37" display="https://podminky.urs.cz/item/CS_URS_2021_02/721174044"/>
    <hyperlink ref="F240" r:id="rId38" display="https://podminky.urs.cz/item/CS_URS_2021_02/721174055"/>
    <hyperlink ref="F243" r:id="rId39" display="https://podminky.urs.cz/item/CS_URS_2021_02/721194107"/>
    <hyperlink ref="F246" r:id="rId40" display="https://podminky.urs.cz/item/CS_URS_2021_02/721194109"/>
    <hyperlink ref="F249" r:id="rId41" display="https://podminky.urs.cz/item/CS_URS_2021_02/721226521"/>
    <hyperlink ref="F252" r:id="rId42" display="https://podminky.urs.cz/item/CS_URS_2021_02/721273152"/>
    <hyperlink ref="F255" r:id="rId43" display="https://podminky.urs.cz/item/CS_URS_2021_02/721273153"/>
    <hyperlink ref="F258" r:id="rId44" display="https://podminky.urs.cz/item/CS_URS_2021_02/721274103"/>
    <hyperlink ref="F261" r:id="rId45" display="https://podminky.urs.cz/item/CS_URS_2021_02/721290111"/>
    <hyperlink ref="F264" r:id="rId46" display="https://podminky.urs.cz/item/CS_URS_2021_02/998721102"/>
    <hyperlink ref="F268" r:id="rId47" display="https://podminky.urs.cz/item/CS_URS_2021_02/722130801"/>
    <hyperlink ref="F271" r:id="rId48" display="https://podminky.urs.cz/item/CS_URS_2021_02/722174001"/>
    <hyperlink ref="F274" r:id="rId49" display="https://podminky.urs.cz/item/CS_URS_2021_02/722174022"/>
    <hyperlink ref="F277" r:id="rId50" display="https://podminky.urs.cz/item/CS_URS_2021_02/722174023"/>
    <hyperlink ref="F280" r:id="rId51" display="https://podminky.urs.cz/item/CS_URS_2021_02/722174024"/>
    <hyperlink ref="F283" r:id="rId52" display="https://podminky.urs.cz/item/CS_URS_2021_02/722174025"/>
    <hyperlink ref="F286" r:id="rId53" display="https://podminky.urs.cz/item/CS_URS_2021_02/722181221"/>
    <hyperlink ref="F289" r:id="rId54" display="https://podminky.urs.cz/item/CS_URS_2021_02/722181222"/>
    <hyperlink ref="F292" r:id="rId55" display="https://podminky.urs.cz/item/CS_URS_2021_02/722181812"/>
    <hyperlink ref="F295" r:id="rId56" display="https://podminky.urs.cz/item/CS_URS_2021_02/722220851"/>
    <hyperlink ref="F298" r:id="rId57" display="https://podminky.urs.cz/item/CS_URS_2021_02/722231075"/>
    <hyperlink ref="F301" r:id="rId58" display="https://podminky.urs.cz/item/CS_URS_2021_02/722232044"/>
    <hyperlink ref="F304" r:id="rId59" display="https://podminky.urs.cz/item/CS_URS_2021_02/722232046"/>
    <hyperlink ref="F307" r:id="rId60" display="https://podminky.urs.cz/item/CS_URS_2021_02/722232062"/>
    <hyperlink ref="F310" r:id="rId61" display="https://podminky.urs.cz/item/CS_URS_2021_02/722232063"/>
    <hyperlink ref="F313" r:id="rId62" display="https://podminky.urs.cz/item/CS_URS_2021_02/722232064"/>
    <hyperlink ref="F316" r:id="rId63" display="https://podminky.urs.cz/item/CS_URS_2021_02/722234266"/>
    <hyperlink ref="F319" r:id="rId64" display="https://podminky.urs.cz/item/CS_URS_2021_02/722260812"/>
    <hyperlink ref="F322" r:id="rId65" display="https://podminky.urs.cz/item/CS_URS_2021_02/722262225"/>
    <hyperlink ref="F325" r:id="rId66" display="https://podminky.urs.cz/item/CS_URS_2021_02/722262227"/>
    <hyperlink ref="F328" r:id="rId67" display="https://podminky.urs.cz/item/CS_URS_2021_02/722290234"/>
    <hyperlink ref="F331" r:id="rId68" display="https://podminky.urs.cz/item/CS_URS_2021_02/998722202"/>
    <hyperlink ref="F335" r:id="rId69" display="https://podminky.urs.cz/item/CS_URS_2021_02/723111203"/>
    <hyperlink ref="F338" r:id="rId70" display="https://podminky.urs.cz/item/CS_URS_2021_02/723111205"/>
    <hyperlink ref="F341" r:id="rId71" display="https://podminky.urs.cz/item/CS_URS_2021_02/723111206"/>
    <hyperlink ref="F344" r:id="rId72" display="https://podminky.urs.cz/item/CS_URS_2021_02/723120805"/>
    <hyperlink ref="F347" r:id="rId73" display="https://podminky.urs.cz/item/CS_URS_2021_02/723160204"/>
    <hyperlink ref="F350" r:id="rId74" display="https://podminky.urs.cz/item/CS_URS_2021_02/723160334"/>
    <hyperlink ref="F353" r:id="rId75" display="https://podminky.urs.cz/item/CS_URS_2021_02/38822269"/>
    <hyperlink ref="F356" r:id="rId76" display="https://podminky.urs.cz/item/CS_URS_2021_02/723230103"/>
    <hyperlink ref="F359" r:id="rId77" display="https://podminky.urs.cz/item/CS_URS_2021_02/998723102"/>
    <hyperlink ref="F363" r:id="rId78" display="https://podminky.urs.cz/item/CS_URS_2021_02/725110811"/>
    <hyperlink ref="F366" r:id="rId79" display="https://podminky.urs.cz/item/CS_URS_2021_02/725112171"/>
    <hyperlink ref="F369" r:id="rId80" display="https://podminky.urs.cz/item/CS_URS_2021_02/725210821"/>
    <hyperlink ref="F372" r:id="rId81" display="https://podminky.urs.cz/item/CS_URS_2021_02/725211603"/>
    <hyperlink ref="F375" r:id="rId82" display="https://podminky.urs.cz/item/CS_URS_2021_02/725220842"/>
    <hyperlink ref="F378" r:id="rId83" display="https://podminky.urs.cz/item/CS_URS_2021_02/725222116"/>
    <hyperlink ref="F381" r:id="rId84" display="https://podminky.urs.cz/item/CS_URS_2021_02/725310823"/>
    <hyperlink ref="F384" r:id="rId85" display="https://podminky.urs.cz/item/CS_URS_2021_02/725311121"/>
    <hyperlink ref="F387" r:id="rId86" display="https://podminky.urs.cz/item/CS_URS_2021_02/725535222"/>
    <hyperlink ref="F390" r:id="rId87" display="https://podminky.urs.cz/item/CS_URS_2021_02/725810811"/>
    <hyperlink ref="F393" r:id="rId88" display="https://podminky.urs.cz/item/CS_URS_2021_02/725813111"/>
    <hyperlink ref="F398" r:id="rId89" display="https://podminky.urs.cz/item/CS_URS_2021_02/725813112"/>
    <hyperlink ref="F401" r:id="rId90" display="https://podminky.urs.cz/item/CS_URS_2021_02/725820801"/>
    <hyperlink ref="F404" r:id="rId91" display="https://podminky.urs.cz/item/CS_URS_2021_02/725821325"/>
    <hyperlink ref="F407" r:id="rId92" display="https://podminky.urs.cz/item/CS_URS_2021_02/725822611"/>
    <hyperlink ref="F410" r:id="rId93" display="https://podminky.urs.cz/item/CS_URS_2021_02/725831313"/>
    <hyperlink ref="F413" r:id="rId94" display="https://podminky.urs.cz/item/CS_URS_2021_02/725861102"/>
    <hyperlink ref="F416" r:id="rId95" display="https://podminky.urs.cz/item/CS_URS_2021_02/725862113"/>
    <hyperlink ref="F419" r:id="rId96" display="https://podminky.urs.cz/item/CS_URS_2021_02/725864311"/>
    <hyperlink ref="F422" r:id="rId97" display="https://podminky.urs.cz/item/CS_URS_2021_02/725869101"/>
    <hyperlink ref="F425" r:id="rId98" display="https://podminky.urs.cz/item/CS_URS_2021_02/28615602"/>
    <hyperlink ref="F428" r:id="rId99" display="https://podminky.urs.cz/item/CS_URS_2021_02/28615603"/>
    <hyperlink ref="F433" r:id="rId100" display="https://podminky.urs.cz/item/CS_URS_2021_02/725980123"/>
    <hyperlink ref="F436" r:id="rId101" display="https://podminky.urs.cz/item/CS_URS_2021_02/998725102"/>
    <hyperlink ref="F444" r:id="rId102" display="https://podminky.urs.cz/item/CS_URS_2021_02/727121107"/>
    <hyperlink ref="F449" r:id="rId103" display="https://podminky.urs.cz/item/CS_URS_2021_02/783615551"/>
    <hyperlink ref="F452" r:id="rId104" display="https://podminky.urs.cz/item/CS_URS_2021_02/783617601"/>
    <hyperlink ref="F455" r:id="rId105" display="https://podminky.urs.cz/item/CS_URS_2021_02/783624651"/>
    <hyperlink ref="F460" r:id="rId106" display="https://podminky.urs.cz/item/CS_URS_2021_02/230205035"/>
    <hyperlink ref="F465" r:id="rId107" display="https://podminky.urs.cz/item/CS_URS_2021_02/2861392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Klus</dc:creator>
  <cp:lastModifiedBy>Pavel Klus</cp:lastModifiedBy>
  <dcterms:created xsi:type="dcterms:W3CDTF">2021-10-26T08:18:42Z</dcterms:created>
  <dcterms:modified xsi:type="dcterms:W3CDTF">2021-10-26T08:19:00Z</dcterms:modified>
</cp:coreProperties>
</file>