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miroslava.morska\Desktop\rozpočty KROS\RO 2021\51072 KONTEJNERY\rozpočty\"/>
    </mc:Choice>
  </mc:AlternateContent>
  <xr:revisionPtr revIDLastSave="0" documentId="13_ncr:1_{B5277126-FDBA-4288-A483-2B71E619642B}" xr6:coauthVersionLast="47" xr6:coauthVersionMax="47" xr10:uidLastSave="{00000000-0000-0000-0000-000000000000}"/>
  <bookViews>
    <workbookView xWindow="-120" yWindow="-120" windowWidth="29040" windowHeight="15840" xr2:uid="{00000000-000D-0000-FFFF-FFFF00000000}"/>
  </bookViews>
  <sheets>
    <sheet name="Titulní stránka" sheetId="6" r:id="rId1"/>
    <sheet name="Rekapitulace stavby" sheetId="1" r:id="rId2"/>
    <sheet name="IO 101 - Komunikace" sheetId="2" r:id="rId3"/>
    <sheet name="IO 401 - Veřejné osvětlení" sheetId="3" r:id="rId4"/>
    <sheet name="IO 801 - Sadové úpravy" sheetId="4" r:id="rId5"/>
    <sheet name="VON - Vedlejší a ostatní ..." sheetId="5" r:id="rId6"/>
  </sheets>
  <externalReferences>
    <externalReference r:id="rId7"/>
  </externalReferences>
  <definedNames>
    <definedName name="__MAIN__" localSheetId="0">#REF!</definedName>
    <definedName name="__MAIN__">#REF!</definedName>
    <definedName name="__MAIN1__" localSheetId="0">#REF!</definedName>
    <definedName name="__MAIN1__">#REF!</definedName>
    <definedName name="__MvymF__" localSheetId="0">#REF!</definedName>
    <definedName name="__MvymF__">#REF!</definedName>
    <definedName name="__OobjF__" localSheetId="0">#REF!</definedName>
    <definedName name="__OobjF__">#REF!</definedName>
    <definedName name="__OoddF__" localSheetId="0">#REF!</definedName>
    <definedName name="__OoddF__">#REF!</definedName>
    <definedName name="__OradF__" localSheetId="0">#REF!</definedName>
    <definedName name="__OradF__">#REF!</definedName>
    <definedName name="_xlnm._FilterDatabase" localSheetId="2" hidden="1">'IO 101 - Komunikace'!$C$130:$K$677</definedName>
    <definedName name="_xlnm._FilterDatabase" localSheetId="3" hidden="1">'IO 401 - Veřejné osvětlení'!$C$125:$K$279</definedName>
    <definedName name="_xlnm._FilterDatabase" localSheetId="4" hidden="1">'IO 801 - Sadové úpravy'!$C$119:$K$289</definedName>
    <definedName name="_xlnm._FilterDatabase" localSheetId="5" hidden="1">'VON - Vedlejší a ostatní ...'!$C$118:$K$201</definedName>
    <definedName name="_xlnm.Print_Titles" localSheetId="2">'IO 101 - Komunikace'!$130:$130</definedName>
    <definedName name="_xlnm.Print_Titles" localSheetId="3">'IO 401 - Veřejné osvětlení'!$125:$125</definedName>
    <definedName name="_xlnm.Print_Titles" localSheetId="4">'IO 801 - Sadové úpravy'!$119:$119</definedName>
    <definedName name="_xlnm.Print_Titles" localSheetId="1">'Rekapitulace stavby'!$92:$92</definedName>
    <definedName name="_xlnm.Print_Titles" localSheetId="5">'VON - Vedlejší a ostatní ...'!$118:$118</definedName>
    <definedName name="_xlnm.Print_Area" localSheetId="2">'IO 101 - Komunikace'!$C$4:$J$76,'IO 101 - Komunikace'!$C$82:$J$112,'IO 101 - Komunikace'!$C$118:$J$677</definedName>
    <definedName name="_xlnm.Print_Area" localSheetId="3">'IO 401 - Veřejné osvětlení'!$C$4:$J$76,'IO 401 - Veřejné osvětlení'!$C$82:$J$107,'IO 401 - Veřejné osvětlení'!$C$113:$J$279</definedName>
    <definedName name="_xlnm.Print_Area" localSheetId="4">'IO 801 - Sadové úpravy'!$C$4:$J$76,'IO 801 - Sadové úpravy'!$C$82:$J$101,'IO 801 - Sadové úpravy'!$C$107:$J$289</definedName>
    <definedName name="_xlnm.Print_Area" localSheetId="1">'Rekapitulace stavby'!$D$4:$AO$76,'Rekapitulace stavby'!$C$82:$AQ$99</definedName>
    <definedName name="_xlnm.Print_Area" localSheetId="5">'VON - Vedlejší a ostatní ...'!$C$4:$J$76,'VON - Vedlejší a ostatní ...'!$C$82:$J$100,'VON - Vedlejší a ostatní ...'!$C$106:$J$201</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J37" i="5" l="1"/>
  <c r="J36" i="5"/>
  <c r="AY98" i="1"/>
  <c r="J35" i="5"/>
  <c r="AX98" i="1"/>
  <c r="BI201" i="5"/>
  <c r="BH201" i="5"/>
  <c r="BG201" i="5"/>
  <c r="BF201" i="5"/>
  <c r="T201" i="5"/>
  <c r="R201" i="5"/>
  <c r="P201" i="5"/>
  <c r="BI196" i="5"/>
  <c r="BH196" i="5"/>
  <c r="BG196" i="5"/>
  <c r="BF196" i="5"/>
  <c r="T196" i="5"/>
  <c r="R196" i="5"/>
  <c r="P196" i="5"/>
  <c r="BI194" i="5"/>
  <c r="BH194" i="5"/>
  <c r="BG194" i="5"/>
  <c r="BF194" i="5"/>
  <c r="T194" i="5"/>
  <c r="R194" i="5"/>
  <c r="P194" i="5"/>
  <c r="BI188" i="5"/>
  <c r="BH188" i="5"/>
  <c r="BG188" i="5"/>
  <c r="BF188" i="5"/>
  <c r="T188" i="5"/>
  <c r="R188" i="5"/>
  <c r="P188" i="5"/>
  <c r="BI184" i="5"/>
  <c r="BH184" i="5"/>
  <c r="BG184" i="5"/>
  <c r="BF184" i="5"/>
  <c r="T184" i="5"/>
  <c r="R184" i="5"/>
  <c r="P184" i="5"/>
  <c r="BI179" i="5"/>
  <c r="BH179" i="5"/>
  <c r="BG179" i="5"/>
  <c r="BF179" i="5"/>
  <c r="T179" i="5"/>
  <c r="R179" i="5"/>
  <c r="P179" i="5"/>
  <c r="BI174" i="5"/>
  <c r="BH174" i="5"/>
  <c r="BG174" i="5"/>
  <c r="BF174" i="5"/>
  <c r="T174" i="5"/>
  <c r="R174" i="5"/>
  <c r="P174" i="5"/>
  <c r="BI169" i="5"/>
  <c r="BH169" i="5"/>
  <c r="BG169" i="5"/>
  <c r="BF169" i="5"/>
  <c r="T169" i="5"/>
  <c r="R169" i="5"/>
  <c r="P169" i="5"/>
  <c r="BI163" i="5"/>
  <c r="BH163" i="5"/>
  <c r="BG163" i="5"/>
  <c r="BF163" i="5"/>
  <c r="T163" i="5"/>
  <c r="R163" i="5"/>
  <c r="P163" i="5"/>
  <c r="BI158" i="5"/>
  <c r="BH158" i="5"/>
  <c r="BG158" i="5"/>
  <c r="BF158" i="5"/>
  <c r="T158" i="5"/>
  <c r="R158" i="5"/>
  <c r="P158" i="5"/>
  <c r="BI153" i="5"/>
  <c r="BH153" i="5"/>
  <c r="BG153" i="5"/>
  <c r="BF153" i="5"/>
  <c r="T153" i="5"/>
  <c r="R153" i="5"/>
  <c r="P153" i="5"/>
  <c r="BI146" i="5"/>
  <c r="BH146" i="5"/>
  <c r="BG146" i="5"/>
  <c r="BF146" i="5"/>
  <c r="T146" i="5"/>
  <c r="R146" i="5"/>
  <c r="P146" i="5"/>
  <c r="BI142" i="5"/>
  <c r="BH142" i="5"/>
  <c r="BG142" i="5"/>
  <c r="BF142" i="5"/>
  <c r="T142" i="5"/>
  <c r="R142" i="5"/>
  <c r="P142" i="5"/>
  <c r="BI135" i="5"/>
  <c r="BH135" i="5"/>
  <c r="BG135" i="5"/>
  <c r="BF135" i="5"/>
  <c r="T135" i="5"/>
  <c r="R135" i="5"/>
  <c r="P135" i="5"/>
  <c r="BI130" i="5"/>
  <c r="BH130" i="5"/>
  <c r="BG130" i="5"/>
  <c r="BF130" i="5"/>
  <c r="T130" i="5"/>
  <c r="R130" i="5"/>
  <c r="P130" i="5"/>
  <c r="BI122" i="5"/>
  <c r="BH122" i="5"/>
  <c r="BG122" i="5"/>
  <c r="BF122" i="5"/>
  <c r="T122" i="5"/>
  <c r="R122" i="5"/>
  <c r="P122" i="5"/>
  <c r="J116" i="5"/>
  <c r="J115" i="5"/>
  <c r="F115" i="5"/>
  <c r="F113" i="5"/>
  <c r="E111" i="5"/>
  <c r="J92" i="5"/>
  <c r="J91" i="5"/>
  <c r="F91" i="5"/>
  <c r="F89" i="5"/>
  <c r="E87" i="5"/>
  <c r="J18" i="5"/>
  <c r="E18" i="5"/>
  <c r="F116" i="5"/>
  <c r="J17" i="5"/>
  <c r="J12" i="5"/>
  <c r="J113" i="5"/>
  <c r="E7" i="5"/>
  <c r="E109" i="5"/>
  <c r="J37" i="4"/>
  <c r="J36" i="4"/>
  <c r="AY97" i="1"/>
  <c r="J35" i="4"/>
  <c r="AX97" i="1"/>
  <c r="BI289" i="4"/>
  <c r="BH289" i="4"/>
  <c r="BG289" i="4"/>
  <c r="BF289" i="4"/>
  <c r="T289" i="4"/>
  <c r="T288" i="4"/>
  <c r="R289" i="4"/>
  <c r="R288" i="4"/>
  <c r="P289" i="4"/>
  <c r="P288" i="4"/>
  <c r="BI287" i="4"/>
  <c r="BH287" i="4"/>
  <c r="BG287" i="4"/>
  <c r="BF287" i="4"/>
  <c r="T287" i="4"/>
  <c r="R287" i="4"/>
  <c r="P287" i="4"/>
  <c r="BI286" i="4"/>
  <c r="BH286" i="4"/>
  <c r="BG286" i="4"/>
  <c r="BF286" i="4"/>
  <c r="T286" i="4"/>
  <c r="R286" i="4"/>
  <c r="P286" i="4"/>
  <c r="BI285" i="4"/>
  <c r="BH285" i="4"/>
  <c r="BG285" i="4"/>
  <c r="BF285" i="4"/>
  <c r="T285" i="4"/>
  <c r="R285" i="4"/>
  <c r="P285" i="4"/>
  <c r="BI284" i="4"/>
  <c r="BH284" i="4"/>
  <c r="BG284" i="4"/>
  <c r="BF284" i="4"/>
  <c r="T284" i="4"/>
  <c r="R284" i="4"/>
  <c r="P284" i="4"/>
  <c r="BI277" i="4"/>
  <c r="BH277" i="4"/>
  <c r="BG277" i="4"/>
  <c r="BF277" i="4"/>
  <c r="T277" i="4"/>
  <c r="R277" i="4"/>
  <c r="P277" i="4"/>
  <c r="BI275" i="4"/>
  <c r="BH275" i="4"/>
  <c r="BG275" i="4"/>
  <c r="BF275" i="4"/>
  <c r="T275" i="4"/>
  <c r="R275" i="4"/>
  <c r="P275" i="4"/>
  <c r="BI272" i="4"/>
  <c r="BH272" i="4"/>
  <c r="BG272" i="4"/>
  <c r="BF272" i="4"/>
  <c r="T272" i="4"/>
  <c r="R272" i="4"/>
  <c r="P272" i="4"/>
  <c r="BI270" i="4"/>
  <c r="BH270" i="4"/>
  <c r="BG270" i="4"/>
  <c r="BF270" i="4"/>
  <c r="T270" i="4"/>
  <c r="R270" i="4"/>
  <c r="P270" i="4"/>
  <c r="BI269" i="4"/>
  <c r="BH269" i="4"/>
  <c r="BG269" i="4"/>
  <c r="BF269" i="4"/>
  <c r="T269" i="4"/>
  <c r="R269" i="4"/>
  <c r="P269" i="4"/>
  <c r="BI262" i="4"/>
  <c r="BH262" i="4"/>
  <c r="BG262" i="4"/>
  <c r="BF262" i="4"/>
  <c r="T262" i="4"/>
  <c r="R262" i="4"/>
  <c r="P262" i="4"/>
  <c r="BI259" i="4"/>
  <c r="BH259" i="4"/>
  <c r="BG259" i="4"/>
  <c r="BF259" i="4"/>
  <c r="T259" i="4"/>
  <c r="R259" i="4"/>
  <c r="P259" i="4"/>
  <c r="BI256" i="4"/>
  <c r="BH256" i="4"/>
  <c r="BG256" i="4"/>
  <c r="BF256" i="4"/>
  <c r="T256" i="4"/>
  <c r="R256" i="4"/>
  <c r="P256" i="4"/>
  <c r="BI250" i="4"/>
  <c r="BH250" i="4"/>
  <c r="BG250" i="4"/>
  <c r="BF250" i="4"/>
  <c r="T250" i="4"/>
  <c r="R250" i="4"/>
  <c r="P250" i="4"/>
  <c r="BI244" i="4"/>
  <c r="BH244" i="4"/>
  <c r="BG244" i="4"/>
  <c r="BF244" i="4"/>
  <c r="T244" i="4"/>
  <c r="R244" i="4"/>
  <c r="P244" i="4"/>
  <c r="BI241" i="4"/>
  <c r="BH241" i="4"/>
  <c r="BG241" i="4"/>
  <c r="BF241" i="4"/>
  <c r="T241" i="4"/>
  <c r="R241" i="4"/>
  <c r="P241" i="4"/>
  <c r="BI238" i="4"/>
  <c r="BH238" i="4"/>
  <c r="BG238" i="4"/>
  <c r="BF238" i="4"/>
  <c r="T238" i="4"/>
  <c r="R238" i="4"/>
  <c r="P238" i="4"/>
  <c r="BI236" i="4"/>
  <c r="BH236" i="4"/>
  <c r="BG236" i="4"/>
  <c r="BF236" i="4"/>
  <c r="T236" i="4"/>
  <c r="R236" i="4"/>
  <c r="P236" i="4"/>
  <c r="BI230" i="4"/>
  <c r="BH230" i="4"/>
  <c r="BG230" i="4"/>
  <c r="BF230" i="4"/>
  <c r="T230" i="4"/>
  <c r="R230" i="4"/>
  <c r="P230" i="4"/>
  <c r="BI227" i="4"/>
  <c r="BH227" i="4"/>
  <c r="BG227" i="4"/>
  <c r="BF227" i="4"/>
  <c r="T227" i="4"/>
  <c r="R227" i="4"/>
  <c r="P227" i="4"/>
  <c r="BI221" i="4"/>
  <c r="BH221" i="4"/>
  <c r="BG221" i="4"/>
  <c r="BF221" i="4"/>
  <c r="T221" i="4"/>
  <c r="R221" i="4"/>
  <c r="P221" i="4"/>
  <c r="BI219" i="4"/>
  <c r="BH219" i="4"/>
  <c r="BG219" i="4"/>
  <c r="BF219" i="4"/>
  <c r="T219" i="4"/>
  <c r="R219" i="4"/>
  <c r="P219" i="4"/>
  <c r="BI217" i="4"/>
  <c r="BH217" i="4"/>
  <c r="BG217" i="4"/>
  <c r="BF217" i="4"/>
  <c r="T217" i="4"/>
  <c r="R217" i="4"/>
  <c r="P217" i="4"/>
  <c r="BI216" i="4"/>
  <c r="BH216" i="4"/>
  <c r="BG216" i="4"/>
  <c r="BF216" i="4"/>
  <c r="T216" i="4"/>
  <c r="R216" i="4"/>
  <c r="P216" i="4"/>
  <c r="BI214" i="4"/>
  <c r="BH214" i="4"/>
  <c r="BG214" i="4"/>
  <c r="BF214" i="4"/>
  <c r="T214" i="4"/>
  <c r="R214" i="4"/>
  <c r="P214" i="4"/>
  <c r="BI211" i="4"/>
  <c r="BH211" i="4"/>
  <c r="BG211" i="4"/>
  <c r="BF211" i="4"/>
  <c r="T211" i="4"/>
  <c r="R211" i="4"/>
  <c r="P211" i="4"/>
  <c r="BI210" i="4"/>
  <c r="BH210" i="4"/>
  <c r="BG210" i="4"/>
  <c r="BF210" i="4"/>
  <c r="T210" i="4"/>
  <c r="R210" i="4"/>
  <c r="P210" i="4"/>
  <c r="BI209" i="4"/>
  <c r="BH209" i="4"/>
  <c r="BG209" i="4"/>
  <c r="BF209" i="4"/>
  <c r="T209" i="4"/>
  <c r="R209" i="4"/>
  <c r="P209" i="4"/>
  <c r="BI208" i="4"/>
  <c r="BH208" i="4"/>
  <c r="BG208" i="4"/>
  <c r="BF208" i="4"/>
  <c r="T208" i="4"/>
  <c r="R208" i="4"/>
  <c r="P208" i="4"/>
  <c r="BI203" i="4"/>
  <c r="BH203" i="4"/>
  <c r="BG203" i="4"/>
  <c r="BF203" i="4"/>
  <c r="T203" i="4"/>
  <c r="R203" i="4"/>
  <c r="P203" i="4"/>
  <c r="BI202" i="4"/>
  <c r="BH202" i="4"/>
  <c r="BG202" i="4"/>
  <c r="BF202" i="4"/>
  <c r="T202" i="4"/>
  <c r="R202" i="4"/>
  <c r="P202" i="4"/>
  <c r="BI197" i="4"/>
  <c r="BH197" i="4"/>
  <c r="BG197" i="4"/>
  <c r="BF197" i="4"/>
  <c r="T197" i="4"/>
  <c r="R197" i="4"/>
  <c r="P197" i="4"/>
  <c r="BI196" i="4"/>
  <c r="BH196" i="4"/>
  <c r="BG196" i="4"/>
  <c r="BF196" i="4"/>
  <c r="T196" i="4"/>
  <c r="R196" i="4"/>
  <c r="P196" i="4"/>
  <c r="BI195" i="4"/>
  <c r="BH195" i="4"/>
  <c r="BG195" i="4"/>
  <c r="BF195" i="4"/>
  <c r="T195" i="4"/>
  <c r="R195" i="4"/>
  <c r="P195" i="4"/>
  <c r="BI194" i="4"/>
  <c r="BH194" i="4"/>
  <c r="BG194" i="4"/>
  <c r="BF194" i="4"/>
  <c r="T194" i="4"/>
  <c r="R194" i="4"/>
  <c r="P194" i="4"/>
  <c r="BI191" i="4"/>
  <c r="BH191" i="4"/>
  <c r="BG191" i="4"/>
  <c r="BF191" i="4"/>
  <c r="T191" i="4"/>
  <c r="R191" i="4"/>
  <c r="P191" i="4"/>
  <c r="BI188" i="4"/>
  <c r="BH188" i="4"/>
  <c r="BG188" i="4"/>
  <c r="BF188" i="4"/>
  <c r="T188" i="4"/>
  <c r="R188" i="4"/>
  <c r="P188" i="4"/>
  <c r="BI182" i="4"/>
  <c r="BH182" i="4"/>
  <c r="BG182" i="4"/>
  <c r="BF182" i="4"/>
  <c r="T182" i="4"/>
  <c r="R182" i="4"/>
  <c r="P182" i="4"/>
  <c r="BI178" i="4"/>
  <c r="BH178" i="4"/>
  <c r="BG178" i="4"/>
  <c r="BF178" i="4"/>
  <c r="T178" i="4"/>
  <c r="R178" i="4"/>
  <c r="P178" i="4"/>
  <c r="BI174" i="4"/>
  <c r="BH174" i="4"/>
  <c r="BG174" i="4"/>
  <c r="BF174" i="4"/>
  <c r="T174" i="4"/>
  <c r="R174" i="4"/>
  <c r="P174" i="4"/>
  <c r="BI170" i="4"/>
  <c r="BH170" i="4"/>
  <c r="BG170" i="4"/>
  <c r="BF170" i="4"/>
  <c r="T170" i="4"/>
  <c r="R170" i="4"/>
  <c r="P170" i="4"/>
  <c r="BI167" i="4"/>
  <c r="BH167" i="4"/>
  <c r="BG167" i="4"/>
  <c r="BF167" i="4"/>
  <c r="T167" i="4"/>
  <c r="R167" i="4"/>
  <c r="P167" i="4"/>
  <c r="BI164" i="4"/>
  <c r="BH164" i="4"/>
  <c r="BG164" i="4"/>
  <c r="BF164" i="4"/>
  <c r="T164" i="4"/>
  <c r="R164" i="4"/>
  <c r="P164" i="4"/>
  <c r="BI159" i="4"/>
  <c r="BH159" i="4"/>
  <c r="BG159" i="4"/>
  <c r="BF159" i="4"/>
  <c r="T159" i="4"/>
  <c r="R159" i="4"/>
  <c r="P159" i="4"/>
  <c r="BI154" i="4"/>
  <c r="BH154" i="4"/>
  <c r="BG154" i="4"/>
  <c r="BF154" i="4"/>
  <c r="T154" i="4"/>
  <c r="R154" i="4"/>
  <c r="P154" i="4"/>
  <c r="BI149" i="4"/>
  <c r="BH149" i="4"/>
  <c r="BG149" i="4"/>
  <c r="BF149" i="4"/>
  <c r="T149" i="4"/>
  <c r="R149" i="4"/>
  <c r="P149" i="4"/>
  <c r="BI144" i="4"/>
  <c r="BH144" i="4"/>
  <c r="BG144" i="4"/>
  <c r="BF144" i="4"/>
  <c r="T144" i="4"/>
  <c r="R144" i="4"/>
  <c r="P144" i="4"/>
  <c r="BI142" i="4"/>
  <c r="BH142" i="4"/>
  <c r="BG142" i="4"/>
  <c r="BF142" i="4"/>
  <c r="T142" i="4"/>
  <c r="R142" i="4"/>
  <c r="P142" i="4"/>
  <c r="BI137" i="4"/>
  <c r="BH137" i="4"/>
  <c r="BG137" i="4"/>
  <c r="BF137" i="4"/>
  <c r="T137" i="4"/>
  <c r="R137" i="4"/>
  <c r="P137" i="4"/>
  <c r="BI132" i="4"/>
  <c r="BH132" i="4"/>
  <c r="BG132" i="4"/>
  <c r="BF132" i="4"/>
  <c r="T132" i="4"/>
  <c r="R132" i="4"/>
  <c r="P132" i="4"/>
  <c r="BI128" i="4"/>
  <c r="BH128" i="4"/>
  <c r="BG128" i="4"/>
  <c r="BF128" i="4"/>
  <c r="T128" i="4"/>
  <c r="R128" i="4"/>
  <c r="P128" i="4"/>
  <c r="BI126" i="4"/>
  <c r="BH126" i="4"/>
  <c r="BG126" i="4"/>
  <c r="BF126" i="4"/>
  <c r="T126" i="4"/>
  <c r="R126" i="4"/>
  <c r="P126" i="4"/>
  <c r="BI123" i="4"/>
  <c r="BH123" i="4"/>
  <c r="BG123" i="4"/>
  <c r="BF123" i="4"/>
  <c r="T123" i="4"/>
  <c r="R123" i="4"/>
  <c r="P123" i="4"/>
  <c r="J117" i="4"/>
  <c r="J116" i="4"/>
  <c r="F116" i="4"/>
  <c r="F114" i="4"/>
  <c r="E112" i="4"/>
  <c r="J92" i="4"/>
  <c r="J91" i="4"/>
  <c r="F91" i="4"/>
  <c r="F89" i="4"/>
  <c r="E87" i="4"/>
  <c r="J18" i="4"/>
  <c r="E18" i="4"/>
  <c r="F117" i="4"/>
  <c r="J17" i="4"/>
  <c r="J12" i="4"/>
  <c r="J114" i="4"/>
  <c r="E7" i="4"/>
  <c r="E110" i="4"/>
  <c r="J37" i="3"/>
  <c r="J36" i="3"/>
  <c r="AY96" i="1"/>
  <c r="J35" i="3"/>
  <c r="AX96" i="1"/>
  <c r="BI279" i="3"/>
  <c r="BH279" i="3"/>
  <c r="BG279" i="3"/>
  <c r="BF279" i="3"/>
  <c r="T279" i="3"/>
  <c r="R279" i="3"/>
  <c r="P279" i="3"/>
  <c r="BI278" i="3"/>
  <c r="BH278" i="3"/>
  <c r="BG278" i="3"/>
  <c r="BF278" i="3"/>
  <c r="T278" i="3"/>
  <c r="R278" i="3"/>
  <c r="P278" i="3"/>
  <c r="BI277" i="3"/>
  <c r="BH277" i="3"/>
  <c r="BG277" i="3"/>
  <c r="BF277" i="3"/>
  <c r="T277" i="3"/>
  <c r="R277" i="3"/>
  <c r="P277" i="3"/>
  <c r="BI276" i="3"/>
  <c r="BH276" i="3"/>
  <c r="BG276" i="3"/>
  <c r="BF276" i="3"/>
  <c r="T276" i="3"/>
  <c r="R276" i="3"/>
  <c r="P276" i="3"/>
  <c r="BI275" i="3"/>
  <c r="BH275" i="3"/>
  <c r="BG275" i="3"/>
  <c r="BF275" i="3"/>
  <c r="T275" i="3"/>
  <c r="R275" i="3"/>
  <c r="P275" i="3"/>
  <c r="BI274" i="3"/>
  <c r="BH274" i="3"/>
  <c r="BG274" i="3"/>
  <c r="BF274" i="3"/>
  <c r="T274" i="3"/>
  <c r="R274" i="3"/>
  <c r="P274" i="3"/>
  <c r="BI271" i="3"/>
  <c r="BH271" i="3"/>
  <c r="BG271" i="3"/>
  <c r="BF271" i="3"/>
  <c r="T271" i="3"/>
  <c r="R271" i="3"/>
  <c r="P271" i="3"/>
  <c r="BI269" i="3"/>
  <c r="BH269" i="3"/>
  <c r="BG269" i="3"/>
  <c r="BF269" i="3"/>
  <c r="T269" i="3"/>
  <c r="R269" i="3"/>
  <c r="P269" i="3"/>
  <c r="BI268" i="3"/>
  <c r="BH268" i="3"/>
  <c r="BG268" i="3"/>
  <c r="BF268" i="3"/>
  <c r="T268" i="3"/>
  <c r="R268" i="3"/>
  <c r="P268" i="3"/>
  <c r="BI266" i="3"/>
  <c r="BH266" i="3"/>
  <c r="BG266" i="3"/>
  <c r="BF266" i="3"/>
  <c r="T266" i="3"/>
  <c r="R266" i="3"/>
  <c r="P266" i="3"/>
  <c r="BI264" i="3"/>
  <c r="BH264" i="3"/>
  <c r="BG264" i="3"/>
  <c r="BF264" i="3"/>
  <c r="T264" i="3"/>
  <c r="R264" i="3"/>
  <c r="P264" i="3"/>
  <c r="BI263" i="3"/>
  <c r="BH263" i="3"/>
  <c r="BG263" i="3"/>
  <c r="BF263" i="3"/>
  <c r="T263" i="3"/>
  <c r="R263" i="3"/>
  <c r="P263" i="3"/>
  <c r="BI261" i="3"/>
  <c r="BH261" i="3"/>
  <c r="BG261" i="3"/>
  <c r="BF261" i="3"/>
  <c r="T261" i="3"/>
  <c r="R261" i="3"/>
  <c r="P261" i="3"/>
  <c r="BI259" i="3"/>
  <c r="BH259" i="3"/>
  <c r="BG259" i="3"/>
  <c r="BF259" i="3"/>
  <c r="T259" i="3"/>
  <c r="R259" i="3"/>
  <c r="P259" i="3"/>
  <c r="BI258" i="3"/>
  <c r="BH258" i="3"/>
  <c r="BG258" i="3"/>
  <c r="BF258" i="3"/>
  <c r="T258" i="3"/>
  <c r="R258" i="3"/>
  <c r="P258" i="3"/>
  <c r="BI257" i="3"/>
  <c r="BH257" i="3"/>
  <c r="BG257" i="3"/>
  <c r="BF257" i="3"/>
  <c r="T257" i="3"/>
  <c r="R257" i="3"/>
  <c r="P257" i="3"/>
  <c r="BI256" i="3"/>
  <c r="BH256" i="3"/>
  <c r="BG256" i="3"/>
  <c r="BF256" i="3"/>
  <c r="T256" i="3"/>
  <c r="R256" i="3"/>
  <c r="P256" i="3"/>
  <c r="BI255" i="3"/>
  <c r="BH255" i="3"/>
  <c r="BG255" i="3"/>
  <c r="BF255" i="3"/>
  <c r="T255" i="3"/>
  <c r="R255" i="3"/>
  <c r="P255" i="3"/>
  <c r="BI254" i="3"/>
  <c r="BH254" i="3"/>
  <c r="BG254" i="3"/>
  <c r="BF254" i="3"/>
  <c r="T254" i="3"/>
  <c r="R254" i="3"/>
  <c r="P254" i="3"/>
  <c r="BI253" i="3"/>
  <c r="BH253" i="3"/>
  <c r="BG253" i="3"/>
  <c r="BF253" i="3"/>
  <c r="T253" i="3"/>
  <c r="R253" i="3"/>
  <c r="P253" i="3"/>
  <c r="BI252" i="3"/>
  <c r="BH252" i="3"/>
  <c r="BG252" i="3"/>
  <c r="BF252" i="3"/>
  <c r="T252" i="3"/>
  <c r="R252" i="3"/>
  <c r="P252" i="3"/>
  <c r="BI251" i="3"/>
  <c r="BH251" i="3"/>
  <c r="BG251" i="3"/>
  <c r="BF251" i="3"/>
  <c r="T251" i="3"/>
  <c r="R251" i="3"/>
  <c r="P251" i="3"/>
  <c r="BI250" i="3"/>
  <c r="BH250" i="3"/>
  <c r="BG250" i="3"/>
  <c r="BF250" i="3"/>
  <c r="T250" i="3"/>
  <c r="R250" i="3"/>
  <c r="P250" i="3"/>
  <c r="BI249" i="3"/>
  <c r="BH249" i="3"/>
  <c r="BG249" i="3"/>
  <c r="BF249" i="3"/>
  <c r="T249" i="3"/>
  <c r="R249" i="3"/>
  <c r="P249" i="3"/>
  <c r="BI248" i="3"/>
  <c r="BH248" i="3"/>
  <c r="BG248" i="3"/>
  <c r="BF248" i="3"/>
  <c r="T248" i="3"/>
  <c r="R248" i="3"/>
  <c r="P248" i="3"/>
  <c r="BI247" i="3"/>
  <c r="BH247" i="3"/>
  <c r="BG247" i="3"/>
  <c r="BF247" i="3"/>
  <c r="T247" i="3"/>
  <c r="R247" i="3"/>
  <c r="P247" i="3"/>
  <c r="BI246" i="3"/>
  <c r="BH246" i="3"/>
  <c r="BG246" i="3"/>
  <c r="BF246" i="3"/>
  <c r="T246" i="3"/>
  <c r="R246" i="3"/>
  <c r="P246" i="3"/>
  <c r="BI244" i="3"/>
  <c r="BH244" i="3"/>
  <c r="BG244" i="3"/>
  <c r="BF244" i="3"/>
  <c r="T244" i="3"/>
  <c r="R244" i="3"/>
  <c r="P244" i="3"/>
  <c r="BI242" i="3"/>
  <c r="BH242" i="3"/>
  <c r="BG242" i="3"/>
  <c r="BF242" i="3"/>
  <c r="T242" i="3"/>
  <c r="R242" i="3"/>
  <c r="P242" i="3"/>
  <c r="BI240" i="3"/>
  <c r="BH240" i="3"/>
  <c r="BG240" i="3"/>
  <c r="BF240" i="3"/>
  <c r="T240" i="3"/>
  <c r="R240" i="3"/>
  <c r="P240" i="3"/>
  <c r="BI238" i="3"/>
  <c r="BH238" i="3"/>
  <c r="BG238" i="3"/>
  <c r="BF238" i="3"/>
  <c r="T238" i="3"/>
  <c r="R238" i="3"/>
  <c r="P238" i="3"/>
  <c r="BI236" i="3"/>
  <c r="BH236" i="3"/>
  <c r="BG236" i="3"/>
  <c r="BF236" i="3"/>
  <c r="T236" i="3"/>
  <c r="R236" i="3"/>
  <c r="P236" i="3"/>
  <c r="BI227" i="3"/>
  <c r="BH227" i="3"/>
  <c r="BG227" i="3"/>
  <c r="BF227" i="3"/>
  <c r="T227" i="3"/>
  <c r="R227" i="3"/>
  <c r="P227" i="3"/>
  <c r="BI221" i="3"/>
  <c r="BH221" i="3"/>
  <c r="BG221" i="3"/>
  <c r="BF221" i="3"/>
  <c r="T221" i="3"/>
  <c r="R221" i="3"/>
  <c r="P221" i="3"/>
  <c r="BI214" i="3"/>
  <c r="BH214" i="3"/>
  <c r="BG214" i="3"/>
  <c r="BF214" i="3"/>
  <c r="T214" i="3"/>
  <c r="R214" i="3"/>
  <c r="P214" i="3"/>
  <c r="BI210" i="3"/>
  <c r="BH210" i="3"/>
  <c r="BG210" i="3"/>
  <c r="BF210" i="3"/>
  <c r="T210" i="3"/>
  <c r="R210" i="3"/>
  <c r="P210" i="3"/>
  <c r="BI207" i="3"/>
  <c r="BH207" i="3"/>
  <c r="BG207" i="3"/>
  <c r="BF207" i="3"/>
  <c r="T207" i="3"/>
  <c r="R207" i="3"/>
  <c r="P207" i="3"/>
  <c r="BI204" i="3"/>
  <c r="BH204" i="3"/>
  <c r="BG204" i="3"/>
  <c r="BF204" i="3"/>
  <c r="T204" i="3"/>
  <c r="R204" i="3"/>
  <c r="P204" i="3"/>
  <c r="BI201" i="3"/>
  <c r="BH201" i="3"/>
  <c r="BG201" i="3"/>
  <c r="BF201" i="3"/>
  <c r="T201" i="3"/>
  <c r="R201" i="3"/>
  <c r="P201" i="3"/>
  <c r="BI200" i="3"/>
  <c r="BH200" i="3"/>
  <c r="BG200" i="3"/>
  <c r="BF200" i="3"/>
  <c r="T200" i="3"/>
  <c r="R200" i="3"/>
  <c r="P200" i="3"/>
  <c r="BI197" i="3"/>
  <c r="BH197" i="3"/>
  <c r="BG197" i="3"/>
  <c r="BF197" i="3"/>
  <c r="T197" i="3"/>
  <c r="R197" i="3"/>
  <c r="P197" i="3"/>
  <c r="BI194" i="3"/>
  <c r="BH194" i="3"/>
  <c r="BG194" i="3"/>
  <c r="BF194" i="3"/>
  <c r="T194" i="3"/>
  <c r="R194" i="3"/>
  <c r="P194" i="3"/>
  <c r="BI192" i="3"/>
  <c r="BH192" i="3"/>
  <c r="BG192" i="3"/>
  <c r="BF192" i="3"/>
  <c r="T192" i="3"/>
  <c r="R192" i="3"/>
  <c r="P192" i="3"/>
  <c r="BI189" i="3"/>
  <c r="BH189" i="3"/>
  <c r="BG189" i="3"/>
  <c r="BF189" i="3"/>
  <c r="T189" i="3"/>
  <c r="R189" i="3"/>
  <c r="P189" i="3"/>
  <c r="BI187" i="3"/>
  <c r="BH187" i="3"/>
  <c r="BG187" i="3"/>
  <c r="BF187" i="3"/>
  <c r="T187" i="3"/>
  <c r="R187" i="3"/>
  <c r="P187" i="3"/>
  <c r="BI185" i="3"/>
  <c r="BH185" i="3"/>
  <c r="BG185" i="3"/>
  <c r="BF185" i="3"/>
  <c r="T185" i="3"/>
  <c r="R185" i="3"/>
  <c r="P185" i="3"/>
  <c r="BI182" i="3"/>
  <c r="BH182" i="3"/>
  <c r="BG182" i="3"/>
  <c r="BF182" i="3"/>
  <c r="T182" i="3"/>
  <c r="R182" i="3"/>
  <c r="P182" i="3"/>
  <c r="BI164" i="3"/>
  <c r="BH164" i="3"/>
  <c r="BG164" i="3"/>
  <c r="BF164" i="3"/>
  <c r="T164" i="3"/>
  <c r="R164" i="3"/>
  <c r="P164" i="3"/>
  <c r="BI163" i="3"/>
  <c r="BH163" i="3"/>
  <c r="BG163" i="3"/>
  <c r="BF163" i="3"/>
  <c r="T163" i="3"/>
  <c r="R163" i="3"/>
  <c r="P163" i="3"/>
  <c r="BI161" i="3"/>
  <c r="BH161" i="3"/>
  <c r="BG161" i="3"/>
  <c r="BF161" i="3"/>
  <c r="T161" i="3"/>
  <c r="R161" i="3"/>
  <c r="P161" i="3"/>
  <c r="BI146" i="3"/>
  <c r="BH146" i="3"/>
  <c r="BG146" i="3"/>
  <c r="BF146" i="3"/>
  <c r="T146" i="3"/>
  <c r="R146" i="3"/>
  <c r="P146" i="3"/>
  <c r="BI132" i="3"/>
  <c r="BH132" i="3"/>
  <c r="BG132" i="3"/>
  <c r="BF132" i="3"/>
  <c r="T132" i="3"/>
  <c r="R132" i="3"/>
  <c r="P132" i="3"/>
  <c r="BI129" i="3"/>
  <c r="BH129" i="3"/>
  <c r="BG129" i="3"/>
  <c r="BF129" i="3"/>
  <c r="T129" i="3"/>
  <c r="R129" i="3"/>
  <c r="P129" i="3"/>
  <c r="J123" i="3"/>
  <c r="J122" i="3"/>
  <c r="F122" i="3"/>
  <c r="F120" i="3"/>
  <c r="E118" i="3"/>
  <c r="J92" i="3"/>
  <c r="J91" i="3"/>
  <c r="F91" i="3"/>
  <c r="F89" i="3"/>
  <c r="E87" i="3"/>
  <c r="J18" i="3"/>
  <c r="E18" i="3"/>
  <c r="F123" i="3"/>
  <c r="J17" i="3"/>
  <c r="J12" i="3"/>
  <c r="J120" i="3"/>
  <c r="E7" i="3"/>
  <c r="E116" i="3"/>
  <c r="J37" i="2"/>
  <c r="J36" i="2"/>
  <c r="AY95" i="1"/>
  <c r="J35" i="2"/>
  <c r="AX95" i="1"/>
  <c r="BI677" i="2"/>
  <c r="BH677" i="2"/>
  <c r="BG677" i="2"/>
  <c r="BF677" i="2"/>
  <c r="T677" i="2"/>
  <c r="R677" i="2"/>
  <c r="P677" i="2"/>
  <c r="BI671" i="2"/>
  <c r="BH671" i="2"/>
  <c r="BG671" i="2"/>
  <c r="BF671" i="2"/>
  <c r="T671" i="2"/>
  <c r="R671" i="2"/>
  <c r="P671" i="2"/>
  <c r="BI665" i="2"/>
  <c r="BH665" i="2"/>
  <c r="BG665" i="2"/>
  <c r="BF665" i="2"/>
  <c r="T665" i="2"/>
  <c r="R665" i="2"/>
  <c r="P665" i="2"/>
  <c r="BI664" i="2"/>
  <c r="BH664" i="2"/>
  <c r="BG664" i="2"/>
  <c r="BF664" i="2"/>
  <c r="T664" i="2"/>
  <c r="R664" i="2"/>
  <c r="P664" i="2"/>
  <c r="BI659" i="2"/>
  <c r="BH659" i="2"/>
  <c r="BG659" i="2"/>
  <c r="BF659" i="2"/>
  <c r="T659" i="2"/>
  <c r="R659" i="2"/>
  <c r="P659" i="2"/>
  <c r="BI655" i="2"/>
  <c r="BH655" i="2"/>
  <c r="BG655" i="2"/>
  <c r="BF655" i="2"/>
  <c r="T655" i="2"/>
  <c r="R655" i="2"/>
  <c r="P655" i="2"/>
  <c r="BI651" i="2"/>
  <c r="BH651" i="2"/>
  <c r="BG651" i="2"/>
  <c r="BF651" i="2"/>
  <c r="T651" i="2"/>
  <c r="T650" i="2"/>
  <c r="R651" i="2"/>
  <c r="R650" i="2"/>
  <c r="P651" i="2"/>
  <c r="P650" i="2"/>
  <c r="BI648" i="2"/>
  <c r="BH648" i="2"/>
  <c r="BG648" i="2"/>
  <c r="BF648" i="2"/>
  <c r="T648" i="2"/>
  <c r="T647" i="2"/>
  <c r="R648" i="2"/>
  <c r="R647" i="2"/>
  <c r="P648" i="2"/>
  <c r="P647" i="2"/>
  <c r="BI646" i="2"/>
  <c r="BH646" i="2"/>
  <c r="BG646" i="2"/>
  <c r="BF646" i="2"/>
  <c r="T646" i="2"/>
  <c r="R646" i="2"/>
  <c r="P646" i="2"/>
  <c r="BI642" i="2"/>
  <c r="BH642" i="2"/>
  <c r="BG642" i="2"/>
  <c r="BF642" i="2"/>
  <c r="T642" i="2"/>
  <c r="R642" i="2"/>
  <c r="P642" i="2"/>
  <c r="BI641" i="2"/>
  <c r="BH641" i="2"/>
  <c r="BG641" i="2"/>
  <c r="BF641" i="2"/>
  <c r="T641" i="2"/>
  <c r="R641" i="2"/>
  <c r="P641" i="2"/>
  <c r="BI640" i="2"/>
  <c r="BH640" i="2"/>
  <c r="BG640" i="2"/>
  <c r="BF640" i="2"/>
  <c r="T640" i="2"/>
  <c r="R640" i="2"/>
  <c r="P640" i="2"/>
  <c r="BI638" i="2"/>
  <c r="BH638" i="2"/>
  <c r="BG638" i="2"/>
  <c r="BF638" i="2"/>
  <c r="T638" i="2"/>
  <c r="R638" i="2"/>
  <c r="P638" i="2"/>
  <c r="BI637" i="2"/>
  <c r="BH637" i="2"/>
  <c r="BG637" i="2"/>
  <c r="BF637" i="2"/>
  <c r="T637" i="2"/>
  <c r="R637" i="2"/>
  <c r="P637" i="2"/>
  <c r="BI631" i="2"/>
  <c r="BH631" i="2"/>
  <c r="BG631" i="2"/>
  <c r="BF631" i="2"/>
  <c r="T631" i="2"/>
  <c r="R631" i="2"/>
  <c r="P631" i="2"/>
  <c r="BI630" i="2"/>
  <c r="BH630" i="2"/>
  <c r="BG630" i="2"/>
  <c r="BF630" i="2"/>
  <c r="T630" i="2"/>
  <c r="R630" i="2"/>
  <c r="P630" i="2"/>
  <c r="BI627" i="2"/>
  <c r="BH627" i="2"/>
  <c r="BG627" i="2"/>
  <c r="BF627" i="2"/>
  <c r="T627" i="2"/>
  <c r="R627" i="2"/>
  <c r="P627" i="2"/>
  <c r="BI624" i="2"/>
  <c r="BH624" i="2"/>
  <c r="BG624" i="2"/>
  <c r="BF624" i="2"/>
  <c r="T624" i="2"/>
  <c r="R624" i="2"/>
  <c r="P624" i="2"/>
  <c r="BI622" i="2"/>
  <c r="BH622" i="2"/>
  <c r="BG622" i="2"/>
  <c r="BF622" i="2"/>
  <c r="T622" i="2"/>
  <c r="R622" i="2"/>
  <c r="P622" i="2"/>
  <c r="BI620" i="2"/>
  <c r="BH620" i="2"/>
  <c r="BG620" i="2"/>
  <c r="BF620" i="2"/>
  <c r="T620" i="2"/>
  <c r="R620" i="2"/>
  <c r="P620" i="2"/>
  <c r="BI619" i="2"/>
  <c r="BH619" i="2"/>
  <c r="BG619" i="2"/>
  <c r="BF619" i="2"/>
  <c r="T619" i="2"/>
  <c r="R619" i="2"/>
  <c r="P619" i="2"/>
  <c r="BI608" i="2"/>
  <c r="BH608" i="2"/>
  <c r="BG608" i="2"/>
  <c r="BF608" i="2"/>
  <c r="T608" i="2"/>
  <c r="R608" i="2"/>
  <c r="P608" i="2"/>
  <c r="BI606" i="2"/>
  <c r="BH606" i="2"/>
  <c r="BG606" i="2"/>
  <c r="BF606" i="2"/>
  <c r="T606" i="2"/>
  <c r="R606" i="2"/>
  <c r="P606" i="2"/>
  <c r="BI601" i="2"/>
  <c r="BH601" i="2"/>
  <c r="BG601" i="2"/>
  <c r="BF601" i="2"/>
  <c r="T601" i="2"/>
  <c r="R601" i="2"/>
  <c r="P601" i="2"/>
  <c r="BI599" i="2"/>
  <c r="BH599" i="2"/>
  <c r="BG599" i="2"/>
  <c r="BF599" i="2"/>
  <c r="T599" i="2"/>
  <c r="R599" i="2"/>
  <c r="P599" i="2"/>
  <c r="BI597" i="2"/>
  <c r="BH597" i="2"/>
  <c r="BG597" i="2"/>
  <c r="BF597" i="2"/>
  <c r="T597" i="2"/>
  <c r="R597" i="2"/>
  <c r="P597" i="2"/>
  <c r="BI595" i="2"/>
  <c r="BH595" i="2"/>
  <c r="BG595" i="2"/>
  <c r="BF595" i="2"/>
  <c r="T595" i="2"/>
  <c r="R595" i="2"/>
  <c r="P595" i="2"/>
  <c r="BI593" i="2"/>
  <c r="BH593" i="2"/>
  <c r="BG593" i="2"/>
  <c r="BF593" i="2"/>
  <c r="T593" i="2"/>
  <c r="R593" i="2"/>
  <c r="P593" i="2"/>
  <c r="BI589" i="2"/>
  <c r="BH589" i="2"/>
  <c r="BG589" i="2"/>
  <c r="BF589" i="2"/>
  <c r="T589" i="2"/>
  <c r="R589" i="2"/>
  <c r="P589" i="2"/>
  <c r="BI584" i="2"/>
  <c r="BH584" i="2"/>
  <c r="BG584" i="2"/>
  <c r="BF584" i="2"/>
  <c r="T584" i="2"/>
  <c r="R584" i="2"/>
  <c r="P584" i="2"/>
  <c r="BI582" i="2"/>
  <c r="BH582" i="2"/>
  <c r="BG582" i="2"/>
  <c r="BF582" i="2"/>
  <c r="T582" i="2"/>
  <c r="R582" i="2"/>
  <c r="P582" i="2"/>
  <c r="BI578" i="2"/>
  <c r="BH578" i="2"/>
  <c r="BG578" i="2"/>
  <c r="BF578" i="2"/>
  <c r="T578" i="2"/>
  <c r="R578" i="2"/>
  <c r="P578" i="2"/>
  <c r="BI576" i="2"/>
  <c r="BH576" i="2"/>
  <c r="BG576" i="2"/>
  <c r="BF576" i="2"/>
  <c r="T576" i="2"/>
  <c r="R576" i="2"/>
  <c r="P576" i="2"/>
  <c r="BI571" i="2"/>
  <c r="BH571" i="2"/>
  <c r="BG571" i="2"/>
  <c r="BF571" i="2"/>
  <c r="T571" i="2"/>
  <c r="R571" i="2"/>
  <c r="P571" i="2"/>
  <c r="BI569" i="2"/>
  <c r="BH569" i="2"/>
  <c r="BG569" i="2"/>
  <c r="BF569" i="2"/>
  <c r="T569" i="2"/>
  <c r="R569" i="2"/>
  <c r="P569" i="2"/>
  <c r="BI567" i="2"/>
  <c r="BH567" i="2"/>
  <c r="BG567" i="2"/>
  <c r="BF567" i="2"/>
  <c r="T567" i="2"/>
  <c r="R567" i="2"/>
  <c r="P567" i="2"/>
  <c r="BI566" i="2"/>
  <c r="BH566" i="2"/>
  <c r="BG566" i="2"/>
  <c r="BF566" i="2"/>
  <c r="T566" i="2"/>
  <c r="R566" i="2"/>
  <c r="P566" i="2"/>
  <c r="BI562" i="2"/>
  <c r="BH562" i="2"/>
  <c r="BG562" i="2"/>
  <c r="BF562" i="2"/>
  <c r="T562" i="2"/>
  <c r="R562" i="2"/>
  <c r="P562" i="2"/>
  <c r="BI558" i="2"/>
  <c r="BH558" i="2"/>
  <c r="BG558" i="2"/>
  <c r="BF558" i="2"/>
  <c r="T558" i="2"/>
  <c r="R558" i="2"/>
  <c r="P558" i="2"/>
  <c r="BI554" i="2"/>
  <c r="BH554" i="2"/>
  <c r="BG554" i="2"/>
  <c r="BF554" i="2"/>
  <c r="T554" i="2"/>
  <c r="R554" i="2"/>
  <c r="P554" i="2"/>
  <c r="BI553" i="2"/>
  <c r="BH553" i="2"/>
  <c r="BG553" i="2"/>
  <c r="BF553" i="2"/>
  <c r="T553" i="2"/>
  <c r="R553" i="2"/>
  <c r="P553" i="2"/>
  <c r="BI551" i="2"/>
  <c r="BH551" i="2"/>
  <c r="BG551" i="2"/>
  <c r="BF551" i="2"/>
  <c r="T551" i="2"/>
  <c r="R551" i="2"/>
  <c r="P551" i="2"/>
  <c r="BI549" i="2"/>
  <c r="BH549" i="2"/>
  <c r="BG549" i="2"/>
  <c r="BF549" i="2"/>
  <c r="T549" i="2"/>
  <c r="R549" i="2"/>
  <c r="P549" i="2"/>
  <c r="BI545" i="2"/>
  <c r="BH545" i="2"/>
  <c r="BG545" i="2"/>
  <c r="BF545" i="2"/>
  <c r="T545" i="2"/>
  <c r="R545" i="2"/>
  <c r="P545" i="2"/>
  <c r="BI544" i="2"/>
  <c r="BH544" i="2"/>
  <c r="BG544" i="2"/>
  <c r="BF544" i="2"/>
  <c r="T544" i="2"/>
  <c r="R544" i="2"/>
  <c r="P544" i="2"/>
  <c r="BI542" i="2"/>
  <c r="BH542" i="2"/>
  <c r="BG542" i="2"/>
  <c r="BF542" i="2"/>
  <c r="T542" i="2"/>
  <c r="R542" i="2"/>
  <c r="P542" i="2"/>
  <c r="BI536" i="2"/>
  <c r="BH536" i="2"/>
  <c r="BG536" i="2"/>
  <c r="BF536" i="2"/>
  <c r="T536" i="2"/>
  <c r="R536" i="2"/>
  <c r="P536" i="2"/>
  <c r="BI531" i="2"/>
  <c r="BH531" i="2"/>
  <c r="BG531" i="2"/>
  <c r="BF531" i="2"/>
  <c r="T531" i="2"/>
  <c r="R531" i="2"/>
  <c r="P531" i="2"/>
  <c r="BI528" i="2"/>
  <c r="BH528" i="2"/>
  <c r="BG528" i="2"/>
  <c r="BF528" i="2"/>
  <c r="T528" i="2"/>
  <c r="R528" i="2"/>
  <c r="P528" i="2"/>
  <c r="BI527" i="2"/>
  <c r="BH527" i="2"/>
  <c r="BG527" i="2"/>
  <c r="BF527" i="2"/>
  <c r="T527" i="2"/>
  <c r="R527" i="2"/>
  <c r="P527" i="2"/>
  <c r="BI523" i="2"/>
  <c r="BH523" i="2"/>
  <c r="BG523" i="2"/>
  <c r="BF523" i="2"/>
  <c r="T523" i="2"/>
  <c r="R523" i="2"/>
  <c r="P523" i="2"/>
  <c r="BI518" i="2"/>
  <c r="BH518" i="2"/>
  <c r="BG518" i="2"/>
  <c r="BF518" i="2"/>
  <c r="T518" i="2"/>
  <c r="R518" i="2"/>
  <c r="P518" i="2"/>
  <c r="BI517" i="2"/>
  <c r="BH517" i="2"/>
  <c r="BG517" i="2"/>
  <c r="BF517" i="2"/>
  <c r="T517" i="2"/>
  <c r="R517" i="2"/>
  <c r="P517" i="2"/>
  <c r="BI512" i="2"/>
  <c r="BH512" i="2"/>
  <c r="BG512" i="2"/>
  <c r="BF512" i="2"/>
  <c r="T512" i="2"/>
  <c r="R512" i="2"/>
  <c r="P512" i="2"/>
  <c r="BI507" i="2"/>
  <c r="BH507" i="2"/>
  <c r="BG507" i="2"/>
  <c r="BF507" i="2"/>
  <c r="T507" i="2"/>
  <c r="R507" i="2"/>
  <c r="P507" i="2"/>
  <c r="BI506" i="2"/>
  <c r="BH506" i="2"/>
  <c r="BG506" i="2"/>
  <c r="BF506" i="2"/>
  <c r="T506" i="2"/>
  <c r="R506" i="2"/>
  <c r="P506" i="2"/>
  <c r="BI502" i="2"/>
  <c r="BH502" i="2"/>
  <c r="BG502" i="2"/>
  <c r="BF502" i="2"/>
  <c r="T502" i="2"/>
  <c r="R502" i="2"/>
  <c r="P502" i="2"/>
  <c r="BI501" i="2"/>
  <c r="BH501" i="2"/>
  <c r="BG501" i="2"/>
  <c r="BF501" i="2"/>
  <c r="T501" i="2"/>
  <c r="R501" i="2"/>
  <c r="P501" i="2"/>
  <c r="BI497" i="2"/>
  <c r="BH497" i="2"/>
  <c r="BG497" i="2"/>
  <c r="BF497" i="2"/>
  <c r="T497" i="2"/>
  <c r="R497" i="2"/>
  <c r="P497" i="2"/>
  <c r="BI496" i="2"/>
  <c r="BH496" i="2"/>
  <c r="BG496" i="2"/>
  <c r="BF496" i="2"/>
  <c r="T496" i="2"/>
  <c r="R496" i="2"/>
  <c r="P496" i="2"/>
  <c r="BI493" i="2"/>
  <c r="BH493" i="2"/>
  <c r="BG493" i="2"/>
  <c r="BF493" i="2"/>
  <c r="T493" i="2"/>
  <c r="R493" i="2"/>
  <c r="P493" i="2"/>
  <c r="BI492" i="2"/>
  <c r="BH492" i="2"/>
  <c r="BG492" i="2"/>
  <c r="BF492" i="2"/>
  <c r="T492" i="2"/>
  <c r="R492" i="2"/>
  <c r="P492" i="2"/>
  <c r="BI491" i="2"/>
  <c r="BH491" i="2"/>
  <c r="BG491" i="2"/>
  <c r="BF491" i="2"/>
  <c r="T491" i="2"/>
  <c r="R491" i="2"/>
  <c r="P491" i="2"/>
  <c r="BI486" i="2"/>
  <c r="BH486" i="2"/>
  <c r="BG486" i="2"/>
  <c r="BF486" i="2"/>
  <c r="T486" i="2"/>
  <c r="R486" i="2"/>
  <c r="P486" i="2"/>
  <c r="BI483" i="2"/>
  <c r="BH483" i="2"/>
  <c r="BG483" i="2"/>
  <c r="BF483" i="2"/>
  <c r="T483" i="2"/>
  <c r="R483" i="2"/>
  <c r="P483" i="2"/>
  <c r="BI482" i="2"/>
  <c r="BH482" i="2"/>
  <c r="BG482" i="2"/>
  <c r="BF482" i="2"/>
  <c r="T482" i="2"/>
  <c r="R482" i="2"/>
  <c r="P482" i="2"/>
  <c r="BI481" i="2"/>
  <c r="BH481" i="2"/>
  <c r="BG481" i="2"/>
  <c r="BF481" i="2"/>
  <c r="T481" i="2"/>
  <c r="R481" i="2"/>
  <c r="P481" i="2"/>
  <c r="BI480" i="2"/>
  <c r="BH480" i="2"/>
  <c r="BG480" i="2"/>
  <c r="BF480" i="2"/>
  <c r="T480" i="2"/>
  <c r="R480" i="2"/>
  <c r="P480" i="2"/>
  <c r="BI479" i="2"/>
  <c r="BH479" i="2"/>
  <c r="BG479" i="2"/>
  <c r="BF479" i="2"/>
  <c r="T479" i="2"/>
  <c r="R479" i="2"/>
  <c r="P479" i="2"/>
  <c r="BI476" i="2"/>
  <c r="BH476" i="2"/>
  <c r="BG476" i="2"/>
  <c r="BF476" i="2"/>
  <c r="T476" i="2"/>
  <c r="R476" i="2"/>
  <c r="P476" i="2"/>
  <c r="BI474" i="2"/>
  <c r="BH474" i="2"/>
  <c r="BG474" i="2"/>
  <c r="BF474" i="2"/>
  <c r="T474" i="2"/>
  <c r="R474" i="2"/>
  <c r="P474" i="2"/>
  <c r="BI471" i="2"/>
  <c r="BH471" i="2"/>
  <c r="BG471" i="2"/>
  <c r="BF471" i="2"/>
  <c r="T471" i="2"/>
  <c r="R471" i="2"/>
  <c r="P471" i="2"/>
  <c r="BI467" i="2"/>
  <c r="BH467" i="2"/>
  <c r="BG467" i="2"/>
  <c r="BF467" i="2"/>
  <c r="T467" i="2"/>
  <c r="R467" i="2"/>
  <c r="P467" i="2"/>
  <c r="BI465" i="2"/>
  <c r="BH465" i="2"/>
  <c r="BG465" i="2"/>
  <c r="BF465" i="2"/>
  <c r="T465" i="2"/>
  <c r="R465" i="2"/>
  <c r="P465" i="2"/>
  <c r="BI461" i="2"/>
  <c r="BH461" i="2"/>
  <c r="BG461" i="2"/>
  <c r="BF461" i="2"/>
  <c r="T461" i="2"/>
  <c r="R461" i="2"/>
  <c r="P461" i="2"/>
  <c r="BI457" i="2"/>
  <c r="BH457" i="2"/>
  <c r="BG457" i="2"/>
  <c r="BF457" i="2"/>
  <c r="T457" i="2"/>
  <c r="R457" i="2"/>
  <c r="P457" i="2"/>
  <c r="BI452" i="2"/>
  <c r="BH452" i="2"/>
  <c r="BG452" i="2"/>
  <c r="BF452" i="2"/>
  <c r="T452" i="2"/>
  <c r="R452" i="2"/>
  <c r="P452" i="2"/>
  <c r="BI445" i="2"/>
  <c r="BH445" i="2"/>
  <c r="BG445" i="2"/>
  <c r="BF445" i="2"/>
  <c r="T445" i="2"/>
  <c r="R445" i="2"/>
  <c r="P445" i="2"/>
  <c r="BI441" i="2"/>
  <c r="BH441" i="2"/>
  <c r="BG441" i="2"/>
  <c r="BF441" i="2"/>
  <c r="T441" i="2"/>
  <c r="R441" i="2"/>
  <c r="P441" i="2"/>
  <c r="BI436" i="2"/>
  <c r="BH436" i="2"/>
  <c r="BG436" i="2"/>
  <c r="BF436" i="2"/>
  <c r="T436" i="2"/>
  <c r="R436" i="2"/>
  <c r="P436" i="2"/>
  <c r="BI432" i="2"/>
  <c r="BH432" i="2"/>
  <c r="BG432" i="2"/>
  <c r="BF432" i="2"/>
  <c r="T432" i="2"/>
  <c r="R432" i="2"/>
  <c r="P432" i="2"/>
  <c r="BI427" i="2"/>
  <c r="BH427" i="2"/>
  <c r="BG427" i="2"/>
  <c r="BF427" i="2"/>
  <c r="T427" i="2"/>
  <c r="R427" i="2"/>
  <c r="P427" i="2"/>
  <c r="BI422" i="2"/>
  <c r="BH422" i="2"/>
  <c r="BG422" i="2"/>
  <c r="BF422" i="2"/>
  <c r="T422" i="2"/>
  <c r="R422" i="2"/>
  <c r="P422" i="2"/>
  <c r="BI420" i="2"/>
  <c r="BH420" i="2"/>
  <c r="BG420" i="2"/>
  <c r="BF420" i="2"/>
  <c r="T420" i="2"/>
  <c r="R420" i="2"/>
  <c r="P420" i="2"/>
  <c r="BI415" i="2"/>
  <c r="BH415" i="2"/>
  <c r="BG415" i="2"/>
  <c r="BF415" i="2"/>
  <c r="T415" i="2"/>
  <c r="R415" i="2"/>
  <c r="P415" i="2"/>
  <c r="BI411" i="2"/>
  <c r="BH411" i="2"/>
  <c r="BG411" i="2"/>
  <c r="BF411" i="2"/>
  <c r="T411" i="2"/>
  <c r="R411" i="2"/>
  <c r="P411" i="2"/>
  <c r="BI410" i="2"/>
  <c r="BH410" i="2"/>
  <c r="BG410" i="2"/>
  <c r="BF410" i="2"/>
  <c r="T410" i="2"/>
  <c r="R410" i="2"/>
  <c r="P410" i="2"/>
  <c r="BI409" i="2"/>
  <c r="BH409" i="2"/>
  <c r="BG409" i="2"/>
  <c r="BF409" i="2"/>
  <c r="T409" i="2"/>
  <c r="R409" i="2"/>
  <c r="P409" i="2"/>
  <c r="BI405" i="2"/>
  <c r="BH405" i="2"/>
  <c r="BG405" i="2"/>
  <c r="BF405" i="2"/>
  <c r="T405" i="2"/>
  <c r="R405" i="2"/>
  <c r="P405" i="2"/>
  <c r="BI401" i="2"/>
  <c r="BH401" i="2"/>
  <c r="BG401" i="2"/>
  <c r="BF401" i="2"/>
  <c r="T401" i="2"/>
  <c r="R401" i="2"/>
  <c r="P401" i="2"/>
  <c r="BI394" i="2"/>
  <c r="BH394" i="2"/>
  <c r="BG394" i="2"/>
  <c r="BF394" i="2"/>
  <c r="T394" i="2"/>
  <c r="R394" i="2"/>
  <c r="P394" i="2"/>
  <c r="BI387" i="2"/>
  <c r="BH387" i="2"/>
  <c r="BG387" i="2"/>
  <c r="BF387" i="2"/>
  <c r="T387" i="2"/>
  <c r="R387" i="2"/>
  <c r="P387" i="2"/>
  <c r="BI378" i="2"/>
  <c r="BH378" i="2"/>
  <c r="BG378" i="2"/>
  <c r="BF378" i="2"/>
  <c r="T378" i="2"/>
  <c r="R378" i="2"/>
  <c r="P378" i="2"/>
  <c r="BI375" i="2"/>
  <c r="BH375" i="2"/>
  <c r="BG375" i="2"/>
  <c r="BF375" i="2"/>
  <c r="T375" i="2"/>
  <c r="R375" i="2"/>
  <c r="P375" i="2"/>
  <c r="BI372" i="2"/>
  <c r="BH372" i="2"/>
  <c r="BG372" i="2"/>
  <c r="BF372" i="2"/>
  <c r="T372" i="2"/>
  <c r="R372" i="2"/>
  <c r="P372" i="2"/>
  <c r="BI367" i="2"/>
  <c r="BH367" i="2"/>
  <c r="BG367" i="2"/>
  <c r="BF367" i="2"/>
  <c r="T367" i="2"/>
  <c r="R367" i="2"/>
  <c r="P367" i="2"/>
  <c r="BI364" i="2"/>
  <c r="BH364" i="2"/>
  <c r="BG364" i="2"/>
  <c r="BF364" i="2"/>
  <c r="T364" i="2"/>
  <c r="R364" i="2"/>
  <c r="P364" i="2"/>
  <c r="BI361" i="2"/>
  <c r="BH361" i="2"/>
  <c r="BG361" i="2"/>
  <c r="BF361" i="2"/>
  <c r="T361" i="2"/>
  <c r="R361" i="2"/>
  <c r="P361" i="2"/>
  <c r="BI358" i="2"/>
  <c r="BH358" i="2"/>
  <c r="BG358" i="2"/>
  <c r="BF358" i="2"/>
  <c r="T358" i="2"/>
  <c r="R358" i="2"/>
  <c r="P358" i="2"/>
  <c r="BI355" i="2"/>
  <c r="BH355" i="2"/>
  <c r="BG355" i="2"/>
  <c r="BF355" i="2"/>
  <c r="T355" i="2"/>
  <c r="R355" i="2"/>
  <c r="P355" i="2"/>
  <c r="BI352" i="2"/>
  <c r="BH352" i="2"/>
  <c r="BG352" i="2"/>
  <c r="BF352" i="2"/>
  <c r="T352" i="2"/>
  <c r="R352" i="2"/>
  <c r="P352" i="2"/>
  <c r="BI348" i="2"/>
  <c r="BH348" i="2"/>
  <c r="BG348" i="2"/>
  <c r="BF348" i="2"/>
  <c r="T348" i="2"/>
  <c r="R348" i="2"/>
  <c r="P348" i="2"/>
  <c r="BI344" i="2"/>
  <c r="BH344" i="2"/>
  <c r="BG344" i="2"/>
  <c r="BF344" i="2"/>
  <c r="T344" i="2"/>
  <c r="R344" i="2"/>
  <c r="P344" i="2"/>
  <c r="BI338" i="2"/>
  <c r="BH338" i="2"/>
  <c r="BG338" i="2"/>
  <c r="BF338" i="2"/>
  <c r="T338" i="2"/>
  <c r="R338" i="2"/>
  <c r="P338" i="2"/>
  <c r="BI335" i="2"/>
  <c r="BH335" i="2"/>
  <c r="BG335" i="2"/>
  <c r="BF335" i="2"/>
  <c r="T335" i="2"/>
  <c r="R335" i="2"/>
  <c r="P335" i="2"/>
  <c r="BI330" i="2"/>
  <c r="BH330" i="2"/>
  <c r="BG330" i="2"/>
  <c r="BF330" i="2"/>
  <c r="T330" i="2"/>
  <c r="R330" i="2"/>
  <c r="P330" i="2"/>
  <c r="BI327" i="2"/>
  <c r="BH327" i="2"/>
  <c r="BG327" i="2"/>
  <c r="BF327" i="2"/>
  <c r="T327" i="2"/>
  <c r="R327" i="2"/>
  <c r="P327" i="2"/>
  <c r="BI322" i="2"/>
  <c r="BH322" i="2"/>
  <c r="BG322" i="2"/>
  <c r="BF322" i="2"/>
  <c r="T322" i="2"/>
  <c r="R322" i="2"/>
  <c r="P322" i="2"/>
  <c r="BI318" i="2"/>
  <c r="BH318" i="2"/>
  <c r="BG318" i="2"/>
  <c r="BF318" i="2"/>
  <c r="T318" i="2"/>
  <c r="R318" i="2"/>
  <c r="P318" i="2"/>
  <c r="BI317" i="2"/>
  <c r="BH317" i="2"/>
  <c r="BG317" i="2"/>
  <c r="BF317" i="2"/>
  <c r="T317" i="2"/>
  <c r="R317" i="2"/>
  <c r="P317" i="2"/>
  <c r="BI312" i="2"/>
  <c r="BH312" i="2"/>
  <c r="BG312" i="2"/>
  <c r="BF312" i="2"/>
  <c r="T312" i="2"/>
  <c r="R312" i="2"/>
  <c r="P312" i="2"/>
  <c r="BI309" i="2"/>
  <c r="BH309" i="2"/>
  <c r="BG309" i="2"/>
  <c r="BF309" i="2"/>
  <c r="T309" i="2"/>
  <c r="R309" i="2"/>
  <c r="P309" i="2"/>
  <c r="BI305" i="2"/>
  <c r="BH305" i="2"/>
  <c r="BG305" i="2"/>
  <c r="BF305" i="2"/>
  <c r="T305" i="2"/>
  <c r="R305" i="2"/>
  <c r="P305" i="2"/>
  <c r="BI303" i="2"/>
  <c r="BH303" i="2"/>
  <c r="BG303" i="2"/>
  <c r="BF303" i="2"/>
  <c r="T303" i="2"/>
  <c r="R303" i="2"/>
  <c r="P303" i="2"/>
  <c r="BI301" i="2"/>
  <c r="BH301" i="2"/>
  <c r="BG301" i="2"/>
  <c r="BF301" i="2"/>
  <c r="T301" i="2"/>
  <c r="R301" i="2"/>
  <c r="P301" i="2"/>
  <c r="BI297" i="2"/>
  <c r="BH297" i="2"/>
  <c r="BG297" i="2"/>
  <c r="BF297" i="2"/>
  <c r="T297" i="2"/>
  <c r="R297" i="2"/>
  <c r="P297" i="2"/>
  <c r="BI295" i="2"/>
  <c r="BH295" i="2"/>
  <c r="BG295" i="2"/>
  <c r="BF295" i="2"/>
  <c r="T295" i="2"/>
  <c r="R295" i="2"/>
  <c r="P295" i="2"/>
  <c r="BI294" i="2"/>
  <c r="BH294" i="2"/>
  <c r="BG294" i="2"/>
  <c r="BF294" i="2"/>
  <c r="T294" i="2"/>
  <c r="R294" i="2"/>
  <c r="P294" i="2"/>
  <c r="BI290" i="2"/>
  <c r="BH290" i="2"/>
  <c r="BG290" i="2"/>
  <c r="BF290" i="2"/>
  <c r="T290" i="2"/>
  <c r="R290" i="2"/>
  <c r="P290" i="2"/>
  <c r="BI289" i="2"/>
  <c r="BH289" i="2"/>
  <c r="BG289" i="2"/>
  <c r="BF289" i="2"/>
  <c r="T289" i="2"/>
  <c r="R289" i="2"/>
  <c r="P289" i="2"/>
  <c r="BI284" i="2"/>
  <c r="BH284" i="2"/>
  <c r="BG284" i="2"/>
  <c r="BF284" i="2"/>
  <c r="T284" i="2"/>
  <c r="R284" i="2"/>
  <c r="P284" i="2"/>
  <c r="BI282" i="2"/>
  <c r="BH282" i="2"/>
  <c r="BG282" i="2"/>
  <c r="BF282" i="2"/>
  <c r="T282" i="2"/>
  <c r="R282" i="2"/>
  <c r="P282" i="2"/>
  <c r="BI280" i="2"/>
  <c r="BH280" i="2"/>
  <c r="BG280" i="2"/>
  <c r="BF280" i="2"/>
  <c r="T280" i="2"/>
  <c r="R280" i="2"/>
  <c r="P280" i="2"/>
  <c r="BI279" i="2"/>
  <c r="BH279" i="2"/>
  <c r="BG279" i="2"/>
  <c r="BF279" i="2"/>
  <c r="T279" i="2"/>
  <c r="R279" i="2"/>
  <c r="P279" i="2"/>
  <c r="BI278" i="2"/>
  <c r="BH278" i="2"/>
  <c r="BG278" i="2"/>
  <c r="BF278" i="2"/>
  <c r="T278" i="2"/>
  <c r="R278" i="2"/>
  <c r="P278" i="2"/>
  <c r="BI274" i="2"/>
  <c r="BH274" i="2"/>
  <c r="BG274" i="2"/>
  <c r="BF274" i="2"/>
  <c r="T274" i="2"/>
  <c r="R274" i="2"/>
  <c r="P274" i="2"/>
  <c r="BI272" i="2"/>
  <c r="BH272" i="2"/>
  <c r="BG272" i="2"/>
  <c r="BF272" i="2"/>
  <c r="T272" i="2"/>
  <c r="R272" i="2"/>
  <c r="P272" i="2"/>
  <c r="BI270" i="2"/>
  <c r="BH270" i="2"/>
  <c r="BG270" i="2"/>
  <c r="BF270" i="2"/>
  <c r="T270" i="2"/>
  <c r="R270" i="2"/>
  <c r="P270" i="2"/>
  <c r="BI268" i="2"/>
  <c r="BH268" i="2"/>
  <c r="BG268" i="2"/>
  <c r="BF268" i="2"/>
  <c r="T268" i="2"/>
  <c r="R268" i="2"/>
  <c r="P268" i="2"/>
  <c r="BI266" i="2"/>
  <c r="BH266" i="2"/>
  <c r="BG266" i="2"/>
  <c r="BF266" i="2"/>
  <c r="T266" i="2"/>
  <c r="R266" i="2"/>
  <c r="P266" i="2"/>
  <c r="BI264" i="2"/>
  <c r="BH264" i="2"/>
  <c r="BG264" i="2"/>
  <c r="BF264" i="2"/>
  <c r="T264" i="2"/>
  <c r="R264" i="2"/>
  <c r="P264" i="2"/>
  <c r="BI262" i="2"/>
  <c r="BH262" i="2"/>
  <c r="BG262" i="2"/>
  <c r="BF262" i="2"/>
  <c r="T262" i="2"/>
  <c r="R262" i="2"/>
  <c r="P262" i="2"/>
  <c r="BI260" i="2"/>
  <c r="BH260" i="2"/>
  <c r="BG260" i="2"/>
  <c r="BF260" i="2"/>
  <c r="T260" i="2"/>
  <c r="R260" i="2"/>
  <c r="P260" i="2"/>
  <c r="BI258" i="2"/>
  <c r="BH258" i="2"/>
  <c r="BG258" i="2"/>
  <c r="BF258" i="2"/>
  <c r="T258" i="2"/>
  <c r="R258" i="2"/>
  <c r="P258" i="2"/>
  <c r="BI256" i="2"/>
  <c r="BH256" i="2"/>
  <c r="BG256" i="2"/>
  <c r="BF256" i="2"/>
  <c r="T256" i="2"/>
  <c r="R256" i="2"/>
  <c r="P256" i="2"/>
  <c r="BI254" i="2"/>
  <c r="BH254" i="2"/>
  <c r="BG254" i="2"/>
  <c r="BF254" i="2"/>
  <c r="T254" i="2"/>
  <c r="R254" i="2"/>
  <c r="P254" i="2"/>
  <c r="BI252" i="2"/>
  <c r="BH252" i="2"/>
  <c r="BG252" i="2"/>
  <c r="BF252" i="2"/>
  <c r="T252" i="2"/>
  <c r="R252" i="2"/>
  <c r="P252" i="2"/>
  <c r="BI250" i="2"/>
  <c r="BH250" i="2"/>
  <c r="BG250" i="2"/>
  <c r="BF250" i="2"/>
  <c r="T250" i="2"/>
  <c r="R250" i="2"/>
  <c r="P250" i="2"/>
  <c r="BI248" i="2"/>
  <c r="BH248" i="2"/>
  <c r="BG248" i="2"/>
  <c r="BF248" i="2"/>
  <c r="T248" i="2"/>
  <c r="R248" i="2"/>
  <c r="P248" i="2"/>
  <c r="BI247" i="2"/>
  <c r="BH247" i="2"/>
  <c r="BG247" i="2"/>
  <c r="BF247" i="2"/>
  <c r="T247" i="2"/>
  <c r="R247" i="2"/>
  <c r="P247" i="2"/>
  <c r="BI246" i="2"/>
  <c r="BH246" i="2"/>
  <c r="BG246" i="2"/>
  <c r="BF246" i="2"/>
  <c r="T246" i="2"/>
  <c r="R246" i="2"/>
  <c r="P246" i="2"/>
  <c r="BI245" i="2"/>
  <c r="BH245" i="2"/>
  <c r="BG245" i="2"/>
  <c r="BF245" i="2"/>
  <c r="T245" i="2"/>
  <c r="R245" i="2"/>
  <c r="P245" i="2"/>
  <c r="BI244" i="2"/>
  <c r="BH244" i="2"/>
  <c r="BG244" i="2"/>
  <c r="BF244" i="2"/>
  <c r="T244" i="2"/>
  <c r="R244" i="2"/>
  <c r="P244" i="2"/>
  <c r="BI243" i="2"/>
  <c r="BH243" i="2"/>
  <c r="BG243" i="2"/>
  <c r="BF243" i="2"/>
  <c r="T243" i="2"/>
  <c r="R243" i="2"/>
  <c r="P243" i="2"/>
  <c r="BI242" i="2"/>
  <c r="BH242" i="2"/>
  <c r="BG242" i="2"/>
  <c r="BF242" i="2"/>
  <c r="T242" i="2"/>
  <c r="R242" i="2"/>
  <c r="P242" i="2"/>
  <c r="BI241" i="2"/>
  <c r="BH241" i="2"/>
  <c r="BG241" i="2"/>
  <c r="BF241" i="2"/>
  <c r="T241" i="2"/>
  <c r="R241" i="2"/>
  <c r="P241" i="2"/>
  <c r="BI240" i="2"/>
  <c r="BH240" i="2"/>
  <c r="BG240" i="2"/>
  <c r="BF240" i="2"/>
  <c r="T240" i="2"/>
  <c r="R240" i="2"/>
  <c r="P240" i="2"/>
  <c r="BI239" i="2"/>
  <c r="BH239" i="2"/>
  <c r="BG239" i="2"/>
  <c r="BF239" i="2"/>
  <c r="T239" i="2"/>
  <c r="R239" i="2"/>
  <c r="P239" i="2"/>
  <c r="BI238" i="2"/>
  <c r="BH238" i="2"/>
  <c r="BG238" i="2"/>
  <c r="BF238" i="2"/>
  <c r="T238" i="2"/>
  <c r="R238" i="2"/>
  <c r="P238" i="2"/>
  <c r="BI237" i="2"/>
  <c r="BH237" i="2"/>
  <c r="BG237" i="2"/>
  <c r="BF237" i="2"/>
  <c r="T237" i="2"/>
  <c r="R237" i="2"/>
  <c r="P237" i="2"/>
  <c r="BI236" i="2"/>
  <c r="BH236" i="2"/>
  <c r="BG236" i="2"/>
  <c r="BF236" i="2"/>
  <c r="T236" i="2"/>
  <c r="R236" i="2"/>
  <c r="P236" i="2"/>
  <c r="BI235" i="2"/>
  <c r="BH235" i="2"/>
  <c r="BG235" i="2"/>
  <c r="BF235" i="2"/>
  <c r="T235" i="2"/>
  <c r="R235" i="2"/>
  <c r="P235" i="2"/>
  <c r="BI230" i="2"/>
  <c r="BH230" i="2"/>
  <c r="BG230" i="2"/>
  <c r="BF230" i="2"/>
  <c r="T230" i="2"/>
  <c r="R230" i="2"/>
  <c r="P230" i="2"/>
  <c r="BI223" i="2"/>
  <c r="BH223" i="2"/>
  <c r="BG223" i="2"/>
  <c r="BF223" i="2"/>
  <c r="T223" i="2"/>
  <c r="R223" i="2"/>
  <c r="P223" i="2"/>
  <c r="BI218" i="2"/>
  <c r="BH218" i="2"/>
  <c r="BG218" i="2"/>
  <c r="BF218" i="2"/>
  <c r="T218" i="2"/>
  <c r="R218" i="2"/>
  <c r="P218" i="2"/>
  <c r="BI213" i="2"/>
  <c r="BH213" i="2"/>
  <c r="BG213" i="2"/>
  <c r="BF213" i="2"/>
  <c r="T213" i="2"/>
  <c r="R213" i="2"/>
  <c r="P213" i="2"/>
  <c r="BI209" i="2"/>
  <c r="BH209" i="2"/>
  <c r="BG209" i="2"/>
  <c r="BF209" i="2"/>
  <c r="T209" i="2"/>
  <c r="R209" i="2"/>
  <c r="P209" i="2"/>
  <c r="BI207" i="2"/>
  <c r="BH207" i="2"/>
  <c r="BG207" i="2"/>
  <c r="BF207" i="2"/>
  <c r="T207" i="2"/>
  <c r="R207" i="2"/>
  <c r="P207" i="2"/>
  <c r="BI203" i="2"/>
  <c r="BH203" i="2"/>
  <c r="BG203" i="2"/>
  <c r="BF203" i="2"/>
  <c r="T203" i="2"/>
  <c r="R203" i="2"/>
  <c r="P203" i="2"/>
  <c r="BI199" i="2"/>
  <c r="BH199" i="2"/>
  <c r="BG199" i="2"/>
  <c r="BF199" i="2"/>
  <c r="T199" i="2"/>
  <c r="R199" i="2"/>
  <c r="P199" i="2"/>
  <c r="BI196" i="2"/>
  <c r="BH196" i="2"/>
  <c r="BG196" i="2"/>
  <c r="BF196" i="2"/>
  <c r="T196" i="2"/>
  <c r="R196" i="2"/>
  <c r="P196" i="2"/>
  <c r="BI193" i="2"/>
  <c r="BH193" i="2"/>
  <c r="BG193" i="2"/>
  <c r="BF193" i="2"/>
  <c r="T193" i="2"/>
  <c r="R193" i="2"/>
  <c r="P193" i="2"/>
  <c r="BI191" i="2"/>
  <c r="BH191" i="2"/>
  <c r="BG191" i="2"/>
  <c r="BF191" i="2"/>
  <c r="T191" i="2"/>
  <c r="R191" i="2"/>
  <c r="P191" i="2"/>
  <c r="BI187" i="2"/>
  <c r="BH187" i="2"/>
  <c r="BG187" i="2"/>
  <c r="BF187" i="2"/>
  <c r="T187" i="2"/>
  <c r="R187" i="2"/>
  <c r="P187" i="2"/>
  <c r="BI184" i="2"/>
  <c r="BH184" i="2"/>
  <c r="BG184" i="2"/>
  <c r="BF184" i="2"/>
  <c r="T184" i="2"/>
  <c r="R184" i="2"/>
  <c r="P184" i="2"/>
  <c r="BI181" i="2"/>
  <c r="BH181" i="2"/>
  <c r="BG181" i="2"/>
  <c r="BF181" i="2"/>
  <c r="T181" i="2"/>
  <c r="R181" i="2"/>
  <c r="P181" i="2"/>
  <c r="BI178" i="2"/>
  <c r="BH178" i="2"/>
  <c r="BG178" i="2"/>
  <c r="BF178" i="2"/>
  <c r="T178" i="2"/>
  <c r="R178" i="2"/>
  <c r="P178" i="2"/>
  <c r="BI175" i="2"/>
  <c r="BH175" i="2"/>
  <c r="BG175" i="2"/>
  <c r="BF175" i="2"/>
  <c r="T175" i="2"/>
  <c r="R175" i="2"/>
  <c r="P175" i="2"/>
  <c r="BI172" i="2"/>
  <c r="BH172" i="2"/>
  <c r="BG172" i="2"/>
  <c r="BF172" i="2"/>
  <c r="T172" i="2"/>
  <c r="R172" i="2"/>
  <c r="P172" i="2"/>
  <c r="BI171" i="2"/>
  <c r="BH171" i="2"/>
  <c r="BG171" i="2"/>
  <c r="BF171" i="2"/>
  <c r="T171" i="2"/>
  <c r="R171" i="2"/>
  <c r="P171" i="2"/>
  <c r="BI170" i="2"/>
  <c r="BH170" i="2"/>
  <c r="BG170" i="2"/>
  <c r="BF170" i="2"/>
  <c r="T170" i="2"/>
  <c r="R170" i="2"/>
  <c r="P170" i="2"/>
  <c r="BI169" i="2"/>
  <c r="BH169" i="2"/>
  <c r="BG169" i="2"/>
  <c r="BF169" i="2"/>
  <c r="T169" i="2"/>
  <c r="R169" i="2"/>
  <c r="P169" i="2"/>
  <c r="BI168" i="2"/>
  <c r="BH168" i="2"/>
  <c r="BG168" i="2"/>
  <c r="BF168" i="2"/>
  <c r="T168" i="2"/>
  <c r="R168" i="2"/>
  <c r="P168" i="2"/>
  <c r="BI167" i="2"/>
  <c r="BH167" i="2"/>
  <c r="BG167" i="2"/>
  <c r="BF167" i="2"/>
  <c r="T167" i="2"/>
  <c r="R167" i="2"/>
  <c r="P167" i="2"/>
  <c r="BI166" i="2"/>
  <c r="BH166" i="2"/>
  <c r="BG166" i="2"/>
  <c r="BF166" i="2"/>
  <c r="T166" i="2"/>
  <c r="R166" i="2"/>
  <c r="P166" i="2"/>
  <c r="BI165" i="2"/>
  <c r="BH165" i="2"/>
  <c r="BG165" i="2"/>
  <c r="BF165" i="2"/>
  <c r="T165" i="2"/>
  <c r="R165" i="2"/>
  <c r="P165" i="2"/>
  <c r="BI161" i="2"/>
  <c r="BH161" i="2"/>
  <c r="BG161" i="2"/>
  <c r="BF161" i="2"/>
  <c r="T161" i="2"/>
  <c r="R161" i="2"/>
  <c r="P161" i="2"/>
  <c r="BI157" i="2"/>
  <c r="BH157" i="2"/>
  <c r="BG157" i="2"/>
  <c r="BF157" i="2"/>
  <c r="T157" i="2"/>
  <c r="R157" i="2"/>
  <c r="P157" i="2"/>
  <c r="BI154" i="2"/>
  <c r="BH154" i="2"/>
  <c r="BG154" i="2"/>
  <c r="BF154" i="2"/>
  <c r="T154" i="2"/>
  <c r="R154" i="2"/>
  <c r="P154" i="2"/>
  <c r="BI150" i="2"/>
  <c r="BH150" i="2"/>
  <c r="BG150" i="2"/>
  <c r="BF150" i="2"/>
  <c r="T150" i="2"/>
  <c r="R150" i="2"/>
  <c r="P150" i="2"/>
  <c r="BI146" i="2"/>
  <c r="BH146" i="2"/>
  <c r="BG146" i="2"/>
  <c r="BF146" i="2"/>
  <c r="T146" i="2"/>
  <c r="R146" i="2"/>
  <c r="P146" i="2"/>
  <c r="BI142" i="2"/>
  <c r="BH142" i="2"/>
  <c r="BG142" i="2"/>
  <c r="BF142" i="2"/>
  <c r="T142" i="2"/>
  <c r="R142" i="2"/>
  <c r="P142" i="2"/>
  <c r="BI138" i="2"/>
  <c r="BH138" i="2"/>
  <c r="BG138" i="2"/>
  <c r="BF138" i="2"/>
  <c r="T138" i="2"/>
  <c r="R138" i="2"/>
  <c r="P138" i="2"/>
  <c r="BI134" i="2"/>
  <c r="BH134" i="2"/>
  <c r="BG134" i="2"/>
  <c r="BF134" i="2"/>
  <c r="T134" i="2"/>
  <c r="R134" i="2"/>
  <c r="P134" i="2"/>
  <c r="J128" i="2"/>
  <c r="J127" i="2"/>
  <c r="F127" i="2"/>
  <c r="F125" i="2"/>
  <c r="E123" i="2"/>
  <c r="J92" i="2"/>
  <c r="J91" i="2"/>
  <c r="F91" i="2"/>
  <c r="F89" i="2"/>
  <c r="E87" i="2"/>
  <c r="J18" i="2"/>
  <c r="E18" i="2"/>
  <c r="F128" i="2"/>
  <c r="J17" i="2"/>
  <c r="J12" i="2"/>
  <c r="J125" i="2"/>
  <c r="E7" i="2"/>
  <c r="E121" i="2"/>
  <c r="L90" i="1"/>
  <c r="AM90" i="1"/>
  <c r="AM89" i="1"/>
  <c r="L89" i="1"/>
  <c r="AM87" i="1"/>
  <c r="L87" i="1"/>
  <c r="L85" i="1"/>
  <c r="L84" i="1"/>
  <c r="BK641" i="2"/>
  <c r="J640" i="2"/>
  <c r="J638" i="2"/>
  <c r="J637" i="2"/>
  <c r="J631" i="2"/>
  <c r="J630" i="2"/>
  <c r="J627" i="2"/>
  <c r="J624" i="2"/>
  <c r="J622" i="2"/>
  <c r="J620" i="2"/>
  <c r="J619" i="2"/>
  <c r="J608" i="2"/>
  <c r="J606" i="2"/>
  <c r="J601" i="2"/>
  <c r="J599" i="2"/>
  <c r="J597" i="2"/>
  <c r="J595" i="2"/>
  <c r="J593" i="2"/>
  <c r="J589" i="2"/>
  <c r="J584" i="2"/>
  <c r="J582" i="2"/>
  <c r="J578" i="2"/>
  <c r="J576" i="2"/>
  <c r="J571" i="2"/>
  <c r="J569" i="2"/>
  <c r="J567" i="2"/>
  <c r="J566" i="2"/>
  <c r="J562" i="2"/>
  <c r="J558" i="2"/>
  <c r="J554" i="2"/>
  <c r="J553" i="2"/>
  <c r="J551" i="2"/>
  <c r="J549" i="2"/>
  <c r="J545" i="2"/>
  <c r="J544" i="2"/>
  <c r="J542" i="2"/>
  <c r="J536" i="2"/>
  <c r="J531" i="2"/>
  <c r="BK527" i="2"/>
  <c r="J527" i="2"/>
  <c r="J523" i="2"/>
  <c r="J518" i="2"/>
  <c r="J517" i="2"/>
  <c r="J512" i="2"/>
  <c r="BK506" i="2"/>
  <c r="BK502" i="2"/>
  <c r="J502" i="2"/>
  <c r="J501" i="2"/>
  <c r="J497" i="2"/>
  <c r="J496" i="2"/>
  <c r="J493" i="2"/>
  <c r="J492" i="2"/>
  <c r="J491" i="2"/>
  <c r="J486" i="2"/>
  <c r="J483" i="2"/>
  <c r="J482" i="2"/>
  <c r="J481" i="2"/>
  <c r="J480" i="2"/>
  <c r="J479" i="2"/>
  <c r="J476" i="2"/>
  <c r="J474" i="2"/>
  <c r="J471" i="2"/>
  <c r="J467" i="2"/>
  <c r="J465" i="2"/>
  <c r="J461" i="2"/>
  <c r="J457" i="2"/>
  <c r="J452" i="2"/>
  <c r="J445" i="2"/>
  <c r="BK441" i="2"/>
  <c r="BK436" i="2"/>
  <c r="BK432" i="2"/>
  <c r="BK427" i="2"/>
  <c r="BK422" i="2"/>
  <c r="BK420" i="2"/>
  <c r="BK415" i="2"/>
  <c r="BK411" i="2"/>
  <c r="BK410" i="2"/>
  <c r="BK409" i="2"/>
  <c r="J405" i="2"/>
  <c r="J401" i="2"/>
  <c r="J394" i="2"/>
  <c r="J387" i="2"/>
  <c r="J378" i="2"/>
  <c r="J375" i="2"/>
  <c r="J372" i="2"/>
  <c r="J367" i="2"/>
  <c r="J364" i="2"/>
  <c r="J361" i="2"/>
  <c r="J358" i="2"/>
  <c r="J355" i="2"/>
  <c r="J352" i="2"/>
  <c r="J348" i="2"/>
  <c r="J344" i="2"/>
  <c r="J338" i="2"/>
  <c r="J335" i="2"/>
  <c r="J330" i="2"/>
  <c r="J327" i="2"/>
  <c r="J322" i="2"/>
  <c r="J318" i="2"/>
  <c r="J317" i="2"/>
  <c r="J312" i="2"/>
  <c r="BK309" i="2"/>
  <c r="BK305" i="2"/>
  <c r="J303" i="2"/>
  <c r="J301" i="2"/>
  <c r="BK297" i="2"/>
  <c r="J295" i="2"/>
  <c r="J294" i="2"/>
  <c r="J290" i="2"/>
  <c r="J289" i="2"/>
  <c r="J284" i="2"/>
  <c r="J282" i="2"/>
  <c r="J280" i="2"/>
  <c r="J279" i="2"/>
  <c r="J278" i="2"/>
  <c r="J274" i="2"/>
  <c r="J272" i="2"/>
  <c r="J270" i="2"/>
  <c r="J268" i="2"/>
  <c r="J266" i="2"/>
  <c r="J264" i="2"/>
  <c r="J262" i="2"/>
  <c r="J260" i="2"/>
  <c r="J258" i="2"/>
  <c r="J256" i="2"/>
  <c r="BK254" i="2"/>
  <c r="J252" i="2"/>
  <c r="J250" i="2"/>
  <c r="BK248" i="2"/>
  <c r="J247" i="2"/>
  <c r="BK246" i="2"/>
  <c r="BK245" i="2"/>
  <c r="BK244" i="2"/>
  <c r="BK243" i="2"/>
  <c r="BK242" i="2"/>
  <c r="BK241" i="2"/>
  <c r="BK240" i="2"/>
  <c r="BK239" i="2"/>
  <c r="BK238" i="2"/>
  <c r="J237" i="2"/>
  <c r="J236" i="2"/>
  <c r="BK235" i="2"/>
  <c r="BK230" i="2"/>
  <c r="J223" i="2"/>
  <c r="J218" i="2"/>
  <c r="J213" i="2"/>
  <c r="J209" i="2"/>
  <c r="BK207" i="2"/>
  <c r="BK203" i="2"/>
  <c r="BK199" i="2"/>
  <c r="BK196" i="2"/>
  <c r="BK193" i="2"/>
  <c r="J191" i="2"/>
  <c r="J187" i="2"/>
  <c r="BK184" i="2"/>
  <c r="BK181" i="2"/>
  <c r="BK178" i="2"/>
  <c r="BK175" i="2"/>
  <c r="BK172" i="2"/>
  <c r="J171" i="2"/>
  <c r="BK170" i="2"/>
  <c r="BK169" i="2"/>
  <c r="BK168" i="2"/>
  <c r="BK167" i="2"/>
  <c r="BK166" i="2"/>
  <c r="J165" i="2"/>
  <c r="J161" i="2"/>
  <c r="J157" i="2"/>
  <c r="J154" i="2"/>
  <c r="J150" i="2"/>
  <c r="J146" i="2"/>
  <c r="J142" i="2"/>
  <c r="J138" i="2"/>
  <c r="J134" i="2"/>
  <c r="BK279" i="3"/>
  <c r="J279" i="3"/>
  <c r="BK278" i="3"/>
  <c r="J278" i="3"/>
  <c r="BK277" i="3"/>
  <c r="J277" i="3"/>
  <c r="J276" i="3"/>
  <c r="J275" i="3"/>
  <c r="J274" i="3"/>
  <c r="BK271" i="3"/>
  <c r="J271" i="3"/>
  <c r="BK268" i="3"/>
  <c r="BK266" i="3"/>
  <c r="BK264" i="3"/>
  <c r="BK263" i="3"/>
  <c r="BK261" i="3"/>
  <c r="BK259" i="3"/>
  <c r="BK258" i="3"/>
  <c r="BK257" i="3"/>
  <c r="BK256" i="3"/>
  <c r="BK255" i="3"/>
  <c r="BK254" i="3"/>
  <c r="BK253" i="3"/>
  <c r="BK252" i="3"/>
  <c r="J251" i="3"/>
  <c r="BK249" i="3"/>
  <c r="BK248" i="3"/>
  <c r="BK247" i="3"/>
  <c r="J247" i="3"/>
  <c r="J246" i="3"/>
  <c r="J244" i="3"/>
  <c r="J242" i="3"/>
  <c r="J240" i="3"/>
  <c r="J238" i="3"/>
  <c r="J236" i="3"/>
  <c r="BK227" i="3"/>
  <c r="BK221" i="3"/>
  <c r="BK214" i="3"/>
  <c r="BK210" i="3"/>
  <c r="J207" i="3"/>
  <c r="J204" i="3"/>
  <c r="J201" i="3"/>
  <c r="BK200" i="3"/>
  <c r="BK197" i="3"/>
  <c r="BK194" i="3"/>
  <c r="BK192" i="3"/>
  <c r="BK189" i="3"/>
  <c r="BK187" i="3"/>
  <c r="BK185" i="3"/>
  <c r="BK182" i="3"/>
  <c r="BK164" i="3"/>
  <c r="BK163" i="3"/>
  <c r="J161" i="3"/>
  <c r="J146" i="3"/>
  <c r="J132" i="3"/>
  <c r="BK129" i="3"/>
  <c r="BK289" i="4"/>
  <c r="BK287" i="4"/>
  <c r="J286" i="4"/>
  <c r="BK285" i="4"/>
  <c r="BK284" i="4"/>
  <c r="BK277" i="4"/>
  <c r="BK275" i="4"/>
  <c r="BK272" i="4"/>
  <c r="BK270" i="4"/>
  <c r="BK269" i="4"/>
  <c r="BK262" i="4"/>
  <c r="BK259" i="4"/>
  <c r="J259" i="4"/>
  <c r="J256" i="4"/>
  <c r="J250" i="4"/>
  <c r="J244" i="4"/>
  <c r="J241" i="4"/>
  <c r="J238" i="4"/>
  <c r="J236" i="4"/>
  <c r="J230" i="4"/>
  <c r="J227" i="4"/>
  <c r="BK221" i="4"/>
  <c r="J219" i="4"/>
  <c r="J217" i="4"/>
  <c r="J216" i="4"/>
  <c r="J214" i="4"/>
  <c r="J211" i="4"/>
  <c r="BK210" i="4"/>
  <c r="BK209" i="4"/>
  <c r="J208" i="4"/>
  <c r="J203" i="4"/>
  <c r="J202" i="4"/>
  <c r="BK197" i="4"/>
  <c r="BK196" i="4"/>
  <c r="BK195" i="4"/>
  <c r="J194" i="4"/>
  <c r="J191" i="4"/>
  <c r="J188" i="4"/>
  <c r="J182" i="4"/>
  <c r="BK178" i="4"/>
  <c r="BK174" i="4"/>
  <c r="BK170" i="4"/>
  <c r="J167" i="4"/>
  <c r="J164" i="4"/>
  <c r="J159" i="4"/>
  <c r="J154" i="4"/>
  <c r="J174" i="5"/>
  <c r="J169" i="5"/>
  <c r="J163" i="5"/>
  <c r="J158" i="5"/>
  <c r="J153" i="5"/>
  <c r="J146" i="5"/>
  <c r="J142" i="5"/>
  <c r="J135" i="5"/>
  <c r="J130" i="5"/>
  <c r="J122" i="5"/>
  <c r="BK677" i="2"/>
  <c r="J677" i="2"/>
  <c r="BK671" i="2"/>
  <c r="J671" i="2"/>
  <c r="BK665" i="2"/>
  <c r="J665" i="2"/>
  <c r="BK664" i="2"/>
  <c r="J664" i="2"/>
  <c r="BK659" i="2"/>
  <c r="J659" i="2"/>
  <c r="BK655" i="2"/>
  <c r="J655" i="2"/>
  <c r="BK651" i="2"/>
  <c r="J651" i="2"/>
  <c r="BK648" i="2"/>
  <c r="J648" i="2"/>
  <c r="BK646" i="2"/>
  <c r="J646" i="2"/>
  <c r="BK642" i="2"/>
  <c r="J642" i="2"/>
  <c r="J641" i="2"/>
  <c r="BK640" i="2"/>
  <c r="BK638" i="2"/>
  <c r="BK637" i="2"/>
  <c r="BK631" i="2"/>
  <c r="BK630" i="2"/>
  <c r="BK627" i="2"/>
  <c r="BK624" i="2"/>
  <c r="BK622" i="2"/>
  <c r="BK620" i="2"/>
  <c r="BK619" i="2"/>
  <c r="BK608" i="2"/>
  <c r="BK606" i="2"/>
  <c r="BK601" i="2"/>
  <c r="BK599" i="2"/>
  <c r="BK597" i="2"/>
  <c r="BK595" i="2"/>
  <c r="BK593" i="2"/>
  <c r="BK589" i="2"/>
  <c r="BK584" i="2"/>
  <c r="BK582" i="2"/>
  <c r="BK578" i="2"/>
  <c r="BK576" i="2"/>
  <c r="BK571" i="2"/>
  <c r="BK569" i="2"/>
  <c r="BK567" i="2"/>
  <c r="BK566" i="2"/>
  <c r="BK562" i="2"/>
  <c r="BK558" i="2"/>
  <c r="BK554" i="2"/>
  <c r="BK553" i="2"/>
  <c r="BK551" i="2"/>
  <c r="BK549" i="2"/>
  <c r="BK545" i="2"/>
  <c r="BK544" i="2"/>
  <c r="BK542" i="2"/>
  <c r="BK536" i="2"/>
  <c r="BK531" i="2"/>
  <c r="BK528" i="2"/>
  <c r="J528" i="2"/>
  <c r="BK523" i="2"/>
  <c r="BK518" i="2"/>
  <c r="BK517" i="2"/>
  <c r="BK512" i="2"/>
  <c r="BK507" i="2"/>
  <c r="J507" i="2"/>
  <c r="J506" i="2"/>
  <c r="BK501" i="2"/>
  <c r="BK497" i="2"/>
  <c r="BK496" i="2"/>
  <c r="BK493" i="2"/>
  <c r="BK492" i="2"/>
  <c r="BK491" i="2"/>
  <c r="BK486" i="2"/>
  <c r="BK483" i="2"/>
  <c r="BK482" i="2"/>
  <c r="BK481" i="2"/>
  <c r="BK480" i="2"/>
  <c r="BK479" i="2"/>
  <c r="BK476" i="2"/>
  <c r="BK474" i="2"/>
  <c r="BK471" i="2"/>
  <c r="BK467" i="2"/>
  <c r="BK465" i="2"/>
  <c r="BK461" i="2"/>
  <c r="BK457" i="2"/>
  <c r="BK452" i="2"/>
  <c r="BK445" i="2"/>
  <c r="J441" i="2"/>
  <c r="J436" i="2"/>
  <c r="J432" i="2"/>
  <c r="J427" i="2"/>
  <c r="J422" i="2"/>
  <c r="J420" i="2"/>
  <c r="J415" i="2"/>
  <c r="J411" i="2"/>
  <c r="J410" i="2"/>
  <c r="J409" i="2"/>
  <c r="BK405" i="2"/>
  <c r="BK401" i="2"/>
  <c r="BK394" i="2"/>
  <c r="BK387" i="2"/>
  <c r="BK378" i="2"/>
  <c r="BK375" i="2"/>
  <c r="BK372" i="2"/>
  <c r="BK367" i="2"/>
  <c r="BK364" i="2"/>
  <c r="BK361" i="2"/>
  <c r="BK358" i="2"/>
  <c r="BK355" i="2"/>
  <c r="BK352" i="2"/>
  <c r="BK348" i="2"/>
  <c r="BK344" i="2"/>
  <c r="BK338" i="2"/>
  <c r="BK335" i="2"/>
  <c r="BK330" i="2"/>
  <c r="BK327" i="2"/>
  <c r="BK322" i="2"/>
  <c r="BK318" i="2"/>
  <c r="BK317" i="2"/>
  <c r="BK312" i="2"/>
  <c r="J309" i="2"/>
  <c r="J305" i="2"/>
  <c r="BK303" i="2"/>
  <c r="BK301" i="2"/>
  <c r="J297" i="2"/>
  <c r="BK295" i="2"/>
  <c r="BK294" i="2"/>
  <c r="BK290" i="2"/>
  <c r="BK289" i="2"/>
  <c r="BK284" i="2"/>
  <c r="BK282" i="2"/>
  <c r="BK280" i="2"/>
  <c r="BK279" i="2"/>
  <c r="BK278" i="2"/>
  <c r="BK274" i="2"/>
  <c r="BK272" i="2"/>
  <c r="BK270" i="2"/>
  <c r="BK268" i="2"/>
  <c r="BK266" i="2"/>
  <c r="BK264" i="2"/>
  <c r="BK262" i="2"/>
  <c r="BK260" i="2"/>
  <c r="BK258" i="2"/>
  <c r="BK256" i="2"/>
  <c r="J254" i="2"/>
  <c r="BK252" i="2"/>
  <c r="BK250" i="2"/>
  <c r="J248" i="2"/>
  <c r="BK247" i="2"/>
  <c r="J246" i="2"/>
  <c r="J245" i="2"/>
  <c r="J244" i="2"/>
  <c r="J243" i="2"/>
  <c r="J242" i="2"/>
  <c r="J241" i="2"/>
  <c r="J240" i="2"/>
  <c r="J239" i="2"/>
  <c r="J238" i="2"/>
  <c r="BK237" i="2"/>
  <c r="BK236" i="2"/>
  <c r="J235" i="2"/>
  <c r="J230" i="2"/>
  <c r="BK223" i="2"/>
  <c r="BK218" i="2"/>
  <c r="BK213" i="2"/>
  <c r="BK209" i="2"/>
  <c r="J207" i="2"/>
  <c r="J203" i="2"/>
  <c r="J199" i="2"/>
  <c r="J196" i="2"/>
  <c r="J193" i="2"/>
  <c r="BK191" i="2"/>
  <c r="BK187" i="2"/>
  <c r="J184" i="2"/>
  <c r="J181" i="2"/>
  <c r="J178" i="2"/>
  <c r="J175" i="2"/>
  <c r="J172" i="2"/>
  <c r="BK171" i="2"/>
  <c r="J170" i="2"/>
  <c r="J169" i="2"/>
  <c r="J168" i="2"/>
  <c r="J167" i="2"/>
  <c r="J166" i="2"/>
  <c r="BK165" i="2"/>
  <c r="BK161" i="2"/>
  <c r="BK157" i="2"/>
  <c r="BK154" i="2"/>
  <c r="BK150" i="2"/>
  <c r="BK146" i="2"/>
  <c r="BK142" i="2"/>
  <c r="BK138" i="2"/>
  <c r="BK134" i="2"/>
  <c r="AS94" i="1"/>
  <c r="BK276" i="3"/>
  <c r="BK275" i="3"/>
  <c r="BK274" i="3"/>
  <c r="BK269" i="3"/>
  <c r="J269" i="3"/>
  <c r="J268" i="3"/>
  <c r="J266" i="3"/>
  <c r="J264" i="3"/>
  <c r="J263" i="3"/>
  <c r="J261" i="3"/>
  <c r="J259" i="3"/>
  <c r="J258" i="3"/>
  <c r="J257" i="3"/>
  <c r="J256" i="3"/>
  <c r="J255" i="3"/>
  <c r="J254" i="3"/>
  <c r="J253" i="3"/>
  <c r="J252" i="3"/>
  <c r="BK251" i="3"/>
  <c r="BK250" i="3"/>
  <c r="J250" i="3"/>
  <c r="J249" i="3"/>
  <c r="J248" i="3"/>
  <c r="BK246" i="3"/>
  <c r="BK244" i="3"/>
  <c r="BK242" i="3"/>
  <c r="BK240" i="3"/>
  <c r="BK238" i="3"/>
  <c r="BK236" i="3"/>
  <c r="J227" i="3"/>
  <c r="J221" i="3"/>
  <c r="J214" i="3"/>
  <c r="J210" i="3"/>
  <c r="BK207" i="3"/>
  <c r="BK204" i="3"/>
  <c r="BK201" i="3"/>
  <c r="J200" i="3"/>
  <c r="J197" i="3"/>
  <c r="J194" i="3"/>
  <c r="J192" i="3"/>
  <c r="J189" i="3"/>
  <c r="J187" i="3"/>
  <c r="J185" i="3"/>
  <c r="J182" i="3"/>
  <c r="J164" i="3"/>
  <c r="J163" i="3"/>
  <c r="BK161" i="3"/>
  <c r="BK146" i="3"/>
  <c r="BK132" i="3"/>
  <c r="J129" i="3"/>
  <c r="J289" i="4"/>
  <c r="J287" i="4"/>
  <c r="BK286" i="4"/>
  <c r="J285" i="4"/>
  <c r="J284" i="4"/>
  <c r="J277" i="4"/>
  <c r="J275" i="4"/>
  <c r="J272" i="4"/>
  <c r="J270" i="4"/>
  <c r="J269" i="4"/>
  <c r="J262" i="4"/>
  <c r="BK256" i="4"/>
  <c r="BK250" i="4"/>
  <c r="BK244" i="4"/>
  <c r="BK241" i="4"/>
  <c r="BK238" i="4"/>
  <c r="BK236" i="4"/>
  <c r="BK230" i="4"/>
  <c r="BK227" i="4"/>
  <c r="J221" i="4"/>
  <c r="BK219" i="4"/>
  <c r="BK217" i="4"/>
  <c r="BK216" i="4"/>
  <c r="BK214" i="4"/>
  <c r="BK211" i="4"/>
  <c r="J210" i="4"/>
  <c r="J209" i="4"/>
  <c r="BK208" i="4"/>
  <c r="BK203" i="4"/>
  <c r="BK202" i="4"/>
  <c r="J197" i="4"/>
  <c r="J196" i="4"/>
  <c r="J195" i="4"/>
  <c r="BK194" i="4"/>
  <c r="BK191" i="4"/>
  <c r="BK188" i="4"/>
  <c r="BK182" i="4"/>
  <c r="J178" i="4"/>
  <c r="J174" i="4"/>
  <c r="J170" i="4"/>
  <c r="BK167" i="4"/>
  <c r="BK164" i="4"/>
  <c r="BK159" i="4"/>
  <c r="BK154" i="4"/>
  <c r="BK149" i="4"/>
  <c r="J149" i="4"/>
  <c r="BK144" i="4"/>
  <c r="J144" i="4"/>
  <c r="BK142" i="4"/>
  <c r="J142" i="4"/>
  <c r="BK137" i="4"/>
  <c r="J137" i="4"/>
  <c r="BK132" i="4"/>
  <c r="J132" i="4"/>
  <c r="BK128" i="4"/>
  <c r="J128" i="4"/>
  <c r="BK126" i="4"/>
  <c r="J126" i="4"/>
  <c r="BK123" i="4"/>
  <c r="J123" i="4"/>
  <c r="BK201" i="5"/>
  <c r="J201" i="5"/>
  <c r="BK196" i="5"/>
  <c r="J196" i="5"/>
  <c r="BK194" i="5"/>
  <c r="J194" i="5"/>
  <c r="BK188" i="5"/>
  <c r="J188" i="5"/>
  <c r="BK184" i="5"/>
  <c r="J184" i="5"/>
  <c r="BK179" i="5"/>
  <c r="J179" i="5"/>
  <c r="BK174" i="5"/>
  <c r="BK169" i="5"/>
  <c r="BK163" i="5"/>
  <c r="BK158" i="5"/>
  <c r="BK153" i="5"/>
  <c r="BK146" i="5"/>
  <c r="BK142" i="5"/>
  <c r="BK135" i="5"/>
  <c r="BK130" i="5"/>
  <c r="BK122" i="5"/>
  <c r="BK133" i="2" l="1"/>
  <c r="J133" i="2"/>
  <c r="J98" i="2"/>
  <c r="R133" i="2"/>
  <c r="BK296" i="2"/>
  <c r="J296" i="2"/>
  <c r="J99" i="2"/>
  <c r="R296" i="2"/>
  <c r="BK321" i="2"/>
  <c r="J321" i="2"/>
  <c r="J100" i="2"/>
  <c r="R321" i="2"/>
  <c r="BK343" i="2"/>
  <c r="J343" i="2"/>
  <c r="J101" i="2"/>
  <c r="R343" i="2"/>
  <c r="T343" i="2"/>
  <c r="P354" i="2"/>
  <c r="T354" i="2"/>
  <c r="P470" i="2"/>
  <c r="T470" i="2"/>
  <c r="P541" i="2"/>
  <c r="R541" i="2"/>
  <c r="BK636" i="2"/>
  <c r="J636" i="2"/>
  <c r="J105" i="2"/>
  <c r="R636" i="2"/>
  <c r="P654" i="2"/>
  <c r="P649" i="2"/>
  <c r="T654" i="2"/>
  <c r="T649" i="2"/>
  <c r="P663" i="2"/>
  <c r="P662" i="2"/>
  <c r="T663" i="2"/>
  <c r="T662" i="2"/>
  <c r="BK128" i="3"/>
  <c r="J128" i="3"/>
  <c r="J98" i="3"/>
  <c r="T128" i="3"/>
  <c r="P188" i="3"/>
  <c r="R188" i="3"/>
  <c r="BK213" i="3"/>
  <c r="J213" i="3"/>
  <c r="J100" i="3"/>
  <c r="T213" i="3"/>
  <c r="P235" i="3"/>
  <c r="T235" i="3"/>
  <c r="P262" i="3"/>
  <c r="T262" i="3"/>
  <c r="P265" i="3"/>
  <c r="T265" i="3"/>
  <c r="P273" i="3"/>
  <c r="R273" i="3"/>
  <c r="BK122" i="4"/>
  <c r="J122" i="4"/>
  <c r="J98" i="4"/>
  <c r="R122" i="4"/>
  <c r="BK283" i="4"/>
  <c r="J283" i="4"/>
  <c r="J99" i="4"/>
  <c r="R283" i="4"/>
  <c r="BK121" i="5"/>
  <c r="R121" i="5"/>
  <c r="BK168" i="5"/>
  <c r="J168" i="5"/>
  <c r="J99" i="5"/>
  <c r="R168" i="5"/>
  <c r="P133" i="2"/>
  <c r="T133" i="2"/>
  <c r="P296" i="2"/>
  <c r="T296" i="2"/>
  <c r="P321" i="2"/>
  <c r="T321" i="2"/>
  <c r="P343" i="2"/>
  <c r="BK354" i="2"/>
  <c r="J354" i="2"/>
  <c r="J102" i="2"/>
  <c r="R354" i="2"/>
  <c r="BK470" i="2"/>
  <c r="J470" i="2"/>
  <c r="J103" i="2"/>
  <c r="R470" i="2"/>
  <c r="BK541" i="2"/>
  <c r="J541" i="2"/>
  <c r="J104" i="2"/>
  <c r="T541" i="2"/>
  <c r="P636" i="2"/>
  <c r="T636" i="2"/>
  <c r="BK654" i="2"/>
  <c r="J654" i="2"/>
  <c r="J109" i="2"/>
  <c r="R654" i="2"/>
  <c r="R649" i="2"/>
  <c r="BK663" i="2"/>
  <c r="J663" i="2"/>
  <c r="J111" i="2"/>
  <c r="R663" i="2"/>
  <c r="R662" i="2"/>
  <c r="P128" i="3"/>
  <c r="R128" i="3"/>
  <c r="BK188" i="3"/>
  <c r="J188" i="3"/>
  <c r="J99" i="3"/>
  <c r="T188" i="3"/>
  <c r="P213" i="3"/>
  <c r="R213" i="3"/>
  <c r="BK235" i="3"/>
  <c r="J235" i="3"/>
  <c r="J103" i="3"/>
  <c r="R235" i="3"/>
  <c r="BK262" i="3"/>
  <c r="J262" i="3"/>
  <c r="J104" i="3"/>
  <c r="R262" i="3"/>
  <c r="BK265" i="3"/>
  <c r="J265" i="3"/>
  <c r="J105" i="3"/>
  <c r="R265" i="3"/>
  <c r="BK273" i="3"/>
  <c r="J273" i="3"/>
  <c r="J106" i="3"/>
  <c r="T273" i="3"/>
  <c r="P122" i="4"/>
  <c r="T122" i="4"/>
  <c r="P283" i="4"/>
  <c r="T283" i="4"/>
  <c r="P121" i="5"/>
  <c r="T121" i="5"/>
  <c r="P168" i="5"/>
  <c r="T168" i="5"/>
  <c r="BK647" i="2"/>
  <c r="J647" i="2"/>
  <c r="J106" i="2"/>
  <c r="BK288" i="4"/>
  <c r="J288" i="4"/>
  <c r="J100" i="4"/>
  <c r="BK650" i="2"/>
  <c r="J650" i="2"/>
  <c r="J108" i="2"/>
  <c r="E85" i="5"/>
  <c r="J89" i="5"/>
  <c r="F92" i="5"/>
  <c r="BE122" i="5"/>
  <c r="BE130" i="5"/>
  <c r="BE135" i="5"/>
  <c r="BE142" i="5"/>
  <c r="BE146" i="5"/>
  <c r="BE153" i="5"/>
  <c r="BE158" i="5"/>
  <c r="BE163" i="5"/>
  <c r="BE169" i="5"/>
  <c r="BE174" i="5"/>
  <c r="BE179" i="5"/>
  <c r="BE184" i="5"/>
  <c r="BE188" i="5"/>
  <c r="BE194" i="5"/>
  <c r="BE196" i="5"/>
  <c r="BE201" i="5"/>
  <c r="E85" i="4"/>
  <c r="J89" i="4"/>
  <c r="F92" i="4"/>
  <c r="BE123" i="4"/>
  <c r="BE126" i="4"/>
  <c r="BE128" i="4"/>
  <c r="BE132" i="4"/>
  <c r="BE137" i="4"/>
  <c r="BE142" i="4"/>
  <c r="BE144" i="4"/>
  <c r="BE149" i="4"/>
  <c r="BE154" i="4"/>
  <c r="BE159" i="4"/>
  <c r="BE164" i="4"/>
  <c r="BE167" i="4"/>
  <c r="BE170" i="4"/>
  <c r="BE174" i="4"/>
  <c r="BE178" i="4"/>
  <c r="BE182" i="4"/>
  <c r="BE188" i="4"/>
  <c r="BE191" i="4"/>
  <c r="BE194" i="4"/>
  <c r="BE195" i="4"/>
  <c r="BE196" i="4"/>
  <c r="BE197" i="4"/>
  <c r="BE202" i="4"/>
  <c r="BE203" i="4"/>
  <c r="BE208" i="4"/>
  <c r="BE209" i="4"/>
  <c r="BE210" i="4"/>
  <c r="BE211" i="4"/>
  <c r="BE214" i="4"/>
  <c r="BE216" i="4"/>
  <c r="BE217" i="4"/>
  <c r="BE219" i="4"/>
  <c r="BE221" i="4"/>
  <c r="BE227" i="4"/>
  <c r="BE230" i="4"/>
  <c r="BE236" i="4"/>
  <c r="BE238" i="4"/>
  <c r="BE241" i="4"/>
  <c r="BE244" i="4"/>
  <c r="BE250" i="4"/>
  <c r="BE256" i="4"/>
  <c r="BE259" i="4"/>
  <c r="BE262" i="4"/>
  <c r="BE269" i="4"/>
  <c r="BE270" i="4"/>
  <c r="BE272" i="4"/>
  <c r="BE275" i="4"/>
  <c r="BE277" i="4"/>
  <c r="BE284" i="4"/>
  <c r="BE285" i="4"/>
  <c r="BE286" i="4"/>
  <c r="BE287" i="4"/>
  <c r="BE289" i="4"/>
  <c r="BK132" i="2"/>
  <c r="J132" i="2"/>
  <c r="J97" i="2"/>
  <c r="E85" i="3"/>
  <c r="J89" i="3"/>
  <c r="F92" i="3"/>
  <c r="BE129" i="3"/>
  <c r="BE132" i="3"/>
  <c r="BE146" i="3"/>
  <c r="BE161" i="3"/>
  <c r="BE163" i="3"/>
  <c r="BE164" i="3"/>
  <c r="BE182" i="3"/>
  <c r="BE185" i="3"/>
  <c r="BE187" i="3"/>
  <c r="BE189" i="3"/>
  <c r="BE192" i="3"/>
  <c r="BE194" i="3"/>
  <c r="BE197" i="3"/>
  <c r="BE200" i="3"/>
  <c r="BE201" i="3"/>
  <c r="BE204" i="3"/>
  <c r="BE207" i="3"/>
  <c r="BE210" i="3"/>
  <c r="BE214" i="3"/>
  <c r="BE221" i="3"/>
  <c r="BE227" i="3"/>
  <c r="BE236" i="3"/>
  <c r="BE238" i="3"/>
  <c r="BE240" i="3"/>
  <c r="BE242" i="3"/>
  <c r="BE244" i="3"/>
  <c r="BE246" i="3"/>
  <c r="BE247" i="3"/>
  <c r="BE248" i="3"/>
  <c r="BE249" i="3"/>
  <c r="BE250" i="3"/>
  <c r="BE251" i="3"/>
  <c r="BE252" i="3"/>
  <c r="BE253" i="3"/>
  <c r="BE254" i="3"/>
  <c r="BE255" i="3"/>
  <c r="BE256" i="3"/>
  <c r="BE257" i="3"/>
  <c r="BE258" i="3"/>
  <c r="BE259" i="3"/>
  <c r="BE261" i="3"/>
  <c r="BE263" i="3"/>
  <c r="BE264" i="3"/>
  <c r="BE266" i="3"/>
  <c r="BE268" i="3"/>
  <c r="BE269" i="3"/>
  <c r="BE271" i="3"/>
  <c r="BE274" i="3"/>
  <c r="BE275" i="3"/>
  <c r="BE276" i="3"/>
  <c r="BE277" i="3"/>
  <c r="BE278" i="3"/>
  <c r="BE279" i="3"/>
  <c r="E85" i="2"/>
  <c r="J89" i="2"/>
  <c r="F92" i="2"/>
  <c r="BE134" i="2"/>
  <c r="BE138" i="2"/>
  <c r="BE142" i="2"/>
  <c r="BE146" i="2"/>
  <c r="BE150" i="2"/>
  <c r="BE154" i="2"/>
  <c r="BE157" i="2"/>
  <c r="BE161" i="2"/>
  <c r="BE165" i="2"/>
  <c r="BE166" i="2"/>
  <c r="BE167" i="2"/>
  <c r="BE168" i="2"/>
  <c r="BE169" i="2"/>
  <c r="BE170" i="2"/>
  <c r="BE171" i="2"/>
  <c r="BE172" i="2"/>
  <c r="BE175" i="2"/>
  <c r="BE178" i="2"/>
  <c r="BE181" i="2"/>
  <c r="BE184" i="2"/>
  <c r="BE187" i="2"/>
  <c r="BE191" i="2"/>
  <c r="BE193" i="2"/>
  <c r="BE196" i="2"/>
  <c r="BE199" i="2"/>
  <c r="BE203" i="2"/>
  <c r="BE207" i="2"/>
  <c r="BE209" i="2"/>
  <c r="BE213" i="2"/>
  <c r="BE218" i="2"/>
  <c r="BE223" i="2"/>
  <c r="BE230" i="2"/>
  <c r="BE235" i="2"/>
  <c r="BE236" i="2"/>
  <c r="BE237" i="2"/>
  <c r="BE238" i="2"/>
  <c r="BE239" i="2"/>
  <c r="BE240" i="2"/>
  <c r="BE241" i="2"/>
  <c r="BE242" i="2"/>
  <c r="BE243" i="2"/>
  <c r="BE244" i="2"/>
  <c r="BE245" i="2"/>
  <c r="BE246" i="2"/>
  <c r="BE247" i="2"/>
  <c r="BE248" i="2"/>
  <c r="BE250" i="2"/>
  <c r="BE252" i="2"/>
  <c r="BE254" i="2"/>
  <c r="BE256" i="2"/>
  <c r="BE258" i="2"/>
  <c r="BE260" i="2"/>
  <c r="BE262" i="2"/>
  <c r="BE264" i="2"/>
  <c r="BE266" i="2"/>
  <c r="BE268" i="2"/>
  <c r="BE270" i="2"/>
  <c r="BE272" i="2"/>
  <c r="BE274" i="2"/>
  <c r="BE278" i="2"/>
  <c r="BE279" i="2"/>
  <c r="BE280" i="2"/>
  <c r="BE282" i="2"/>
  <c r="BE284" i="2"/>
  <c r="BE289" i="2"/>
  <c r="BE290" i="2"/>
  <c r="BE294" i="2"/>
  <c r="BE295" i="2"/>
  <c r="BE297" i="2"/>
  <c r="BE301" i="2"/>
  <c r="BE303" i="2"/>
  <c r="BE305" i="2"/>
  <c r="BE309" i="2"/>
  <c r="BE312" i="2"/>
  <c r="BE317" i="2"/>
  <c r="BE318" i="2"/>
  <c r="BE322" i="2"/>
  <c r="BE327" i="2"/>
  <c r="BE330" i="2"/>
  <c r="BE335" i="2"/>
  <c r="BE338" i="2"/>
  <c r="BE344" i="2"/>
  <c r="BE348" i="2"/>
  <c r="BE352" i="2"/>
  <c r="BE355" i="2"/>
  <c r="BE358" i="2"/>
  <c r="BE361" i="2"/>
  <c r="BE364" i="2"/>
  <c r="BE367" i="2"/>
  <c r="BE372" i="2"/>
  <c r="BE375" i="2"/>
  <c r="BE378" i="2"/>
  <c r="BE387" i="2"/>
  <c r="BE394" i="2"/>
  <c r="BE401" i="2"/>
  <c r="BE405" i="2"/>
  <c r="BE409" i="2"/>
  <c r="BE410" i="2"/>
  <c r="BE411" i="2"/>
  <c r="BE415" i="2"/>
  <c r="BE420" i="2"/>
  <c r="BE422" i="2"/>
  <c r="BE427" i="2"/>
  <c r="BE432" i="2"/>
  <c r="BE436" i="2"/>
  <c r="BE441" i="2"/>
  <c r="BE445" i="2"/>
  <c r="BE452" i="2"/>
  <c r="BE457" i="2"/>
  <c r="BE461" i="2"/>
  <c r="BE465" i="2"/>
  <c r="BE467" i="2"/>
  <c r="BE471" i="2"/>
  <c r="BE474" i="2"/>
  <c r="BE476" i="2"/>
  <c r="BE479" i="2"/>
  <c r="BE480" i="2"/>
  <c r="BE481" i="2"/>
  <c r="BE482" i="2"/>
  <c r="BE483" i="2"/>
  <c r="BE486" i="2"/>
  <c r="BE491" i="2"/>
  <c r="BE492" i="2"/>
  <c r="BE493" i="2"/>
  <c r="BE496" i="2"/>
  <c r="BE497" i="2"/>
  <c r="BE501" i="2"/>
  <c r="BE502" i="2"/>
  <c r="BE506" i="2"/>
  <c r="BE507" i="2"/>
  <c r="BE512" i="2"/>
  <c r="BE517" i="2"/>
  <c r="BE518" i="2"/>
  <c r="BE523" i="2"/>
  <c r="BE527" i="2"/>
  <c r="BE528" i="2"/>
  <c r="BE531" i="2"/>
  <c r="BE536" i="2"/>
  <c r="BE542" i="2"/>
  <c r="BE544" i="2"/>
  <c r="BE545" i="2"/>
  <c r="BE549" i="2"/>
  <c r="BE551" i="2"/>
  <c r="BE553" i="2"/>
  <c r="BE554" i="2"/>
  <c r="BE558" i="2"/>
  <c r="BE562" i="2"/>
  <c r="BE566" i="2"/>
  <c r="BE567" i="2"/>
  <c r="BE569" i="2"/>
  <c r="BE571" i="2"/>
  <c r="BE576" i="2"/>
  <c r="BE578" i="2"/>
  <c r="BE582" i="2"/>
  <c r="BE584" i="2"/>
  <c r="BE589" i="2"/>
  <c r="BE593" i="2"/>
  <c r="BE595" i="2"/>
  <c r="BE597" i="2"/>
  <c r="BE599" i="2"/>
  <c r="BE601" i="2"/>
  <c r="BE606" i="2"/>
  <c r="BE608" i="2"/>
  <c r="BE619" i="2"/>
  <c r="BE620" i="2"/>
  <c r="BE622" i="2"/>
  <c r="BE624" i="2"/>
  <c r="BE627" i="2"/>
  <c r="BE630" i="2"/>
  <c r="BE631" i="2"/>
  <c r="BE637" i="2"/>
  <c r="BE638" i="2"/>
  <c r="BE640" i="2"/>
  <c r="BE641" i="2"/>
  <c r="BE642" i="2"/>
  <c r="BE646" i="2"/>
  <c r="BE648" i="2"/>
  <c r="BE651" i="2"/>
  <c r="BE655" i="2"/>
  <c r="BE659" i="2"/>
  <c r="BE664" i="2"/>
  <c r="BE665" i="2"/>
  <c r="BE671" i="2"/>
  <c r="BE677" i="2"/>
  <c r="F37" i="2"/>
  <c r="BD95" i="1"/>
  <c r="F35" i="2"/>
  <c r="BB95" i="1"/>
  <c r="F34" i="3"/>
  <c r="BA96" i="1"/>
  <c r="F35" i="3"/>
  <c r="BB96" i="1"/>
  <c r="F37" i="3"/>
  <c r="BD96" i="1"/>
  <c r="J34" i="4"/>
  <c r="AW97" i="1"/>
  <c r="F35" i="4"/>
  <c r="BB97" i="1"/>
  <c r="F37" i="4"/>
  <c r="BD97" i="1"/>
  <c r="F35" i="5"/>
  <c r="BB98" i="1"/>
  <c r="F37" i="5"/>
  <c r="BD98" i="1"/>
  <c r="F34" i="2"/>
  <c r="BA95" i="1"/>
  <c r="J34" i="2"/>
  <c r="AW95" i="1"/>
  <c r="F36" i="2"/>
  <c r="BC95" i="1"/>
  <c r="J34" i="3"/>
  <c r="AW96" i="1"/>
  <c r="F36" i="3"/>
  <c r="BC96" i="1"/>
  <c r="F34" i="4"/>
  <c r="BA97" i="1"/>
  <c r="F36" i="4"/>
  <c r="BC97" i="1"/>
  <c r="F34" i="5"/>
  <c r="BA98" i="1"/>
  <c r="J34" i="5"/>
  <c r="AW98" i="1"/>
  <c r="F36" i="5"/>
  <c r="BC98" i="1"/>
  <c r="P120" i="5" l="1"/>
  <c r="P119" i="5"/>
  <c r="AU98" i="1"/>
  <c r="T121" i="4"/>
  <c r="T120" i="4"/>
  <c r="R234" i="3"/>
  <c r="R233" i="3"/>
  <c r="R127" i="3"/>
  <c r="R126" i="3"/>
  <c r="P132" i="2"/>
  <c r="P131" i="2"/>
  <c r="AU95" i="1"/>
  <c r="R120" i="5"/>
  <c r="R119" i="5"/>
  <c r="P234" i="3"/>
  <c r="P233" i="3"/>
  <c r="T127" i="3"/>
  <c r="R132" i="2"/>
  <c r="R131" i="2"/>
  <c r="T120" i="5"/>
  <c r="T119" i="5"/>
  <c r="P121" i="4"/>
  <c r="P120" i="4"/>
  <c r="AU97" i="1"/>
  <c r="P127" i="3"/>
  <c r="P126" i="3"/>
  <c r="AU96" i="1"/>
  <c r="T132" i="2"/>
  <c r="T131" i="2"/>
  <c r="BK120" i="5"/>
  <c r="J120" i="5"/>
  <c r="J97" i="5"/>
  <c r="R121" i="4"/>
  <c r="R120" i="4"/>
  <c r="T234" i="3"/>
  <c r="T233" i="3"/>
  <c r="BK649" i="2"/>
  <c r="J649" i="2"/>
  <c r="J107" i="2"/>
  <c r="J121" i="5"/>
  <c r="J98" i="5"/>
  <c r="BK662" i="2"/>
  <c r="J662" i="2"/>
  <c r="J110" i="2"/>
  <c r="BK127" i="3"/>
  <c r="J127" i="3"/>
  <c r="J97" i="3"/>
  <c r="BK234" i="3"/>
  <c r="J234" i="3"/>
  <c r="J102" i="3"/>
  <c r="BK121" i="4"/>
  <c r="J121" i="4"/>
  <c r="J97" i="4"/>
  <c r="BK131" i="2"/>
  <c r="J131" i="2"/>
  <c r="J96" i="2"/>
  <c r="J33" i="2"/>
  <c r="AV95" i="1"/>
  <c r="AT95" i="1"/>
  <c r="J33" i="3"/>
  <c r="AV96" i="1"/>
  <c r="AT96" i="1"/>
  <c r="J33" i="4"/>
  <c r="AV97" i="1"/>
  <c r="AT97" i="1"/>
  <c r="J33" i="5"/>
  <c r="AV98" i="1"/>
  <c r="AT98" i="1"/>
  <c r="BB94" i="1"/>
  <c r="W31" i="1"/>
  <c r="BD94" i="1"/>
  <c r="W33" i="1"/>
  <c r="F33" i="2"/>
  <c r="AZ95" i="1"/>
  <c r="F33" i="3"/>
  <c r="AZ96" i="1"/>
  <c r="F33" i="4"/>
  <c r="AZ97" i="1"/>
  <c r="F33" i="5"/>
  <c r="AZ98" i="1"/>
  <c r="BC94" i="1"/>
  <c r="W32" i="1"/>
  <c r="BA94" i="1"/>
  <c r="W30" i="1"/>
  <c r="T126" i="3" l="1"/>
  <c r="BK119" i="5"/>
  <c r="J119" i="5"/>
  <c r="J96" i="5"/>
  <c r="BK233" i="3"/>
  <c r="J233" i="3"/>
  <c r="J101" i="3"/>
  <c r="BK120" i="4"/>
  <c r="J120" i="4"/>
  <c r="J96" i="4"/>
  <c r="AU94" i="1"/>
  <c r="AZ94" i="1"/>
  <c r="W29" i="1"/>
  <c r="AY94" i="1"/>
  <c r="J30" i="2"/>
  <c r="AG95" i="1"/>
  <c r="AW94" i="1"/>
  <c r="AK30" i="1"/>
  <c r="AX94" i="1"/>
  <c r="BK126" i="3" l="1"/>
  <c r="J126" i="3"/>
  <c r="J96" i="3"/>
  <c r="J39" i="2"/>
  <c r="AN95" i="1"/>
  <c r="J30" i="5"/>
  <c r="AG98" i="1"/>
  <c r="J30" i="4"/>
  <c r="AG97" i="1"/>
  <c r="AV94" i="1"/>
  <c r="AK29" i="1"/>
  <c r="J39" i="4" l="1"/>
  <c r="J39" i="5"/>
  <c r="AN97" i="1"/>
  <c r="AN98" i="1"/>
  <c r="J30" i="3"/>
  <c r="AG96" i="1"/>
  <c r="AG94" i="1"/>
  <c r="AK26" i="1"/>
  <c r="AT94" i="1"/>
  <c r="AN94" i="1"/>
  <c r="J39" i="3" l="1"/>
  <c r="AN96" i="1"/>
  <c r="AK35" i="1"/>
</calcChain>
</file>

<file path=xl/sharedStrings.xml><?xml version="1.0" encoding="utf-8"?>
<sst xmlns="http://schemas.openxmlformats.org/spreadsheetml/2006/main" count="10887" uniqueCount="1557">
  <si>
    <t>Export Komplet</t>
  </si>
  <si>
    <t/>
  </si>
  <si>
    <t>2.0</t>
  </si>
  <si>
    <t>ZAMOK</t>
  </si>
  <si>
    <t>False</t>
  </si>
  <si>
    <t>{688a6a6f-f296-4d0a-a790-e95c778973a3}</t>
  </si>
  <si>
    <t>0,01</t>
  </si>
  <si>
    <t>21</t>
  </si>
  <si>
    <t>15</t>
  </si>
  <si>
    <t>REKAPITULACE STAVBY</t>
  </si>
  <si>
    <t>v ---  níže se nacházejí doplnkové a pomocné údaje k sestavám  --- v</t>
  </si>
  <si>
    <t>Návod na vyplnění</t>
  </si>
  <si>
    <t>0,001</t>
  </si>
  <si>
    <t>Kód:</t>
  </si>
  <si>
    <t>51072</t>
  </si>
  <si>
    <t>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</si>
  <si>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</si>
  <si>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Rekonstrukce komunikace a chodníků ul. Zámostní, Vilová a Sazečská</t>
  </si>
  <si>
    <t>KSO:</t>
  </si>
  <si>
    <t>CC-CZ:</t>
  </si>
  <si>
    <t>Místo:</t>
  </si>
  <si>
    <t>Ostrava</t>
  </si>
  <si>
    <t>Datum:</t>
  </si>
  <si>
    <t>16. 8. 2022</t>
  </si>
  <si>
    <t>Zadavatel:</t>
  </si>
  <si>
    <t>IČ:</t>
  </si>
  <si>
    <t>SMO - městský obvod Slezská Ostrava</t>
  </si>
  <si>
    <t>DIČ:</t>
  </si>
  <si>
    <t>Uchazeč:</t>
  </si>
  <si>
    <t>Vyplň údaj</t>
  </si>
  <si>
    <t>Projektant:</t>
  </si>
  <si>
    <t>PROJEKT 2010, s.r.o.</t>
  </si>
  <si>
    <t>True</t>
  </si>
  <si>
    <t>Zpracovatel:</t>
  </si>
  <si>
    <t>M. Morská</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</si>
  <si>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</si>
  <si>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</si>
  <si>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</si>
  <si>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</si>
  <si>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</si>
  <si>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</si>
  <si>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</si>
  <si>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</si>
  <si>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</si>
  <si>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</si>
  <si>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</si>
  <si>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</si>
  <si>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</si>
  <si>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</si>
  <si>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</si>
  <si>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</si>
  <si>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</si>
  <si>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</si>
  <si>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</si>
  <si>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</si>
  <si>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</si>
  <si>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</si>
  <si>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</si>
  <si>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</si>
  <si>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</si>
  <si>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</si>
  <si>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</si>
  <si>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</si>
  <si>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</si>
  <si>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</si>
  <si>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</si>
  <si>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</si>
  <si>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</si>
  <si>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</si>
  <si>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</si>
  <si>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</si>
  <si>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</si>
  <si>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</si>
  <si>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</si>
  <si>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</si>
  <si>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</si>
  <si>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</si>
  <si>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</si>
  <si>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</si>
  <si>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</si>
  <si>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</si>
  <si>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IO 101</t>
  </si>
  <si>
    <t>Komunikace</t>
  </si>
  <si>
    <t>ING</t>
  </si>
  <si>
    <t>1</t>
  </si>
  <si>
    <t>{8271f2d4-d48d-419e-b63e-4a30008f39a8}</t>
  </si>
  <si>
    <t>2</t>
  </si>
  <si>
    <t>IO 401</t>
  </si>
  <si>
    <t>Veřejné osvětlení</t>
  </si>
  <si>
    <t>STA</t>
  </si>
  <si>
    <t>{e0fa6de0-6fd2-4131-8420-07e3965624b0}</t>
  </si>
  <si>
    <t>IO 801</t>
  </si>
  <si>
    <t>Sadové úpravy</t>
  </si>
  <si>
    <t>{f5b0d6df-5a0c-473e-bf1f-2abac1f5785a}</t>
  </si>
  <si>
    <t>VON</t>
  </si>
  <si>
    <t>Vedlejší a ostatní rozpočtové náklady</t>
  </si>
  <si>
    <t>{6dd8e475-ec2b-41c4-adb4-8c7cce711a94}</t>
  </si>
  <si>
    <t>KRYCÍ LIST SOUPISU PRACÍ</t>
  </si>
  <si>
    <t>Objekt:</t>
  </si>
  <si>
    <t>IO 101 - Komunikace</t>
  </si>
  <si>
    <t>REKAPITULACE ČLENĚNÍ SOUPISU PRACÍ</t>
  </si>
  <si>
    <t>Kód dílu - Popis</t>
  </si>
  <si>
    <t>Cena celkem [CZK]</t>
  </si>
  <si>
    <t>Náklady ze soupisu prací</t>
  </si>
  <si>
    <t>-1</t>
  </si>
  <si>
    <t>HSV - Práce a dodávky HSV</t>
  </si>
  <si>
    <t xml:space="preserve">    1 - Zemní práce</t>
  </si>
  <si>
    <t xml:space="preserve">    2 - Zakládání</t>
  </si>
  <si>
    <t xml:space="preserve">    3 - Svislé a kompletní konstrukce</t>
  </si>
  <si>
    <t xml:space="preserve">    4 - Vodorovné konstrukce</t>
  </si>
  <si>
    <t xml:space="preserve">    5 - Komunikace pozemní</t>
  </si>
  <si>
    <t xml:space="preserve">    8 - Trubní vedení</t>
  </si>
  <si>
    <t xml:space="preserve">    9 - Ostatní konstrukce a práce, bourání</t>
  </si>
  <si>
    <t xml:space="preserve">    997 - Přesun sutě</t>
  </si>
  <si>
    <t xml:space="preserve">    998 - Přesun hmot</t>
  </si>
  <si>
    <t>PSV - Práce a dodávky PSV</t>
  </si>
  <si>
    <t xml:space="preserve">    711 - Izolace proti vodě, vlhkosti a plynům</t>
  </si>
  <si>
    <t xml:space="preserve">    767 - Konstrukce zámečnické</t>
  </si>
  <si>
    <t>M - Práce a dodávky M</t>
  </si>
  <si>
    <t xml:space="preserve">    22-M - Montáže technologických zařízení pro dopravní stavby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</si>
  <si>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</si>
  <si>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</si>
  <si>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</si>
  <si>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</si>
  <si>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</si>
  <si>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</si>
  <si>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</si>
  <si>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</si>
  <si>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</si>
  <si>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</si>
  <si>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</si>
  <si>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</si>
  <si>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</si>
  <si>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</si>
  <si>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</si>
  <si>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</si>
  <si>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</si>
  <si>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</si>
  <si>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111212351</t>
  </si>
  <si>
    <t>Odstranění nevhodných dřevin do 100 m2 v přes 1 m s odstraněním pařezů v rovině nebo svahu do 1:5</t>
  </si>
  <si>
    <t>m2</t>
  </si>
  <si>
    <t>4</t>
  </si>
  <si>
    <t>217436770</t>
  </si>
  <si>
    <t>VV</t>
  </si>
  <si>
    <t>"TECHNICKÁ ZPRÁVA</t>
  </si>
  <si>
    <t>"SITUACE KÁCENÍ</t>
  </si>
  <si>
    <t>10,00</t>
  </si>
  <si>
    <t>112151352</t>
  </si>
  <si>
    <t>Kácení stromu s postupným spouštěním koruny a kmene D přes 0,2 do 0,3 m</t>
  </si>
  <si>
    <t>kus</t>
  </si>
  <si>
    <t>309450350</t>
  </si>
  <si>
    <t>5</t>
  </si>
  <si>
    <t>3</t>
  </si>
  <si>
    <t>112151353</t>
  </si>
  <si>
    <t>Kácení stromu s postupným spouštěním koruny a kmene D přes 0,3 do 0,4 m</t>
  </si>
  <si>
    <t>-1926425844</t>
  </si>
  <si>
    <t>112151354</t>
  </si>
  <si>
    <t>Kácení stromu s postupným spouštěním koruny a kmene D přes 0,4 do 0,5 m</t>
  </si>
  <si>
    <t>-50608596</t>
  </si>
  <si>
    <t>112151355</t>
  </si>
  <si>
    <t>Kácení stromu s postupným spouštěním koruny a kmene D přes 0,5 do 0,6 m</t>
  </si>
  <si>
    <t>501356643</t>
  </si>
  <si>
    <t>6</t>
  </si>
  <si>
    <t>112151356</t>
  </si>
  <si>
    <t>Kácení stromu s postupným spouštěním koruny a kmene D přes 0,6 do 0,7 m</t>
  </si>
  <si>
    <t>1761734302</t>
  </si>
  <si>
    <t>7</t>
  </si>
  <si>
    <t>112151357</t>
  </si>
  <si>
    <t>Kácení stromu s postupným spouštěním koruny a kmene D přes 0,7 do 0,8 m</t>
  </si>
  <si>
    <t>-32293382</t>
  </si>
  <si>
    <t>8</t>
  </si>
  <si>
    <t>112151358</t>
  </si>
  <si>
    <t>Kácení stromu s postupným spouštěním koruny a kmene D přes 0,8 do 0,9 m</t>
  </si>
  <si>
    <t>-928206898</t>
  </si>
  <si>
    <t>9</t>
  </si>
  <si>
    <t>112201112</t>
  </si>
  <si>
    <t>Odstranění pařezů D přes 0,2 do 0,3 m v rovině a svahu do 1:5 s odklizením do 20 m a zasypáním jámy</t>
  </si>
  <si>
    <t>-1876010247</t>
  </si>
  <si>
    <t>10</t>
  </si>
  <si>
    <t>112201113</t>
  </si>
  <si>
    <t>Odstranění pařezů D přes 0,3 do 0,4 m v rovině a svahu do 1:5 s odklizením do 20 m a zasypáním jámy</t>
  </si>
  <si>
    <t>-139359829</t>
  </si>
  <si>
    <t>11</t>
  </si>
  <si>
    <t>112201114</t>
  </si>
  <si>
    <t>Odstranění pařezů D přes 0,4 do 0,5 m v rovině a svahu do 1:5 s odklizením do 20 m a zasypáním jámy</t>
  </si>
  <si>
    <t>488178073</t>
  </si>
  <si>
    <t>12</t>
  </si>
  <si>
    <t>112201115</t>
  </si>
  <si>
    <t>Odstranění pařezů D přes 0,5 do 0,6 m v rovině a svahu do 1:5 s odklizením do 20 m a zasypáním jámy</t>
  </si>
  <si>
    <t>220330667</t>
  </si>
  <si>
    <t>13</t>
  </si>
  <si>
    <t>112201116</t>
  </si>
  <si>
    <t>Odstranění pařezů D přes 0,6 do 0,7 m v rovině a svahu do 1:5 s odklizením do 20 m a zasypáním jámy</t>
  </si>
  <si>
    <t>1010108289</t>
  </si>
  <si>
    <t>14</t>
  </si>
  <si>
    <t>112201117</t>
  </si>
  <si>
    <t>Odstranění pařezů D přes 0,7 do 0,8 m v rovině a svahu do 1:5 s odklizením do 20 m a zasypáním jámy</t>
  </si>
  <si>
    <t>-944282693</t>
  </si>
  <si>
    <t>112201118</t>
  </si>
  <si>
    <t>Odstranění pařezů D přes 0,8 do 0,9 m v rovině a svahu do 1:5 s odklizením do 20 m a zasypáním jámy</t>
  </si>
  <si>
    <t>-266739323</t>
  </si>
  <si>
    <t>16</t>
  </si>
  <si>
    <t>113106271</t>
  </si>
  <si>
    <t>Rozebrání dlažeb vozovek ze zámkové dlažby s ložem z kameniva strojně pl přes 50 do 200 m2</t>
  </si>
  <si>
    <t>579499974</t>
  </si>
  <si>
    <t>1743,00</t>
  </si>
  <si>
    <t>17</t>
  </si>
  <si>
    <t>113106511</t>
  </si>
  <si>
    <t>Rozebrání dlažeb vozovek z velkých kostek s ložem z kameniva strojně pl přes 200 m2</t>
  </si>
  <si>
    <t>-1017805784</t>
  </si>
  <si>
    <t>769,00</t>
  </si>
  <si>
    <t>18</t>
  </si>
  <si>
    <t>113107162</t>
  </si>
  <si>
    <t>Odstranění podkladu z kameniva drceného tl přes 100 do 200 mm strojně pl přes 50 do 200 m2</t>
  </si>
  <si>
    <t>-668835485</t>
  </si>
  <si>
    <t>"podklad pod beton. plochy</t>
  </si>
  <si>
    <t>128,00</t>
  </si>
  <si>
    <t>19</t>
  </si>
  <si>
    <t>113107163</t>
  </si>
  <si>
    <t>Odstranění podkladu z kameniva drceného tl přes 200 do 300 mm strojně pl přes 50 do 200 m2</t>
  </si>
  <si>
    <t>1415643259</t>
  </si>
  <si>
    <t>"podklad dlážděné plochy</t>
  </si>
  <si>
    <t>72,00+96,00+94,00+211,00+125,00+43,00+14,00+74,00+161,00+221,00+126,00+85,00+54,00+18,00+168,00+30,00+151,00</t>
  </si>
  <si>
    <t>20</t>
  </si>
  <si>
    <t>113107177</t>
  </si>
  <si>
    <t>Odstranění podkladu z betonu vyztuženého sítěmi tl přes 150 do 300 mm strojně pl přes 50 do 200 m2</t>
  </si>
  <si>
    <t>1206634368</t>
  </si>
  <si>
    <t>113107223</t>
  </si>
  <si>
    <t>Odstranění podkladu z kameniva drceného tl přes 200 do 300 mm strojně pl přes 200 m2</t>
  </si>
  <si>
    <t>-1521994472</t>
  </si>
  <si>
    <t xml:space="preserve">"podklad dlážděné plochy"  769,00 </t>
  </si>
  <si>
    <t>"podklad asfalt. plochy"  3162,00</t>
  </si>
  <si>
    <t>Součet</t>
  </si>
  <si>
    <t>22</t>
  </si>
  <si>
    <t>113107242</t>
  </si>
  <si>
    <t>Odstranění podkladu živičného tl přes 50 do 100 mm strojně pl přes 200 m2</t>
  </si>
  <si>
    <t>38022596</t>
  </si>
  <si>
    <t>23</t>
  </si>
  <si>
    <t>113154113</t>
  </si>
  <si>
    <t>Frézování živičného krytu tl 50 mm pruh š 0,5 m pl do 500 m2 bez překážek v trase</t>
  </si>
  <si>
    <t>559778566</t>
  </si>
  <si>
    <t>55,00</t>
  </si>
  <si>
    <t>24</t>
  </si>
  <si>
    <t>113154353</t>
  </si>
  <si>
    <t>Frézování živičného krytu tl 50 mm pruh š přes 0,5 do 1 m pl přes 1000 do 10000 m2 s překážkami v trase</t>
  </si>
  <si>
    <t>372177365</t>
  </si>
  <si>
    <t>996,00+49,0+53,00+756,00+1000,00+170,00+13,00+14,00+111,00</t>
  </si>
  <si>
    <t>25</t>
  </si>
  <si>
    <t>113201112</t>
  </si>
  <si>
    <t>Vytrhání obrub silničních ležatých</t>
  </si>
  <si>
    <t>m</t>
  </si>
  <si>
    <t>-2084909786</t>
  </si>
  <si>
    <t>"SITUACE</t>
  </si>
  <si>
    <t>607,00</t>
  </si>
  <si>
    <t>26</t>
  </si>
  <si>
    <t>113202111</t>
  </si>
  <si>
    <t>Vytrhání obrub krajníků obrubníků stojatých</t>
  </si>
  <si>
    <t>-1249652940</t>
  </si>
  <si>
    <t>885,00</t>
  </si>
  <si>
    <t>27</t>
  </si>
  <si>
    <t>113203111</t>
  </si>
  <si>
    <t>Vytrhání obrub z dlažebních kostek</t>
  </si>
  <si>
    <t>-307813718</t>
  </si>
  <si>
    <t>"dvouřádek" 34,00*2</t>
  </si>
  <si>
    <t>28</t>
  </si>
  <si>
    <t>121151103</t>
  </si>
  <si>
    <t>Sejmutí ornice plochy do 100 m2 tl vrstvy do 200 mm strojně</t>
  </si>
  <si>
    <t>-673924210</t>
  </si>
  <si>
    <t>700,00</t>
  </si>
  <si>
    <t>29</t>
  </si>
  <si>
    <t>122251106</t>
  </si>
  <si>
    <t>Odkopávky a prokopávky nezapažené v hornině třídy těžitelnosti I skupiny 3 objem do 5000 m3 strojně</t>
  </si>
  <si>
    <t>m3</t>
  </si>
  <si>
    <t>-1755773255</t>
  </si>
  <si>
    <t>"VZOROVÉ ŘEZY</t>
  </si>
  <si>
    <t>"výkopy pro konstrukční vrstvy</t>
  </si>
  <si>
    <t>"zemina sk.3 - 50%</t>
  </si>
  <si>
    <t>1200,00*0,50</t>
  </si>
  <si>
    <t>30</t>
  </si>
  <si>
    <t>122351106</t>
  </si>
  <si>
    <t>Odkopávky a prokopávky nezapažené v hornině třídy těžitelnosti II skupiny 4 objem do 5000 m3 strojně</t>
  </si>
  <si>
    <t>-929768102</t>
  </si>
  <si>
    <t>"zemina sk.4 - 50%</t>
  </si>
  <si>
    <t>31</t>
  </si>
  <si>
    <t>122351106-1</t>
  </si>
  <si>
    <t>Odkopávky a prokopávky nezapažené v hornině třídy těžitelnosti II skupiny 4 objem do 5000 m3 strojně - výměnná vrstva</t>
  </si>
  <si>
    <t>650650091</t>
  </si>
  <si>
    <t>"výkopy pro výměnnou vrstvu</t>
  </si>
  <si>
    <t>(1358,00+34,00)*0,30</t>
  </si>
  <si>
    <t>(3503,00+1113,00+344,00+67,00)*0,50</t>
  </si>
  <si>
    <t>32</t>
  </si>
  <si>
    <t>132251103</t>
  </si>
  <si>
    <t>Hloubení rýh nezapažených š do 800 mm v hornině třídy těžitelnosti I skupiny 3 objem do 100 m3 strojně</t>
  </si>
  <si>
    <t>-979455375</t>
  </si>
  <si>
    <t>576,00*0,50*0,60</t>
  </si>
  <si>
    <t>33</t>
  </si>
  <si>
    <t>162201401</t>
  </si>
  <si>
    <t>Vodorovné přemístění větví stromů listnatých do 1 km D kmene přes 100 do 300 mm</t>
  </si>
  <si>
    <t>1098222276</t>
  </si>
  <si>
    <t>34</t>
  </si>
  <si>
    <t>162201402</t>
  </si>
  <si>
    <t>Vodorovné přemístění větví stromů listnatých do 1 km D kmene přes 300 do 500 mm</t>
  </si>
  <si>
    <t>-686433928</t>
  </si>
  <si>
    <t>35</t>
  </si>
  <si>
    <t>162201403</t>
  </si>
  <si>
    <t>Vodorovné přemístění větví stromů listnatých do 1 km D kmene přes 500 do 700 mm</t>
  </si>
  <si>
    <t>302763137</t>
  </si>
  <si>
    <t>36</t>
  </si>
  <si>
    <t>162201404</t>
  </si>
  <si>
    <t>Vodorovné přemístění větví stromů listnatých do 1 km D kmene přes 700 do 900 mm</t>
  </si>
  <si>
    <t>321622247</t>
  </si>
  <si>
    <t>37</t>
  </si>
  <si>
    <t>162201411</t>
  </si>
  <si>
    <t>Vodorovné přemístění kmenů stromů listnatých do 1 km D kmene přes 100 do 300 mm</t>
  </si>
  <si>
    <t>113706019</t>
  </si>
  <si>
    <t>38</t>
  </si>
  <si>
    <t>162201412</t>
  </si>
  <si>
    <t>Vodorovné přemístění kmenů stromů listnatých do 1 km D kmene přes 300 do 500 mm</t>
  </si>
  <si>
    <t>-1986458508</t>
  </si>
  <si>
    <t>39</t>
  </si>
  <si>
    <t>162201413</t>
  </si>
  <si>
    <t>Vodorovné přemístění kmenů stromů listnatých do 1 km D kmene přes 500 do 700 mm</t>
  </si>
  <si>
    <t>-1669819757</t>
  </si>
  <si>
    <t>40</t>
  </si>
  <si>
    <t>162201414</t>
  </si>
  <si>
    <t>Vodorovné přemístění kmenů stromů listnatých do 1 km D kmene přes 700 do 900 mm</t>
  </si>
  <si>
    <t>-49944533</t>
  </si>
  <si>
    <t>41</t>
  </si>
  <si>
    <t>162201421</t>
  </si>
  <si>
    <t>Vodorovné přemístění pařezů do 1 km D přes 100 do 300 mm</t>
  </si>
  <si>
    <t>-1002416136</t>
  </si>
  <si>
    <t>42</t>
  </si>
  <si>
    <t>162201422</t>
  </si>
  <si>
    <t>Vodorovné přemístění pařezů do 1 km D přes 300 do 500 mm</t>
  </si>
  <si>
    <t>266745217</t>
  </si>
  <si>
    <t>43</t>
  </si>
  <si>
    <t>162201423</t>
  </si>
  <si>
    <t>Vodorovné přemístění pařezů do 1 km D přes 500 do 700 mm</t>
  </si>
  <si>
    <t>-1823022597</t>
  </si>
  <si>
    <t>44</t>
  </si>
  <si>
    <t>162201424</t>
  </si>
  <si>
    <t>Vodorovné přemístění pařezů do 1 km D přes 700 do 900 mm</t>
  </si>
  <si>
    <t>-597163302</t>
  </si>
  <si>
    <t>45</t>
  </si>
  <si>
    <t>162301501</t>
  </si>
  <si>
    <t>Vodorovné přemístění křovin do 5 km D kmene do 100 mm</t>
  </si>
  <si>
    <t>-747824206</t>
  </si>
  <si>
    <t>46</t>
  </si>
  <si>
    <t>162301931</t>
  </si>
  <si>
    <t>Příplatek k vodorovnému přemístění větví stromů listnatých D kmene přes 100 do 300 mm ZKD 1 km</t>
  </si>
  <si>
    <t>-1645119119</t>
  </si>
  <si>
    <t>5*9 'Přepočtené koeficientem množství</t>
  </si>
  <si>
    <t>47</t>
  </si>
  <si>
    <t>162301932</t>
  </si>
  <si>
    <t>Příplatek k vodorovnému přemístění větví stromů listnatých D kmene přes 300 do 500 mm ZKD 1 km</t>
  </si>
  <si>
    <t>1183113560</t>
  </si>
  <si>
    <t>8*9 'Přepočtené koeficientem množství</t>
  </si>
  <si>
    <t>48</t>
  </si>
  <si>
    <t>162301933</t>
  </si>
  <si>
    <t>Příplatek k vodorovnému přemístění větví stromů listnatých D kmene přes 500 do 700 mm ZKD 1 km</t>
  </si>
  <si>
    <t>-684236414</t>
  </si>
  <si>
    <t>9*9 'Přepočtené koeficientem množství</t>
  </si>
  <si>
    <t>49</t>
  </si>
  <si>
    <t>162301934</t>
  </si>
  <si>
    <t>Příplatek k vodorovnému přemístění větví stromů listnatých D kmene přes 700 do 900 mm ZKD 1 km</t>
  </si>
  <si>
    <t>714979104</t>
  </si>
  <si>
    <t>3*9 'Přepočtené koeficientem množství</t>
  </si>
  <si>
    <t>50</t>
  </si>
  <si>
    <t>162301951</t>
  </si>
  <si>
    <t>Příplatek k vodorovnému přemístění kmenů stromů listnatých D kmene přes 100 do 300 mm ZKD 1 km</t>
  </si>
  <si>
    <t>1880433949</t>
  </si>
  <si>
    <t>51</t>
  </si>
  <si>
    <t>162301952</t>
  </si>
  <si>
    <t>Příplatek k vodorovnému přemístění kmenů stromů listnatých D kmene přes 300 do 500 mm ZKD 1 km</t>
  </si>
  <si>
    <t>2082154528</t>
  </si>
  <si>
    <t>52</t>
  </si>
  <si>
    <t>162301953</t>
  </si>
  <si>
    <t>Příplatek k vodorovnému přemístění kmenů stromů listnatých D kmene přes 500 do 700 mm ZKD 1 km</t>
  </si>
  <si>
    <t>880154852</t>
  </si>
  <si>
    <t>53</t>
  </si>
  <si>
    <t>162301954</t>
  </si>
  <si>
    <t>Příplatek k vodorovnému přemístění kmenů stromů listnatých D kmene přes 700 do 900 mm ZKD 1 km</t>
  </si>
  <si>
    <t>-140932031</t>
  </si>
  <si>
    <t>54</t>
  </si>
  <si>
    <t>162301971</t>
  </si>
  <si>
    <t>Příplatek k vodorovnému přemístění pařezů D přes 100 do 300 mm ZKD 1 km</t>
  </si>
  <si>
    <t>82276870</t>
  </si>
  <si>
    <t>55</t>
  </si>
  <si>
    <t>162301972</t>
  </si>
  <si>
    <t>Příplatek k vodorovnému přemístění pařezů D přes 300 do 500 mm ZKD 1 km</t>
  </si>
  <si>
    <t>-802545180</t>
  </si>
  <si>
    <t>56</t>
  </si>
  <si>
    <t>162301973</t>
  </si>
  <si>
    <t>Příplatek k vodorovnému přemístění pařezů D přes 500 do 700 mm ZKD 1 km</t>
  </si>
  <si>
    <t>-1075628146</t>
  </si>
  <si>
    <t>57</t>
  </si>
  <si>
    <t>162301974</t>
  </si>
  <si>
    <t>Příplatek k vodorovnému přemístění pařezů D přes 700 do 900 mm ZKD 1 km</t>
  </si>
  <si>
    <t>1733044730</t>
  </si>
  <si>
    <t>58</t>
  </si>
  <si>
    <t>162301981</t>
  </si>
  <si>
    <t>Příplatek k vodorovnému přemístění křovin D kmene do 100 mm ZKD 1 km</t>
  </si>
  <si>
    <t>-462852437</t>
  </si>
  <si>
    <t>10*5 'Přepočtené koeficientem množství</t>
  </si>
  <si>
    <t>59</t>
  </si>
  <si>
    <t>162751117</t>
  </si>
  <si>
    <t>Vodorovné přemístění přes 9 000 do 10000 m výkopku/sypaniny z horniny třídy těžitelnosti I skupiny 1 až 3</t>
  </si>
  <si>
    <t>-1191031103</t>
  </si>
  <si>
    <t>"odkopávky zemina sk.3 - 50%" 600,00</t>
  </si>
  <si>
    <t>"výkop rýhy" 172,80</t>
  </si>
  <si>
    <t>60</t>
  </si>
  <si>
    <t>162751137</t>
  </si>
  <si>
    <t>Vodorovné přemístění přes 9 000 do 10000 m výkopku/sypaniny z horniny třídy těžitelnosti II skupiny 4 a 5</t>
  </si>
  <si>
    <t>800300115</t>
  </si>
  <si>
    <t>61</t>
  </si>
  <si>
    <t>162751137-1</t>
  </si>
  <si>
    <t>Vodorovné přemístění přes 9 000 do 10000 m výkopku/sypaniny z horniny třídy těžitelnosti II skupiny 4 a 5 - výměnná vrstva</t>
  </si>
  <si>
    <t>797722595</t>
  </si>
  <si>
    <t>62</t>
  </si>
  <si>
    <t>171201231</t>
  </si>
  <si>
    <t>Poplatek za uložení zeminy a kamení na recyklační skládce (skládkovné) kód odpadu 17 05 04</t>
  </si>
  <si>
    <t>t</t>
  </si>
  <si>
    <t>961580021</t>
  </si>
  <si>
    <t>1372,8*1,8 'Přepočtené koeficientem množství</t>
  </si>
  <si>
    <t>63</t>
  </si>
  <si>
    <t>171201231-1</t>
  </si>
  <si>
    <t>Poplatek za uložení zeminy a kamení na recyklační skládce (skládkovné) kód odpadu 17 05 04 - výměnná vrstva</t>
  </si>
  <si>
    <t>587541540</t>
  </si>
  <si>
    <t>2931,1*1,8 'Přepočtené koeficientem množství</t>
  </si>
  <si>
    <t>64</t>
  </si>
  <si>
    <t>171251201</t>
  </si>
  <si>
    <t>Uložení sypaniny na skládky nebo meziskládky</t>
  </si>
  <si>
    <t>5022273</t>
  </si>
  <si>
    <t>"odkopávky zemina sk.4 - 50%" 600,00</t>
  </si>
  <si>
    <t>65</t>
  </si>
  <si>
    <t>171251201-1</t>
  </si>
  <si>
    <t>Uložení sypaniny na skládky nebo meziskládky - výměnná vrstva</t>
  </si>
  <si>
    <t>-1989961558</t>
  </si>
  <si>
    <t>66</t>
  </si>
  <si>
    <t>181152302</t>
  </si>
  <si>
    <t>Úprava pláně pro silnice a dálnice v zářezech se zhutněním</t>
  </si>
  <si>
    <t>-605198589</t>
  </si>
  <si>
    <t>6419,00</t>
  </si>
  <si>
    <t>67</t>
  </si>
  <si>
    <t>181351003</t>
  </si>
  <si>
    <t>Rozprostření ornice tl vrstvy do 200 mm pl do 100 m2 v rovině nebo ve svahu do 1:5 strojně</t>
  </si>
  <si>
    <t>325420259</t>
  </si>
  <si>
    <t>68</t>
  </si>
  <si>
    <t>R1657191</t>
  </si>
  <si>
    <t>Uložení biologického odpadu na skládku vč. poplatků</t>
  </si>
  <si>
    <t>kpl</t>
  </si>
  <si>
    <t>-93195208</t>
  </si>
  <si>
    <t>Zakládání</t>
  </si>
  <si>
    <t>69</t>
  </si>
  <si>
    <t>211531111</t>
  </si>
  <si>
    <t>Výplň odvodňovacích žeber nebo trativodů kamenivem hrubým drceným frakce 16 až 63 mm</t>
  </si>
  <si>
    <t>-1384917816</t>
  </si>
  <si>
    <t>"výplň odvodňovacích žeber</t>
  </si>
  <si>
    <t>576,00*0,50*0,40</t>
  </si>
  <si>
    <t>70</t>
  </si>
  <si>
    <t>211971122</t>
  </si>
  <si>
    <t>Zřízení opláštění žeber nebo trativodů geotextilií v rýze nebo zářezu přes 1:2 š přes 2,5 m</t>
  </si>
  <si>
    <t>-296417054</t>
  </si>
  <si>
    <t>576,00*2,00</t>
  </si>
  <si>
    <t>71</t>
  </si>
  <si>
    <t>M</t>
  </si>
  <si>
    <t>69311270</t>
  </si>
  <si>
    <t>geotextilie netkaná separační, ochranná, filtrační, drenážní PES 400g/m2</t>
  </si>
  <si>
    <t>-2088882591</t>
  </si>
  <si>
    <t>1152*1,2 'Přepočtené koeficientem množství</t>
  </si>
  <si>
    <t>72</t>
  </si>
  <si>
    <t>212752101</t>
  </si>
  <si>
    <t>Trativod z drenážních trubek korugovaných PE-HD SN 4 perforace 360° včetně lože otevřený výkop DN 100 pro liniové stavby</t>
  </si>
  <si>
    <t>-2119058252</t>
  </si>
  <si>
    <t>576,00</t>
  </si>
  <si>
    <t>73</t>
  </si>
  <si>
    <t>274313711</t>
  </si>
  <si>
    <t>Základové pásy z betonu tř. C 20/25</t>
  </si>
  <si>
    <t>-588615595</t>
  </si>
  <si>
    <t>"beton podkladní schodiště</t>
  </si>
  <si>
    <t>7,20</t>
  </si>
  <si>
    <t>74</t>
  </si>
  <si>
    <t>274351121</t>
  </si>
  <si>
    <t>Zřízení bednění základových pasů rovného</t>
  </si>
  <si>
    <t>602195510</t>
  </si>
  <si>
    <t>(1,50+1,00)*2*0,20</t>
  </si>
  <si>
    <t>0,80*2*0,20</t>
  </si>
  <si>
    <t>2,000*0,20*15</t>
  </si>
  <si>
    <t>75</t>
  </si>
  <si>
    <t>274351122</t>
  </si>
  <si>
    <t>Odstranění bednění základových pasů rovného</t>
  </si>
  <si>
    <t>-2010912321</t>
  </si>
  <si>
    <t>76</t>
  </si>
  <si>
    <t>275313711</t>
  </si>
  <si>
    <t>Základové patky z betonu tř. C 20/25</t>
  </si>
  <si>
    <t>1088407706</t>
  </si>
  <si>
    <t>"beton. patky pro osazení slopuků zábradlí schodiště</t>
  </si>
  <si>
    <t>1,00</t>
  </si>
  <si>
    <t>Svislé a kompletní konstrukce</t>
  </si>
  <si>
    <t>77</t>
  </si>
  <si>
    <t>339921132</t>
  </si>
  <si>
    <t>Osazování betonových palisád do betonového základu v řadě výšky prvku přes 0,5 do 1 m</t>
  </si>
  <si>
    <t>133194613</t>
  </si>
  <si>
    <t>"lože beton C20/25 XF3</t>
  </si>
  <si>
    <t>81,00+6,00</t>
  </si>
  <si>
    <t>78</t>
  </si>
  <si>
    <t>59228408</t>
  </si>
  <si>
    <t>palisáda betonová tyčová hranatá přírodní 110x110x600mm</t>
  </si>
  <si>
    <t>30319194</t>
  </si>
  <si>
    <t>87,000/0,110</t>
  </si>
  <si>
    <t>790,909*1,015 'Přepočtené koeficientem množství</t>
  </si>
  <si>
    <t>79</t>
  </si>
  <si>
    <t>339921133</t>
  </si>
  <si>
    <t>Osazování betonových palisád do betonového základu v řadě výšky prvku přes 1 do 1,5 m</t>
  </si>
  <si>
    <t>823656385</t>
  </si>
  <si>
    <t>"VZOROVÝ ŘEZ IV</t>
  </si>
  <si>
    <t>16,00</t>
  </si>
  <si>
    <t>80</t>
  </si>
  <si>
    <t>59228422-1</t>
  </si>
  <si>
    <t>palisáda betonová přírodní 160x160x1200mm</t>
  </si>
  <si>
    <t>2130914649</t>
  </si>
  <si>
    <t>16,000/0,160</t>
  </si>
  <si>
    <t>100*1,015 'Přepočtené koeficientem množství</t>
  </si>
  <si>
    <t>81</t>
  </si>
  <si>
    <t>359901111-1</t>
  </si>
  <si>
    <t>Vyčištění stok - stávající potrubí</t>
  </si>
  <si>
    <t>1886795050</t>
  </si>
  <si>
    <t>"vyčištění stáv. přípojek vpustí DN150</t>
  </si>
  <si>
    <t>58,00</t>
  </si>
  <si>
    <t>Vodorovné konstrukce</t>
  </si>
  <si>
    <t>82</t>
  </si>
  <si>
    <t>434313115</t>
  </si>
  <si>
    <t>Schody z vibrolisovaných prefabrikátů se zřízením podkladních stupňů z betonu C 20/25</t>
  </si>
  <si>
    <t>1260716032</t>
  </si>
  <si>
    <t>2,00*7</t>
  </si>
  <si>
    <t>2,00*2*2</t>
  </si>
  <si>
    <t>83</t>
  </si>
  <si>
    <t>452311141</t>
  </si>
  <si>
    <t>Podkladní desky z betonu prostého tř. C 16/20 otevřený výkop</t>
  </si>
  <si>
    <t>306137474</t>
  </si>
  <si>
    <t>"DETAIL ULIČNÍ VPUSTI A ÚPRAVA STÁVAJÍCÍ KANALIZAČNÍ ŠACHTY</t>
  </si>
  <si>
    <t>25*0,25*0,15</t>
  </si>
  <si>
    <t>84</t>
  </si>
  <si>
    <t>452351101</t>
  </si>
  <si>
    <t>Bednění podkladních desek nebo bloků nebo sedlového lože otevřený výkop</t>
  </si>
  <si>
    <t>109811875</t>
  </si>
  <si>
    <t>25*0,50*0,15*4</t>
  </si>
  <si>
    <t>Komunikace pozemní</t>
  </si>
  <si>
    <t>85</t>
  </si>
  <si>
    <t>564751101</t>
  </si>
  <si>
    <t>Podklad z kameniva hrubého drceného vel. 32-63 mm plochy do 100 m2 tl 150 mm</t>
  </si>
  <si>
    <t>1559069088</t>
  </si>
  <si>
    <t>"kamenivo přírodní drcené lomové fr. 32/63</t>
  </si>
  <si>
    <t>"skladba S6" 34,00</t>
  </si>
  <si>
    <t>86</t>
  </si>
  <si>
    <t>564752112</t>
  </si>
  <si>
    <t>Podklad z vibrovaného štěrku VŠ tl 160 mm</t>
  </si>
  <si>
    <t>-1163110001</t>
  </si>
  <si>
    <t>"štěrkodrť 16/32 + upravená lomová výsivka 0/4 okrová barva</t>
  </si>
  <si>
    <t>"skladba S6" 28,00</t>
  </si>
  <si>
    <t>87</t>
  </si>
  <si>
    <t>564851011-2</t>
  </si>
  <si>
    <t>Podklad ze štěrkodrtě ŠD plochy do 100 m2 tl 150 mm, fr. 0-32</t>
  </si>
  <si>
    <t>476896155</t>
  </si>
  <si>
    <t>"kamenivo přírodní drcené lomové fr. 0/32</t>
  </si>
  <si>
    <t>"skladba S5" 67,00</t>
  </si>
  <si>
    <t>88</t>
  </si>
  <si>
    <t>564861111</t>
  </si>
  <si>
    <t>Podklad ze štěrkodrtě ŠD plochy přes 100 m2 tl 200 mm</t>
  </si>
  <si>
    <t>547635910</t>
  </si>
  <si>
    <t>"kamenivo přírodní drcené lomové fr. 0/63</t>
  </si>
  <si>
    <t>"skladba S2" 1113,00</t>
  </si>
  <si>
    <t>89</t>
  </si>
  <si>
    <t>564861111-2</t>
  </si>
  <si>
    <t>Podklad ze štěrkodrtě ŠD plochy přes 100 m2 tl 200 mm, fr. 0-32</t>
  </si>
  <si>
    <t>806295179</t>
  </si>
  <si>
    <t>"skladba S3" 1410,00</t>
  </si>
  <si>
    <t>"pod schodiště" (1,50+1,00)*2,00</t>
  </si>
  <si>
    <t>90</t>
  </si>
  <si>
    <t>564871011-2</t>
  </si>
  <si>
    <t>Podklad ze štěrkodrtě ŠD plochy do 100 m2 tl 250 mm, fr. 0-32</t>
  </si>
  <si>
    <t>479174984</t>
  </si>
  <si>
    <t>"skladba S4" 344,00</t>
  </si>
  <si>
    <t>91</t>
  </si>
  <si>
    <t>564871111</t>
  </si>
  <si>
    <t>Podklad ze štěrkodrtě ŠD plochy přes 100 m2 tl 250 mm</t>
  </si>
  <si>
    <t>-1890566245</t>
  </si>
  <si>
    <t>"skladba S1" 3503,00</t>
  </si>
  <si>
    <t>92</t>
  </si>
  <si>
    <t>564871111-1</t>
  </si>
  <si>
    <t>Podklad ze štěrkodrtě ŠD plochy přes 100 m2 tl 250 mm - výměnná vrstva</t>
  </si>
  <si>
    <t>-1522802640</t>
  </si>
  <si>
    <t>"výměnná vrstva tl. 500mm (2x 250mm), kamenivo přírodní drcené lomové fr. 0-63</t>
  </si>
  <si>
    <t>"skladba S1" 3503,00*2</t>
  </si>
  <si>
    <t>"skladba S2" 1113,00*2</t>
  </si>
  <si>
    <t>"skladba S4" 344,00*2</t>
  </si>
  <si>
    <t>"skladba S5" 67,00*2</t>
  </si>
  <si>
    <t>93</t>
  </si>
  <si>
    <t>564871116-1</t>
  </si>
  <si>
    <t>Podklad ze štěrkodrtě ŠD plochy přes 100 m2 tl. 300 mm - výměnná vrstva</t>
  </si>
  <si>
    <t>24382081</t>
  </si>
  <si>
    <t>"výměnná vrstva tl. 300mm, kamenivo přírodní drcené lomové fr. 0-63</t>
  </si>
  <si>
    <t>94</t>
  </si>
  <si>
    <t>564962111</t>
  </si>
  <si>
    <t>Podklad z mechanicky zpevněného kameniva MZK tl 200 mm</t>
  </si>
  <si>
    <t>-278777135</t>
  </si>
  <si>
    <t>"skladba S1" 3383,00</t>
  </si>
  <si>
    <t>"skladba S2" 1074,00</t>
  </si>
  <si>
    <t>95</t>
  </si>
  <si>
    <t>565155101</t>
  </si>
  <si>
    <t>Asfaltový beton vrstva podkladní ACP 16 (obalované kamenivo OKS) tl 70 mm š do 1,5 m</t>
  </si>
  <si>
    <t>1694435899</t>
  </si>
  <si>
    <t>96</t>
  </si>
  <si>
    <t>571908111</t>
  </si>
  <si>
    <t>Kryt vymývaným dekoračním kamenivem (kačírkem) tl 200 mm</t>
  </si>
  <si>
    <t>273160978</t>
  </si>
  <si>
    <t>81,00*0,50</t>
  </si>
  <si>
    <t>97</t>
  </si>
  <si>
    <t>573191111</t>
  </si>
  <si>
    <t>Postřik infiltrační kationaktivní emulzí v množství 1 kg/m2</t>
  </si>
  <si>
    <t>-218454402</t>
  </si>
  <si>
    <t>98</t>
  </si>
  <si>
    <t>573231106</t>
  </si>
  <si>
    <t>Postřik živičný spojovací ze silniční emulze v množství 0,30 kg/m2</t>
  </si>
  <si>
    <t>-74355342</t>
  </si>
  <si>
    <t>99</t>
  </si>
  <si>
    <t>577134031</t>
  </si>
  <si>
    <t>Asfaltový beton vrstva obrusná ACO 11 (ABS) tř. I tl 40 mm š do 1,5 m z modifikovaného asfaltu</t>
  </si>
  <si>
    <t>2134047353</t>
  </si>
  <si>
    <t>"skladba S5" 108,00</t>
  </si>
  <si>
    <t>100</t>
  </si>
  <si>
    <t>591211111</t>
  </si>
  <si>
    <t>Kladení dlažby z kostek drobných z kamene do lože z kameniva těženého tl 50 mm</t>
  </si>
  <si>
    <t>1344930072</t>
  </si>
  <si>
    <t>"skladba S1" 329,00+108,00+329,00+332,00+525,00+226,00+187,00+130,00+418,00+219,00</t>
  </si>
  <si>
    <t>101</t>
  </si>
  <si>
    <t>58381007</t>
  </si>
  <si>
    <t>kostka štípaná dlažební žula drobná 8/10</t>
  </si>
  <si>
    <t>622461885</t>
  </si>
  <si>
    <t>2803*1,02 'Přepočtené koeficientem množství</t>
  </si>
  <si>
    <t>102</t>
  </si>
  <si>
    <t>596211111</t>
  </si>
  <si>
    <t>Kladení zámkové dlažby komunikací pro pěší ručně tl 60 mm skupiny A pl přes 50 do 100 m2</t>
  </si>
  <si>
    <t>1016298244</t>
  </si>
  <si>
    <t>"skladba S3" 1383,00+27,00</t>
  </si>
  <si>
    <t>103</t>
  </si>
  <si>
    <t>59245018</t>
  </si>
  <si>
    <t>dlažba tvar obdélník betonová 200x100x60mm přírodní</t>
  </si>
  <si>
    <t>2001872189</t>
  </si>
  <si>
    <t>"skladba S3" 1383,00</t>
  </si>
  <si>
    <t>"dlažba přírodní</t>
  </si>
  <si>
    <t>1383*1,01 'Přepočtené koeficientem množství</t>
  </si>
  <si>
    <t>104</t>
  </si>
  <si>
    <t>59245006</t>
  </si>
  <si>
    <t>dlažba tvar obdélník betonová pro nevidomé 200x100x60mm barevná</t>
  </si>
  <si>
    <t>560333154</t>
  </si>
  <si>
    <t>"skladba S3" 27,00</t>
  </si>
  <si>
    <t>27*1,03 'Přepočtené koeficientem množství</t>
  </si>
  <si>
    <t>105</t>
  </si>
  <si>
    <t>596212211</t>
  </si>
  <si>
    <t>Kladení zámkové dlažby pozemních komunikací ručně tl 80 mm skupiny A pl přes 50 do 100 m2</t>
  </si>
  <si>
    <t>-1068939500</t>
  </si>
  <si>
    <t>"skladba S4" 244,00+37,00+3,00</t>
  </si>
  <si>
    <t>106</t>
  </si>
  <si>
    <t>59245005</t>
  </si>
  <si>
    <t>dlažba tvar obdélník betonová 200x100x80mm barevná</t>
  </si>
  <si>
    <t>-449401551</t>
  </si>
  <si>
    <t>"skladba S4" 244,00</t>
  </si>
  <si>
    <t>"dlažba tmavě šedá</t>
  </si>
  <si>
    <t>244*1,02 'Přepočtené koeficientem množství</t>
  </si>
  <si>
    <t>107</t>
  </si>
  <si>
    <t>59245226</t>
  </si>
  <si>
    <t>dlažba tvar obdélník betonová pro nevidomé 200x100x80mm barevná</t>
  </si>
  <si>
    <t>965558492</t>
  </si>
  <si>
    <t>"skladba S4" 37,00</t>
  </si>
  <si>
    <t>"dlažba bezbariérová červená</t>
  </si>
  <si>
    <t>"skladba S4" 3,00</t>
  </si>
  <si>
    <t>"dlažba bezbariérová červená s podélnými drážkami</t>
  </si>
  <si>
    <t>40*1,03 'Přepočtené koeficientem množství</t>
  </si>
  <si>
    <t>108</t>
  </si>
  <si>
    <t>596212212</t>
  </si>
  <si>
    <t>Kladení zámkové dlažby pozemních komunikací ručně tl 80 mm skupiny A pl přes 100 do 300 m2</t>
  </si>
  <si>
    <t>-129081195</t>
  </si>
  <si>
    <t>"skladba S2" 948,00+22,00</t>
  </si>
  <si>
    <t>109</t>
  </si>
  <si>
    <t>59245020</t>
  </si>
  <si>
    <t>dlažba tvar obdélník betonová 200x100x80mm přírodní</t>
  </si>
  <si>
    <t>252260029</t>
  </si>
  <si>
    <t>"skladba S2" 948,00</t>
  </si>
  <si>
    <t>948*1,01 'Přepočtené koeficientem množství</t>
  </si>
  <si>
    <t>110</t>
  </si>
  <si>
    <t>1002052018</t>
  </si>
  <si>
    <t>"skladba S2" 22,00</t>
  </si>
  <si>
    <t>22*1,03 'Přepočtené koeficientem množství</t>
  </si>
  <si>
    <t>111</t>
  </si>
  <si>
    <t>596212214</t>
  </si>
  <si>
    <t>Příplatek za kombinaci dvou barev u betonových dlažeb pozemních komunikací ručně tl 80 mm skupiny A</t>
  </si>
  <si>
    <t>-1363429723</t>
  </si>
  <si>
    <t>22,00+37,00+3,00</t>
  </si>
  <si>
    <t>112</t>
  </si>
  <si>
    <t>599141111</t>
  </si>
  <si>
    <t>Vyplnění spár mezi silničními dílci živičnou zálivkou</t>
  </si>
  <si>
    <t>-1960712670</t>
  </si>
  <si>
    <t>65,00</t>
  </si>
  <si>
    <t>Trubní vedení</t>
  </si>
  <si>
    <t>113</t>
  </si>
  <si>
    <t>810441811</t>
  </si>
  <si>
    <t>Bourání stávajícího potrubí z betonu DN přes 400 do 600</t>
  </si>
  <si>
    <t>602176275</t>
  </si>
  <si>
    <t>"demontáž skruží stávajících uličních vpustí</t>
  </si>
  <si>
    <t>1,50*19</t>
  </si>
  <si>
    <t>114</t>
  </si>
  <si>
    <t>871315231</t>
  </si>
  <si>
    <t>Kanalizační potrubí z tvrdého PVC jednovrstvé tuhost třídy SN10 DN 160</t>
  </si>
  <si>
    <t>-1894181149</t>
  </si>
  <si>
    <t>"napojení přípojek UV" 38,00</t>
  </si>
  <si>
    <t>115</t>
  </si>
  <si>
    <t>877310440</t>
  </si>
  <si>
    <t>Montáž šachtových vložek na kanalizačním potrubí z PP trub korugovaných DN 150</t>
  </si>
  <si>
    <t>640887629</t>
  </si>
  <si>
    <t>"napojení přípojky UV na stáv. šachtu</t>
  </si>
  <si>
    <t>116</t>
  </si>
  <si>
    <t>28612250</t>
  </si>
  <si>
    <t>vložka šachtová kanalizační DN 160</t>
  </si>
  <si>
    <t>-624552498</t>
  </si>
  <si>
    <t>117</t>
  </si>
  <si>
    <t>877315211</t>
  </si>
  <si>
    <t>Montáž tvarovek z tvrdého PVC-systém KG nebo z polypropylenu-systém KG 2000 jednoosé DN 160</t>
  </si>
  <si>
    <t>992455781</t>
  </si>
  <si>
    <t>118</t>
  </si>
  <si>
    <t>28611359</t>
  </si>
  <si>
    <t>koleno kanalizace PVC KG 160x15°</t>
  </si>
  <si>
    <t>-258049325</t>
  </si>
  <si>
    <t>119</t>
  </si>
  <si>
    <t>28611361</t>
  </si>
  <si>
    <t>koleno kanalizační PVC KG 160x45°</t>
  </si>
  <si>
    <t>474057025</t>
  </si>
  <si>
    <t>120</t>
  </si>
  <si>
    <t>28612243</t>
  </si>
  <si>
    <t>přesuvka kanalizační plastová PVC KG DN 160 SN12/16</t>
  </si>
  <si>
    <t>-496663292</t>
  </si>
  <si>
    <t>"dopojení přípojek UV na stáv. potrubí</t>
  </si>
  <si>
    <t>121</t>
  </si>
  <si>
    <t>895941302</t>
  </si>
  <si>
    <t>Osazení vpusti uliční DN 450 z betonových dílců dno s kalištěm</t>
  </si>
  <si>
    <t>827117118</t>
  </si>
  <si>
    <t>122</t>
  </si>
  <si>
    <t>59224495</t>
  </si>
  <si>
    <t>vpusť uliční DN 450 kaliště nízké 450/240x50mm</t>
  </si>
  <si>
    <t>1344884991</t>
  </si>
  <si>
    <t>123</t>
  </si>
  <si>
    <t>895941312</t>
  </si>
  <si>
    <t>Osazení vpusti uliční DN 450 z betonových dílců skruž horní 195 mm</t>
  </si>
  <si>
    <t>1778431150</t>
  </si>
  <si>
    <t>124</t>
  </si>
  <si>
    <t>59224483</t>
  </si>
  <si>
    <t>vpusť uliční DN 450 vyrovnávací prstenec pro rám mříže</t>
  </si>
  <si>
    <t>332977862</t>
  </si>
  <si>
    <t>"TABULKA VPUSTÍ</t>
  </si>
  <si>
    <t>125</t>
  </si>
  <si>
    <t>895941314</t>
  </si>
  <si>
    <t>Osazení vpusti uliční DN 450 z betonových dílců skruž horní 570 mm</t>
  </si>
  <si>
    <t>-456749739</t>
  </si>
  <si>
    <t>126</t>
  </si>
  <si>
    <t>59224486</t>
  </si>
  <si>
    <t>vpusť uliční DN 450 skruž horní betonová 450/570x50mm</t>
  </si>
  <si>
    <t>-2132866856</t>
  </si>
  <si>
    <t>127</t>
  </si>
  <si>
    <t>895941332</t>
  </si>
  <si>
    <t>Osazení vpusti uliční DN 450 z betonových dílců skruž průběžná se zápachovou uzávěrkou</t>
  </si>
  <si>
    <t>-1181980562</t>
  </si>
  <si>
    <t>128</t>
  </si>
  <si>
    <t>59224493</t>
  </si>
  <si>
    <t>vpusť uliční DN 450 skruž průběžná 450/645x50mm betonová se zápachovou uzávěrkou 150mm PVC</t>
  </si>
  <si>
    <t>-38246071</t>
  </si>
  <si>
    <t>129</t>
  </si>
  <si>
    <t>899104112</t>
  </si>
  <si>
    <t>Osazení poklopů litinových nebo ocelových včetně rámů pro třídu zatížení D400, E600</t>
  </si>
  <si>
    <t>385312885</t>
  </si>
  <si>
    <t>130</t>
  </si>
  <si>
    <t>55241015</t>
  </si>
  <si>
    <t>poklop šachtový třída D400, kruhový rám 785, vstup 600mm, s ventilací</t>
  </si>
  <si>
    <t>556779613</t>
  </si>
  <si>
    <t>131</t>
  </si>
  <si>
    <t>55241-61</t>
  </si>
  <si>
    <t>poklop šachtový třída E600, kruhový rám 785, vstup 600mm, s ventilací</t>
  </si>
  <si>
    <t>402424709</t>
  </si>
  <si>
    <t>132</t>
  </si>
  <si>
    <t>899104211</t>
  </si>
  <si>
    <t>Demontáž poklopů litinových nebo ocelových včetně rámů hmotnosti přes 150 kg</t>
  </si>
  <si>
    <t>2101764055</t>
  </si>
  <si>
    <t>133</t>
  </si>
  <si>
    <t>899202211</t>
  </si>
  <si>
    <t>Demontáž mříží litinových včetně rámů hmotnosti přes 50 do 100 kg</t>
  </si>
  <si>
    <t>1523967665</t>
  </si>
  <si>
    <t>"demontáž stávajících uličních vpustí</t>
  </si>
  <si>
    <t>134</t>
  </si>
  <si>
    <t>899204112</t>
  </si>
  <si>
    <t>Osazení mříží litinových včetně rámů a košů na bahno pro třídu zatížení D400, E600</t>
  </si>
  <si>
    <t>1674290863</t>
  </si>
  <si>
    <t>135</t>
  </si>
  <si>
    <t>28661789</t>
  </si>
  <si>
    <t>koš kalový ocelový pro silniční vpusť 425mm vč. madla</t>
  </si>
  <si>
    <t>-113875611</t>
  </si>
  <si>
    <t>136</t>
  </si>
  <si>
    <t>59224481</t>
  </si>
  <si>
    <t>mříž vtoková s rámem pro uliční vpusť 500x500, zatížení 40 tun</t>
  </si>
  <si>
    <t>-913090467</t>
  </si>
  <si>
    <t>137</t>
  </si>
  <si>
    <t>R877421</t>
  </si>
  <si>
    <t>Napojení potrubí sedlovou odbočkou DN150, D+M</t>
  </si>
  <si>
    <t>-1090534544</t>
  </si>
  <si>
    <t>"přípojka UV DN150" 8</t>
  </si>
  <si>
    <t>"napojení přípojek DN150 na stávající stokové potrubí  navrtávkou a sedlovou odbočkou</t>
  </si>
  <si>
    <t>138</t>
  </si>
  <si>
    <t>R879421</t>
  </si>
  <si>
    <t>Utěsnění stávajícího napojení přípojky DN150, D+M</t>
  </si>
  <si>
    <t>-1954258835</t>
  </si>
  <si>
    <t xml:space="preserve">"zrušení stávajícího napojení přípojek UV DN150 z důvodu změny umístění nových uličních vpustí </t>
  </si>
  <si>
    <t>Ostatní konstrukce a práce, bourání</t>
  </si>
  <si>
    <t>139</t>
  </si>
  <si>
    <t>914111111</t>
  </si>
  <si>
    <t>Montáž svislé dopravní značky do velikosti 1 m2 objímkami na sloupek nebo konzolu</t>
  </si>
  <si>
    <t>1346727733</t>
  </si>
  <si>
    <t>5+9</t>
  </si>
  <si>
    <t>140</t>
  </si>
  <si>
    <t>404-1</t>
  </si>
  <si>
    <t xml:space="preserve">svislé dopravní značky </t>
  </si>
  <si>
    <t>-1337456620</t>
  </si>
  <si>
    <t>141</t>
  </si>
  <si>
    <t>914111121</t>
  </si>
  <si>
    <t>Montáž svislé dopravní značky do velikosti 2 m2 objímkami na sloupek nebo konzolu</t>
  </si>
  <si>
    <t>-1446076120</t>
  </si>
  <si>
    <t>142</t>
  </si>
  <si>
    <t>40445627</t>
  </si>
  <si>
    <t>informativní značky provozní 1000x1500mm</t>
  </si>
  <si>
    <t>-1053079026</t>
  </si>
  <si>
    <t>"dopravní značka IZ8a" 2</t>
  </si>
  <si>
    <t>143</t>
  </si>
  <si>
    <t>914511112</t>
  </si>
  <si>
    <t>Montáž sloupku dopravních značek délky do 3,5 m s betonovým základem a patkou</t>
  </si>
  <si>
    <t>1854926427</t>
  </si>
  <si>
    <t>3+5+2</t>
  </si>
  <si>
    <t>144</t>
  </si>
  <si>
    <t>40445230</t>
  </si>
  <si>
    <t>sloupek pro dopravní značku Zn D 70mm v 3,5m</t>
  </si>
  <si>
    <t>-1452606322</t>
  </si>
  <si>
    <t>145</t>
  </si>
  <si>
    <t>915111112</t>
  </si>
  <si>
    <t>Vodorovné dopravní značení dělící čáry souvislé š 125 mm retroreflexní bílá barva</t>
  </si>
  <si>
    <t>-926444621</t>
  </si>
  <si>
    <t>457,00</t>
  </si>
  <si>
    <t>146</t>
  </si>
  <si>
    <t>915111116</t>
  </si>
  <si>
    <t>Vodorovné dopravní značení dělící čáry souvislé š 125 mm retroreflexní žlutá barva</t>
  </si>
  <si>
    <t>-1350960520</t>
  </si>
  <si>
    <t>25,00</t>
  </si>
  <si>
    <t>147</t>
  </si>
  <si>
    <t>915121112</t>
  </si>
  <si>
    <t>Vodorovné dopravní značení vodící čáry souvislé š 250 mm retroreflexní bílá barva</t>
  </si>
  <si>
    <t>1658002033</t>
  </si>
  <si>
    <t>389,00</t>
  </si>
  <si>
    <t>148</t>
  </si>
  <si>
    <t>915131112</t>
  </si>
  <si>
    <t>Vodorovné dopravní značení přechody pro chodce, šipky, symboly retroreflexní bílá barva</t>
  </si>
  <si>
    <t>11302511</t>
  </si>
  <si>
    <t>149</t>
  </si>
  <si>
    <t>915611111</t>
  </si>
  <si>
    <t>Předznačení vodorovného liniového značení</t>
  </si>
  <si>
    <t>1190384793</t>
  </si>
  <si>
    <t>457,00+25,00+389,00</t>
  </si>
  <si>
    <t>150</t>
  </si>
  <si>
    <t>915621111</t>
  </si>
  <si>
    <t>Předznačení vodorovného plošného značení</t>
  </si>
  <si>
    <t>-1465455547</t>
  </si>
  <si>
    <t>47,00+2,00</t>
  </si>
  <si>
    <t>151</t>
  </si>
  <si>
    <t>916111123</t>
  </si>
  <si>
    <t>Osazení obruby z drobných kostek s boční opěrou do lože z betonu prostého</t>
  </si>
  <si>
    <t>1911720805</t>
  </si>
  <si>
    <t>1167,00*2</t>
  </si>
  <si>
    <t>152</t>
  </si>
  <si>
    <t>259021489</t>
  </si>
  <si>
    <t>2334*0,102 'Přepočtené koeficientem množství</t>
  </si>
  <si>
    <t>153</t>
  </si>
  <si>
    <t>916231213</t>
  </si>
  <si>
    <t>Osazení chodníkového obrubníku betonového stojatého s boční opěrou do lože z betonu prostého</t>
  </si>
  <si>
    <t>2102927474</t>
  </si>
  <si>
    <t>739,00</t>
  </si>
  <si>
    <t>154</t>
  </si>
  <si>
    <t>59217017</t>
  </si>
  <si>
    <t>obrubník betonový chodníkový 1000x100x250mm</t>
  </si>
  <si>
    <t>33885210</t>
  </si>
  <si>
    <t>739*1,02 'Přepočtené koeficientem množství</t>
  </si>
  <si>
    <t>155</t>
  </si>
  <si>
    <t>916241213</t>
  </si>
  <si>
    <t>Osazení obrubníku kamenného stojatého s boční opěrou do lože z betonu prostého</t>
  </si>
  <si>
    <t>191742278</t>
  </si>
  <si>
    <t>1039,00+27,00+19,00+28,00+10,00</t>
  </si>
  <si>
    <t>156</t>
  </si>
  <si>
    <t>58380004</t>
  </si>
  <si>
    <t>obrubník kamenný žulový přímý 1000x250x200mm</t>
  </si>
  <si>
    <t>-294892327</t>
  </si>
  <si>
    <t>"žulový obrubník š. 250, v. 200 mm</t>
  </si>
  <si>
    <t>1039,00</t>
  </si>
  <si>
    <t>1039*1,02 'Přepočtené koeficientem množství</t>
  </si>
  <si>
    <t>157</t>
  </si>
  <si>
    <t>58380414</t>
  </si>
  <si>
    <t>obrubník kamenný žulový obloukový R 0,5-1m 250x200mm</t>
  </si>
  <si>
    <t>1905908138</t>
  </si>
  <si>
    <t>27*1,02 'Přepočtené koeficientem množství</t>
  </si>
  <si>
    <t>158</t>
  </si>
  <si>
    <t>58380434</t>
  </si>
  <si>
    <t>obrubník kamenný žulový obloukový R 3-5m 250x200mm</t>
  </si>
  <si>
    <t>-123090927</t>
  </si>
  <si>
    <t>19*1,02 'Přepočtené koeficientem množství</t>
  </si>
  <si>
    <t>159</t>
  </si>
  <si>
    <t>58380444</t>
  </si>
  <si>
    <t>obrubník kamenný žulový obloukový R 5-10m 250x200mm</t>
  </si>
  <si>
    <t>-1411795099</t>
  </si>
  <si>
    <t>28*1,02 'Přepočtené koeficientem množství</t>
  </si>
  <si>
    <t>160</t>
  </si>
  <si>
    <t>58380454</t>
  </si>
  <si>
    <t>obrubník kamenný žulový obloukový R 10-25m 250x200mm</t>
  </si>
  <si>
    <t>-880131943</t>
  </si>
  <si>
    <t>10*1,02 'Přepočtené koeficientem množství</t>
  </si>
  <si>
    <t>161</t>
  </si>
  <si>
    <t>916331112</t>
  </si>
  <si>
    <t>Osazení zahradního obrubníku betonového do lože z betonu s boční opěrou</t>
  </si>
  <si>
    <t>1124636728</t>
  </si>
  <si>
    <t>162</t>
  </si>
  <si>
    <t>59217002</t>
  </si>
  <si>
    <t>obrubník betonový zahradní šedý 1000x50x200mm</t>
  </si>
  <si>
    <t>-1596404899</t>
  </si>
  <si>
    <t>16*1,02 'Přepočtené koeficientem množství</t>
  </si>
  <si>
    <t>163</t>
  </si>
  <si>
    <t>919726121</t>
  </si>
  <si>
    <t>Geotextilie pro ochranu, separaci a filtraci netkaná měrná hm do 200 g/m2</t>
  </si>
  <si>
    <t>1775547876</t>
  </si>
  <si>
    <t>"geotextilie 200g/m2</t>
  </si>
  <si>
    <t>164</t>
  </si>
  <si>
    <t>919735112</t>
  </si>
  <si>
    <t>Řezání stávajícího živičného krytu hl přes 50 do 100 mm</t>
  </si>
  <si>
    <t>-1009109072</t>
  </si>
  <si>
    <t>165</t>
  </si>
  <si>
    <t>966006132</t>
  </si>
  <si>
    <t>Odstranění značek dopravních nebo orientačních se sloupky s betonovými patkami</t>
  </si>
  <si>
    <t>1072629813</t>
  </si>
  <si>
    <t>"demontáž stáv. dopravní značky vč. sloupku a patky" 1</t>
  </si>
  <si>
    <t>166</t>
  </si>
  <si>
    <t>966006211</t>
  </si>
  <si>
    <t>Odstranění svislých dopravních značek ze sloupů, sloupků nebo konzol</t>
  </si>
  <si>
    <t>-149041590</t>
  </si>
  <si>
    <t>3+5</t>
  </si>
  <si>
    <t>167</t>
  </si>
  <si>
    <t>977151124</t>
  </si>
  <si>
    <t>Jádrové vrty diamantovými korunkami do stavebních materiálů D přes 150 do 180 mm</t>
  </si>
  <si>
    <t>610740854</t>
  </si>
  <si>
    <t>0,12*1</t>
  </si>
  <si>
    <t>168</t>
  </si>
  <si>
    <t>R914418</t>
  </si>
  <si>
    <t>Změna potisku informační tabule</t>
  </si>
  <si>
    <t>609810205</t>
  </si>
  <si>
    <t>169</t>
  </si>
  <si>
    <t>R915221</t>
  </si>
  <si>
    <t>Nátěr schodišťového stupně výstražnou červenou barvou</t>
  </si>
  <si>
    <t>-322141276</t>
  </si>
  <si>
    <t>170</t>
  </si>
  <si>
    <t>R991019</t>
  </si>
  <si>
    <t>Statická zkouška únosnosti na zemní pláni</t>
  </si>
  <si>
    <t>-1596218144</t>
  </si>
  <si>
    <t xml:space="preserve">"Zajištění zkoušek hutnění specializovanou firmou včetně vypracování zprávy </t>
  </si>
  <si>
    <t>997</t>
  </si>
  <si>
    <t>Přesun sutě</t>
  </si>
  <si>
    <t>171</t>
  </si>
  <si>
    <t>997221571</t>
  </si>
  <si>
    <t>Vodorovná doprava vybouraných hmot do 1 km</t>
  </si>
  <si>
    <t>-2032751396</t>
  </si>
  <si>
    <t>172</t>
  </si>
  <si>
    <t>997221579</t>
  </si>
  <si>
    <t>Příplatek ZKD 1 km u vodorovné dopravy vybouraných hmot</t>
  </si>
  <si>
    <t>767243639</t>
  </si>
  <si>
    <t>4899,998*9 'Přepočtené koeficientem množství</t>
  </si>
  <si>
    <t>173</t>
  </si>
  <si>
    <t>997221861</t>
  </si>
  <si>
    <t>Poplatek za uložení stavebního odpadu na recyklační skládce (skládkovné) z prostého betonu pod kódem 17 01 01</t>
  </si>
  <si>
    <t>687333335</t>
  </si>
  <si>
    <t>174</t>
  </si>
  <si>
    <t>997221862</t>
  </si>
  <si>
    <t>Poplatek za uložení stavebního odpadu na recyklační skládce (skládkovné) z armovaného betonu pod kódem 17 01 01</t>
  </si>
  <si>
    <t>787276596</t>
  </si>
  <si>
    <t>175</t>
  </si>
  <si>
    <t>997221873</t>
  </si>
  <si>
    <t>Poplatek za uložení stavebního odpadu na recyklační skládce (skládkovné) zeminy a kamení zatříděného do Katalogu odpadů pod kódem 17 05 04</t>
  </si>
  <si>
    <t>1529141048</t>
  </si>
  <si>
    <t>"dlažba, obrubníky" 504,523</t>
  </si>
  <si>
    <t>"kamenivo ŠD" 2533,68</t>
  </si>
  <si>
    <t>176</t>
  </si>
  <si>
    <t>997221875</t>
  </si>
  <si>
    <t>Poplatek za uložení stavebního odpadu na recyklační skládce (skládkovné) asfaltového bez obsahu dehtu zatříděného do Katalogu odpadů pod kódem 17 03 02</t>
  </si>
  <si>
    <t>1505749842</t>
  </si>
  <si>
    <t>998</t>
  </si>
  <si>
    <t>Přesun hmot</t>
  </si>
  <si>
    <t>177</t>
  </si>
  <si>
    <t>998223011</t>
  </si>
  <si>
    <t>Přesun hmot pro pozemní komunikace s krytem dlážděným</t>
  </si>
  <si>
    <t>-1707776611</t>
  </si>
  <si>
    <t>PSV</t>
  </si>
  <si>
    <t>Práce a dodávky PSV</t>
  </si>
  <si>
    <t>711</t>
  </si>
  <si>
    <t>Izolace proti vodě, vlhkosti a plynům</t>
  </si>
  <si>
    <t>178</t>
  </si>
  <si>
    <t>711161212</t>
  </si>
  <si>
    <t>Izolace proti zemní vlhkosti nopovou fólií svislá, nopek v 8,0 mm, tl do 0,6 mm</t>
  </si>
  <si>
    <t>2079753979</t>
  </si>
  <si>
    <t>"ukončení chodníku u stěny domu</t>
  </si>
  <si>
    <t>282,00*0,50</t>
  </si>
  <si>
    <t>767</t>
  </si>
  <si>
    <t>Konstrukce zámečnické</t>
  </si>
  <si>
    <t>179</t>
  </si>
  <si>
    <t>R767221</t>
  </si>
  <si>
    <t>Schodišťové zábradlí ocel tr. 60,3x2,9mm; D+M vč. povrchové úpravy</t>
  </si>
  <si>
    <t>kg</t>
  </si>
  <si>
    <t>-1882096447</t>
  </si>
  <si>
    <t>"VZOROVÝ ŘEZ VI</t>
  </si>
  <si>
    <t>"2 x 2,20m + 2 x 1,50m</t>
  </si>
  <si>
    <t>129,20</t>
  </si>
  <si>
    <t>180</t>
  </si>
  <si>
    <t>R767231</t>
  </si>
  <si>
    <t>Schodišťové ocel pásy pro kočárek; D+M vč. povrchové úpravy</t>
  </si>
  <si>
    <t>1152602076</t>
  </si>
  <si>
    <t>80,00</t>
  </si>
  <si>
    <t>Práce a dodávky M</t>
  </si>
  <si>
    <t>22-M</t>
  </si>
  <si>
    <t>Montáže technologických zařízení pro dopravní stavby</t>
  </si>
  <si>
    <t>181</t>
  </si>
  <si>
    <t>R22018201</t>
  </si>
  <si>
    <t>Osazení ochranné trubky do výkopu včetně fixace a obetonování,  D+M</t>
  </si>
  <si>
    <t>1361037953</t>
  </si>
  <si>
    <t>182</t>
  </si>
  <si>
    <t>113548-1</t>
  </si>
  <si>
    <t>chránička půlená červená  D110</t>
  </si>
  <si>
    <t>1776725790</t>
  </si>
  <si>
    <t>79,00</t>
  </si>
  <si>
    <t>"kabelové půlené chráničky (kabely CETIN pod parkovištěm)</t>
  </si>
  <si>
    <t>183</t>
  </si>
  <si>
    <t>113548-3</t>
  </si>
  <si>
    <t>chránička PE 110</t>
  </si>
  <si>
    <t>972892577</t>
  </si>
  <si>
    <t>32,00</t>
  </si>
  <si>
    <t>"kabelová  chránička (kabely NN ČEZ pod parkovištěm)</t>
  </si>
  <si>
    <t>184</t>
  </si>
  <si>
    <t>R22018209</t>
  </si>
  <si>
    <t>Utěsnění konců kabelových chrániček, D+M</t>
  </si>
  <si>
    <t>1060627666</t>
  </si>
  <si>
    <t>IO 401 - Veřejné osvětlení</t>
  </si>
  <si>
    <t>Ing. Holáň</t>
  </si>
  <si>
    <t xml:space="preserve">    21-M - Elektromontáže</t>
  </si>
  <si>
    <t xml:space="preserve">      D1 - Kabely, uzemnění, vybavení jednotlivých světelných míst, svítidla, stožáry, základy atd.</t>
  </si>
  <si>
    <t xml:space="preserve">      D2 - Výložníky</t>
  </si>
  <si>
    <t xml:space="preserve">      D3 - Demontáže</t>
  </si>
  <si>
    <t xml:space="preserve">    D4 - Revizní zkoušky, měření, protokoly, geotetické práce,ostatní náklady</t>
  </si>
  <si>
    <t>131213701</t>
  </si>
  <si>
    <t>Hloubení nezapažených jam v soudržných horninách třídy těžitelnosti I skupiny 3 ručně</t>
  </si>
  <si>
    <t>-312378439</t>
  </si>
  <si>
    <t>"STOŽÁR 8M</t>
  </si>
  <si>
    <t>0,90*0,90*1,70*10</t>
  </si>
  <si>
    <t>132212131</t>
  </si>
  <si>
    <t>Hloubení nezapažených rýh šířky do 800 mm v soudržných horninách třídy těžitelnosti I skupiny 3 ručně</t>
  </si>
  <si>
    <t>-1794704729</t>
  </si>
  <si>
    <t>"DRÁŽKA ZEMNIČE</t>
  </si>
  <si>
    <t>89,00*0,10*0,10</t>
  </si>
  <si>
    <t>120,00*0,10*0,10</t>
  </si>
  <si>
    <t>"Rýhy</t>
  </si>
  <si>
    <t>"ZELEŇ</t>
  </si>
  <si>
    <t>89,00*0,35*0,60</t>
  </si>
  <si>
    <t>"CHODNÍK</t>
  </si>
  <si>
    <t>120,00*0,35*0,30</t>
  </si>
  <si>
    <t>"KOMUNIKACE</t>
  </si>
  <si>
    <t>18,00*0,50*1,10</t>
  </si>
  <si>
    <t>"SJEZDY</t>
  </si>
  <si>
    <t>60,00*0,35*0,30</t>
  </si>
  <si>
    <t>1570065134</t>
  </si>
  <si>
    <t>"VÝKOPEK NAHRAZENÝ PÍSKOVÝM LOŽEM</t>
  </si>
  <si>
    <t>10,973</t>
  </si>
  <si>
    <t>"VÝKOPEK NAHRAZENÝ SEDLOVÝM LOŽEM Z BETONU</t>
  </si>
  <si>
    <t>3,90</t>
  </si>
  <si>
    <t>"VÝKOPEK NAHRAZENÝ OBETONOVÁNÍM CHRÁNIČEK</t>
  </si>
  <si>
    <t>7,02</t>
  </si>
  <si>
    <t>"ODVOZ 10% PŘESÁTÉ ZEMINY</t>
  </si>
  <si>
    <t>36,178*0,10</t>
  </si>
  <si>
    <t>"VÝKOPEK NAHRAZENÝ ZÁSYPEM Z KAMENIVA</t>
  </si>
  <si>
    <t>31,98</t>
  </si>
  <si>
    <t>"VÝKOPEK NAHRAZENÝ ZÁKLADY SLOUPŮ</t>
  </si>
  <si>
    <t>1198519482</t>
  </si>
  <si>
    <t>71,261*1,80</t>
  </si>
  <si>
    <t>2065623738</t>
  </si>
  <si>
    <t>174111101</t>
  </si>
  <si>
    <t>Zásyp jam, šachet rýh nebo kolem objektů sypaninou se zhutněním ručně</t>
  </si>
  <si>
    <t>490331116</t>
  </si>
  <si>
    <t>89,00*0,35*(0,60-0,15)</t>
  </si>
  <si>
    <t>120,00*0,35*(0,30-0,15)</t>
  </si>
  <si>
    <t>"STOŽÁR 6M</t>
  </si>
  <si>
    <t>Mezisoučet</t>
  </si>
  <si>
    <t>18,00*0,50*(1,10-0,10-0,18)</t>
  </si>
  <si>
    <t>60,00*0,50*(1,10-0,10-0,18)</t>
  </si>
  <si>
    <t>10364100</t>
  </si>
  <si>
    <t>zemina pro terénní úpravy - tříděná</t>
  </si>
  <si>
    <t>-1456158019</t>
  </si>
  <si>
    <t>"10% NOVÉ ZEMINY PRO ZÁSYP</t>
  </si>
  <si>
    <t>36,178*0,10*1,80</t>
  </si>
  <si>
    <t>58343930</t>
  </si>
  <si>
    <t>kamenivo drcené hrubé frakce 16/32</t>
  </si>
  <si>
    <t>791871881</t>
  </si>
  <si>
    <t>31,98*2,00</t>
  </si>
  <si>
    <t>174111109</t>
  </si>
  <si>
    <t>Příplatek k zásypu za ruční prohození sypaniny sítem</t>
  </si>
  <si>
    <t>415478642</t>
  </si>
  <si>
    <t>174111102</t>
  </si>
  <si>
    <t>Vyplnění s hutněním</t>
  </si>
  <si>
    <t>1123339452</t>
  </si>
  <si>
    <t>3,14*0,20*0,120*1,60*10</t>
  </si>
  <si>
    <t>58344121</t>
  </si>
  <si>
    <t>štěrkodrť frakce 4/8</t>
  </si>
  <si>
    <t>-397292131</t>
  </si>
  <si>
    <t>1,206*2,00</t>
  </si>
  <si>
    <t>273313811</t>
  </si>
  <si>
    <t>Základové desky z betonu tř. C 25/30</t>
  </si>
  <si>
    <t>1781893070</t>
  </si>
  <si>
    <t>0,90*0,90*0,05*10</t>
  </si>
  <si>
    <t>274352221</t>
  </si>
  <si>
    <t>Zřízení bednění základových pasů kruhového r do 2,5 m</t>
  </si>
  <si>
    <t>-1884675634</t>
  </si>
  <si>
    <t>2*3,14*0,20*0,60*10</t>
  </si>
  <si>
    <t>274352222</t>
  </si>
  <si>
    <t>Odstranění bednění základových pasů kruhového r do 2,5 m</t>
  </si>
  <si>
    <t>-1629838712</t>
  </si>
  <si>
    <t>275313811</t>
  </si>
  <si>
    <t>Základové patky z betonu tř. C 25/30</t>
  </si>
  <si>
    <t>-382258708</t>
  </si>
  <si>
    <t>0,90*0,90*0,40*10-3,14*0,20*0,20*0,40*10</t>
  </si>
  <si>
    <t>275313811-1</t>
  </si>
  <si>
    <t>181621856</t>
  </si>
  <si>
    <t>3,14*0,20*0,20*0,40*10</t>
  </si>
  <si>
    <t>275313811-2</t>
  </si>
  <si>
    <t>1325583494</t>
  </si>
  <si>
    <t>871395231</t>
  </si>
  <si>
    <t>Trubka PVC DN 400 pro ustavení dříku</t>
  </si>
  <si>
    <t>1960149476</t>
  </si>
  <si>
    <t>1,60*10</t>
  </si>
  <si>
    <t>451573111</t>
  </si>
  <si>
    <t>Lože pod potrubí otevřený výkop ze štěrkopísku</t>
  </si>
  <si>
    <t>814995844</t>
  </si>
  <si>
    <t>89,00*0,35*0,15</t>
  </si>
  <si>
    <t>120,00*0,35*0,15</t>
  </si>
  <si>
    <t>452312121</t>
  </si>
  <si>
    <t>Sedlové lože z betonu prostého tř. C 8/10 otevřený výkop</t>
  </si>
  <si>
    <t>-1861918109</t>
  </si>
  <si>
    <t>18,00*0,50*0,10</t>
  </si>
  <si>
    <t>60,00*0,50*0,10</t>
  </si>
  <si>
    <t>899623151</t>
  </si>
  <si>
    <t>Obetonování chrániček betonem prostým tř. C 16/20 otevřený výkop</t>
  </si>
  <si>
    <t>-1486756413</t>
  </si>
  <si>
    <t>18,00*0,50*0,18</t>
  </si>
  <si>
    <t>60,00*0,50*0,18</t>
  </si>
  <si>
    <t>21-M</t>
  </si>
  <si>
    <t>Elektromontáže</t>
  </si>
  <si>
    <t>D1</t>
  </si>
  <si>
    <t>Kabely, uzemnění, vybavení jednotlivých světelných míst, svítidla, stožáry, základy atd.</t>
  </si>
  <si>
    <t>Pol1</t>
  </si>
  <si>
    <t>Svítidlo - typ A - LED svítidlo pro osvětlování (malý) cest s 12 LED napájenými při 500mA s optikou Pro úzké vozovky</t>
  </si>
  <si>
    <t>P</t>
  </si>
  <si>
    <t>Poznámka k položce:_x000D_
Svítidlo - typ A - LED svítidlo pro osvětlování (malý) cest s 12 LED napájenými při 500mA s optikou Pro úzké vozovky. Programovatelný DALI předřadník. Elektrická Třída ochrany II, IP66, IK09. Těleso: tlakově odlévaný hliník (EN AC-44300), práškově nanášený texturovaný antracit (odstín blížící se RAL7043). Nástavec: tlakově odlévaný hliník (EN AC-44300), práškově nanášený texturovaný antracit (odstín blížící se RAL7043). Difuzor: tloušťka 5mm sklo. Upevňovací prvky: nerezová ocel. Dodává se s adaptérem nástavce o Ø60mm, který lze nainstalovat na vrch sloupu (sklon 0°/5°/10°/15°/20°) nebo pro boční vstup (sklon -15°/-10°/-5°/0°/5°/10°/15°). Vybaveno 50% redukcí výkonu, pro období 3 hodiny před a 5 hodin po půlnoci, která může být deaktivována při instalaci, díky snadno přístupnému spínači. Dodáváno s LED zdroji v barvě 2700K. Ochrana proti rázům napětí: společný režim s jediným impulsem 10kV a společný režim s několika impulsy 8kV a diferenciální režim s několika impulsy 6kV. Jestliže je připojen stálý systém DALI, společný režim s několika impulsy a diferenciální režim 6kV. Rozměry: 571 x 224 x 114 mm. Příkon svítidla: 20 W. Světelný tok: 2290 lm. Světelný výkon svítidel: 115 lm/W. Hmotnost: 5,5 kg.  Scx: 0.054 m². Barevná tolerance v místě (MacAdam): 5. Vyměřovací (jmenovitá) doba životnosti (B10)*: L95 100000h při/u 25°C</t>
  </si>
  <si>
    <t>Pol2</t>
  </si>
  <si>
    <t>Ocelový osvětlovací sadový bezpaticový stožár, třístupňový jmen. výšky 8 m s ochrannou manžetou v místě vetknutí (Ø159/114/102 mm)</t>
  </si>
  <si>
    <t>Poznámka k položce:_x000D_
Ocelový osvětlovací sadový bezpaticový stožár, třístupňový jmen. výšky 8 m s ochrannou manžetou v místě vetknutí (Ø159/114/102 mm), tloušťka stěn trubek všech stupňů dříku min. 6/6/5 mm, délka vetknutí dříku do země min. 1 m, ochranná manžeta v místě vetknutí z plechu tloušťky min. 3 mm, povrch. úprava celého stožáru oboustranným žár. zinkováním, zapuštěná dvířka 100-120 x350-400 mm s uzamykáním na trojúhelníkový klíč,výška spodního okraje dvířek 600 mm nad úrovní vetknutí, uvnitř dříku šroub M8 pro upevnění elektrovýzbroje, ve spodní části dříku otvor se závitem pro montáž uzemnění 200 mm nad úrovní vetknutí)</t>
  </si>
  <si>
    <t>Pol3</t>
  </si>
  <si>
    <t>Stožárová elektrovýzbroj pro 1x jištěný okruh (min. IP2X) s pojistkovým odpínačem pro válcovou pojistku velikosti 10 x 38 mm</t>
  </si>
  <si>
    <t>Poznámka k položce:_x000D_
Stožárová elektrovýzbroj pro 1x jištěný okruh (min. IP2X) s pojistkovým odpínačem pro válcovou pojistku velikosti 10 x 38 mm, upevnění elektrovýzbroje na šroub uvnitř stožáru, velikost elektrovýzbroje přizpůsobená vnitřnímu prostoru uvnitř stožáru a velikosti dvířek), nosná konstrukce a svorky v povrchové úpravě odolávající korozi, čtyřsvorková, připojení až 3 kabelů s žílami Cu/Al průřezu do 4x35 mm2</t>
  </si>
  <si>
    <t>Pol4</t>
  </si>
  <si>
    <t>Stožárová elektrovýzbroj pro 2x jištěný okruh (min. IP2X) s pojistkovým odpínačem pro válcovou pojistku velikosti 10 x 38 mm</t>
  </si>
  <si>
    <t>Poznámka k položce:_x000D_
Stožárová elektrovýzbroj pro 2x jištěný okruh (min. IP2X) s pojistkovým odpínačem pro válcovou pojistku velikosti 10 x 38 mm, upevnění elektrovýzbroje na šroub uvnitř stožáru, velikost elektrovýzbroje přizpůsobená vnitřnímu prostoru uvnitř stožáru a velikosti dvířek), nosná konstrukce a svorky v povrchové úpravě odolávající korozi, čtyřsvorková, připojení až 3 kabelů s žílami Cu/Al průřezu do 4x35 mm2</t>
  </si>
  <si>
    <t>Pol5</t>
  </si>
  <si>
    <t>Nátěr dříku stožáru do výšky 1,4m nad zemí</t>
  </si>
  <si>
    <t>Poznámka k položce:_x000D_
Nátěr dříku stožáru do výšky 1,4m nad zemí -  očištění a odmaštění povrchu, 1 vrstva základ. nátěru na žárově zinkovaný povrch, 2 vrstva*0,159 šedý nátěr RAL 7046 (natíraný povrch jedné vrstvy cca 1,45 m2), očíslování stožáru dle pokynů správce VO (max. 4 znaky, černě - RAL 9005), označení dvířek červeným výstr. bleskem - vč. montážní plošiny, dodávky barev a dalšího potřeb. materiálu (štětce, ředidla, šablony, odmašťovací přípravek, samolepka s výstr. bleskem)</t>
  </si>
  <si>
    <t>Pol6</t>
  </si>
  <si>
    <t>Pojistková vložka 2A gG 10x38mm</t>
  </si>
  <si>
    <t>Pol7</t>
  </si>
  <si>
    <t>CYKY-J 4x16 mm2, uložen v kabelové chráničce v zemi</t>
  </si>
  <si>
    <t>Pol8</t>
  </si>
  <si>
    <t>Příplatek za zatahování kabelu do trubkové trasy (do 2 kg/m)</t>
  </si>
  <si>
    <t>Pol9</t>
  </si>
  <si>
    <t>CYKY-J 3x1,5 mm2 - svody od svítidel ke svorkovnicím</t>
  </si>
  <si>
    <t>Pol10</t>
  </si>
  <si>
    <t>Smršťovací rozdělovací hlava pro kabely 4x6 až 4x50 mm2 (pro ukončení kabelů ve stožárech nebo rozváděčích)</t>
  </si>
  <si>
    <t>Pol11</t>
  </si>
  <si>
    <t>Ukončení kabelů + zapojení kabelů do 2,5mm2</t>
  </si>
  <si>
    <t>Pol12</t>
  </si>
  <si>
    <t>Ukončení kabelů + zapojení kabelů do 16mm2</t>
  </si>
  <si>
    <t>Pol13</t>
  </si>
  <si>
    <t>Výstražné fólie červená š=330mm</t>
  </si>
  <si>
    <t>Pol14</t>
  </si>
  <si>
    <t>Ohebná dvouplášťová korugovaná chránička  vnější/vnitřní průměr 75/61mm, červená, 450N/20cm</t>
  </si>
  <si>
    <t>Pol15</t>
  </si>
  <si>
    <t>Ohebná dvouplášťová korugovaná chránička  vnější/vnitřní průměr 110/94mm, červená, 450N/20cm</t>
  </si>
  <si>
    <t>Pol16</t>
  </si>
  <si>
    <t>Protahovací vodič H07V-K 6mm2</t>
  </si>
  <si>
    <t>Pol17</t>
  </si>
  <si>
    <t>Zemnící drát FeZn Ø 10mm, vrstva zinku minimálně 350g/m2 - dočasná trtasa</t>
  </si>
  <si>
    <t>Pol18</t>
  </si>
  <si>
    <t>Zemnící svorka drát -  drát, z nerez oceli V4A</t>
  </si>
  <si>
    <t>Pol19</t>
  </si>
  <si>
    <t>Stožárová zkušební zemnící svorka pro zemnič FeZn Ø10 mm vč.materiálu</t>
  </si>
  <si>
    <t>Poznámka k položce:_x000D_
Stožárová zkušební zemnící svorka pro zemnič FeZn Ø10 mm vč.materiálu (vše v povrch. úpravě odolávající dlouhodobě povětrnostním vlivům) včetně připojení uzemnění konstrukce stožáru vč. montáže zemnící svorky, přizemnění ochranného vodiče, označení zemniče samolepkou vč. dodání samolepky</t>
  </si>
  <si>
    <t>Pol20</t>
  </si>
  <si>
    <t>Nátěr zemniče FeZn Ø10 mm (základní na žár. zinek + 2 x vrchní šedý RAL 7046)  vč. dodání barvy a potřeb. materiálu (štětce, ředidlo), dodání a osazení zž smršťovací trubice na zemnič</t>
  </si>
  <si>
    <t>D2</t>
  </si>
  <si>
    <t>Výložníky</t>
  </si>
  <si>
    <t>Pol21</t>
  </si>
  <si>
    <t>Jednoramenný výložník, výška = 1800mm, vyložení =1000mm, průměr 102/60mm, vodorovný sklon trubky 4˚ vzhůru, povrch. úprava oboustranným žár. zinkováním</t>
  </si>
  <si>
    <t>Pol22</t>
  </si>
  <si>
    <t>Dvojramenný výložník, výška = 1800mm, vyložení =1000mm, úhel sevření ramen 180˚, průměr 102/60mm, vodorovný sklon trubky 4˚ vzhůru, povrch. úprava oboustranným žár. zinkováním</t>
  </si>
  <si>
    <t>D3</t>
  </si>
  <si>
    <t>Demontáže</t>
  </si>
  <si>
    <t>Pol23</t>
  </si>
  <si>
    <t>Demontáž stávajího silničního osvětlovacího stožáru jmenovité výšky do 10m ze stávajících pouzdrových základů</t>
  </si>
  <si>
    <t>Poznámka k položce:_x000D_
Demontáž stávajího silničního osvětlovacího stožáru jmenovité výšky do 10m ze stávajících pouzdrových základů - bezpaticový stožár, třístupňový,svodový kabel, elektrovýzbroj pro 1 okruh s jištěním, elektroinstalační krabice) vč. montážní plošiny, potřeb. nářadí  naložení, odvozu, likvidace a uložení  odpadu v souladu se zákonem o odpadech a požadavky správce VO</t>
  </si>
  <si>
    <t>Pol24</t>
  </si>
  <si>
    <t>Demontáž stávajího jednoramenného výložníku</t>
  </si>
  <si>
    <t>Pol25</t>
  </si>
  <si>
    <t>Demontáž stávajícího výbojkové svítidla, včetně naložení,odvozu, likvidace a uložení  odpadu v souladu se zákonem o odpadech a požadavky správce VO</t>
  </si>
  <si>
    <t>Poznámka k položce:_x000D_
Demontáž stávajícího výbojkové svítidla, včetně naložení,odvozu, likvidace a uložení  odpadu v souladu se zákonem o odpadech a požadavky správce VO. V případě, že se po dohodě se správci VO odsouhlasí vyhovující stav demontovaných zařízení, budou předána správci VO.</t>
  </si>
  <si>
    <t>Pol26</t>
  </si>
  <si>
    <t>Demontáž stávajícího pouzdrového základu stožáru jmenovité výšky do 10m</t>
  </si>
  <si>
    <t>Poznámka k položce:_x000D_
Demontáž stávajícího pouzdrového základu stožáru jmenovité výšky do 10m -  odkopání základu a rozbití betonu a konstrukcí do hloubky 0,6m, vč. odvozu, likvidace a uložení  odpadu, zasypání jámy hlínou, zhutnění záhozu</t>
  </si>
  <si>
    <t>D4</t>
  </si>
  <si>
    <t>Revizní zkoušky, měření, protokoly, geotetické práce,ostatní náklady</t>
  </si>
  <si>
    <t>Pol27</t>
  </si>
  <si>
    <t>Přepojení rozvodu VO, provizorní provoz, rozfázování VO, provedení  kontrolních měření, součinnost se správcem VO</t>
  </si>
  <si>
    <t>hod</t>
  </si>
  <si>
    <t>Pol28</t>
  </si>
  <si>
    <t>Revizní technik silnoproudé elektroinstalace pro části VN/NN, včetně vypracování revizních zpráv</t>
  </si>
  <si>
    <t>Pol29</t>
  </si>
  <si>
    <t>Měření zemních odporů strojených zemničů</t>
  </si>
  <si>
    <t>Pol30</t>
  </si>
  <si>
    <t>Provedení světelně technického měření osvětlovací soustavy, včetně protokolu</t>
  </si>
  <si>
    <t>Pol31</t>
  </si>
  <si>
    <t>Zaškolení obsluhy a pořízení písemného dokladu o zaškolení</t>
  </si>
  <si>
    <t>Pol32</t>
  </si>
  <si>
    <t>Zajištění beznapěťového stavu dotčených částí el. instalace dle platných provozních předpisů a legislativy</t>
  </si>
  <si>
    <t>IO 801 - Sadové úpravy</t>
  </si>
  <si>
    <t>111151121</t>
  </si>
  <si>
    <t>Pokosení trávníku parkového pl do 1000 m2 s odvozem do 20 km v rovině a svahu do 1:5</t>
  </si>
  <si>
    <t>-118212398</t>
  </si>
  <si>
    <t>"založení parkového trávníku</t>
  </si>
  <si>
    <t>730,00</t>
  </si>
  <si>
    <t>1007502287</t>
  </si>
  <si>
    <t>8,1*1,8 'Přepočtené koeficientem množství</t>
  </si>
  <si>
    <t>1822114579</t>
  </si>
  <si>
    <t>"výsadba stromů</t>
  </si>
  <si>
    <t>"uložení přebytečné zeminy z výkopku jamek nahrazené substrátem</t>
  </si>
  <si>
    <t>8,10</t>
  </si>
  <si>
    <t>181111131</t>
  </si>
  <si>
    <t>Plošná úprava terénu do 500 m2 zemina skupiny 1 až 4 nerovnosti přes 150 do 200 mm v rovinně a svahu do 1:5</t>
  </si>
  <si>
    <t>-1810198454</t>
  </si>
  <si>
    <t>"využití stávající ornice</t>
  </si>
  <si>
    <t>181411131</t>
  </si>
  <si>
    <t>Založení parkového trávníku výsevem pl do 1000 m2 v rovině a ve svahu do 1:5</t>
  </si>
  <si>
    <t>405141346</t>
  </si>
  <si>
    <t>"vč. pokosení 1x</t>
  </si>
  <si>
    <t>00572410</t>
  </si>
  <si>
    <t>osivo směs travní parková</t>
  </si>
  <si>
    <t>1149790256</t>
  </si>
  <si>
    <t>730*0,035 'Přepočtené koeficientem množství</t>
  </si>
  <si>
    <t>183101114</t>
  </si>
  <si>
    <t>Hloubení jamek bez výměny půdy zeminy tř 1 až 4 obj přes 0,05 do 0,125 m3 v rovině a svahu do 1:5</t>
  </si>
  <si>
    <t>-616546935</t>
  </si>
  <si>
    <t>"výsadba keřů</t>
  </si>
  <si>
    <t>183101215</t>
  </si>
  <si>
    <t>Jamky pro výsadbu s výměnou 50 % půdy zeminy tř 1 až 4 obj přes 0,125 do 0,4 m3 v rovině a svahu do 1:5</t>
  </si>
  <si>
    <t>1110800196</t>
  </si>
  <si>
    <t>183101221</t>
  </si>
  <si>
    <t>Jamky pro výsadbu s výměnou 50 % půdy zeminy tř 1 až 4 obj přes 0,4 do 1 m3 v rovině a svahu do 1:5</t>
  </si>
  <si>
    <t>1078617977</t>
  </si>
  <si>
    <t>10321100</t>
  </si>
  <si>
    <t>zahradní substrát pro výsadbu VL</t>
  </si>
  <si>
    <t>86531931</t>
  </si>
  <si>
    <t>"zemina pro 50% výměnu pro výsadbu</t>
  </si>
  <si>
    <t>(0,40*23)*0,50</t>
  </si>
  <si>
    <t>(1,00*7)*0,50</t>
  </si>
  <si>
    <t>183402121</t>
  </si>
  <si>
    <t>Rozrušení půdy souvislé pl přes 100 do 500 m2 hl přes 50 do 150 mm v rovině a svahu do 1:5</t>
  </si>
  <si>
    <t>990201565</t>
  </si>
  <si>
    <t>90,00</t>
  </si>
  <si>
    <t>183403111</t>
  </si>
  <si>
    <t>Obdělání půdy nakopáním na hl přes 0,05 do 0,1 m v rovině a svahu do 1:5</t>
  </si>
  <si>
    <t>-890527891</t>
  </si>
  <si>
    <t>"5% " 730,00*0,05</t>
  </si>
  <si>
    <t>183403113</t>
  </si>
  <si>
    <t>Obdělání půdy frézováním v rovině a svahu do 1:5</t>
  </si>
  <si>
    <t>-1838018443</t>
  </si>
  <si>
    <t>"2x - 95% " 730,00*2*0,95</t>
  </si>
  <si>
    <t>183403131</t>
  </si>
  <si>
    <t>Obdělání půdy rytím zemina tř 1 a 2 v rovině a svahu do 1:5</t>
  </si>
  <si>
    <t>-9488201</t>
  </si>
  <si>
    <t>183403151</t>
  </si>
  <si>
    <t>Obdělání půdy smykováním v rovině a svahu do 1:5</t>
  </si>
  <si>
    <t>-318283123</t>
  </si>
  <si>
    <t>"2x 95% " 730,00*2*0,95</t>
  </si>
  <si>
    <t>183403153</t>
  </si>
  <si>
    <t>Obdělání půdy hrabáním v rovině a svahu do 1:5</t>
  </si>
  <si>
    <t>-1432321291</t>
  </si>
  <si>
    <t>"2x" 730,00*2</t>
  </si>
  <si>
    <t>183403261</t>
  </si>
  <si>
    <t>Obdělání půdy válením ve svahu přes 1:5 do 1:2</t>
  </si>
  <si>
    <t>-804758202</t>
  </si>
  <si>
    <t>184102111</t>
  </si>
  <si>
    <t>Výsadba dřeviny s balem D přes 0,1 do 0,2 m do jamky se zalitím v rovině a svahu do 1:5</t>
  </si>
  <si>
    <t>2030761680</t>
  </si>
  <si>
    <t>k05</t>
  </si>
  <si>
    <t>Hydrangea paniculata „Unique“ – hortenzie latnatá</t>
  </si>
  <si>
    <t>-796174168</t>
  </si>
  <si>
    <t>k06</t>
  </si>
  <si>
    <t>Ribes saquineum „King Edward VII“- meruzalka krvavá</t>
  </si>
  <si>
    <t>783576406</t>
  </si>
  <si>
    <t>k07</t>
  </si>
  <si>
    <t>Spiraea bumalda „Anthony Waterer“- tavolník nízký</t>
  </si>
  <si>
    <t>1266254770</t>
  </si>
  <si>
    <t>184102115</t>
  </si>
  <si>
    <t>Výsadba dřeviny s balem D přes 0,5 do 0,6 m do jamky se zalitím v rovině a svahu do 1:5</t>
  </si>
  <si>
    <t>1507596919</t>
  </si>
  <si>
    <t>s01</t>
  </si>
  <si>
    <t>Amelanchier lamackii muchovník Lamarkův keř na kmínku (OK 14-16 cm)</t>
  </si>
  <si>
    <t>1220091041</t>
  </si>
  <si>
    <t>184102116</t>
  </si>
  <si>
    <t>Výsadba dřeviny s balem D přes 0,6 do 0,8 m do jamky se zalitím v rovině a svahu do 1:5</t>
  </si>
  <si>
    <t>141786937</t>
  </si>
  <si>
    <t>s02</t>
  </si>
  <si>
    <t>Acer campestre – javor babyka (OK 14-16 cm)</t>
  </si>
  <si>
    <t>863151249</t>
  </si>
  <si>
    <t>s03</t>
  </si>
  <si>
    <t>Aesculus carnea-jírovec pleťový (OK 14-16 cm)</t>
  </si>
  <si>
    <t>-1941929877</t>
  </si>
  <si>
    <t>s04</t>
  </si>
  <si>
    <t>Prunus serrulata „Kiku shidare sakura“-převislá sakura (OK 14-16 cm)</t>
  </si>
  <si>
    <t>1374084369</t>
  </si>
  <si>
    <t>184215133</t>
  </si>
  <si>
    <t>Ukotvení kmene dřevin třemi kůly D do 0,1 m dl přes 2 do 3 m</t>
  </si>
  <si>
    <t>2111803849</t>
  </si>
  <si>
    <t>60591255</t>
  </si>
  <si>
    <t>kůl vyvazovací dřevěný impregnovaný D 8cm dl 2,5m</t>
  </si>
  <si>
    <t>-1063074588</t>
  </si>
  <si>
    <t>30*3 'Přepočtené koeficientem množství</t>
  </si>
  <si>
    <t>605-1</t>
  </si>
  <si>
    <t>příčka z půlené frézované kulatiny impregnovaná</t>
  </si>
  <si>
    <t>857896091</t>
  </si>
  <si>
    <t>184501141</t>
  </si>
  <si>
    <t>Zhotovení obalu z rákosové nebo kokosové rohože v rovině a svahu do 1:5</t>
  </si>
  <si>
    <t>490742800</t>
  </si>
  <si>
    <t>30*2,00</t>
  </si>
  <si>
    <t>61894001</t>
  </si>
  <si>
    <t xml:space="preserve">rákos ohradový neloupaný </t>
  </si>
  <si>
    <t>1180980646</t>
  </si>
  <si>
    <t>60*1,1 'Přepočtené koeficientem množství</t>
  </si>
  <si>
    <t>184802111</t>
  </si>
  <si>
    <t>Chemické odplevelení před založením kultury nad 20 m2 postřikem na široko v rovině a svahu do 1:5</t>
  </si>
  <si>
    <t>1460657583</t>
  </si>
  <si>
    <t>184806113</t>
  </si>
  <si>
    <t>Řez stromů netrnitých průklestem D koruny přes 4 do 6 m</t>
  </si>
  <si>
    <t>-295980016</t>
  </si>
  <si>
    <t>184911421</t>
  </si>
  <si>
    <t>Mulčování rostlin kůrou tl do 0,1 m v rovině a svahu do 1:5</t>
  </si>
  <si>
    <t>-311376025</t>
  </si>
  <si>
    <t>30,00</t>
  </si>
  <si>
    <t>10391100</t>
  </si>
  <si>
    <t>kůra mulčovací VL</t>
  </si>
  <si>
    <t>-1400376622</t>
  </si>
  <si>
    <t>120*0,103 'Přepočtené koeficientem množství</t>
  </si>
  <si>
    <t>185802113</t>
  </si>
  <si>
    <t>Hnojení půdy umělým hnojivem na široko v rovině a svahu do 1:5</t>
  </si>
  <si>
    <t>97799974</t>
  </si>
  <si>
    <t>"20g/m2" 730,00*0,020/1000</t>
  </si>
  <si>
    <t>251-1</t>
  </si>
  <si>
    <t>umělé hnojivo</t>
  </si>
  <si>
    <t>1507817992</t>
  </si>
  <si>
    <t>"založení parkového trávníku - 730m2</t>
  </si>
  <si>
    <t>"20g/m2" 730,00*0,02</t>
  </si>
  <si>
    <t>185802114</t>
  </si>
  <si>
    <t>Hnojení půdy umělým hnojivem k jednotlivým rostlinám v rovině a svahu do 1:5</t>
  </si>
  <si>
    <t>1514758807</t>
  </si>
  <si>
    <t>0,002</t>
  </si>
  <si>
    <t>251-2</t>
  </si>
  <si>
    <t>tabletové hnojivo</t>
  </si>
  <si>
    <t>1980795076</t>
  </si>
  <si>
    <t>"výsadba stromů - 30ks</t>
  </si>
  <si>
    <t>"40 g/ks" 1,20</t>
  </si>
  <si>
    <t>"výsadba keřů - 167ks</t>
  </si>
  <si>
    <t>"10 g/ks" 1,70</t>
  </si>
  <si>
    <t>185804213</t>
  </si>
  <si>
    <t>Vypletí dřevin soliterních s naložením a odvozem odpadu do 20 km v rovině a svahu do 1:5</t>
  </si>
  <si>
    <t>-2145458331</t>
  </si>
  <si>
    <t>185804214</t>
  </si>
  <si>
    <t>Vypletí záhonu dřevin ve skupinách s naložením a odvozem odpadu do 20 km v rovině a svahu do 1:5</t>
  </si>
  <si>
    <t>-452633117</t>
  </si>
  <si>
    <t>"5%" 90,00*0,05</t>
  </si>
  <si>
    <t>185804311</t>
  </si>
  <si>
    <t>Zalití rostlin vodou plocha do 20 m2</t>
  </si>
  <si>
    <t>-1062985938</t>
  </si>
  <si>
    <t>"40l/ks - 6x</t>
  </si>
  <si>
    <t>30*0,040*6</t>
  </si>
  <si>
    <t>90,00*0,040</t>
  </si>
  <si>
    <t>185851121</t>
  </si>
  <si>
    <t>Dovoz vody pro zálivku rostlin za vzdálenost do 1000 m</t>
  </si>
  <si>
    <t>1962829276</t>
  </si>
  <si>
    <t>185851129</t>
  </si>
  <si>
    <t>Příplatek k dovozu vody pro zálivku rostlin do 1000 m ZKD 1000 m</t>
  </si>
  <si>
    <t>1517815313</t>
  </si>
  <si>
    <t>10,8*5 'Přepočtené koeficientem množství</t>
  </si>
  <si>
    <t>R1814211</t>
  </si>
  <si>
    <t>Ochrana krčku stromu plastovou manžetou, D+M</t>
  </si>
  <si>
    <t>-1760353404</t>
  </si>
  <si>
    <t>R1824221</t>
  </si>
  <si>
    <t>Instalace fólie proti prorůstání kořenů vč. zemních prací, D+M</t>
  </si>
  <si>
    <t>-1911281124</t>
  </si>
  <si>
    <t>180,00*0,70</t>
  </si>
  <si>
    <t>R1881011</t>
  </si>
  <si>
    <t>Následná péče o výsadbu</t>
  </si>
  <si>
    <t>-220376964</t>
  </si>
  <si>
    <t>"Popis:</t>
  </si>
  <si>
    <t xml:space="preserve">"Následná pětiletá péče o vysazené rostliny - </t>
  </si>
  <si>
    <t xml:space="preserve">"zálivka, přihnojování, odplevelování, výchovné řezy, </t>
  </si>
  <si>
    <t>"případně výměně kůlů a sledování zdravotního stavu dřevin včetně výměny uhynulých jedinců v nejbližším vhodném období.</t>
  </si>
  <si>
    <t>936104213</t>
  </si>
  <si>
    <t>Montáž odpadkového koše kotevními šrouby na pevný podklad</t>
  </si>
  <si>
    <t>119392009</t>
  </si>
  <si>
    <t>749-2</t>
  </si>
  <si>
    <t>koš odpadkový kovový kotvený, uzamykatelný obsah 60L</t>
  </si>
  <si>
    <t>39008806</t>
  </si>
  <si>
    <t>936124112</t>
  </si>
  <si>
    <t>Montáž lavičky stabilní parkové se zabetonováním noh</t>
  </si>
  <si>
    <t>1770970317</t>
  </si>
  <si>
    <t>749-1</t>
  </si>
  <si>
    <t xml:space="preserve">lavička s opěradlem  </t>
  </si>
  <si>
    <t>1618948003</t>
  </si>
  <si>
    <t>998231311</t>
  </si>
  <si>
    <t>Přesun hmot pro sadovnické a krajinářské úpravy vodorovně do 5000 m</t>
  </si>
  <si>
    <t>-1483952708</t>
  </si>
  <si>
    <t>VON - Vedlejší a ostatní rozpočtové náklady</t>
  </si>
  <si>
    <t>VRN - Vedlejší a ostatní rozpočtové náklady</t>
  </si>
  <si>
    <t xml:space="preserve">    0 - Vedlejší rozpočtové náklady</t>
  </si>
  <si>
    <t xml:space="preserve">    OST - Ostatní</t>
  </si>
  <si>
    <t>VRN</t>
  </si>
  <si>
    <t>Vedlejší rozpočtové náklady</t>
  </si>
  <si>
    <t>R001</t>
  </si>
  <si>
    <t>Vybudování, provoz a likvidace zařízení staveniště</t>
  </si>
  <si>
    <t>-1940694625</t>
  </si>
  <si>
    <t>"POPIS:</t>
  </si>
  <si>
    <t>"Sociální objekty:Převlékárny, sociální objekty, kancelář pro stavbyvedoucího a mistra, mobilní WC na stavbě - pronájem apod."</t>
  </si>
  <si>
    <t>"Provozní objekty: Kryté plechové sklady, volné sklady, zpevněné plochy, skládky materiálu (kámen, štěrk, prefa díly) mezideponie zeminy apod."</t>
  </si>
  <si>
    <t>"vč. případých poplatků za zábor plochy pro ZS.</t>
  </si>
  <si>
    <t>"Napojení zařízení staveniště na elektrickou energii, příp. jiná média"</t>
  </si>
  <si>
    <t>"Oplocení staveniště po dobu realizace stavby vč. výstražných tabulek.</t>
  </si>
  <si>
    <t>R003</t>
  </si>
  <si>
    <t>Vytýčení stávajících podzemních vedení</t>
  </si>
  <si>
    <t>512</t>
  </si>
  <si>
    <t>263990174</t>
  </si>
  <si>
    <t>"Vytýčení stávajících podzemních vedení.</t>
  </si>
  <si>
    <t>"Vytýčení stávajících podzemních sítí (poloha a hloubka) ručně kopanými sondami (400/400/1000mm - 12ks) v místě křížení se stavbou</t>
  </si>
  <si>
    <t>R004</t>
  </si>
  <si>
    <t xml:space="preserve">Dočasné dopravní značení </t>
  </si>
  <si>
    <t>-1127128318</t>
  </si>
  <si>
    <t>"Zřízení a instalace dočasné dopravní značení vč. případné aktualizace PDZ a projednání s komisí.</t>
  </si>
  <si>
    <t>"Součástí prací je zajištění provozu zařízení pro dočasné dopravní značení,</t>
  </si>
  <si>
    <t xml:space="preserve">" osazení dopravních značek a jejich udržování v řádném stavu (údržba značení po dobu stavby), demontáž </t>
  </si>
  <si>
    <t>"uvedení trvalého dopravního značení do původního stavu</t>
  </si>
  <si>
    <t>R005</t>
  </si>
  <si>
    <t>Informační tabule o probíhající stavbě</t>
  </si>
  <si>
    <t>-2121619641</t>
  </si>
  <si>
    <t>"Zřízení, instalace a ukotvení informační tabule s informacemi o konkrétní stavbě; vč. následné likvidace"</t>
  </si>
  <si>
    <t>R006</t>
  </si>
  <si>
    <t>Geodetické práce (před zahájením stavby, v jejím průběhu, po dokončení stavby)</t>
  </si>
  <si>
    <t>-54639913</t>
  </si>
  <si>
    <t>"Geodetické zaměření místa stavby, vč. zákresu tras a objektů.</t>
  </si>
  <si>
    <t>"Předmětem je zaměření veškerých nadzemních i podzemních objektů, trubních vedení a elektro rozvodů.</t>
  </si>
  <si>
    <t>"Dokumentace zaměření místa stavby bude ověřena odpovědným geodetem.</t>
  </si>
  <si>
    <t>"Dokumentace bude vyhotovena 2x v tištěné verzi a 2x v digitální verzi na CD.</t>
  </si>
  <si>
    <t>R008</t>
  </si>
  <si>
    <t>Provizorní ohrazení staveniště, přechody pro chodce, přejezdy pro vozidla vč. následné likvidace</t>
  </si>
  <si>
    <t>943408631</t>
  </si>
  <si>
    <t>"Zřízení, instalace a ukotvení provizorních ohrazení výkopů vč. následné likvidace"</t>
  </si>
  <si>
    <t>"Zřízení, instalace a následná likvidace provizorních přechodů pro pěší a dočasných přejezdů pro vozidla"</t>
  </si>
  <si>
    <t>R020</t>
  </si>
  <si>
    <t>Dočasné zajištění kabelů ve výkopu, dočasné zajištění potrubí ve výkopu vč. předání sítí správcům</t>
  </si>
  <si>
    <t>2052533602</t>
  </si>
  <si>
    <t>"Zhotovitel zajistí ochranu a zajištění stávajících nebo nových kabelů a potrubí ve výkopu, proti jejich poškození nebo odcizení</t>
  </si>
  <si>
    <t>"vč. kontroly správcem o jejich zpětném zásypu vč. písemného dokladu</t>
  </si>
  <si>
    <t>R021</t>
  </si>
  <si>
    <t>Provozní vlivy v návaznosti na stávající komunikace, pozemky a objekty</t>
  </si>
  <si>
    <t>212879599</t>
  </si>
  <si>
    <t>"Náklady způsobené provozními vlivy vyjadřují ztížené provádění stavebních a montážních prací způsobené provozem na veřejném prostranství</t>
  </si>
  <si>
    <t>"a nelze jej v průběhu stavby vyloučit.</t>
  </si>
  <si>
    <t>OST</t>
  </si>
  <si>
    <t>Ostatní</t>
  </si>
  <si>
    <t>R007</t>
  </si>
  <si>
    <t>Zkoušky hutnění statické, dynamické; (v průběhu celé stavby dle PD)</t>
  </si>
  <si>
    <t>-1010019229</t>
  </si>
  <si>
    <t>"Zajištění zkoušek hutnění dle PD specializovanou firmou včetně vypracování zprávy autorizovaným geologem,</t>
  </si>
  <si>
    <t>"dozor projektanta při provádění měření únosnosti pomocí statických zatěžkávacích zkoušek</t>
  </si>
  <si>
    <t>R012</t>
  </si>
  <si>
    <t>Zajištění BOZP na stavbě</t>
  </si>
  <si>
    <t>-1160911839</t>
  </si>
  <si>
    <t>"BOZP na stavbě, používání OOP s přihlédnutím k místním podmínkám na staveništi a požadavkům dotčených orgánů BP</t>
  </si>
  <si>
    <t>"Zajištění bezpečnosti práce na staveništi vč. provádění průběžných kontrol v rámci systému BOZP"</t>
  </si>
  <si>
    <t>R013</t>
  </si>
  <si>
    <t>Fotodokumentace realizace stavby</t>
  </si>
  <si>
    <t>-1822723361</t>
  </si>
  <si>
    <t>"Zhotovitel bude pravidelně fotograficky dokumentovat postup prací, každou změnu a každý vyvstalý problém."</t>
  </si>
  <si>
    <t>"Zhotovitel bude vždy schopen tyto materiály předat v digitální podobě investrorovi stavby, technickému dozoru apod. "</t>
  </si>
  <si>
    <t>R018</t>
  </si>
  <si>
    <t>Aktualizace vyjádření správců inženýrských sítí</t>
  </si>
  <si>
    <t>-122274930</t>
  </si>
  <si>
    <t>"Zhotovitel zajistí aktualizaci vyjádření majitelů všech stávajících inženýrských sítí"</t>
  </si>
  <si>
    <t>R024</t>
  </si>
  <si>
    <t>Kompletační činnost a příprava k odevzdání stavby zadavateli</t>
  </si>
  <si>
    <t>-1957942298</t>
  </si>
  <si>
    <t>"Zajištění a shromáždění všech dokladů potřebných k zahájení stavby, k vlastní realizaci stavby a ukončení stavby"</t>
  </si>
  <si>
    <t>"příprava shromáždění dokladů ke kolaudaci stavby a k předání stavby zadavateli"</t>
  </si>
  <si>
    <t>"Předávací dokumentace technologie včetně atestů, prohlášení o shodě, provozně manipulačních předpisů a dalších dokladů potřebných pro kolaudaci díla</t>
  </si>
  <si>
    <t>R057</t>
  </si>
  <si>
    <t>Čištění komunikace</t>
  </si>
  <si>
    <t>1024</t>
  </si>
  <si>
    <t>-1180078318</t>
  </si>
  <si>
    <t>R068</t>
  </si>
  <si>
    <t>Vypracování dokumentace skutečného provedení stavby</t>
  </si>
  <si>
    <t>-937631993</t>
  </si>
  <si>
    <t>"Dokumentace skutečného provedení stavby vč. jednotlivých profesí - 2x v tištěné verzi a 2x v digitální verzi na CD</t>
  </si>
  <si>
    <t>"Dokumentace skutečného provedení stavby bude ověřena odpovědným geodetem"</t>
  </si>
  <si>
    <t>R113</t>
  </si>
  <si>
    <t>Vyřízení záborů veřejných prostranství, prokopávek a ostatních povolení vč. úhrady veškerých poplatků</t>
  </si>
  <si>
    <t>-1218838401</t>
  </si>
  <si>
    <t xml:space="preserve">  SOUPIS PRACÍ, DODÁVEK A SLUŽEB</t>
  </si>
  <si>
    <t>S VÝKAZEM VÝMĚR</t>
  </si>
  <si>
    <t>Objednatel:</t>
  </si>
  <si>
    <t>SMO - městský  obvod Slezská Ostrava</t>
  </si>
  <si>
    <t>Název stavby:</t>
  </si>
  <si>
    <t>Rekonstrukce komunikace a chodníků</t>
  </si>
  <si>
    <t>ul. Zámostní, Vilová a Sazečská</t>
  </si>
  <si>
    <t>Stupeň:</t>
  </si>
  <si>
    <t>DPS</t>
  </si>
  <si>
    <t>Vypracoval:</t>
  </si>
  <si>
    <t>Miroslava Morská</t>
  </si>
  <si>
    <t>Schválil:</t>
  </si>
  <si>
    <t>Ing. Bohumír Michal</t>
  </si>
  <si>
    <t xml:space="preserve">HIP: </t>
  </si>
  <si>
    <t>Ing. Petr Kohout</t>
  </si>
  <si>
    <t>Číslo zakázky:</t>
  </si>
  <si>
    <t>zpracováno v CÚ ÚRS 2022/I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</si>
</sst>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numFmt numFmtId="165" formatCode="dd\.mm\.yyyy"/>
    <numFmt numFmtId="166" formatCode="#,##0.00000"/>
    <numFmt numFmtId="167" formatCode="#,##0.000"/>
    <numFmt numFmtId="168" formatCode="mm\/yyyy"/>
  </numFmts>
  <fonts count="49">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color rgb="FF0000A8"/>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9"/>
      <color rgb="FF0000FF"/>
      <name val="Arial CE"/>
    </font>
    <font>
      <i/>
      <sz val="8"/>
      <color rgb="FF0000FF"/>
      <name val="Arial CE"/>
    </font>
    <font>
      <i/>
      <sz val="7"/>
      <color rgb="FF969696"/>
      <name val="Arial CE"/>
    </font>
    <font>
      <u/>
      <sz val="11"/>
      <color theme="10"/>
      <name val="Calibri"/>
      <scheme val="minor"/>
    </font>
    <font>
      <sz val="10"/>
      <name val="Arial CE"/>
      <charset val="238"/>
    </font>
    <font>
      <b/>
      <sz val="12"/>
      <name val="Arial CE"/>
      <family val="2"/>
      <charset val="238"/>
    </font>
    <font>
      <b/>
      <sz val="20"/>
      <name val="Arial CE"/>
      <family val="2"/>
      <charset val="238"/>
    </font>
    <font>
      <b/>
      <sz val="14"/>
      <name val="Arial CE"/>
      <family val="2"/>
      <charset val="238"/>
    </font>
    <font>
      <sz val="8"/>
      <name val="Trebuchet MS"/>
      <family val="2"/>
    </font>
    <font>
      <b/>
      <sz val="12"/>
      <name val="Arial"/>
      <family val="2"/>
      <charset val="238"/>
    </font>
    <font>
      <b/>
      <sz val="14"/>
      <name val="Arial"/>
      <family val="2"/>
      <charset val="238"/>
    </font>
    <font>
      <sz val="12"/>
      <name val="Arial CE"/>
      <family val="2"/>
      <charset val="238"/>
    </font>
    <font>
      <sz val="10"/>
      <name val="Arial CE"/>
      <family val="2"/>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s>
  <cellStyleXfs count="4">
    <xf numFmtId="0" fontId="0" fillId="0" borderId="0"/>
    <xf numFmtId="0" fontId="39" fillId="0" borderId="0" applyNumberFormat="0" applyFill="0" applyBorder="0" applyAlignment="0" applyProtection="0"/>
    <xf numFmtId="0" fontId="40" fillId="0" borderId="0"/>
    <xf numFmtId="0" fontId="44" fillId="0" borderId="0"/>
  </cellStyleXfs>
  <cellXfs count="329">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4" fillId="0" borderId="0" xfId="0" applyFont="1" applyAlignment="1" applyProtection="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3" fillId="0" borderId="0" xfId="0" applyFont="1" applyAlignment="1" applyProtection="1">
      <alignment horizontal="left" vertical="top"/>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8" fillId="0" borderId="5" xfId="0" applyFont="1" applyBorder="1" applyAlignment="1" applyProtection="1">
      <alignment horizontal="left" vertical="center"/>
    </xf>
    <xf numFmtId="0" fontId="0" fillId="0" borderId="5" xfId="0" applyFont="1" applyBorder="1" applyAlignment="1" applyProtection="1">
      <alignment vertical="center"/>
    </xf>
    <xf numFmtId="0" fontId="0" fillId="0" borderId="3" xfId="0" applyFont="1" applyBorder="1" applyAlignment="1">
      <alignment vertical="center"/>
    </xf>
    <xf numFmtId="0" fontId="1" fillId="0" borderId="3" xfId="0" applyFont="1" applyBorder="1" applyAlignment="1" applyProtection="1">
      <alignment vertical="center"/>
    </xf>
    <xf numFmtId="0" fontId="1" fillId="0" borderId="0" xfId="0" applyFont="1" applyAlignment="1" applyProtection="1">
      <alignment vertical="center"/>
    </xf>
    <xf numFmtId="0" fontId="1" fillId="0" borderId="3" xfId="0" applyFont="1" applyBorder="1" applyAlignment="1">
      <alignmen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0" fillId="0" borderId="3" xfId="0" applyBorder="1" applyAlignment="1" applyProtection="1">
      <alignment vertical="center"/>
    </xf>
    <xf numFmtId="0" fontId="0" fillId="0" borderId="0" xfId="0" applyAlignment="1" applyProtection="1">
      <alignment vertical="center"/>
    </xf>
    <xf numFmtId="0" fontId="20" fillId="0" borderId="4" xfId="0" applyFont="1" applyBorder="1" applyAlignment="1" applyProtection="1">
      <alignment horizontal="left" vertical="center"/>
    </xf>
    <xf numFmtId="0" fontId="0" fillId="0" borderId="4" xfId="0" applyBorder="1" applyAlignment="1" applyProtection="1">
      <alignment vertical="center"/>
    </xf>
    <xf numFmtId="0" fontId="0" fillId="0" borderId="3" xfId="0" applyBorder="1" applyAlignment="1">
      <alignment vertical="center"/>
    </xf>
    <xf numFmtId="0" fontId="1" fillId="0" borderId="5" xfId="0" applyFont="1" applyBorder="1" applyAlignment="1" applyProtection="1">
      <alignment horizontal="left"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3" xfId="0" applyFont="1" applyBorder="1" applyAlignment="1">
      <alignment vertical="center"/>
    </xf>
    <xf numFmtId="0" fontId="18" fillId="0" borderId="0" xfId="0" applyFont="1" applyAlignment="1" applyProtection="1">
      <alignment vertical="center"/>
    </xf>
    <xf numFmtId="165" fontId="2" fillId="0" borderId="0" xfId="0" applyNumberFormat="1" applyFont="1" applyAlignment="1" applyProtection="1">
      <alignment horizontal="left" vertical="center"/>
    </xf>
    <xf numFmtId="0" fontId="0" fillId="0" borderId="12" xfId="0" applyBorder="1" applyAlignment="1">
      <alignment vertical="center"/>
    </xf>
    <xf numFmtId="0" fontId="0" fillId="0" borderId="13" xfId="0" applyBorder="1" applyAlignment="1">
      <alignment vertical="center"/>
    </xf>
    <xf numFmtId="0" fontId="0" fillId="0" borderId="0" xfId="0" applyFont="1" applyBorder="1" applyAlignment="1">
      <alignment vertical="center"/>
    </xf>
    <xf numFmtId="0" fontId="0" fillId="0" borderId="15" xfId="0" applyFont="1" applyBorder="1" applyAlignment="1">
      <alignmen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0" fillId="4" borderId="7" xfId="0" applyFont="1" applyFill="1" applyBorder="1" applyAlignment="1" applyProtection="1">
      <alignment vertical="center"/>
    </xf>
    <xf numFmtId="0" fontId="23" fillId="4" borderId="0" xfId="0" applyFont="1" applyFill="1" applyAlignment="1" applyProtection="1">
      <alignment horizontal="center" vertical="center"/>
    </xf>
    <xf numFmtId="0" fontId="24" fillId="0" borderId="16" xfId="0" applyFont="1" applyBorder="1" applyAlignment="1" applyProtection="1">
      <alignment horizontal="center" vertical="center" wrapText="1"/>
    </xf>
    <xf numFmtId="0" fontId="24" fillId="0" borderId="17" xfId="0" applyFont="1" applyBorder="1" applyAlignment="1" applyProtection="1">
      <alignment horizontal="center" vertical="center" wrapText="1"/>
    </xf>
    <xf numFmtId="0" fontId="24"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5" fillId="0" borderId="0" xfId="0" applyFont="1" applyAlignment="1" applyProtection="1">
      <alignment horizontal="left" vertical="center"/>
    </xf>
    <xf numFmtId="0" fontId="25" fillId="0" borderId="0" xfId="0" applyFont="1" applyAlignment="1" applyProtection="1">
      <alignment vertical="center"/>
    </xf>
    <xf numFmtId="4" fontId="25"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21" fillId="0" borderId="14" xfId="0" applyNumberFormat="1" applyFont="1" applyBorder="1" applyAlignment="1" applyProtection="1">
      <alignment vertical="center"/>
    </xf>
    <xf numFmtId="4" fontId="21" fillId="0" borderId="0" xfId="0" applyNumberFormat="1" applyFont="1" applyBorder="1" applyAlignment="1" applyProtection="1">
      <alignment vertical="center"/>
    </xf>
    <xf numFmtId="166" fontId="21" fillId="0" borderId="0" xfId="0" applyNumberFormat="1" applyFont="1" applyBorder="1" applyAlignment="1" applyProtection="1">
      <alignment vertical="center"/>
    </xf>
    <xf numFmtId="4" fontId="21" fillId="0" borderId="15" xfId="0" applyNumberFormat="1" applyFont="1" applyBorder="1" applyAlignment="1" applyProtection="1">
      <alignment vertical="center"/>
    </xf>
    <xf numFmtId="0" fontId="4" fillId="0" borderId="0" xfId="0" applyFont="1" applyAlignment="1">
      <alignment horizontal="left" vertical="center"/>
    </xf>
    <xf numFmtId="0" fontId="26" fillId="0" borderId="0" xfId="0" applyFont="1" applyAlignment="1">
      <alignment horizontal="left" vertical="center"/>
    </xf>
    <xf numFmtId="0" fontId="27" fillId="0" borderId="0" xfId="1" applyFont="1" applyAlignment="1">
      <alignment horizontal="center" vertical="center"/>
    </xf>
    <xf numFmtId="0" fontId="5" fillId="0" borderId="3" xfId="0" applyFont="1" applyBorder="1" applyAlignment="1" applyProtection="1">
      <alignment vertical="center"/>
    </xf>
    <xf numFmtId="0" fontId="28" fillId="0" borderId="0" xfId="0" applyFont="1" applyAlignment="1" applyProtection="1">
      <alignment vertical="center"/>
    </xf>
    <xf numFmtId="0" fontId="29" fillId="0" borderId="0" xfId="0"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30" fillId="0" borderId="14" xfId="0" applyNumberFormat="1" applyFont="1" applyBorder="1" applyAlignment="1" applyProtection="1">
      <alignment vertical="center"/>
    </xf>
    <xf numFmtId="4" fontId="30" fillId="0" borderId="0" xfId="0" applyNumberFormat="1" applyFont="1" applyBorder="1" applyAlignment="1" applyProtection="1">
      <alignment vertical="center"/>
    </xf>
    <xf numFmtId="166" fontId="30" fillId="0" borderId="0" xfId="0" applyNumberFormat="1" applyFont="1" applyBorder="1" applyAlignment="1" applyProtection="1">
      <alignment vertical="center"/>
    </xf>
    <xf numFmtId="4" fontId="30" fillId="0" borderId="15" xfId="0" applyNumberFormat="1" applyFont="1" applyBorder="1" applyAlignment="1" applyProtection="1">
      <alignment vertical="center"/>
    </xf>
    <xf numFmtId="0" fontId="5" fillId="0" borderId="0" xfId="0" applyFont="1" applyAlignment="1">
      <alignment horizontal="left" vertical="center"/>
    </xf>
    <xf numFmtId="4" fontId="30" fillId="0" borderId="19" xfId="0" applyNumberFormat="1" applyFont="1" applyBorder="1" applyAlignment="1" applyProtection="1">
      <alignment vertical="center"/>
    </xf>
    <xf numFmtId="4" fontId="30" fillId="0" borderId="20" xfId="0" applyNumberFormat="1" applyFont="1" applyBorder="1" applyAlignment="1" applyProtection="1">
      <alignment vertical="center"/>
    </xf>
    <xf numFmtId="166" fontId="30" fillId="0" borderId="20" xfId="0" applyNumberFormat="1" applyFont="1" applyBorder="1" applyAlignment="1" applyProtection="1">
      <alignment vertical="center"/>
    </xf>
    <xf numFmtId="4" fontId="30" fillId="0" borderId="21" xfId="0" applyNumberFormat="1" applyFont="1" applyBorder="1" applyAlignment="1" applyProtection="1">
      <alignment vertical="center"/>
    </xf>
    <xf numFmtId="0" fontId="0" fillId="0" borderId="1" xfId="0" applyBorder="1"/>
    <xf numFmtId="0" fontId="0" fillId="0" borderId="2" xfId="0" applyBorder="1"/>
    <xf numFmtId="0" fontId="14" fillId="0" borderId="0" xfId="0" applyFont="1" applyAlignment="1">
      <alignment horizontal="left" vertical="center"/>
    </xf>
    <xf numFmtId="0" fontId="31" fillId="0" borderId="0" xfId="0" applyFont="1" applyAlignment="1">
      <alignment horizontal="left" vertical="center"/>
    </xf>
    <xf numFmtId="0" fontId="1" fillId="0" borderId="0" xfId="0" applyFont="1" applyAlignment="1">
      <alignment horizontal="left" vertical="center"/>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0" fillId="0" borderId="3" xfId="0" applyBorder="1" applyAlignment="1">
      <alignment vertical="center" wrapText="1"/>
    </xf>
    <xf numFmtId="0" fontId="0" fillId="0" borderId="12" xfId="0" applyFont="1" applyBorder="1" applyAlignment="1">
      <alignment vertical="center"/>
    </xf>
    <xf numFmtId="0" fontId="18" fillId="0" borderId="0" xfId="0" applyFont="1" applyAlignment="1">
      <alignment horizontal="left" vertical="center"/>
    </xf>
    <xf numFmtId="4" fontId="25" fillId="0" borderId="0" xfId="0" applyNumberFormat="1" applyFont="1" applyAlignment="1">
      <alignment vertical="center"/>
    </xf>
    <xf numFmtId="0" fontId="1" fillId="0" borderId="0" xfId="0" applyFont="1" applyAlignment="1">
      <alignment horizontal="right" vertical="center"/>
    </xf>
    <xf numFmtId="0" fontId="22"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20"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23" fillId="4" borderId="0" xfId="0" applyFont="1" applyFill="1" applyAlignment="1" applyProtection="1">
      <alignment horizontal="left" vertical="center"/>
    </xf>
    <xf numFmtId="0" fontId="0" fillId="4" borderId="0" xfId="0" applyFont="1" applyFill="1" applyAlignment="1" applyProtection="1">
      <alignment vertical="center"/>
    </xf>
    <xf numFmtId="0" fontId="23" fillId="4" borderId="0" xfId="0" applyFont="1" applyFill="1" applyAlignment="1" applyProtection="1">
      <alignment horizontal="right" vertical="center"/>
    </xf>
    <xf numFmtId="0" fontId="32"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0" xfId="0" applyFont="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3" fillId="4" borderId="16" xfId="0" applyFont="1" applyFill="1" applyBorder="1" applyAlignment="1" applyProtection="1">
      <alignment horizontal="center" vertical="center" wrapText="1"/>
    </xf>
    <xf numFmtId="0" fontId="23" fillId="4" borderId="17" xfId="0" applyFont="1" applyFill="1" applyBorder="1" applyAlignment="1" applyProtection="1">
      <alignment horizontal="center" vertical="center" wrapText="1"/>
    </xf>
    <xf numFmtId="0" fontId="23" fillId="4" borderId="18" xfId="0" applyFont="1" applyFill="1" applyBorder="1" applyAlignment="1" applyProtection="1">
      <alignment horizontal="center" vertical="center" wrapText="1"/>
    </xf>
    <xf numFmtId="0" fontId="23" fillId="4" borderId="0" xfId="0" applyFont="1" applyFill="1" applyAlignment="1" applyProtection="1">
      <alignment horizontal="center" vertical="center" wrapText="1"/>
    </xf>
    <xf numFmtId="0" fontId="0" fillId="0" borderId="3" xfId="0" applyBorder="1" applyAlignment="1">
      <alignment horizontal="center" vertical="center" wrapText="1"/>
    </xf>
    <xf numFmtId="4" fontId="25" fillId="0" borderId="0" xfId="0" applyNumberFormat="1" applyFont="1" applyAlignment="1" applyProtection="1"/>
    <xf numFmtId="0" fontId="0" fillId="0" borderId="12" xfId="0" applyBorder="1" applyAlignment="1" applyProtection="1">
      <alignment vertical="center"/>
    </xf>
    <xf numFmtId="166" fontId="33" fillId="0" borderId="12" xfId="0" applyNumberFormat="1" applyFont="1" applyBorder="1" applyAlignment="1" applyProtection="1"/>
    <xf numFmtId="166" fontId="33" fillId="0" borderId="13" xfId="0" applyNumberFormat="1" applyFont="1" applyBorder="1" applyAlignment="1" applyProtection="1"/>
    <xf numFmtId="4" fontId="34"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3" fillId="0" borderId="22" xfId="0" applyFont="1" applyBorder="1" applyAlignment="1" applyProtection="1">
      <alignment horizontal="center" vertical="center"/>
    </xf>
    <xf numFmtId="49" fontId="23" fillId="0" borderId="22" xfId="0" applyNumberFormat="1" applyFont="1" applyBorder="1" applyAlignment="1" applyProtection="1">
      <alignment horizontal="left" vertical="center" wrapText="1"/>
    </xf>
    <xf numFmtId="0" fontId="23" fillId="0" borderId="22" xfId="0" applyFont="1" applyBorder="1" applyAlignment="1" applyProtection="1">
      <alignment horizontal="left" vertical="center" wrapText="1"/>
    </xf>
    <xf numFmtId="0" fontId="23" fillId="0" borderId="22" xfId="0" applyFont="1" applyBorder="1" applyAlignment="1" applyProtection="1">
      <alignment horizontal="center" vertical="center" wrapText="1"/>
    </xf>
    <xf numFmtId="167" fontId="23" fillId="0" borderId="22" xfId="0" applyNumberFormat="1" applyFont="1" applyBorder="1" applyAlignment="1" applyProtection="1">
      <alignment vertical="center"/>
    </xf>
    <xf numFmtId="4" fontId="23" fillId="2" borderId="22" xfId="0" applyNumberFormat="1" applyFont="1" applyFill="1" applyBorder="1" applyAlignment="1" applyProtection="1">
      <alignment vertical="center"/>
      <protection locked="0"/>
    </xf>
    <xf numFmtId="4" fontId="23" fillId="0" borderId="22" xfId="0" applyNumberFormat="1" applyFont="1" applyBorder="1" applyAlignment="1" applyProtection="1">
      <alignment vertical="center"/>
    </xf>
    <xf numFmtId="0" fontId="0" fillId="0" borderId="22" xfId="0" applyFont="1" applyBorder="1" applyAlignment="1" applyProtection="1">
      <alignment vertical="center"/>
    </xf>
    <xf numFmtId="0" fontId="24" fillId="2" borderId="14" xfId="0" applyFont="1" applyFill="1" applyBorder="1" applyAlignment="1" applyProtection="1">
      <alignment horizontal="left" vertical="center"/>
      <protection locked="0"/>
    </xf>
    <xf numFmtId="0" fontId="24" fillId="0" borderId="0" xfId="0" applyFont="1" applyBorder="1" applyAlignment="1" applyProtection="1">
      <alignment horizontal="center" vertical="center"/>
    </xf>
    <xf numFmtId="166" fontId="24" fillId="0" borderId="0" xfId="0" applyNumberFormat="1" applyFont="1" applyBorder="1" applyAlignment="1" applyProtection="1">
      <alignment vertical="center"/>
    </xf>
    <xf numFmtId="166" fontId="24" fillId="0" borderId="15" xfId="0" applyNumberFormat="1" applyFont="1" applyBorder="1" applyAlignment="1" applyProtection="1">
      <alignment vertical="center"/>
    </xf>
    <xf numFmtId="0" fontId="23" fillId="0" borderId="0" xfId="0" applyFont="1" applyAlignment="1">
      <alignment horizontal="left" vertical="center"/>
    </xf>
    <xf numFmtId="4" fontId="0" fillId="0" borderId="0" xfId="0" applyNumberFormat="1" applyFont="1" applyAlignment="1">
      <alignment vertical="center"/>
    </xf>
    <xf numFmtId="0" fontId="9" fillId="0" borderId="3" xfId="0" applyFont="1" applyBorder="1" applyAlignment="1" applyProtection="1">
      <alignment vertical="center"/>
    </xf>
    <xf numFmtId="0" fontId="9" fillId="0" borderId="0" xfId="0" applyFont="1" applyAlignment="1" applyProtection="1">
      <alignment vertical="center"/>
    </xf>
    <xf numFmtId="0" fontId="35"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11" fillId="0" borderId="3"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3" xfId="0" applyFont="1" applyBorder="1" applyAlignment="1">
      <alignment vertical="center"/>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11" fillId="0" borderId="0" xfId="0" applyFont="1" applyAlignment="1">
      <alignment horizontal="left" vertical="center"/>
    </xf>
    <xf numFmtId="0" fontId="36" fillId="0" borderId="22" xfId="0" applyFont="1" applyBorder="1" applyAlignment="1" applyProtection="1">
      <alignment horizontal="center" vertical="center"/>
    </xf>
    <xf numFmtId="49" fontId="36" fillId="0" borderId="22" xfId="0" applyNumberFormat="1" applyFont="1" applyBorder="1" applyAlignment="1" applyProtection="1">
      <alignment horizontal="left" vertical="center" wrapText="1"/>
    </xf>
    <xf numFmtId="0" fontId="36" fillId="0" borderId="22" xfId="0" applyFont="1" applyBorder="1" applyAlignment="1" applyProtection="1">
      <alignment horizontal="left" vertical="center" wrapText="1"/>
    </xf>
    <xf numFmtId="0" fontId="36" fillId="0" borderId="22" xfId="0" applyFont="1" applyBorder="1" applyAlignment="1" applyProtection="1">
      <alignment horizontal="center" vertical="center" wrapText="1"/>
    </xf>
    <xf numFmtId="167" fontId="36" fillId="0" borderId="22" xfId="0" applyNumberFormat="1" applyFont="1" applyBorder="1" applyAlignment="1" applyProtection="1">
      <alignment vertical="center"/>
    </xf>
    <xf numFmtId="4" fontId="36" fillId="2" borderId="22" xfId="0" applyNumberFormat="1" applyFont="1" applyFill="1" applyBorder="1" applyAlignment="1" applyProtection="1">
      <alignment vertical="center"/>
      <protection locked="0"/>
    </xf>
    <xf numFmtId="4" fontId="36" fillId="0" borderId="22" xfId="0" applyNumberFormat="1" applyFont="1" applyBorder="1" applyAlignment="1" applyProtection="1">
      <alignment vertical="center"/>
    </xf>
    <xf numFmtId="0" fontId="37" fillId="0" borderId="22" xfId="0" applyFont="1" applyBorder="1" applyAlignment="1" applyProtection="1">
      <alignment vertical="center"/>
    </xf>
    <xf numFmtId="0" fontId="37" fillId="0" borderId="3" xfId="0" applyFont="1" applyBorder="1" applyAlignment="1">
      <alignment vertical="center"/>
    </xf>
    <xf numFmtId="0" fontId="36" fillId="2" borderId="14" xfId="0" applyFont="1" applyFill="1" applyBorder="1" applyAlignment="1" applyProtection="1">
      <alignment horizontal="left" vertical="center"/>
      <protection locked="0"/>
    </xf>
    <xf numFmtId="0" fontId="36" fillId="0" borderId="0" xfId="0" applyFont="1" applyBorder="1" applyAlignment="1" applyProtection="1">
      <alignment horizontal="center" vertical="center"/>
    </xf>
    <xf numFmtId="0" fontId="24" fillId="2" borderId="19" xfId="0" applyFont="1" applyFill="1" applyBorder="1" applyAlignment="1" applyProtection="1">
      <alignment horizontal="left" vertical="center"/>
      <protection locked="0"/>
    </xf>
    <xf numFmtId="0" fontId="24" fillId="0" borderId="20" xfId="0" applyFont="1" applyBorder="1" applyAlignment="1" applyProtection="1">
      <alignment horizontal="center" vertical="center"/>
    </xf>
    <xf numFmtId="0" fontId="0" fillId="0" borderId="20" xfId="0" applyFont="1" applyBorder="1" applyAlignment="1" applyProtection="1">
      <alignment vertical="center"/>
    </xf>
    <xf numFmtId="166" fontId="24" fillId="0" borderId="20" xfId="0" applyNumberFormat="1" applyFont="1" applyBorder="1" applyAlignment="1" applyProtection="1">
      <alignment vertical="center"/>
    </xf>
    <xf numFmtId="166" fontId="24" fillId="0" borderId="21" xfId="0" applyNumberFormat="1" applyFont="1" applyBorder="1" applyAlignment="1" applyProtection="1">
      <alignment vertical="center"/>
    </xf>
    <xf numFmtId="0" fontId="12" fillId="0" borderId="3"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167" fontId="12" fillId="0" borderId="0" xfId="0" applyNumberFormat="1" applyFont="1" applyAlignment="1" applyProtection="1">
      <alignment vertical="center"/>
    </xf>
    <xf numFmtId="0" fontId="12" fillId="0" borderId="0" xfId="0" applyFont="1" applyAlignment="1" applyProtection="1">
      <alignment vertical="center"/>
      <protection locked="0"/>
    </xf>
    <xf numFmtId="0" fontId="12" fillId="0" borderId="3" xfId="0" applyFont="1" applyBorder="1" applyAlignment="1">
      <alignment vertical="center"/>
    </xf>
    <xf numFmtId="0" fontId="12" fillId="0" borderId="14" xfId="0" applyFont="1" applyBorder="1" applyAlignment="1" applyProtection="1">
      <alignment vertical="center"/>
    </xf>
    <xf numFmtId="0" fontId="12" fillId="0" borderId="0" xfId="0" applyFont="1" applyBorder="1" applyAlignment="1" applyProtection="1">
      <alignment vertical="center"/>
    </xf>
    <xf numFmtId="0" fontId="12" fillId="0" borderId="15" xfId="0" applyFont="1" applyBorder="1" applyAlignment="1" applyProtection="1">
      <alignment vertical="center"/>
    </xf>
    <xf numFmtId="0" fontId="12" fillId="0" borderId="0" xfId="0" applyFont="1" applyAlignment="1">
      <alignment horizontal="left" vertical="center"/>
    </xf>
    <xf numFmtId="0" fontId="38" fillId="0" borderId="0" xfId="0" applyFont="1" applyAlignment="1" applyProtection="1">
      <alignment vertical="center" wrapText="1"/>
    </xf>
    <xf numFmtId="0" fontId="0" fillId="0" borderId="0" xfId="0" applyFont="1" applyAlignment="1" applyProtection="1">
      <alignment vertical="center"/>
      <protection locked="0"/>
    </xf>
    <xf numFmtId="0" fontId="0" fillId="0" borderId="14" xfId="0" applyFont="1" applyBorder="1" applyAlignment="1" applyProtection="1">
      <alignment vertical="center"/>
    </xf>
    <xf numFmtId="0" fontId="0" fillId="0" borderId="0" xfId="0" applyBorder="1" applyAlignment="1" applyProtection="1">
      <alignment vertical="center"/>
    </xf>
    <xf numFmtId="0" fontId="3" fillId="0" borderId="0" xfId="0" applyFont="1" applyAlignment="1" applyProtection="1">
      <alignment horizontal="left" vertical="center" wrapText="1"/>
    </xf>
    <xf numFmtId="0" fontId="3"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 fillId="0" borderId="0" xfId="0" applyFont="1" applyAlignment="1" applyProtection="1">
      <alignment vertical="center"/>
    </xf>
    <xf numFmtId="0" fontId="21" fillId="0" borderId="11" xfId="0" applyFont="1" applyBorder="1" applyAlignment="1">
      <alignment horizontal="center" vertical="center"/>
    </xf>
    <xf numFmtId="0" fontId="21" fillId="0" borderId="12" xfId="0" applyFont="1" applyBorder="1" applyAlignment="1">
      <alignment horizontal="left" vertical="center"/>
    </xf>
    <xf numFmtId="0" fontId="22" fillId="0" borderId="14" xfId="0" applyFont="1" applyBorder="1" applyAlignment="1">
      <alignment horizontal="left" vertical="center"/>
    </xf>
    <xf numFmtId="0" fontId="22" fillId="0" borderId="0" xfId="0" applyFont="1" applyBorder="1" applyAlignment="1">
      <alignment horizontal="left" vertical="center"/>
    </xf>
    <xf numFmtId="0" fontId="22" fillId="0" borderId="14" xfId="0" applyFont="1" applyBorder="1" applyAlignment="1" applyProtection="1">
      <alignment horizontal="left" vertical="center"/>
    </xf>
    <xf numFmtId="0" fontId="22" fillId="0" borderId="0" xfId="0" applyFont="1" applyBorder="1" applyAlignment="1" applyProtection="1">
      <alignment horizontal="left" vertical="center"/>
    </xf>
    <xf numFmtId="0" fontId="23" fillId="4" borderId="6" xfId="0" applyFont="1" applyFill="1" applyBorder="1" applyAlignment="1" applyProtection="1">
      <alignment horizontal="center" vertical="center"/>
    </xf>
    <xf numFmtId="0" fontId="23" fillId="4" borderId="7" xfId="0" applyFont="1" applyFill="1" applyBorder="1" applyAlignment="1" applyProtection="1">
      <alignment horizontal="left" vertical="center"/>
    </xf>
    <xf numFmtId="0" fontId="23" fillId="4" borderId="7" xfId="0" applyFont="1" applyFill="1" applyBorder="1" applyAlignment="1" applyProtection="1">
      <alignment horizontal="right" vertical="center"/>
    </xf>
    <xf numFmtId="0" fontId="23" fillId="4" borderId="7" xfId="0" applyFont="1" applyFill="1" applyBorder="1" applyAlignment="1" applyProtection="1">
      <alignment horizontal="center" vertical="center"/>
    </xf>
    <xf numFmtId="0" fontId="23" fillId="4" borderId="8" xfId="0" applyFont="1" applyFill="1" applyBorder="1" applyAlignment="1" applyProtection="1">
      <alignment horizontal="left" vertical="center"/>
    </xf>
    <xf numFmtId="0" fontId="28" fillId="0" borderId="0" xfId="0" applyFont="1" applyAlignment="1" applyProtection="1">
      <alignment horizontal="left" vertical="center" wrapText="1"/>
    </xf>
    <xf numFmtId="4" fontId="29" fillId="0" borderId="0" xfId="0" applyNumberFormat="1" applyFont="1" applyAlignment="1" applyProtection="1">
      <alignment vertical="center"/>
    </xf>
    <xf numFmtId="0" fontId="29" fillId="0" borderId="0" xfId="0" applyFont="1" applyAlignment="1" applyProtection="1">
      <alignment vertical="center"/>
    </xf>
    <xf numFmtId="4" fontId="25" fillId="0" borderId="0" xfId="0" applyNumberFormat="1" applyFont="1" applyAlignment="1" applyProtection="1">
      <alignment horizontal="right" vertical="center"/>
    </xf>
    <xf numFmtId="4" fontId="25" fillId="0" borderId="0" xfId="0" applyNumberFormat="1" applyFont="1" applyAlignment="1" applyProtection="1">
      <alignment vertical="center"/>
    </xf>
    <xf numFmtId="0" fontId="17" fillId="0" borderId="0" xfId="0" applyFont="1" applyAlignment="1">
      <alignment horizontal="left" vertical="top" wrapText="1"/>
    </xf>
    <xf numFmtId="0" fontId="17" fillId="0" borderId="0" xfId="0" applyFont="1" applyAlignment="1">
      <alignment horizontal="left" vertical="center"/>
    </xf>
    <xf numFmtId="0" fontId="19" fillId="0" borderId="0" xfId="0" applyFont="1" applyAlignment="1">
      <alignment horizontal="left" vertical="center"/>
    </xf>
    <xf numFmtId="0" fontId="2" fillId="0" borderId="0" xfId="0" applyFont="1" applyAlignment="1" applyProtection="1">
      <alignment horizontal="left" vertical="center"/>
    </xf>
    <xf numFmtId="0" fontId="0" fillId="0" borderId="0" xfId="0" applyProtection="1"/>
    <xf numFmtId="0" fontId="3" fillId="0" borderId="0" xfId="0" applyFont="1" applyAlignment="1" applyProtection="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4" fontId="18" fillId="0" borderId="5" xfId="0" applyNumberFormat="1" applyFont="1" applyBorder="1" applyAlignment="1" applyProtection="1">
      <alignment vertical="center"/>
    </xf>
    <xf numFmtId="0" fontId="0" fillId="0" borderId="5" xfId="0" applyFont="1" applyBorder="1" applyAlignment="1" applyProtection="1">
      <alignment vertical="center"/>
    </xf>
    <xf numFmtId="0" fontId="1" fillId="0" borderId="0" xfId="0" applyFont="1" applyAlignment="1" applyProtection="1">
      <alignment horizontal="right" vertical="center"/>
    </xf>
    <xf numFmtId="4" fontId="19" fillId="0" borderId="0" xfId="0" applyNumberFormat="1" applyFont="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4" fillId="3" borderId="7" xfId="0" applyNumberFormat="1" applyFont="1" applyFill="1" applyBorder="1" applyAlignment="1" applyProtection="1">
      <alignment vertical="center"/>
    </xf>
    <xf numFmtId="0" fontId="0" fillId="3" borderId="7" xfId="0" applyFont="1" applyFill="1" applyBorder="1" applyAlignment="1" applyProtection="1">
      <alignment vertical="center"/>
    </xf>
    <xf numFmtId="0" fontId="0" fillId="3" borderId="8" xfId="0" applyFont="1" applyFill="1" applyBorder="1" applyAlignment="1" applyProtection="1">
      <alignment vertical="center"/>
    </xf>
    <xf numFmtId="0" fontId="4" fillId="3" borderId="7" xfId="0" applyFont="1" applyFill="1" applyBorder="1" applyAlignment="1" applyProtection="1">
      <alignment horizontal="left" vertical="center"/>
    </xf>
    <xf numFmtId="0" fontId="0" fillId="0" borderId="0" xfId="0"/>
    <xf numFmtId="0" fontId="1" fillId="0" borderId="0" xfId="0" applyFont="1" applyAlignment="1">
      <alignment horizontal="left" vertical="center" wrapText="1"/>
    </xf>
    <xf numFmtId="0" fontId="1" fillId="0" borderId="0" xfId="0" applyFont="1" applyAlignment="1">
      <alignment horizontal="left" vertical="center"/>
    </xf>
    <xf numFmtId="0" fontId="3" fillId="0" borderId="0" xfId="0" applyFont="1" applyAlignment="1">
      <alignment horizontal="left" vertical="center" wrapText="1"/>
    </xf>
    <xf numFmtId="0" fontId="0" fillId="0" borderId="0" xfId="0" applyFont="1" applyAlignment="1">
      <alignment vertical="center"/>
    </xf>
    <xf numFmtId="0" fontId="2" fillId="2" borderId="0" xfId="0" applyFont="1" applyFill="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horizontal="left" vertical="center" wrapText="1"/>
    </xf>
    <xf numFmtId="0" fontId="1" fillId="0" borderId="0" xfId="0" applyFont="1" applyAlignment="1" applyProtection="1">
      <alignment horizontal="left" vertical="center" wrapText="1"/>
    </xf>
    <xf numFmtId="0" fontId="1" fillId="0" borderId="0" xfId="0" applyFont="1" applyAlignment="1" applyProtection="1">
      <alignment horizontal="left" vertical="center"/>
    </xf>
    <xf numFmtId="0" fontId="0" fillId="0" borderId="0" xfId="0" applyFont="1" applyAlignment="1" applyProtection="1">
      <alignment vertical="center"/>
    </xf>
    <xf numFmtId="0" fontId="41" fillId="0" borderId="0" xfId="2" applyFont="1" applyAlignment="1">
      <alignment horizontal="center"/>
    </xf>
    <xf numFmtId="0" fontId="40" fillId="0" borderId="0" xfId="2"/>
    <xf numFmtId="0" fontId="42" fillId="0" borderId="0" xfId="2" applyFont="1" applyAlignment="1">
      <alignment horizontal="center"/>
    </xf>
    <xf numFmtId="0" fontId="41" fillId="0" borderId="0" xfId="2" applyFont="1"/>
    <xf numFmtId="0" fontId="43" fillId="0" borderId="0" xfId="2" applyFont="1"/>
    <xf numFmtId="0" fontId="45" fillId="0" borderId="0" xfId="3" applyFont="1" applyAlignment="1">
      <alignment wrapText="1"/>
    </xf>
    <xf numFmtId="0" fontId="46" fillId="0" borderId="0" xfId="3" applyFont="1"/>
    <xf numFmtId="0" fontId="47" fillId="0" borderId="0" xfId="2" applyFont="1"/>
    <xf numFmtId="168" fontId="47" fillId="0" borderId="0" xfId="2" applyNumberFormat="1" applyFont="1" applyAlignment="1">
      <alignment horizontal="left"/>
    </xf>
    <xf numFmtId="14" fontId="47" fillId="0" borderId="0" xfId="2" applyNumberFormat="1" applyFont="1" applyAlignment="1">
      <alignment horizontal="left"/>
    </xf>
    <xf numFmtId="3" fontId="47" fillId="0" borderId="0" xfId="2" applyNumberFormat="1" applyFont="1" applyAlignment="1">
      <alignment horizontal="left"/>
    </xf>
    <xf numFmtId="0" fontId="48" fillId="0" borderId="0" xfId="2" applyFont="1"/>
  </cellXfs>
  <cellStyles count="4">
    <cellStyle name="Hypertextový odkaz" xfId="1" builtinId="8"/>
    <cellStyle name="Normální" xfId="0" builtinId="0" customBuiltin="1"/>
    <cellStyle name="Normální 2" xfId="3" xr:uid="{0FFF57A3-F447-4B9E-9511-570F831F92DE}"/>
    <cellStyle name="normální_ROZPOČET - VZOR" xfId="2" xr:uid="{2F831A0C-02CC-4C02-87A0-49D596D0496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www.pro-rozpocty.cz/software-a-data/kros-4-ocenovani-a-rizeni-stavebni-vyroby/"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www.pro-rozpocty.cz/software-a-data/kros-4-ocenovani-a-rizeni-stavebni-vyroby/"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www.pro-rozpocty.cz/software-a-data/kros-4-ocenovani-a-rizeni-stavebni-vyroby/"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www.pro-rozpocty.cz/software-a-data/kros-4-ocenovani-a-rizeni-stavebni-vyroby/"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www.pro-rozpocty.cz/software-a-data/kros-4-ocenovani-a-rizeni-stavebni-vyroby/" TargetMode="External"/></Relationships>
</file>

<file path=xl/drawings/drawing1.xml><?xml version="1.0" encoding="utf-8"?>
<xdr:wsDr xmlns:xdr="http://schemas.openxmlformats.org/drawingml/2006/spreadsheetDrawing" xmlns:a="http://schemas.openxmlformats.org/drawingml/2006/main">
  <xdr:oneCellAnchor>
    <xdr:from>
      <xdr:col>4</xdr:col>
      <xdr:colOff>396240</xdr:colOff>
      <xdr:row>39</xdr:row>
      <xdr:rowOff>99060</xdr:rowOff>
    </xdr:from>
    <xdr:ext cx="868680" cy="413385"/>
    <xdr:pic>
      <xdr:nvPicPr>
        <xdr:cNvPr id="2" name="Obrázek 1" descr="C:\Users\jakub.abrle\Desktop\podpis.jpg">
          <a:extLst>
            <a:ext uri="{FF2B5EF4-FFF2-40B4-BE49-F238E27FC236}">
              <a16:creationId xmlns:a16="http://schemas.microsoft.com/office/drawing/2014/main" id="{30E060A2-DE20-44EF-B5A7-B4E7DAF506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4215" y="7433310"/>
          <a:ext cx="868680"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11746-29n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ní stránka"/>
      <sheetName val="Rekapitulace stavby"/>
      <sheetName val="IO 101 - Komunikace"/>
      <sheetName val="IO 401 - Veřejné osvětlení"/>
      <sheetName val="IO 801 - Sadové úpravy"/>
      <sheetName val="VON - Vedlejší a ostatní ..."/>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9C18B-B972-465F-92E3-EFB72B8EF0E7}">
  <dimension ref="A1:J53"/>
  <sheetViews>
    <sheetView tabSelected="1" workbookViewId="0">
      <selection activeCell="D30" sqref="D30"/>
    </sheetView>
  </sheetViews>
  <sheetFormatPr defaultColWidth="0" defaultRowHeight="12.75"/>
  <cols>
    <col min="1" max="1" width="9.5" style="318" customWidth="1"/>
    <col min="2" max="2" width="10.6640625" style="318" customWidth="1"/>
    <col min="3" max="3" width="13.1640625" style="318" customWidth="1"/>
    <col min="4" max="4" width="16.5" style="318" customWidth="1"/>
    <col min="5" max="8" width="10.6640625" style="318" customWidth="1"/>
    <col min="9" max="9" width="12.83203125" style="318" customWidth="1"/>
    <col min="10" max="10" width="10.6640625" style="318" customWidth="1"/>
    <col min="11" max="256" width="0" style="318" hidden="1"/>
    <col min="257" max="257" width="9.5" style="318" customWidth="1"/>
    <col min="258" max="258" width="10.6640625" style="318" customWidth="1"/>
    <col min="259" max="259" width="13.1640625" style="318" customWidth="1"/>
    <col min="260" max="260" width="16.5" style="318" customWidth="1"/>
    <col min="261" max="264" width="10.6640625" style="318" customWidth="1"/>
    <col min="265" max="265" width="12.83203125" style="318" customWidth="1"/>
    <col min="266" max="266" width="10.6640625" style="318" customWidth="1"/>
    <col min="267" max="512" width="0" style="318" hidden="1"/>
    <col min="513" max="513" width="9.5" style="318" customWidth="1"/>
    <col min="514" max="514" width="10.6640625" style="318" customWidth="1"/>
    <col min="515" max="515" width="13.1640625" style="318" customWidth="1"/>
    <col min="516" max="516" width="16.5" style="318" customWidth="1"/>
    <col min="517" max="520" width="10.6640625" style="318" customWidth="1"/>
    <col min="521" max="521" width="12.83203125" style="318" customWidth="1"/>
    <col min="522" max="522" width="10.6640625" style="318" customWidth="1"/>
    <col min="523" max="768" width="0" style="318" hidden="1"/>
    <col min="769" max="769" width="9.5" style="318" customWidth="1"/>
    <col min="770" max="770" width="10.6640625" style="318" customWidth="1"/>
    <col min="771" max="771" width="13.1640625" style="318" customWidth="1"/>
    <col min="772" max="772" width="16.5" style="318" customWidth="1"/>
    <col min="773" max="776" width="10.6640625" style="318" customWidth="1"/>
    <col min="777" max="777" width="12.83203125" style="318" customWidth="1"/>
    <col min="778" max="778" width="10.6640625" style="318" customWidth="1"/>
    <col min="779" max="1024" width="0" style="318" hidden="1"/>
    <col min="1025" max="1025" width="9.5" style="318" customWidth="1"/>
    <col min="1026" max="1026" width="10.6640625" style="318" customWidth="1"/>
    <col min="1027" max="1027" width="13.1640625" style="318" customWidth="1"/>
    <col min="1028" max="1028" width="16.5" style="318" customWidth="1"/>
    <col min="1029" max="1032" width="10.6640625" style="318" customWidth="1"/>
    <col min="1033" max="1033" width="12.83203125" style="318" customWidth="1"/>
    <col min="1034" max="1034" width="10.6640625" style="318" customWidth="1"/>
    <col min="1035" max="1280" width="0" style="318" hidden="1"/>
    <col min="1281" max="1281" width="9.5" style="318" customWidth="1"/>
    <col min="1282" max="1282" width="10.6640625" style="318" customWidth="1"/>
    <col min="1283" max="1283" width="13.1640625" style="318" customWidth="1"/>
    <col min="1284" max="1284" width="16.5" style="318" customWidth="1"/>
    <col min="1285" max="1288" width="10.6640625" style="318" customWidth="1"/>
    <col min="1289" max="1289" width="12.83203125" style="318" customWidth="1"/>
    <col min="1290" max="1290" width="10.6640625" style="318" customWidth="1"/>
    <col min="1291" max="1536" width="0" style="318" hidden="1"/>
    <col min="1537" max="1537" width="9.5" style="318" customWidth="1"/>
    <col min="1538" max="1538" width="10.6640625" style="318" customWidth="1"/>
    <col min="1539" max="1539" width="13.1640625" style="318" customWidth="1"/>
    <col min="1540" max="1540" width="16.5" style="318" customWidth="1"/>
    <col min="1541" max="1544" width="10.6640625" style="318" customWidth="1"/>
    <col min="1545" max="1545" width="12.83203125" style="318" customWidth="1"/>
    <col min="1546" max="1546" width="10.6640625" style="318" customWidth="1"/>
    <col min="1547" max="1792" width="0" style="318" hidden="1"/>
    <col min="1793" max="1793" width="9.5" style="318" customWidth="1"/>
    <col min="1794" max="1794" width="10.6640625" style="318" customWidth="1"/>
    <col min="1795" max="1795" width="13.1640625" style="318" customWidth="1"/>
    <col min="1796" max="1796" width="16.5" style="318" customWidth="1"/>
    <col min="1797" max="1800" width="10.6640625" style="318" customWidth="1"/>
    <col min="1801" max="1801" width="12.83203125" style="318" customWidth="1"/>
    <col min="1802" max="1802" width="10.6640625" style="318" customWidth="1"/>
    <col min="1803" max="2048" width="0" style="318" hidden="1"/>
    <col min="2049" max="2049" width="9.5" style="318" customWidth="1"/>
    <col min="2050" max="2050" width="10.6640625" style="318" customWidth="1"/>
    <col min="2051" max="2051" width="13.1640625" style="318" customWidth="1"/>
    <col min="2052" max="2052" width="16.5" style="318" customWidth="1"/>
    <col min="2053" max="2056" width="10.6640625" style="318" customWidth="1"/>
    <col min="2057" max="2057" width="12.83203125" style="318" customWidth="1"/>
    <col min="2058" max="2058" width="10.6640625" style="318" customWidth="1"/>
    <col min="2059" max="2304" width="0" style="318" hidden="1"/>
    <col min="2305" max="2305" width="9.5" style="318" customWidth="1"/>
    <col min="2306" max="2306" width="10.6640625" style="318" customWidth="1"/>
    <col min="2307" max="2307" width="13.1640625" style="318" customWidth="1"/>
    <col min="2308" max="2308" width="16.5" style="318" customWidth="1"/>
    <col min="2309" max="2312" width="10.6640625" style="318" customWidth="1"/>
    <col min="2313" max="2313" width="12.83203125" style="318" customWidth="1"/>
    <col min="2314" max="2314" width="10.6640625" style="318" customWidth="1"/>
    <col min="2315" max="2560" width="0" style="318" hidden="1"/>
    <col min="2561" max="2561" width="9.5" style="318" customWidth="1"/>
    <col min="2562" max="2562" width="10.6640625" style="318" customWidth="1"/>
    <col min="2563" max="2563" width="13.1640625" style="318" customWidth="1"/>
    <col min="2564" max="2564" width="16.5" style="318" customWidth="1"/>
    <col min="2565" max="2568" width="10.6640625" style="318" customWidth="1"/>
    <col min="2569" max="2569" width="12.83203125" style="318" customWidth="1"/>
    <col min="2570" max="2570" width="10.6640625" style="318" customWidth="1"/>
    <col min="2571" max="2816" width="0" style="318" hidden="1"/>
    <col min="2817" max="2817" width="9.5" style="318" customWidth="1"/>
    <col min="2818" max="2818" width="10.6640625" style="318" customWidth="1"/>
    <col min="2819" max="2819" width="13.1640625" style="318" customWidth="1"/>
    <col min="2820" max="2820" width="16.5" style="318" customWidth="1"/>
    <col min="2821" max="2824" width="10.6640625" style="318" customWidth="1"/>
    <col min="2825" max="2825" width="12.83203125" style="318" customWidth="1"/>
    <col min="2826" max="2826" width="10.6640625" style="318" customWidth="1"/>
    <col min="2827" max="3072" width="0" style="318" hidden="1"/>
    <col min="3073" max="3073" width="9.5" style="318" customWidth="1"/>
    <col min="3074" max="3074" width="10.6640625" style="318" customWidth="1"/>
    <col min="3075" max="3075" width="13.1640625" style="318" customWidth="1"/>
    <col min="3076" max="3076" width="16.5" style="318" customWidth="1"/>
    <col min="3077" max="3080" width="10.6640625" style="318" customWidth="1"/>
    <col min="3081" max="3081" width="12.83203125" style="318" customWidth="1"/>
    <col min="3082" max="3082" width="10.6640625" style="318" customWidth="1"/>
    <col min="3083" max="3328" width="0" style="318" hidden="1"/>
    <col min="3329" max="3329" width="9.5" style="318" customWidth="1"/>
    <col min="3330" max="3330" width="10.6640625" style="318" customWidth="1"/>
    <col min="3331" max="3331" width="13.1640625" style="318" customWidth="1"/>
    <col min="3332" max="3332" width="16.5" style="318" customWidth="1"/>
    <col min="3333" max="3336" width="10.6640625" style="318" customWidth="1"/>
    <col min="3337" max="3337" width="12.83203125" style="318" customWidth="1"/>
    <col min="3338" max="3338" width="10.6640625" style="318" customWidth="1"/>
    <col min="3339" max="3584" width="0" style="318" hidden="1"/>
    <col min="3585" max="3585" width="9.5" style="318" customWidth="1"/>
    <col min="3586" max="3586" width="10.6640625" style="318" customWidth="1"/>
    <col min="3587" max="3587" width="13.1640625" style="318" customWidth="1"/>
    <col min="3588" max="3588" width="16.5" style="318" customWidth="1"/>
    <col min="3589" max="3592" width="10.6640625" style="318" customWidth="1"/>
    <col min="3593" max="3593" width="12.83203125" style="318" customWidth="1"/>
    <col min="3594" max="3594" width="10.6640625" style="318" customWidth="1"/>
    <col min="3595" max="3840" width="0" style="318" hidden="1"/>
    <col min="3841" max="3841" width="9.5" style="318" customWidth="1"/>
    <col min="3842" max="3842" width="10.6640625" style="318" customWidth="1"/>
    <col min="3843" max="3843" width="13.1640625" style="318" customWidth="1"/>
    <col min="3844" max="3844" width="16.5" style="318" customWidth="1"/>
    <col min="3845" max="3848" width="10.6640625" style="318" customWidth="1"/>
    <col min="3849" max="3849" width="12.83203125" style="318" customWidth="1"/>
    <col min="3850" max="3850" width="10.6640625" style="318" customWidth="1"/>
    <col min="3851" max="4096" width="0" style="318" hidden="1"/>
    <col min="4097" max="4097" width="9.5" style="318" customWidth="1"/>
    <col min="4098" max="4098" width="10.6640625" style="318" customWidth="1"/>
    <col min="4099" max="4099" width="13.1640625" style="318" customWidth="1"/>
    <col min="4100" max="4100" width="16.5" style="318" customWidth="1"/>
    <col min="4101" max="4104" width="10.6640625" style="318" customWidth="1"/>
    <col min="4105" max="4105" width="12.83203125" style="318" customWidth="1"/>
    <col min="4106" max="4106" width="10.6640625" style="318" customWidth="1"/>
    <col min="4107" max="4352" width="0" style="318" hidden="1"/>
    <col min="4353" max="4353" width="9.5" style="318" customWidth="1"/>
    <col min="4354" max="4354" width="10.6640625" style="318" customWidth="1"/>
    <col min="4355" max="4355" width="13.1640625" style="318" customWidth="1"/>
    <col min="4356" max="4356" width="16.5" style="318" customWidth="1"/>
    <col min="4357" max="4360" width="10.6640625" style="318" customWidth="1"/>
    <col min="4361" max="4361" width="12.83203125" style="318" customWidth="1"/>
    <col min="4362" max="4362" width="10.6640625" style="318" customWidth="1"/>
    <col min="4363" max="4608" width="0" style="318" hidden="1"/>
    <col min="4609" max="4609" width="9.5" style="318" customWidth="1"/>
    <col min="4610" max="4610" width="10.6640625" style="318" customWidth="1"/>
    <col min="4611" max="4611" width="13.1640625" style="318" customWidth="1"/>
    <col min="4612" max="4612" width="16.5" style="318" customWidth="1"/>
    <col min="4613" max="4616" width="10.6640625" style="318" customWidth="1"/>
    <col min="4617" max="4617" width="12.83203125" style="318" customWidth="1"/>
    <col min="4618" max="4618" width="10.6640625" style="318" customWidth="1"/>
    <col min="4619" max="4864" width="0" style="318" hidden="1"/>
    <col min="4865" max="4865" width="9.5" style="318" customWidth="1"/>
    <col min="4866" max="4866" width="10.6640625" style="318" customWidth="1"/>
    <col min="4867" max="4867" width="13.1640625" style="318" customWidth="1"/>
    <col min="4868" max="4868" width="16.5" style="318" customWidth="1"/>
    <col min="4869" max="4872" width="10.6640625" style="318" customWidth="1"/>
    <col min="4873" max="4873" width="12.83203125" style="318" customWidth="1"/>
    <col min="4874" max="4874" width="10.6640625" style="318" customWidth="1"/>
    <col min="4875" max="5120" width="0" style="318" hidden="1"/>
    <col min="5121" max="5121" width="9.5" style="318" customWidth="1"/>
    <col min="5122" max="5122" width="10.6640625" style="318" customWidth="1"/>
    <col min="5123" max="5123" width="13.1640625" style="318" customWidth="1"/>
    <col min="5124" max="5124" width="16.5" style="318" customWidth="1"/>
    <col min="5125" max="5128" width="10.6640625" style="318" customWidth="1"/>
    <col min="5129" max="5129" width="12.83203125" style="318" customWidth="1"/>
    <col min="5130" max="5130" width="10.6640625" style="318" customWidth="1"/>
    <col min="5131" max="5376" width="0" style="318" hidden="1"/>
    <col min="5377" max="5377" width="9.5" style="318" customWidth="1"/>
    <col min="5378" max="5378" width="10.6640625" style="318" customWidth="1"/>
    <col min="5379" max="5379" width="13.1640625" style="318" customWidth="1"/>
    <col min="5380" max="5380" width="16.5" style="318" customWidth="1"/>
    <col min="5381" max="5384" width="10.6640625" style="318" customWidth="1"/>
    <col min="5385" max="5385" width="12.83203125" style="318" customWidth="1"/>
    <col min="5386" max="5386" width="10.6640625" style="318" customWidth="1"/>
    <col min="5387" max="5632" width="0" style="318" hidden="1"/>
    <col min="5633" max="5633" width="9.5" style="318" customWidth="1"/>
    <col min="5634" max="5634" width="10.6640625" style="318" customWidth="1"/>
    <col min="5635" max="5635" width="13.1640625" style="318" customWidth="1"/>
    <col min="5636" max="5636" width="16.5" style="318" customWidth="1"/>
    <col min="5637" max="5640" width="10.6640625" style="318" customWidth="1"/>
    <col min="5641" max="5641" width="12.83203125" style="318" customWidth="1"/>
    <col min="5642" max="5642" width="10.6640625" style="318" customWidth="1"/>
    <col min="5643" max="5888" width="0" style="318" hidden="1"/>
    <col min="5889" max="5889" width="9.5" style="318" customWidth="1"/>
    <col min="5890" max="5890" width="10.6640625" style="318" customWidth="1"/>
    <col min="5891" max="5891" width="13.1640625" style="318" customWidth="1"/>
    <col min="5892" max="5892" width="16.5" style="318" customWidth="1"/>
    <col min="5893" max="5896" width="10.6640625" style="318" customWidth="1"/>
    <col min="5897" max="5897" width="12.83203125" style="318" customWidth="1"/>
    <col min="5898" max="5898" width="10.6640625" style="318" customWidth="1"/>
    <col min="5899" max="6144" width="0" style="318" hidden="1"/>
    <col min="6145" max="6145" width="9.5" style="318" customWidth="1"/>
    <col min="6146" max="6146" width="10.6640625" style="318" customWidth="1"/>
    <col min="6147" max="6147" width="13.1640625" style="318" customWidth="1"/>
    <col min="6148" max="6148" width="16.5" style="318" customWidth="1"/>
    <col min="6149" max="6152" width="10.6640625" style="318" customWidth="1"/>
    <col min="6153" max="6153" width="12.83203125" style="318" customWidth="1"/>
    <col min="6154" max="6154" width="10.6640625" style="318" customWidth="1"/>
    <col min="6155" max="6400" width="0" style="318" hidden="1"/>
    <col min="6401" max="6401" width="9.5" style="318" customWidth="1"/>
    <col min="6402" max="6402" width="10.6640625" style="318" customWidth="1"/>
    <col min="6403" max="6403" width="13.1640625" style="318" customWidth="1"/>
    <col min="6404" max="6404" width="16.5" style="318" customWidth="1"/>
    <col min="6405" max="6408" width="10.6640625" style="318" customWidth="1"/>
    <col min="6409" max="6409" width="12.83203125" style="318" customWidth="1"/>
    <col min="6410" max="6410" width="10.6640625" style="318" customWidth="1"/>
    <col min="6411" max="6656" width="0" style="318" hidden="1"/>
    <col min="6657" max="6657" width="9.5" style="318" customWidth="1"/>
    <col min="6658" max="6658" width="10.6640625" style="318" customWidth="1"/>
    <col min="6659" max="6659" width="13.1640625" style="318" customWidth="1"/>
    <col min="6660" max="6660" width="16.5" style="318" customWidth="1"/>
    <col min="6661" max="6664" width="10.6640625" style="318" customWidth="1"/>
    <col min="6665" max="6665" width="12.83203125" style="318" customWidth="1"/>
    <col min="6666" max="6666" width="10.6640625" style="318" customWidth="1"/>
    <col min="6667" max="6912" width="0" style="318" hidden="1"/>
    <col min="6913" max="6913" width="9.5" style="318" customWidth="1"/>
    <col min="6914" max="6914" width="10.6640625" style="318" customWidth="1"/>
    <col min="6915" max="6915" width="13.1640625" style="318" customWidth="1"/>
    <col min="6916" max="6916" width="16.5" style="318" customWidth="1"/>
    <col min="6917" max="6920" width="10.6640625" style="318" customWidth="1"/>
    <col min="6921" max="6921" width="12.83203125" style="318" customWidth="1"/>
    <col min="6922" max="6922" width="10.6640625" style="318" customWidth="1"/>
    <col min="6923" max="7168" width="0" style="318" hidden="1"/>
    <col min="7169" max="7169" width="9.5" style="318" customWidth="1"/>
    <col min="7170" max="7170" width="10.6640625" style="318" customWidth="1"/>
    <col min="7171" max="7171" width="13.1640625" style="318" customWidth="1"/>
    <col min="7172" max="7172" width="16.5" style="318" customWidth="1"/>
    <col min="7173" max="7176" width="10.6640625" style="318" customWidth="1"/>
    <col min="7177" max="7177" width="12.83203125" style="318" customWidth="1"/>
    <col min="7178" max="7178" width="10.6640625" style="318" customWidth="1"/>
    <col min="7179" max="7424" width="0" style="318" hidden="1"/>
    <col min="7425" max="7425" width="9.5" style="318" customWidth="1"/>
    <col min="7426" max="7426" width="10.6640625" style="318" customWidth="1"/>
    <col min="7427" max="7427" width="13.1640625" style="318" customWidth="1"/>
    <col min="7428" max="7428" width="16.5" style="318" customWidth="1"/>
    <col min="7429" max="7432" width="10.6640625" style="318" customWidth="1"/>
    <col min="7433" max="7433" width="12.83203125" style="318" customWidth="1"/>
    <col min="7434" max="7434" width="10.6640625" style="318" customWidth="1"/>
    <col min="7435" max="7680" width="0" style="318" hidden="1"/>
    <col min="7681" max="7681" width="9.5" style="318" customWidth="1"/>
    <col min="7682" max="7682" width="10.6640625" style="318" customWidth="1"/>
    <col min="7683" max="7683" width="13.1640625" style="318" customWidth="1"/>
    <col min="7684" max="7684" width="16.5" style="318" customWidth="1"/>
    <col min="7685" max="7688" width="10.6640625" style="318" customWidth="1"/>
    <col min="7689" max="7689" width="12.83203125" style="318" customWidth="1"/>
    <col min="7690" max="7690" width="10.6640625" style="318" customWidth="1"/>
    <col min="7691" max="7936" width="0" style="318" hidden="1"/>
    <col min="7937" max="7937" width="9.5" style="318" customWidth="1"/>
    <col min="7938" max="7938" width="10.6640625" style="318" customWidth="1"/>
    <col min="7939" max="7939" width="13.1640625" style="318" customWidth="1"/>
    <col min="7940" max="7940" width="16.5" style="318" customWidth="1"/>
    <col min="7941" max="7944" width="10.6640625" style="318" customWidth="1"/>
    <col min="7945" max="7945" width="12.83203125" style="318" customWidth="1"/>
    <col min="7946" max="7946" width="10.6640625" style="318" customWidth="1"/>
    <col min="7947" max="8192" width="0" style="318" hidden="1"/>
    <col min="8193" max="8193" width="9.5" style="318" customWidth="1"/>
    <col min="8194" max="8194" width="10.6640625" style="318" customWidth="1"/>
    <col min="8195" max="8195" width="13.1640625" style="318" customWidth="1"/>
    <col min="8196" max="8196" width="16.5" style="318" customWidth="1"/>
    <col min="8197" max="8200" width="10.6640625" style="318" customWidth="1"/>
    <col min="8201" max="8201" width="12.83203125" style="318" customWidth="1"/>
    <col min="8202" max="8202" width="10.6640625" style="318" customWidth="1"/>
    <col min="8203" max="8448" width="0" style="318" hidden="1"/>
    <col min="8449" max="8449" width="9.5" style="318" customWidth="1"/>
    <col min="8450" max="8450" width="10.6640625" style="318" customWidth="1"/>
    <col min="8451" max="8451" width="13.1640625" style="318" customWidth="1"/>
    <col min="8452" max="8452" width="16.5" style="318" customWidth="1"/>
    <col min="8453" max="8456" width="10.6640625" style="318" customWidth="1"/>
    <col min="8457" max="8457" width="12.83203125" style="318" customWidth="1"/>
    <col min="8458" max="8458" width="10.6640625" style="318" customWidth="1"/>
    <col min="8459" max="8704" width="0" style="318" hidden="1"/>
    <col min="8705" max="8705" width="9.5" style="318" customWidth="1"/>
    <col min="8706" max="8706" width="10.6640625" style="318" customWidth="1"/>
    <col min="8707" max="8707" width="13.1640625" style="318" customWidth="1"/>
    <col min="8708" max="8708" width="16.5" style="318" customWidth="1"/>
    <col min="8709" max="8712" width="10.6640625" style="318" customWidth="1"/>
    <col min="8713" max="8713" width="12.83203125" style="318" customWidth="1"/>
    <col min="8714" max="8714" width="10.6640625" style="318" customWidth="1"/>
    <col min="8715" max="8960" width="0" style="318" hidden="1"/>
    <col min="8961" max="8961" width="9.5" style="318" customWidth="1"/>
    <col min="8962" max="8962" width="10.6640625" style="318" customWidth="1"/>
    <col min="8963" max="8963" width="13.1640625" style="318" customWidth="1"/>
    <col min="8964" max="8964" width="16.5" style="318" customWidth="1"/>
    <col min="8965" max="8968" width="10.6640625" style="318" customWidth="1"/>
    <col min="8969" max="8969" width="12.83203125" style="318" customWidth="1"/>
    <col min="8970" max="8970" width="10.6640625" style="318" customWidth="1"/>
    <col min="8971" max="9216" width="0" style="318" hidden="1"/>
    <col min="9217" max="9217" width="9.5" style="318" customWidth="1"/>
    <col min="9218" max="9218" width="10.6640625" style="318" customWidth="1"/>
    <col min="9219" max="9219" width="13.1640625" style="318" customWidth="1"/>
    <col min="9220" max="9220" width="16.5" style="318" customWidth="1"/>
    <col min="9221" max="9224" width="10.6640625" style="318" customWidth="1"/>
    <col min="9225" max="9225" width="12.83203125" style="318" customWidth="1"/>
    <col min="9226" max="9226" width="10.6640625" style="318" customWidth="1"/>
    <col min="9227" max="9472" width="0" style="318" hidden="1"/>
    <col min="9473" max="9473" width="9.5" style="318" customWidth="1"/>
    <col min="9474" max="9474" width="10.6640625" style="318" customWidth="1"/>
    <col min="9475" max="9475" width="13.1640625" style="318" customWidth="1"/>
    <col min="9476" max="9476" width="16.5" style="318" customWidth="1"/>
    <col min="9477" max="9480" width="10.6640625" style="318" customWidth="1"/>
    <col min="9481" max="9481" width="12.83203125" style="318" customWidth="1"/>
    <col min="9482" max="9482" width="10.6640625" style="318" customWidth="1"/>
    <col min="9483" max="9728" width="0" style="318" hidden="1"/>
    <col min="9729" max="9729" width="9.5" style="318" customWidth="1"/>
    <col min="9730" max="9730" width="10.6640625" style="318" customWidth="1"/>
    <col min="9731" max="9731" width="13.1640625" style="318" customWidth="1"/>
    <col min="9732" max="9732" width="16.5" style="318" customWidth="1"/>
    <col min="9733" max="9736" width="10.6640625" style="318" customWidth="1"/>
    <col min="9737" max="9737" width="12.83203125" style="318" customWidth="1"/>
    <col min="9738" max="9738" width="10.6640625" style="318" customWidth="1"/>
    <col min="9739" max="9984" width="0" style="318" hidden="1"/>
    <col min="9985" max="9985" width="9.5" style="318" customWidth="1"/>
    <col min="9986" max="9986" width="10.6640625" style="318" customWidth="1"/>
    <col min="9987" max="9987" width="13.1640625" style="318" customWidth="1"/>
    <col min="9988" max="9988" width="16.5" style="318" customWidth="1"/>
    <col min="9989" max="9992" width="10.6640625" style="318" customWidth="1"/>
    <col min="9993" max="9993" width="12.83203125" style="318" customWidth="1"/>
    <col min="9994" max="9994" width="10.6640625" style="318" customWidth="1"/>
    <col min="9995" max="10240" width="0" style="318" hidden="1"/>
    <col min="10241" max="10241" width="9.5" style="318" customWidth="1"/>
    <col min="10242" max="10242" width="10.6640625" style="318" customWidth="1"/>
    <col min="10243" max="10243" width="13.1640625" style="318" customWidth="1"/>
    <col min="10244" max="10244" width="16.5" style="318" customWidth="1"/>
    <col min="10245" max="10248" width="10.6640625" style="318" customWidth="1"/>
    <col min="10249" max="10249" width="12.83203125" style="318" customWidth="1"/>
    <col min="10250" max="10250" width="10.6640625" style="318" customWidth="1"/>
    <col min="10251" max="10496" width="0" style="318" hidden="1"/>
    <col min="10497" max="10497" width="9.5" style="318" customWidth="1"/>
    <col min="10498" max="10498" width="10.6640625" style="318" customWidth="1"/>
    <col min="10499" max="10499" width="13.1640625" style="318" customWidth="1"/>
    <col min="10500" max="10500" width="16.5" style="318" customWidth="1"/>
    <col min="10501" max="10504" width="10.6640625" style="318" customWidth="1"/>
    <col min="10505" max="10505" width="12.83203125" style="318" customWidth="1"/>
    <col min="10506" max="10506" width="10.6640625" style="318" customWidth="1"/>
    <col min="10507" max="10752" width="0" style="318" hidden="1"/>
    <col min="10753" max="10753" width="9.5" style="318" customWidth="1"/>
    <col min="10754" max="10754" width="10.6640625" style="318" customWidth="1"/>
    <col min="10755" max="10755" width="13.1640625" style="318" customWidth="1"/>
    <col min="10756" max="10756" width="16.5" style="318" customWidth="1"/>
    <col min="10757" max="10760" width="10.6640625" style="318" customWidth="1"/>
    <col min="10761" max="10761" width="12.83203125" style="318" customWidth="1"/>
    <col min="10762" max="10762" width="10.6640625" style="318" customWidth="1"/>
    <col min="10763" max="11008" width="0" style="318" hidden="1"/>
    <col min="11009" max="11009" width="9.5" style="318" customWidth="1"/>
    <col min="11010" max="11010" width="10.6640625" style="318" customWidth="1"/>
    <col min="11011" max="11011" width="13.1640625" style="318" customWidth="1"/>
    <col min="11012" max="11012" width="16.5" style="318" customWidth="1"/>
    <col min="11013" max="11016" width="10.6640625" style="318" customWidth="1"/>
    <col min="11017" max="11017" width="12.83203125" style="318" customWidth="1"/>
    <col min="11018" max="11018" width="10.6640625" style="318" customWidth="1"/>
    <col min="11019" max="11264" width="0" style="318" hidden="1"/>
    <col min="11265" max="11265" width="9.5" style="318" customWidth="1"/>
    <col min="11266" max="11266" width="10.6640625" style="318" customWidth="1"/>
    <col min="11267" max="11267" width="13.1640625" style="318" customWidth="1"/>
    <col min="11268" max="11268" width="16.5" style="318" customWidth="1"/>
    <col min="11269" max="11272" width="10.6640625" style="318" customWidth="1"/>
    <col min="11273" max="11273" width="12.83203125" style="318" customWidth="1"/>
    <col min="11274" max="11274" width="10.6640625" style="318" customWidth="1"/>
    <col min="11275" max="11520" width="0" style="318" hidden="1"/>
    <col min="11521" max="11521" width="9.5" style="318" customWidth="1"/>
    <col min="11522" max="11522" width="10.6640625" style="318" customWidth="1"/>
    <col min="11523" max="11523" width="13.1640625" style="318" customWidth="1"/>
    <col min="11524" max="11524" width="16.5" style="318" customWidth="1"/>
    <col min="11525" max="11528" width="10.6640625" style="318" customWidth="1"/>
    <col min="11529" max="11529" width="12.83203125" style="318" customWidth="1"/>
    <col min="11530" max="11530" width="10.6640625" style="318" customWidth="1"/>
    <col min="11531" max="11776" width="0" style="318" hidden="1"/>
    <col min="11777" max="11777" width="9.5" style="318" customWidth="1"/>
    <col min="11778" max="11778" width="10.6640625" style="318" customWidth="1"/>
    <col min="11779" max="11779" width="13.1640625" style="318" customWidth="1"/>
    <col min="11780" max="11780" width="16.5" style="318" customWidth="1"/>
    <col min="11781" max="11784" width="10.6640625" style="318" customWidth="1"/>
    <col min="11785" max="11785" width="12.83203125" style="318" customWidth="1"/>
    <col min="11786" max="11786" width="10.6640625" style="318" customWidth="1"/>
    <col min="11787" max="12032" width="0" style="318" hidden="1"/>
    <col min="12033" max="12033" width="9.5" style="318" customWidth="1"/>
    <col min="12034" max="12034" width="10.6640625" style="318" customWidth="1"/>
    <col min="12035" max="12035" width="13.1640625" style="318" customWidth="1"/>
    <col min="12036" max="12036" width="16.5" style="318" customWidth="1"/>
    <col min="12037" max="12040" width="10.6640625" style="318" customWidth="1"/>
    <col min="12041" max="12041" width="12.83203125" style="318" customWidth="1"/>
    <col min="12042" max="12042" width="10.6640625" style="318" customWidth="1"/>
    <col min="12043" max="12288" width="0" style="318" hidden="1"/>
    <col min="12289" max="12289" width="9.5" style="318" customWidth="1"/>
    <col min="12290" max="12290" width="10.6640625" style="318" customWidth="1"/>
    <col min="12291" max="12291" width="13.1640625" style="318" customWidth="1"/>
    <col min="12292" max="12292" width="16.5" style="318" customWidth="1"/>
    <col min="12293" max="12296" width="10.6640625" style="318" customWidth="1"/>
    <col min="12297" max="12297" width="12.83203125" style="318" customWidth="1"/>
    <col min="12298" max="12298" width="10.6640625" style="318" customWidth="1"/>
    <col min="12299" max="12544" width="0" style="318" hidden="1"/>
    <col min="12545" max="12545" width="9.5" style="318" customWidth="1"/>
    <col min="12546" max="12546" width="10.6640625" style="318" customWidth="1"/>
    <col min="12547" max="12547" width="13.1640625" style="318" customWidth="1"/>
    <col min="12548" max="12548" width="16.5" style="318" customWidth="1"/>
    <col min="12549" max="12552" width="10.6640625" style="318" customWidth="1"/>
    <col min="12553" max="12553" width="12.83203125" style="318" customWidth="1"/>
    <col min="12554" max="12554" width="10.6640625" style="318" customWidth="1"/>
    <col min="12555" max="12800" width="0" style="318" hidden="1"/>
    <col min="12801" max="12801" width="9.5" style="318" customWidth="1"/>
    <col min="12802" max="12802" width="10.6640625" style="318" customWidth="1"/>
    <col min="12803" max="12803" width="13.1640625" style="318" customWidth="1"/>
    <col min="12804" max="12804" width="16.5" style="318" customWidth="1"/>
    <col min="12805" max="12808" width="10.6640625" style="318" customWidth="1"/>
    <col min="12809" max="12809" width="12.83203125" style="318" customWidth="1"/>
    <col min="12810" max="12810" width="10.6640625" style="318" customWidth="1"/>
    <col min="12811" max="13056" width="0" style="318" hidden="1"/>
    <col min="13057" max="13057" width="9.5" style="318" customWidth="1"/>
    <col min="13058" max="13058" width="10.6640625" style="318" customWidth="1"/>
    <col min="13059" max="13059" width="13.1640625" style="318" customWidth="1"/>
    <col min="13060" max="13060" width="16.5" style="318" customWidth="1"/>
    <col min="13061" max="13064" width="10.6640625" style="318" customWidth="1"/>
    <col min="13065" max="13065" width="12.83203125" style="318" customWidth="1"/>
    <col min="13066" max="13066" width="10.6640625" style="318" customWidth="1"/>
    <col min="13067" max="13312" width="0" style="318" hidden="1"/>
    <col min="13313" max="13313" width="9.5" style="318" customWidth="1"/>
    <col min="13314" max="13314" width="10.6640625" style="318" customWidth="1"/>
    <col min="13315" max="13315" width="13.1640625" style="318" customWidth="1"/>
    <col min="13316" max="13316" width="16.5" style="318" customWidth="1"/>
    <col min="13317" max="13320" width="10.6640625" style="318" customWidth="1"/>
    <col min="13321" max="13321" width="12.83203125" style="318" customWidth="1"/>
    <col min="13322" max="13322" width="10.6640625" style="318" customWidth="1"/>
    <col min="13323" max="13568" width="0" style="318" hidden="1"/>
    <col min="13569" max="13569" width="9.5" style="318" customWidth="1"/>
    <col min="13570" max="13570" width="10.6640625" style="318" customWidth="1"/>
    <col min="13571" max="13571" width="13.1640625" style="318" customWidth="1"/>
    <col min="13572" max="13572" width="16.5" style="318" customWidth="1"/>
    <col min="13573" max="13576" width="10.6640625" style="318" customWidth="1"/>
    <col min="13577" max="13577" width="12.83203125" style="318" customWidth="1"/>
    <col min="13578" max="13578" width="10.6640625" style="318" customWidth="1"/>
    <col min="13579" max="13824" width="0" style="318" hidden="1"/>
    <col min="13825" max="13825" width="9.5" style="318" customWidth="1"/>
    <col min="13826" max="13826" width="10.6640625" style="318" customWidth="1"/>
    <col min="13827" max="13827" width="13.1640625" style="318" customWidth="1"/>
    <col min="13828" max="13828" width="16.5" style="318" customWidth="1"/>
    <col min="13829" max="13832" width="10.6640625" style="318" customWidth="1"/>
    <col min="13833" max="13833" width="12.83203125" style="318" customWidth="1"/>
    <col min="13834" max="13834" width="10.6640625" style="318" customWidth="1"/>
    <col min="13835" max="14080" width="0" style="318" hidden="1"/>
    <col min="14081" max="14081" width="9.5" style="318" customWidth="1"/>
    <col min="14082" max="14082" width="10.6640625" style="318" customWidth="1"/>
    <col min="14083" max="14083" width="13.1640625" style="318" customWidth="1"/>
    <col min="14084" max="14084" width="16.5" style="318" customWidth="1"/>
    <col min="14085" max="14088" width="10.6640625" style="318" customWidth="1"/>
    <col min="14089" max="14089" width="12.83203125" style="318" customWidth="1"/>
    <col min="14090" max="14090" width="10.6640625" style="318" customWidth="1"/>
    <col min="14091" max="14336" width="0" style="318" hidden="1"/>
    <col min="14337" max="14337" width="9.5" style="318" customWidth="1"/>
    <col min="14338" max="14338" width="10.6640625" style="318" customWidth="1"/>
    <col min="14339" max="14339" width="13.1640625" style="318" customWidth="1"/>
    <col min="14340" max="14340" width="16.5" style="318" customWidth="1"/>
    <col min="14341" max="14344" width="10.6640625" style="318" customWidth="1"/>
    <col min="14345" max="14345" width="12.83203125" style="318" customWidth="1"/>
    <col min="14346" max="14346" width="10.6640625" style="318" customWidth="1"/>
    <col min="14347" max="14592" width="0" style="318" hidden="1"/>
    <col min="14593" max="14593" width="9.5" style="318" customWidth="1"/>
    <col min="14594" max="14594" width="10.6640625" style="318" customWidth="1"/>
    <col min="14595" max="14595" width="13.1640625" style="318" customWidth="1"/>
    <col min="14596" max="14596" width="16.5" style="318" customWidth="1"/>
    <col min="14597" max="14600" width="10.6640625" style="318" customWidth="1"/>
    <col min="14601" max="14601" width="12.83203125" style="318" customWidth="1"/>
    <col min="14602" max="14602" width="10.6640625" style="318" customWidth="1"/>
    <col min="14603" max="14848" width="0" style="318" hidden="1"/>
    <col min="14849" max="14849" width="9.5" style="318" customWidth="1"/>
    <col min="14850" max="14850" width="10.6640625" style="318" customWidth="1"/>
    <col min="14851" max="14851" width="13.1640625" style="318" customWidth="1"/>
    <col min="14852" max="14852" width="16.5" style="318" customWidth="1"/>
    <col min="14853" max="14856" width="10.6640625" style="318" customWidth="1"/>
    <col min="14857" max="14857" width="12.83203125" style="318" customWidth="1"/>
    <col min="14858" max="14858" width="10.6640625" style="318" customWidth="1"/>
    <col min="14859" max="15104" width="0" style="318" hidden="1"/>
    <col min="15105" max="15105" width="9.5" style="318" customWidth="1"/>
    <col min="15106" max="15106" width="10.6640625" style="318" customWidth="1"/>
    <col min="15107" max="15107" width="13.1640625" style="318" customWidth="1"/>
    <col min="15108" max="15108" width="16.5" style="318" customWidth="1"/>
    <col min="15109" max="15112" width="10.6640625" style="318" customWidth="1"/>
    <col min="15113" max="15113" width="12.83203125" style="318" customWidth="1"/>
    <col min="15114" max="15114" width="10.6640625" style="318" customWidth="1"/>
    <col min="15115" max="15360" width="0" style="318" hidden="1"/>
    <col min="15361" max="15361" width="9.5" style="318" customWidth="1"/>
    <col min="15362" max="15362" width="10.6640625" style="318" customWidth="1"/>
    <col min="15363" max="15363" width="13.1640625" style="318" customWidth="1"/>
    <col min="15364" max="15364" width="16.5" style="318" customWidth="1"/>
    <col min="15365" max="15368" width="10.6640625" style="318" customWidth="1"/>
    <col min="15369" max="15369" width="12.83203125" style="318" customWidth="1"/>
    <col min="15370" max="15370" width="10.6640625" style="318" customWidth="1"/>
    <col min="15371" max="15616" width="0" style="318" hidden="1"/>
    <col min="15617" max="15617" width="9.5" style="318" customWidth="1"/>
    <col min="15618" max="15618" width="10.6640625" style="318" customWidth="1"/>
    <col min="15619" max="15619" width="13.1640625" style="318" customWidth="1"/>
    <col min="15620" max="15620" width="16.5" style="318" customWidth="1"/>
    <col min="15621" max="15624" width="10.6640625" style="318" customWidth="1"/>
    <col min="15625" max="15625" width="12.83203125" style="318" customWidth="1"/>
    <col min="15626" max="15626" width="10.6640625" style="318" customWidth="1"/>
    <col min="15627" max="15872" width="0" style="318" hidden="1"/>
    <col min="15873" max="15873" width="9.5" style="318" customWidth="1"/>
    <col min="15874" max="15874" width="10.6640625" style="318" customWidth="1"/>
    <col min="15875" max="15875" width="13.1640625" style="318" customWidth="1"/>
    <col min="15876" max="15876" width="16.5" style="318" customWidth="1"/>
    <col min="15877" max="15880" width="10.6640625" style="318" customWidth="1"/>
    <col min="15881" max="15881" width="12.83203125" style="318" customWidth="1"/>
    <col min="15882" max="15882" width="10.6640625" style="318" customWidth="1"/>
    <col min="15883" max="16128" width="0" style="318" hidden="1"/>
    <col min="16129" max="16129" width="9.5" style="318" customWidth="1"/>
    <col min="16130" max="16130" width="10.6640625" style="318" customWidth="1"/>
    <col min="16131" max="16131" width="13.1640625" style="318" customWidth="1"/>
    <col min="16132" max="16132" width="16.5" style="318" customWidth="1"/>
    <col min="16133" max="16136" width="10.6640625" style="318" customWidth="1"/>
    <col min="16137" max="16137" width="12.83203125" style="318" customWidth="1"/>
    <col min="16138" max="16138" width="10.6640625" style="318" customWidth="1"/>
    <col min="16139" max="16384" width="0" style="318" hidden="1"/>
  </cols>
  <sheetData>
    <row r="1" spans="1:10" ht="12.75" customHeight="1">
      <c r="A1" s="317"/>
      <c r="B1" s="317"/>
      <c r="C1" s="317"/>
      <c r="D1" s="317"/>
      <c r="E1" s="317"/>
      <c r="F1" s="317"/>
      <c r="G1" s="317"/>
      <c r="H1" s="317"/>
      <c r="I1" s="317"/>
      <c r="J1" s="317"/>
    </row>
    <row r="2" spans="1:10" ht="12.75" customHeight="1">
      <c r="A2" s="317"/>
      <c r="B2" s="317"/>
      <c r="C2" s="317"/>
      <c r="D2" s="317"/>
      <c r="E2" s="317"/>
      <c r="F2" s="317"/>
      <c r="G2" s="317"/>
      <c r="H2" s="317"/>
      <c r="I2" s="317"/>
      <c r="J2" s="317"/>
    </row>
    <row r="3" spans="1:10" ht="12.75" customHeight="1">
      <c r="A3" s="317"/>
      <c r="B3" s="317"/>
      <c r="C3" s="317"/>
      <c r="D3" s="317"/>
      <c r="E3" s="317"/>
      <c r="F3" s="317"/>
      <c r="G3" s="317"/>
      <c r="H3" s="317"/>
      <c r="I3" s="317"/>
      <c r="J3" s="317"/>
    </row>
    <row r="4" spans="1:10" ht="12.75" customHeight="1"/>
    <row r="14" spans="1:10" ht="24.6" customHeight="1">
      <c r="A14" s="319" t="s">
        <v>1540</v>
      </c>
      <c r="B14" s="319"/>
      <c r="C14" s="319"/>
      <c r="D14" s="319"/>
      <c r="E14" s="319"/>
      <c r="F14" s="319"/>
      <c r="G14" s="319"/>
      <c r="H14" s="319"/>
      <c r="I14" s="319"/>
      <c r="J14" s="319"/>
    </row>
    <row r="15" spans="1:10" ht="24.6" customHeight="1">
      <c r="A15" s="319" t="s">
        <v>1541</v>
      </c>
      <c r="B15" s="319"/>
      <c r="C15" s="319"/>
      <c r="D15" s="319"/>
      <c r="E15" s="319"/>
      <c r="F15" s="319"/>
      <c r="G15" s="319"/>
      <c r="H15" s="319"/>
      <c r="I15" s="319"/>
      <c r="J15" s="319"/>
    </row>
    <row r="23" spans="2:7" ht="18" customHeight="1">
      <c r="B23" s="320"/>
      <c r="C23" s="320"/>
      <c r="D23" s="321"/>
      <c r="E23" s="320"/>
      <c r="F23" s="320"/>
      <c r="G23" s="320"/>
    </row>
    <row r="24" spans="2:7" ht="18" customHeight="1">
      <c r="B24" s="321" t="s">
        <v>1542</v>
      </c>
      <c r="C24" s="321"/>
      <c r="D24" s="321" t="s">
        <v>1543</v>
      </c>
      <c r="E24" s="321"/>
      <c r="F24" s="321"/>
      <c r="G24" s="321"/>
    </row>
    <row r="25" spans="2:7" ht="18" customHeight="1">
      <c r="B25" s="321"/>
      <c r="C25" s="321"/>
      <c r="D25" s="322"/>
      <c r="E25" s="321"/>
      <c r="F25" s="321"/>
      <c r="G25" s="321"/>
    </row>
    <row r="26" spans="2:7" ht="18" customHeight="1">
      <c r="B26" s="321"/>
      <c r="C26" s="321"/>
      <c r="D26" s="322"/>
      <c r="E26" s="321"/>
      <c r="F26" s="321"/>
      <c r="G26" s="321"/>
    </row>
    <row r="27" spans="2:7" ht="18" customHeight="1">
      <c r="B27" s="321" t="s">
        <v>1544</v>
      </c>
      <c r="C27" s="321"/>
      <c r="D27" s="323" t="s">
        <v>1545</v>
      </c>
      <c r="E27" s="321"/>
      <c r="F27" s="321"/>
      <c r="G27" s="321"/>
    </row>
    <row r="28" spans="2:7" ht="18" customHeight="1">
      <c r="B28" s="320"/>
      <c r="C28" s="320"/>
      <c r="D28" s="321" t="s">
        <v>1546</v>
      </c>
      <c r="E28" s="320"/>
      <c r="F28" s="320"/>
      <c r="G28" s="320"/>
    </row>
    <row r="29" spans="2:7" ht="18" customHeight="1">
      <c r="B29" s="320"/>
      <c r="C29" s="320"/>
      <c r="D29" s="321" t="s">
        <v>99</v>
      </c>
      <c r="E29" s="320"/>
      <c r="F29" s="320"/>
      <c r="G29" s="320"/>
    </row>
    <row r="30" spans="2:7" ht="18" customHeight="1">
      <c r="B30" s="320"/>
      <c r="C30" s="320"/>
      <c r="D30" s="321"/>
      <c r="E30" s="320"/>
      <c r="F30" s="320"/>
      <c r="G30" s="320"/>
    </row>
    <row r="31" spans="2:7" ht="18" customHeight="1">
      <c r="B31" s="320"/>
      <c r="C31" s="320"/>
      <c r="D31" s="321"/>
      <c r="E31" s="320"/>
      <c r="F31" s="320"/>
      <c r="G31" s="320"/>
    </row>
    <row r="32" spans="2:7" ht="18" customHeight="1"/>
    <row r="33" spans="2:7" ht="18" customHeight="1">
      <c r="B33" s="321" t="s">
        <v>1547</v>
      </c>
      <c r="C33" s="321"/>
      <c r="D33" s="321" t="s">
        <v>1548</v>
      </c>
      <c r="E33" s="320"/>
      <c r="F33" s="320"/>
      <c r="G33" s="320"/>
    </row>
    <row r="41" spans="2:7" ht="15">
      <c r="B41" s="324" t="s">
        <v>1549</v>
      </c>
      <c r="C41" s="324"/>
      <c r="D41" s="324" t="s">
        <v>1550</v>
      </c>
      <c r="E41" s="324"/>
    </row>
    <row r="42" spans="2:7" ht="15" customHeight="1">
      <c r="B42" s="324"/>
      <c r="C42" s="324"/>
      <c r="D42" s="324"/>
      <c r="E42" s="324"/>
    </row>
    <row r="43" spans="2:7" ht="15">
      <c r="B43" s="324" t="s">
        <v>1551</v>
      </c>
      <c r="C43" s="324"/>
      <c r="D43" s="324" t="s">
        <v>1552</v>
      </c>
      <c r="E43" s="324"/>
    </row>
    <row r="44" spans="2:7" ht="15">
      <c r="B44" s="324"/>
      <c r="C44" s="324"/>
      <c r="D44" s="324"/>
      <c r="E44" s="324"/>
    </row>
    <row r="45" spans="2:7" ht="15">
      <c r="B45" s="324" t="s">
        <v>1553</v>
      </c>
      <c r="C45" s="324"/>
      <c r="D45" s="324" t="s">
        <v>1554</v>
      </c>
      <c r="E45" s="324"/>
    </row>
    <row r="46" spans="2:7" ht="15">
      <c r="B46" s="324"/>
      <c r="C46" s="324"/>
      <c r="D46" s="324"/>
      <c r="E46" s="324"/>
    </row>
    <row r="47" spans="2:7" ht="15">
      <c r="B47" s="324" t="s">
        <v>22</v>
      </c>
      <c r="C47" s="324"/>
      <c r="D47" s="325">
        <v>44789</v>
      </c>
      <c r="E47" s="324"/>
    </row>
    <row r="48" spans="2:7" ht="15" customHeight="1">
      <c r="B48" s="324"/>
      <c r="C48" s="324"/>
      <c r="D48" s="326"/>
      <c r="E48" s="324"/>
    </row>
    <row r="49" spans="2:5" ht="15">
      <c r="B49" s="324" t="s">
        <v>1555</v>
      </c>
      <c r="C49" s="324"/>
      <c r="D49" s="327">
        <v>51072</v>
      </c>
      <c r="E49" s="324"/>
    </row>
    <row r="50" spans="2:5" ht="7.5" customHeight="1">
      <c r="B50" s="324"/>
      <c r="C50" s="324"/>
      <c r="D50" s="327"/>
      <c r="E50" s="324"/>
    </row>
    <row r="51" spans="2:5" ht="15">
      <c r="B51" s="324"/>
      <c r="C51" s="324"/>
      <c r="D51" s="324"/>
      <c r="E51" s="324"/>
    </row>
    <row r="53" spans="2:5">
      <c r="B53" s="328" t="s">
        <v>1556</v>
      </c>
    </row>
  </sheetData>
  <mergeCells count="2">
    <mergeCell ref="A14:J14"/>
    <mergeCell ref="A15:J15"/>
  </mergeCells>
  <pageMargins left="0.39370078740157483" right="0.39370078740157483" top="0.39370078740157483" bottom="0.39370078740157483" header="0.51181102362204722" footer="0.51181102362204722"/>
  <pageSetup paperSize="9" orientation="portrait" horizontalDpi="300" verticalDpi="300" r:id="rId1"/>
  <headerFooter alignWithMargins="0">
    <oddHeader xml:space="preserve">&amp;C&amp;"Arial CE,Tučné"&amp;12Projekt 2010 s r.o., Ruská 43, 703 00 Ostrava-Vítkovice, Česká republika
telefon: 596 693 720, E-mail: projekt2010@projekt2010.cz,  www.projekt2010.cz&amp;10
</oddHeader>
    <oddFooter>&amp;RArch.č.: &amp;"Arial,Tučné"PRO-11746-29&amp;"Arial,Obyčejné" list 1/30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100"/>
  <sheetViews>
    <sheetView showGridLines="0" workbookViewId="0"/>
  </sheetViews>
  <sheetFormatPr defaultRowHeight="15"/>
  <cols>
    <col min="1" max="1" width="8.33203125" style="1" customWidth="1"/>
    <col min="2" max="2" width="1.6640625" style="1" customWidth="1"/>
    <col min="3" max="3" width="4.1640625" style="1" customWidth="1"/>
    <col min="4" max="33" width="2.6640625" style="1" customWidth="1"/>
    <col min="34" max="34" width="3.33203125" style="1" customWidth="1"/>
    <col min="35" max="35" width="31.6640625" style="1" customWidth="1"/>
    <col min="36" max="37" width="2.5" style="1" customWidth="1"/>
    <col min="38" max="38" width="8.33203125" style="1" customWidth="1"/>
    <col min="39" max="39" width="3.33203125" style="1" customWidth="1"/>
    <col min="40" max="40" width="13.33203125" style="1" customWidth="1"/>
    <col min="41" max="41" width="7.5" style="1" customWidth="1"/>
    <col min="42" max="42" width="4.1640625" style="1" customWidth="1"/>
    <col min="43" max="43" width="15.6640625" style="1" hidden="1" customWidth="1"/>
    <col min="44" max="44" width="13.6640625" style="1" customWidth="1"/>
    <col min="45" max="47" width="25.83203125" style="1" hidden="1" customWidth="1"/>
    <col min="48" max="49" width="21.6640625" style="1" hidden="1" customWidth="1"/>
    <col min="50" max="51" width="25" style="1" hidden="1" customWidth="1"/>
    <col min="52" max="52" width="21.6640625" style="1" hidden="1" customWidth="1"/>
    <col min="53" max="53" width="19.1640625" style="1" hidden="1" customWidth="1"/>
    <col min="54" max="54" width="25" style="1" hidden="1" customWidth="1"/>
    <col min="55" max="55" width="21.6640625" style="1" hidden="1" customWidth="1"/>
    <col min="56" max="56" width="19.1640625" style="1" hidden="1" customWidth="1"/>
    <col min="57" max="57" width="66.5" style="1" customWidth="1"/>
    <col min="71" max="91" width="9.33203125" style="1" hidden="1"/>
  </cols>
  <sheetData>
    <row r="1" spans="1:74" ht="11.25">
      <c r="A1" s="17" t="s">
        <v>0</v>
      </c>
      <c r="AZ1" s="17" t="s">
        <v>1</v>
      </c>
      <c r="BA1" s="17" t="s">
        <v>2</v>
      </c>
      <c r="BB1" s="17" t="s">
        <v>3</v>
      </c>
      <c r="BT1" s="17" t="s">
        <v>4</v>
      </c>
      <c r="BU1" s="17" t="s">
        <v>4</v>
      </c>
      <c r="BV1" s="17" t="s">
        <v>5</v>
      </c>
    </row>
    <row r="2" spans="1:74" s="1" customFormat="1" ht="36.950000000000003" customHeight="1">
      <c r="AR2" s="306"/>
      <c r="AS2" s="306"/>
      <c r="AT2" s="306"/>
      <c r="AU2" s="306"/>
      <c r="AV2" s="306"/>
      <c r="AW2" s="306"/>
      <c r="AX2" s="306"/>
      <c r="AY2" s="306"/>
      <c r="AZ2" s="306"/>
      <c r="BA2" s="306"/>
      <c r="BB2" s="306"/>
      <c r="BC2" s="306"/>
      <c r="BD2" s="306"/>
      <c r="BE2" s="306"/>
      <c r="BS2" s="18" t="s">
        <v>6</v>
      </c>
      <c r="BT2" s="18" t="s">
        <v>7</v>
      </c>
    </row>
    <row r="3" spans="1:74" s="1" customFormat="1" ht="6.95" customHeight="1">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1"/>
      <c r="BS3" s="18" t="s">
        <v>6</v>
      </c>
      <c r="BT3" s="18" t="s">
        <v>8</v>
      </c>
    </row>
    <row r="4" spans="1:74" s="1" customFormat="1" ht="24.95" customHeight="1">
      <c r="B4" s="22"/>
      <c r="C4" s="23"/>
      <c r="D4" s="24" t="s">
        <v>9</v>
      </c>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1"/>
      <c r="AS4" s="25" t="s">
        <v>10</v>
      </c>
      <c r="BE4" s="26" t="s">
        <v>11</v>
      </c>
      <c r="BS4" s="18" t="s">
        <v>12</v>
      </c>
    </row>
    <row r="5" spans="1:74" s="1" customFormat="1" ht="12" customHeight="1">
      <c r="B5" s="22"/>
      <c r="C5" s="23"/>
      <c r="D5" s="27" t="s">
        <v>13</v>
      </c>
      <c r="E5" s="23"/>
      <c r="F5" s="23"/>
      <c r="G5" s="23"/>
      <c r="H5" s="23"/>
      <c r="I5" s="23"/>
      <c r="J5" s="23"/>
      <c r="K5" s="290" t="s">
        <v>14</v>
      </c>
      <c r="L5" s="291"/>
      <c r="M5" s="291"/>
      <c r="N5" s="291"/>
      <c r="O5" s="291"/>
      <c r="P5" s="291"/>
      <c r="Q5" s="291"/>
      <c r="R5" s="291"/>
      <c r="S5" s="291"/>
      <c r="T5" s="291"/>
      <c r="U5" s="291"/>
      <c r="V5" s="291"/>
      <c r="W5" s="291"/>
      <c r="X5" s="291"/>
      <c r="Y5" s="291"/>
      <c r="Z5" s="291"/>
      <c r="AA5" s="291"/>
      <c r="AB5" s="291"/>
      <c r="AC5" s="291"/>
      <c r="AD5" s="291"/>
      <c r="AE5" s="291"/>
      <c r="AF5" s="291"/>
      <c r="AG5" s="291"/>
      <c r="AH5" s="291"/>
      <c r="AI5" s="291"/>
      <c r="AJ5" s="291"/>
      <c r="AK5" s="23"/>
      <c r="AL5" s="23"/>
      <c r="AM5" s="23"/>
      <c r="AN5" s="23"/>
      <c r="AO5" s="23"/>
      <c r="AP5" s="23"/>
      <c r="AQ5" s="23"/>
      <c r="AR5" s="21"/>
      <c r="BE5" s="287" t="s">
        <v>15</v>
      </c>
      <c r="BS5" s="18" t="s">
        <v>6</v>
      </c>
    </row>
    <row r="6" spans="1:74" s="1" customFormat="1" ht="36.950000000000003" customHeight="1">
      <c r="B6" s="22"/>
      <c r="C6" s="23"/>
      <c r="D6" s="29" t="s">
        <v>16</v>
      </c>
      <c r="E6" s="23"/>
      <c r="F6" s="23"/>
      <c r="G6" s="23"/>
      <c r="H6" s="23"/>
      <c r="I6" s="23"/>
      <c r="J6" s="23"/>
      <c r="K6" s="292" t="s">
        <v>17</v>
      </c>
      <c r="L6" s="291"/>
      <c r="M6" s="291"/>
      <c r="N6" s="291"/>
      <c r="O6" s="291"/>
      <c r="P6" s="291"/>
      <c r="Q6" s="291"/>
      <c r="R6" s="291"/>
      <c r="S6" s="291"/>
      <c r="T6" s="291"/>
      <c r="U6" s="291"/>
      <c r="V6" s="291"/>
      <c r="W6" s="291"/>
      <c r="X6" s="291"/>
      <c r="Y6" s="291"/>
      <c r="Z6" s="291"/>
      <c r="AA6" s="291"/>
      <c r="AB6" s="291"/>
      <c r="AC6" s="291"/>
      <c r="AD6" s="291"/>
      <c r="AE6" s="291"/>
      <c r="AF6" s="291"/>
      <c r="AG6" s="291"/>
      <c r="AH6" s="291"/>
      <c r="AI6" s="291"/>
      <c r="AJ6" s="291"/>
      <c r="AK6" s="23"/>
      <c r="AL6" s="23"/>
      <c r="AM6" s="23"/>
      <c r="AN6" s="23"/>
      <c r="AO6" s="23"/>
      <c r="AP6" s="23"/>
      <c r="AQ6" s="23"/>
      <c r="AR6" s="21"/>
      <c r="BE6" s="288"/>
      <c r="BS6" s="18" t="s">
        <v>6</v>
      </c>
    </row>
    <row r="7" spans="1:74" s="1" customFormat="1" ht="12" customHeight="1">
      <c r="B7" s="22"/>
      <c r="C7" s="23"/>
      <c r="D7" s="30" t="s">
        <v>18</v>
      </c>
      <c r="E7" s="23"/>
      <c r="F7" s="23"/>
      <c r="G7" s="23"/>
      <c r="H7" s="23"/>
      <c r="I7" s="23"/>
      <c r="J7" s="23"/>
      <c r="K7" s="28" t="s">
        <v>1</v>
      </c>
      <c r="L7" s="23"/>
      <c r="M7" s="23"/>
      <c r="N7" s="23"/>
      <c r="O7" s="23"/>
      <c r="P7" s="23"/>
      <c r="Q7" s="23"/>
      <c r="R7" s="23"/>
      <c r="S7" s="23"/>
      <c r="T7" s="23"/>
      <c r="U7" s="23"/>
      <c r="V7" s="23"/>
      <c r="W7" s="23"/>
      <c r="X7" s="23"/>
      <c r="Y7" s="23"/>
      <c r="Z7" s="23"/>
      <c r="AA7" s="23"/>
      <c r="AB7" s="23"/>
      <c r="AC7" s="23"/>
      <c r="AD7" s="23"/>
      <c r="AE7" s="23"/>
      <c r="AF7" s="23"/>
      <c r="AG7" s="23"/>
      <c r="AH7" s="23"/>
      <c r="AI7" s="23"/>
      <c r="AJ7" s="23"/>
      <c r="AK7" s="30" t="s">
        <v>19</v>
      </c>
      <c r="AL7" s="23"/>
      <c r="AM7" s="23"/>
      <c r="AN7" s="28" t="s">
        <v>1</v>
      </c>
      <c r="AO7" s="23"/>
      <c r="AP7" s="23"/>
      <c r="AQ7" s="23"/>
      <c r="AR7" s="21"/>
      <c r="BE7" s="288"/>
      <c r="BS7" s="18" t="s">
        <v>6</v>
      </c>
    </row>
    <row r="8" spans="1:74" s="1" customFormat="1" ht="12" customHeight="1">
      <c r="B8" s="22"/>
      <c r="C8" s="23"/>
      <c r="D8" s="30" t="s">
        <v>20</v>
      </c>
      <c r="E8" s="23"/>
      <c r="F8" s="23"/>
      <c r="G8" s="23"/>
      <c r="H8" s="23"/>
      <c r="I8" s="23"/>
      <c r="J8" s="23"/>
      <c r="K8" s="28" t="s">
        <v>21</v>
      </c>
      <c r="L8" s="23"/>
      <c r="M8" s="23"/>
      <c r="N8" s="23"/>
      <c r="O8" s="23"/>
      <c r="P8" s="23"/>
      <c r="Q8" s="23"/>
      <c r="R8" s="23"/>
      <c r="S8" s="23"/>
      <c r="T8" s="23"/>
      <c r="U8" s="23"/>
      <c r="V8" s="23"/>
      <c r="W8" s="23"/>
      <c r="X8" s="23"/>
      <c r="Y8" s="23"/>
      <c r="Z8" s="23"/>
      <c r="AA8" s="23"/>
      <c r="AB8" s="23"/>
      <c r="AC8" s="23"/>
      <c r="AD8" s="23"/>
      <c r="AE8" s="23"/>
      <c r="AF8" s="23"/>
      <c r="AG8" s="23"/>
      <c r="AH8" s="23"/>
      <c r="AI8" s="23"/>
      <c r="AJ8" s="23"/>
      <c r="AK8" s="30" t="s">
        <v>22</v>
      </c>
      <c r="AL8" s="23"/>
      <c r="AM8" s="23"/>
      <c r="AN8" s="31" t="s">
        <v>23</v>
      </c>
      <c r="AO8" s="23"/>
      <c r="AP8" s="23"/>
      <c r="AQ8" s="23"/>
      <c r="AR8" s="21"/>
      <c r="BE8" s="288"/>
      <c r="BS8" s="18" t="s">
        <v>6</v>
      </c>
    </row>
    <row r="9" spans="1:74" s="1" customFormat="1" ht="14.45" customHeight="1">
      <c r="B9" s="22"/>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1"/>
      <c r="BE9" s="288"/>
      <c r="BS9" s="18" t="s">
        <v>6</v>
      </c>
    </row>
    <row r="10" spans="1:74" s="1" customFormat="1" ht="12" customHeight="1">
      <c r="B10" s="22"/>
      <c r="C10" s="23"/>
      <c r="D10" s="30" t="s">
        <v>24</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30" t="s">
        <v>25</v>
      </c>
      <c r="AL10" s="23"/>
      <c r="AM10" s="23"/>
      <c r="AN10" s="28" t="s">
        <v>1</v>
      </c>
      <c r="AO10" s="23"/>
      <c r="AP10" s="23"/>
      <c r="AQ10" s="23"/>
      <c r="AR10" s="21"/>
      <c r="BE10" s="288"/>
      <c r="BS10" s="18" t="s">
        <v>6</v>
      </c>
    </row>
    <row r="11" spans="1:74" s="1" customFormat="1" ht="18.399999999999999" customHeight="1">
      <c r="B11" s="22"/>
      <c r="C11" s="23"/>
      <c r="D11" s="23"/>
      <c r="E11" s="28" t="s">
        <v>26</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30" t="s">
        <v>27</v>
      </c>
      <c r="AL11" s="23"/>
      <c r="AM11" s="23"/>
      <c r="AN11" s="28" t="s">
        <v>1</v>
      </c>
      <c r="AO11" s="23"/>
      <c r="AP11" s="23"/>
      <c r="AQ11" s="23"/>
      <c r="AR11" s="21"/>
      <c r="BE11" s="288"/>
      <c r="BS11" s="18" t="s">
        <v>6</v>
      </c>
    </row>
    <row r="12" spans="1:74" s="1" customFormat="1" ht="6.95" customHeight="1">
      <c r="B12" s="22"/>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1"/>
      <c r="BE12" s="288"/>
      <c r="BS12" s="18" t="s">
        <v>6</v>
      </c>
    </row>
    <row r="13" spans="1:74" s="1" customFormat="1" ht="12" customHeight="1">
      <c r="B13" s="22"/>
      <c r="C13" s="23"/>
      <c r="D13" s="30" t="s">
        <v>28</v>
      </c>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30" t="s">
        <v>25</v>
      </c>
      <c r="AL13" s="23"/>
      <c r="AM13" s="23"/>
      <c r="AN13" s="32" t="s">
        <v>29</v>
      </c>
      <c r="AO13" s="23"/>
      <c r="AP13" s="23"/>
      <c r="AQ13" s="23"/>
      <c r="AR13" s="21"/>
      <c r="BE13" s="288"/>
      <c r="BS13" s="18" t="s">
        <v>6</v>
      </c>
    </row>
    <row r="14" spans="1:74" ht="12.75">
      <c r="B14" s="22"/>
      <c r="C14" s="23"/>
      <c r="D14" s="23"/>
      <c r="E14" s="293" t="s">
        <v>29</v>
      </c>
      <c r="F14" s="294"/>
      <c r="G14" s="294"/>
      <c r="H14" s="294"/>
      <c r="I14" s="294"/>
      <c r="J14" s="294"/>
      <c r="K14" s="294"/>
      <c r="L14" s="294"/>
      <c r="M14" s="294"/>
      <c r="N14" s="294"/>
      <c r="O14" s="294"/>
      <c r="P14" s="294"/>
      <c r="Q14" s="294"/>
      <c r="R14" s="294"/>
      <c r="S14" s="294"/>
      <c r="T14" s="294"/>
      <c r="U14" s="294"/>
      <c r="V14" s="294"/>
      <c r="W14" s="294"/>
      <c r="X14" s="294"/>
      <c r="Y14" s="294"/>
      <c r="Z14" s="294"/>
      <c r="AA14" s="294"/>
      <c r="AB14" s="294"/>
      <c r="AC14" s="294"/>
      <c r="AD14" s="294"/>
      <c r="AE14" s="294"/>
      <c r="AF14" s="294"/>
      <c r="AG14" s="294"/>
      <c r="AH14" s="294"/>
      <c r="AI14" s="294"/>
      <c r="AJ14" s="294"/>
      <c r="AK14" s="30" t="s">
        <v>27</v>
      </c>
      <c r="AL14" s="23"/>
      <c r="AM14" s="23"/>
      <c r="AN14" s="32" t="s">
        <v>29</v>
      </c>
      <c r="AO14" s="23"/>
      <c r="AP14" s="23"/>
      <c r="AQ14" s="23"/>
      <c r="AR14" s="21"/>
      <c r="BE14" s="288"/>
      <c r="BS14" s="18" t="s">
        <v>6</v>
      </c>
    </row>
    <row r="15" spans="1:74" s="1" customFormat="1" ht="6.95" customHeight="1">
      <c r="B15" s="22"/>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1"/>
      <c r="BE15" s="288"/>
      <c r="BS15" s="18" t="s">
        <v>4</v>
      </c>
    </row>
    <row r="16" spans="1:74" s="1" customFormat="1" ht="12" customHeight="1">
      <c r="B16" s="22"/>
      <c r="C16" s="23"/>
      <c r="D16" s="30" t="s">
        <v>30</v>
      </c>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30" t="s">
        <v>25</v>
      </c>
      <c r="AL16" s="23"/>
      <c r="AM16" s="23"/>
      <c r="AN16" s="28" t="s">
        <v>1</v>
      </c>
      <c r="AO16" s="23"/>
      <c r="AP16" s="23"/>
      <c r="AQ16" s="23"/>
      <c r="AR16" s="21"/>
      <c r="BE16" s="288"/>
      <c r="BS16" s="18" t="s">
        <v>4</v>
      </c>
    </row>
    <row r="17" spans="1:71" s="1" customFormat="1" ht="18.399999999999999" customHeight="1">
      <c r="B17" s="22"/>
      <c r="C17" s="23"/>
      <c r="D17" s="23"/>
      <c r="E17" s="28" t="s">
        <v>31</v>
      </c>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30" t="s">
        <v>27</v>
      </c>
      <c r="AL17" s="23"/>
      <c r="AM17" s="23"/>
      <c r="AN17" s="28" t="s">
        <v>1</v>
      </c>
      <c r="AO17" s="23"/>
      <c r="AP17" s="23"/>
      <c r="AQ17" s="23"/>
      <c r="AR17" s="21"/>
      <c r="BE17" s="288"/>
      <c r="BS17" s="18" t="s">
        <v>32</v>
      </c>
    </row>
    <row r="18" spans="1:71" s="1" customFormat="1" ht="6.95" customHeight="1">
      <c r="B18" s="22"/>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1"/>
      <c r="BE18" s="288"/>
      <c r="BS18" s="18" t="s">
        <v>6</v>
      </c>
    </row>
    <row r="19" spans="1:71" s="1" customFormat="1" ht="12" customHeight="1">
      <c r="B19" s="22"/>
      <c r="C19" s="23"/>
      <c r="D19" s="30" t="s">
        <v>33</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30" t="s">
        <v>25</v>
      </c>
      <c r="AL19" s="23"/>
      <c r="AM19" s="23"/>
      <c r="AN19" s="28" t="s">
        <v>1</v>
      </c>
      <c r="AO19" s="23"/>
      <c r="AP19" s="23"/>
      <c r="AQ19" s="23"/>
      <c r="AR19" s="21"/>
      <c r="BE19" s="288"/>
      <c r="BS19" s="18" t="s">
        <v>6</v>
      </c>
    </row>
    <row r="20" spans="1:71" s="1" customFormat="1" ht="18.399999999999999" customHeight="1">
      <c r="B20" s="22"/>
      <c r="C20" s="23"/>
      <c r="D20" s="23"/>
      <c r="E20" s="28" t="s">
        <v>34</v>
      </c>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30" t="s">
        <v>27</v>
      </c>
      <c r="AL20" s="23"/>
      <c r="AM20" s="23"/>
      <c r="AN20" s="28" t="s">
        <v>1</v>
      </c>
      <c r="AO20" s="23"/>
      <c r="AP20" s="23"/>
      <c r="AQ20" s="23"/>
      <c r="AR20" s="21"/>
      <c r="BE20" s="288"/>
      <c r="BS20" s="18" t="s">
        <v>32</v>
      </c>
    </row>
    <row r="21" spans="1:71" s="1" customFormat="1" ht="6.95" customHeight="1">
      <c r="B21" s="22"/>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1"/>
      <c r="BE21" s="288"/>
    </row>
    <row r="22" spans="1:71" s="1" customFormat="1" ht="12" customHeight="1">
      <c r="B22" s="22"/>
      <c r="C22" s="23"/>
      <c r="D22" s="30" t="s">
        <v>35</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1"/>
      <c r="BE22" s="288"/>
    </row>
    <row r="23" spans="1:71" s="1" customFormat="1" ht="16.5" customHeight="1">
      <c r="B23" s="22"/>
      <c r="C23" s="23"/>
      <c r="D23" s="23"/>
      <c r="E23" s="295" t="s">
        <v>1</v>
      </c>
      <c r="F23" s="295"/>
      <c r="G23" s="295"/>
      <c r="H23" s="295"/>
      <c r="I23" s="295"/>
      <c r="J23" s="295"/>
      <c r="K23" s="295"/>
      <c r="L23" s="295"/>
      <c r="M23" s="295"/>
      <c r="N23" s="295"/>
      <c r="O23" s="295"/>
      <c r="P23" s="295"/>
      <c r="Q23" s="295"/>
      <c r="R23" s="295"/>
      <c r="S23" s="295"/>
      <c r="T23" s="295"/>
      <c r="U23" s="295"/>
      <c r="V23" s="295"/>
      <c r="W23" s="295"/>
      <c r="X23" s="295"/>
      <c r="Y23" s="295"/>
      <c r="Z23" s="295"/>
      <c r="AA23" s="295"/>
      <c r="AB23" s="295"/>
      <c r="AC23" s="295"/>
      <c r="AD23" s="295"/>
      <c r="AE23" s="295"/>
      <c r="AF23" s="295"/>
      <c r="AG23" s="295"/>
      <c r="AH23" s="295"/>
      <c r="AI23" s="295"/>
      <c r="AJ23" s="295"/>
      <c r="AK23" s="295"/>
      <c r="AL23" s="295"/>
      <c r="AM23" s="295"/>
      <c r="AN23" s="295"/>
      <c r="AO23" s="23"/>
      <c r="AP23" s="23"/>
      <c r="AQ23" s="23"/>
      <c r="AR23" s="21"/>
      <c r="BE23" s="288"/>
    </row>
    <row r="24" spans="1:71" s="1" customFormat="1" ht="6.95" customHeight="1">
      <c r="B24" s="22"/>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1"/>
      <c r="BE24" s="288"/>
    </row>
    <row r="25" spans="1:71" s="1" customFormat="1" ht="6.95" customHeight="1">
      <c r="B25" s="22"/>
      <c r="C25" s="23"/>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23"/>
      <c r="AQ25" s="23"/>
      <c r="AR25" s="21"/>
      <c r="BE25" s="288"/>
    </row>
    <row r="26" spans="1:71" s="2" customFormat="1" ht="25.9" customHeight="1">
      <c r="A26" s="35"/>
      <c r="B26" s="36"/>
      <c r="C26" s="37"/>
      <c r="D26" s="38" t="s">
        <v>36</v>
      </c>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296">
        <f>ROUND(AG94,2)</f>
        <v>0</v>
      </c>
      <c r="AL26" s="297"/>
      <c r="AM26" s="297"/>
      <c r="AN26" s="297"/>
      <c r="AO26" s="297"/>
      <c r="AP26" s="37"/>
      <c r="AQ26" s="37"/>
      <c r="AR26" s="40"/>
      <c r="BE26" s="288"/>
    </row>
    <row r="27" spans="1:71" s="2" customFormat="1" ht="6.95" customHeight="1">
      <c r="A27" s="35"/>
      <c r="B27" s="36"/>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40"/>
      <c r="BE27" s="288"/>
    </row>
    <row r="28" spans="1:71" s="2" customFormat="1" ht="12.75">
      <c r="A28" s="35"/>
      <c r="B28" s="36"/>
      <c r="C28" s="37"/>
      <c r="D28" s="37"/>
      <c r="E28" s="37"/>
      <c r="F28" s="37"/>
      <c r="G28" s="37"/>
      <c r="H28" s="37"/>
      <c r="I28" s="37"/>
      <c r="J28" s="37"/>
      <c r="K28" s="37"/>
      <c r="L28" s="298" t="s">
        <v>37</v>
      </c>
      <c r="M28" s="298"/>
      <c r="N28" s="298"/>
      <c r="O28" s="298"/>
      <c r="P28" s="298"/>
      <c r="Q28" s="37"/>
      <c r="R28" s="37"/>
      <c r="S28" s="37"/>
      <c r="T28" s="37"/>
      <c r="U28" s="37"/>
      <c r="V28" s="37"/>
      <c r="W28" s="298" t="s">
        <v>38</v>
      </c>
      <c r="X28" s="298"/>
      <c r="Y28" s="298"/>
      <c r="Z28" s="298"/>
      <c r="AA28" s="298"/>
      <c r="AB28" s="298"/>
      <c r="AC28" s="298"/>
      <c r="AD28" s="298"/>
      <c r="AE28" s="298"/>
      <c r="AF28" s="37"/>
      <c r="AG28" s="37"/>
      <c r="AH28" s="37"/>
      <c r="AI28" s="37"/>
      <c r="AJ28" s="37"/>
      <c r="AK28" s="298" t="s">
        <v>39</v>
      </c>
      <c r="AL28" s="298"/>
      <c r="AM28" s="298"/>
      <c r="AN28" s="298"/>
      <c r="AO28" s="298"/>
      <c r="AP28" s="37"/>
      <c r="AQ28" s="37"/>
      <c r="AR28" s="40"/>
      <c r="BE28" s="288"/>
    </row>
    <row r="29" spans="1:71" s="3" customFormat="1" ht="14.45" customHeight="1">
      <c r="B29" s="41"/>
      <c r="C29" s="42"/>
      <c r="D29" s="30" t="s">
        <v>40</v>
      </c>
      <c r="E29" s="42"/>
      <c r="F29" s="30" t="s">
        <v>41</v>
      </c>
      <c r="G29" s="42"/>
      <c r="H29" s="42"/>
      <c r="I29" s="42"/>
      <c r="J29" s="42"/>
      <c r="K29" s="42"/>
      <c r="L29" s="301">
        <v>0.21</v>
      </c>
      <c r="M29" s="300"/>
      <c r="N29" s="300"/>
      <c r="O29" s="300"/>
      <c r="P29" s="300"/>
      <c r="Q29" s="42"/>
      <c r="R29" s="42"/>
      <c r="S29" s="42"/>
      <c r="T29" s="42"/>
      <c r="U29" s="42"/>
      <c r="V29" s="42"/>
      <c r="W29" s="299">
        <f>ROUND(AZ94, 2)</f>
        <v>0</v>
      </c>
      <c r="X29" s="300"/>
      <c r="Y29" s="300"/>
      <c r="Z29" s="300"/>
      <c r="AA29" s="300"/>
      <c r="AB29" s="300"/>
      <c r="AC29" s="300"/>
      <c r="AD29" s="300"/>
      <c r="AE29" s="300"/>
      <c r="AF29" s="42"/>
      <c r="AG29" s="42"/>
      <c r="AH29" s="42"/>
      <c r="AI29" s="42"/>
      <c r="AJ29" s="42"/>
      <c r="AK29" s="299">
        <f>ROUND(AV94, 2)</f>
        <v>0</v>
      </c>
      <c r="AL29" s="300"/>
      <c r="AM29" s="300"/>
      <c r="AN29" s="300"/>
      <c r="AO29" s="300"/>
      <c r="AP29" s="42"/>
      <c r="AQ29" s="42"/>
      <c r="AR29" s="43"/>
      <c r="BE29" s="289"/>
    </row>
    <row r="30" spans="1:71" s="3" customFormat="1" ht="14.45" customHeight="1">
      <c r="B30" s="41"/>
      <c r="C30" s="42"/>
      <c r="D30" s="42"/>
      <c r="E30" s="42"/>
      <c r="F30" s="30" t="s">
        <v>42</v>
      </c>
      <c r="G30" s="42"/>
      <c r="H30" s="42"/>
      <c r="I30" s="42"/>
      <c r="J30" s="42"/>
      <c r="K30" s="42"/>
      <c r="L30" s="301">
        <v>0.15</v>
      </c>
      <c r="M30" s="300"/>
      <c r="N30" s="300"/>
      <c r="O30" s="300"/>
      <c r="P30" s="300"/>
      <c r="Q30" s="42"/>
      <c r="R30" s="42"/>
      <c r="S30" s="42"/>
      <c r="T30" s="42"/>
      <c r="U30" s="42"/>
      <c r="V30" s="42"/>
      <c r="W30" s="299">
        <f>ROUND(BA94, 2)</f>
        <v>0</v>
      </c>
      <c r="X30" s="300"/>
      <c r="Y30" s="300"/>
      <c r="Z30" s="300"/>
      <c r="AA30" s="300"/>
      <c r="AB30" s="300"/>
      <c r="AC30" s="300"/>
      <c r="AD30" s="300"/>
      <c r="AE30" s="300"/>
      <c r="AF30" s="42"/>
      <c r="AG30" s="42"/>
      <c r="AH30" s="42"/>
      <c r="AI30" s="42"/>
      <c r="AJ30" s="42"/>
      <c r="AK30" s="299">
        <f>ROUND(AW94, 2)</f>
        <v>0</v>
      </c>
      <c r="AL30" s="300"/>
      <c r="AM30" s="300"/>
      <c r="AN30" s="300"/>
      <c r="AO30" s="300"/>
      <c r="AP30" s="42"/>
      <c r="AQ30" s="42"/>
      <c r="AR30" s="43"/>
      <c r="BE30" s="289"/>
    </row>
    <row r="31" spans="1:71" s="3" customFormat="1" ht="14.45" hidden="1" customHeight="1">
      <c r="B31" s="41"/>
      <c r="C31" s="42"/>
      <c r="D31" s="42"/>
      <c r="E31" s="42"/>
      <c r="F31" s="30" t="s">
        <v>43</v>
      </c>
      <c r="G31" s="42"/>
      <c r="H31" s="42"/>
      <c r="I31" s="42"/>
      <c r="J31" s="42"/>
      <c r="K31" s="42"/>
      <c r="L31" s="301">
        <v>0.21</v>
      </c>
      <c r="M31" s="300"/>
      <c r="N31" s="300"/>
      <c r="O31" s="300"/>
      <c r="P31" s="300"/>
      <c r="Q31" s="42"/>
      <c r="R31" s="42"/>
      <c r="S31" s="42"/>
      <c r="T31" s="42"/>
      <c r="U31" s="42"/>
      <c r="V31" s="42"/>
      <c r="W31" s="299">
        <f>ROUND(BB94, 2)</f>
        <v>0</v>
      </c>
      <c r="X31" s="300"/>
      <c r="Y31" s="300"/>
      <c r="Z31" s="300"/>
      <c r="AA31" s="300"/>
      <c r="AB31" s="300"/>
      <c r="AC31" s="300"/>
      <c r="AD31" s="300"/>
      <c r="AE31" s="300"/>
      <c r="AF31" s="42"/>
      <c r="AG31" s="42"/>
      <c r="AH31" s="42"/>
      <c r="AI31" s="42"/>
      <c r="AJ31" s="42"/>
      <c r="AK31" s="299">
        <v>0</v>
      </c>
      <c r="AL31" s="300"/>
      <c r="AM31" s="300"/>
      <c r="AN31" s="300"/>
      <c r="AO31" s="300"/>
      <c r="AP31" s="42"/>
      <c r="AQ31" s="42"/>
      <c r="AR31" s="43"/>
      <c r="BE31" s="289"/>
    </row>
    <row r="32" spans="1:71" s="3" customFormat="1" ht="14.45" hidden="1" customHeight="1">
      <c r="B32" s="41"/>
      <c r="C32" s="42"/>
      <c r="D32" s="42"/>
      <c r="E32" s="42"/>
      <c r="F32" s="30" t="s">
        <v>44</v>
      </c>
      <c r="G32" s="42"/>
      <c r="H32" s="42"/>
      <c r="I32" s="42"/>
      <c r="J32" s="42"/>
      <c r="K32" s="42"/>
      <c r="L32" s="301">
        <v>0.15</v>
      </c>
      <c r="M32" s="300"/>
      <c r="N32" s="300"/>
      <c r="O32" s="300"/>
      <c r="P32" s="300"/>
      <c r="Q32" s="42"/>
      <c r="R32" s="42"/>
      <c r="S32" s="42"/>
      <c r="T32" s="42"/>
      <c r="U32" s="42"/>
      <c r="V32" s="42"/>
      <c r="W32" s="299">
        <f>ROUND(BC94, 2)</f>
        <v>0</v>
      </c>
      <c r="X32" s="300"/>
      <c r="Y32" s="300"/>
      <c r="Z32" s="300"/>
      <c r="AA32" s="300"/>
      <c r="AB32" s="300"/>
      <c r="AC32" s="300"/>
      <c r="AD32" s="300"/>
      <c r="AE32" s="300"/>
      <c r="AF32" s="42"/>
      <c r="AG32" s="42"/>
      <c r="AH32" s="42"/>
      <c r="AI32" s="42"/>
      <c r="AJ32" s="42"/>
      <c r="AK32" s="299">
        <v>0</v>
      </c>
      <c r="AL32" s="300"/>
      <c r="AM32" s="300"/>
      <c r="AN32" s="300"/>
      <c r="AO32" s="300"/>
      <c r="AP32" s="42"/>
      <c r="AQ32" s="42"/>
      <c r="AR32" s="43"/>
      <c r="BE32" s="289"/>
    </row>
    <row r="33" spans="1:57" s="3" customFormat="1" ht="14.45" hidden="1" customHeight="1">
      <c r="B33" s="41"/>
      <c r="C33" s="42"/>
      <c r="D33" s="42"/>
      <c r="E33" s="42"/>
      <c r="F33" s="30" t="s">
        <v>45</v>
      </c>
      <c r="G33" s="42"/>
      <c r="H33" s="42"/>
      <c r="I33" s="42"/>
      <c r="J33" s="42"/>
      <c r="K33" s="42"/>
      <c r="L33" s="301">
        <v>0</v>
      </c>
      <c r="M33" s="300"/>
      <c r="N33" s="300"/>
      <c r="O33" s="300"/>
      <c r="P33" s="300"/>
      <c r="Q33" s="42"/>
      <c r="R33" s="42"/>
      <c r="S33" s="42"/>
      <c r="T33" s="42"/>
      <c r="U33" s="42"/>
      <c r="V33" s="42"/>
      <c r="W33" s="299">
        <f>ROUND(BD94, 2)</f>
        <v>0</v>
      </c>
      <c r="X33" s="300"/>
      <c r="Y33" s="300"/>
      <c r="Z33" s="300"/>
      <c r="AA33" s="300"/>
      <c r="AB33" s="300"/>
      <c r="AC33" s="300"/>
      <c r="AD33" s="300"/>
      <c r="AE33" s="300"/>
      <c r="AF33" s="42"/>
      <c r="AG33" s="42"/>
      <c r="AH33" s="42"/>
      <c r="AI33" s="42"/>
      <c r="AJ33" s="42"/>
      <c r="AK33" s="299">
        <v>0</v>
      </c>
      <c r="AL33" s="300"/>
      <c r="AM33" s="300"/>
      <c r="AN33" s="300"/>
      <c r="AO33" s="300"/>
      <c r="AP33" s="42"/>
      <c r="AQ33" s="42"/>
      <c r="AR33" s="43"/>
      <c r="BE33" s="289"/>
    </row>
    <row r="34" spans="1:57" s="2" customFormat="1" ht="6.95" customHeight="1">
      <c r="A34" s="35"/>
      <c r="B34" s="36"/>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40"/>
      <c r="BE34" s="288"/>
    </row>
    <row r="35" spans="1:57" s="2" customFormat="1" ht="25.9" customHeight="1">
      <c r="A35" s="35"/>
      <c r="B35" s="36"/>
      <c r="C35" s="44"/>
      <c r="D35" s="45" t="s">
        <v>46</v>
      </c>
      <c r="E35" s="46"/>
      <c r="F35" s="46"/>
      <c r="G35" s="46"/>
      <c r="H35" s="46"/>
      <c r="I35" s="46"/>
      <c r="J35" s="46"/>
      <c r="K35" s="46"/>
      <c r="L35" s="46"/>
      <c r="M35" s="46"/>
      <c r="N35" s="46"/>
      <c r="O35" s="46"/>
      <c r="P35" s="46"/>
      <c r="Q35" s="46"/>
      <c r="R35" s="46"/>
      <c r="S35" s="46"/>
      <c r="T35" s="47" t="s">
        <v>47</v>
      </c>
      <c r="U35" s="46"/>
      <c r="V35" s="46"/>
      <c r="W35" s="46"/>
      <c r="X35" s="305" t="s">
        <v>48</v>
      </c>
      <c r="Y35" s="303"/>
      <c r="Z35" s="303"/>
      <c r="AA35" s="303"/>
      <c r="AB35" s="303"/>
      <c r="AC35" s="46"/>
      <c r="AD35" s="46"/>
      <c r="AE35" s="46"/>
      <c r="AF35" s="46"/>
      <c r="AG35" s="46"/>
      <c r="AH35" s="46"/>
      <c r="AI35" s="46"/>
      <c r="AJ35" s="46"/>
      <c r="AK35" s="302">
        <f>SUM(AK26:AK33)</f>
        <v>0</v>
      </c>
      <c r="AL35" s="303"/>
      <c r="AM35" s="303"/>
      <c r="AN35" s="303"/>
      <c r="AO35" s="304"/>
      <c r="AP35" s="44"/>
      <c r="AQ35" s="44"/>
      <c r="AR35" s="40"/>
      <c r="BE35" s="35"/>
    </row>
    <row r="36" spans="1:57" s="2" customFormat="1" ht="6.95" customHeight="1">
      <c r="A36" s="35"/>
      <c r="B36" s="36"/>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40"/>
      <c r="BE36" s="35"/>
    </row>
    <row r="37" spans="1:57" s="2" customFormat="1" ht="14.45" customHeight="1">
      <c r="A37" s="35"/>
      <c r="B37" s="36"/>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40"/>
      <c r="BE37" s="35"/>
    </row>
    <row r="38" spans="1:57" s="1" customFormat="1" ht="14.45" customHeight="1">
      <c r="B38" s="22"/>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1"/>
    </row>
    <row r="39" spans="1:57" s="1" customFormat="1" ht="14.45" customHeight="1">
      <c r="B39" s="22"/>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1"/>
    </row>
    <row r="40" spans="1:57" s="1" customFormat="1" ht="14.45" customHeight="1">
      <c r="B40" s="22"/>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1"/>
    </row>
    <row r="41" spans="1:57" s="1" customFormat="1" ht="14.45" customHeight="1">
      <c r="B41" s="22"/>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1"/>
    </row>
    <row r="42" spans="1:57" s="1" customFormat="1" ht="14.45" customHeight="1">
      <c r="B42" s="22"/>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1"/>
    </row>
    <row r="43" spans="1:57" s="1" customFormat="1" ht="14.45" customHeight="1">
      <c r="B43" s="22"/>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1"/>
    </row>
    <row r="44" spans="1:57" s="1" customFormat="1" ht="14.45" customHeight="1">
      <c r="B44" s="22"/>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1"/>
    </row>
    <row r="45" spans="1:57" s="1" customFormat="1" ht="14.45" customHeight="1">
      <c r="B45" s="22"/>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1"/>
    </row>
    <row r="46" spans="1:57" s="1" customFormat="1" ht="14.45" customHeight="1">
      <c r="B46" s="22"/>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1"/>
    </row>
    <row r="47" spans="1:57" s="1" customFormat="1" ht="14.45" customHeight="1">
      <c r="B47" s="22"/>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1"/>
    </row>
    <row r="48" spans="1:57" s="1" customFormat="1" ht="14.45" customHeight="1">
      <c r="B48" s="22"/>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1"/>
    </row>
    <row r="49" spans="1:57" s="2" customFormat="1" ht="14.45" customHeight="1">
      <c r="B49" s="48"/>
      <c r="C49" s="49"/>
      <c r="D49" s="50" t="s">
        <v>49</v>
      </c>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0" t="s">
        <v>50</v>
      </c>
      <c r="AI49" s="51"/>
      <c r="AJ49" s="51"/>
      <c r="AK49" s="51"/>
      <c r="AL49" s="51"/>
      <c r="AM49" s="51"/>
      <c r="AN49" s="51"/>
      <c r="AO49" s="51"/>
      <c r="AP49" s="49"/>
      <c r="AQ49" s="49"/>
      <c r="AR49" s="52"/>
    </row>
    <row r="50" spans="1:57" ht="11.25">
      <c r="B50" s="22"/>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1"/>
    </row>
    <row r="51" spans="1:57" ht="11.25">
      <c r="B51" s="22"/>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1"/>
    </row>
    <row r="52" spans="1:57" ht="11.25">
      <c r="B52" s="22"/>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1"/>
    </row>
    <row r="53" spans="1:57" ht="11.25">
      <c r="B53" s="22"/>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1"/>
    </row>
    <row r="54" spans="1:57" ht="11.25">
      <c r="B54" s="22"/>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1"/>
    </row>
    <row r="55" spans="1:57" ht="11.25">
      <c r="B55" s="22"/>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1"/>
    </row>
    <row r="56" spans="1:57" ht="11.25">
      <c r="B56" s="22"/>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1"/>
    </row>
    <row r="57" spans="1:57" ht="11.25">
      <c r="B57" s="22"/>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1"/>
    </row>
    <row r="58" spans="1:57" ht="11.25">
      <c r="B58" s="22"/>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1"/>
    </row>
    <row r="59" spans="1:57" ht="11.25">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1"/>
    </row>
    <row r="60" spans="1:57" s="2" customFormat="1" ht="12.75">
      <c r="A60" s="35"/>
      <c r="B60" s="36"/>
      <c r="C60" s="37"/>
      <c r="D60" s="53" t="s">
        <v>51</v>
      </c>
      <c r="E60" s="39"/>
      <c r="F60" s="39"/>
      <c r="G60" s="39"/>
      <c r="H60" s="39"/>
      <c r="I60" s="39"/>
      <c r="J60" s="39"/>
      <c r="K60" s="39"/>
      <c r="L60" s="39"/>
      <c r="M60" s="39"/>
      <c r="N60" s="39"/>
      <c r="O60" s="39"/>
      <c r="P60" s="39"/>
      <c r="Q60" s="39"/>
      <c r="R60" s="39"/>
      <c r="S60" s="39"/>
      <c r="T60" s="39"/>
      <c r="U60" s="39"/>
      <c r="V60" s="53" t="s">
        <v>52</v>
      </c>
      <c r="W60" s="39"/>
      <c r="X60" s="39"/>
      <c r="Y60" s="39"/>
      <c r="Z60" s="39"/>
      <c r="AA60" s="39"/>
      <c r="AB60" s="39"/>
      <c r="AC60" s="39"/>
      <c r="AD60" s="39"/>
      <c r="AE60" s="39"/>
      <c r="AF60" s="39"/>
      <c r="AG60" s="39"/>
      <c r="AH60" s="53" t="s">
        <v>51</v>
      </c>
      <c r="AI60" s="39"/>
      <c r="AJ60" s="39"/>
      <c r="AK60" s="39"/>
      <c r="AL60" s="39"/>
      <c r="AM60" s="53" t="s">
        <v>52</v>
      </c>
      <c r="AN60" s="39"/>
      <c r="AO60" s="39"/>
      <c r="AP60" s="37"/>
      <c r="AQ60" s="37"/>
      <c r="AR60" s="40"/>
      <c r="BE60" s="35"/>
    </row>
    <row r="61" spans="1:57" ht="11.25">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1"/>
    </row>
    <row r="62" spans="1:57" ht="11.25">
      <c r="B62" s="22"/>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1"/>
    </row>
    <row r="63" spans="1:57" ht="11.25">
      <c r="B63" s="22"/>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1"/>
    </row>
    <row r="64" spans="1:57" s="2" customFormat="1" ht="12.75">
      <c r="A64" s="35"/>
      <c r="B64" s="36"/>
      <c r="C64" s="37"/>
      <c r="D64" s="50" t="s">
        <v>53</v>
      </c>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0" t="s">
        <v>54</v>
      </c>
      <c r="AI64" s="54"/>
      <c r="AJ64" s="54"/>
      <c r="AK64" s="54"/>
      <c r="AL64" s="54"/>
      <c r="AM64" s="54"/>
      <c r="AN64" s="54"/>
      <c r="AO64" s="54"/>
      <c r="AP64" s="37"/>
      <c r="AQ64" s="37"/>
      <c r="AR64" s="40"/>
      <c r="BE64" s="35"/>
    </row>
    <row r="65" spans="1:57" ht="11.25">
      <c r="B65" s="22"/>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1"/>
    </row>
    <row r="66" spans="1:57" ht="11.25">
      <c r="B66" s="22"/>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1"/>
    </row>
    <row r="67" spans="1:57" ht="11.25">
      <c r="B67" s="22"/>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1"/>
    </row>
    <row r="68" spans="1:57" ht="11.25">
      <c r="B68" s="22"/>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1"/>
    </row>
    <row r="69" spans="1:57" ht="11.25">
      <c r="B69" s="22"/>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1"/>
    </row>
    <row r="70" spans="1:57" ht="11.25">
      <c r="B70" s="22"/>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1"/>
    </row>
    <row r="71" spans="1:57" ht="11.25">
      <c r="B71" s="22"/>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1"/>
    </row>
    <row r="72" spans="1:57" ht="11.25">
      <c r="B72" s="22"/>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1"/>
    </row>
    <row r="73" spans="1:57" ht="11.25">
      <c r="B73" s="22"/>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1"/>
    </row>
    <row r="74" spans="1:57" ht="11.25">
      <c r="B74" s="22"/>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1"/>
    </row>
    <row r="75" spans="1:57" s="2" customFormat="1" ht="12.75">
      <c r="A75" s="35"/>
      <c r="B75" s="36"/>
      <c r="C75" s="37"/>
      <c r="D75" s="53" t="s">
        <v>51</v>
      </c>
      <c r="E75" s="39"/>
      <c r="F75" s="39"/>
      <c r="G75" s="39"/>
      <c r="H75" s="39"/>
      <c r="I75" s="39"/>
      <c r="J75" s="39"/>
      <c r="K75" s="39"/>
      <c r="L75" s="39"/>
      <c r="M75" s="39"/>
      <c r="N75" s="39"/>
      <c r="O75" s="39"/>
      <c r="P75" s="39"/>
      <c r="Q75" s="39"/>
      <c r="R75" s="39"/>
      <c r="S75" s="39"/>
      <c r="T75" s="39"/>
      <c r="U75" s="39"/>
      <c r="V75" s="53" t="s">
        <v>52</v>
      </c>
      <c r="W75" s="39"/>
      <c r="X75" s="39"/>
      <c r="Y75" s="39"/>
      <c r="Z75" s="39"/>
      <c r="AA75" s="39"/>
      <c r="AB75" s="39"/>
      <c r="AC75" s="39"/>
      <c r="AD75" s="39"/>
      <c r="AE75" s="39"/>
      <c r="AF75" s="39"/>
      <c r="AG75" s="39"/>
      <c r="AH75" s="53" t="s">
        <v>51</v>
      </c>
      <c r="AI75" s="39"/>
      <c r="AJ75" s="39"/>
      <c r="AK75" s="39"/>
      <c r="AL75" s="39"/>
      <c r="AM75" s="53" t="s">
        <v>52</v>
      </c>
      <c r="AN75" s="39"/>
      <c r="AO75" s="39"/>
      <c r="AP75" s="37"/>
      <c r="AQ75" s="37"/>
      <c r="AR75" s="40"/>
      <c r="BE75" s="35"/>
    </row>
    <row r="76" spans="1:57" s="2" customFormat="1" ht="11.25">
      <c r="A76" s="35"/>
      <c r="B76" s="36"/>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40"/>
      <c r="BE76" s="35"/>
    </row>
    <row r="77" spans="1:57" s="2" customFormat="1" ht="6.95" customHeight="1">
      <c r="A77" s="35"/>
      <c r="B77" s="55"/>
      <c r="C77" s="56"/>
      <c r="D77" s="56"/>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40"/>
      <c r="BE77" s="35"/>
    </row>
    <row r="81" spans="1:91" s="2" customFormat="1" ht="6.95" customHeight="1">
      <c r="A81" s="35"/>
      <c r="B81" s="57"/>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40"/>
      <c r="BE81" s="35"/>
    </row>
    <row r="82" spans="1:91" s="2" customFormat="1" ht="24.95" customHeight="1">
      <c r="A82" s="35"/>
      <c r="B82" s="36"/>
      <c r="C82" s="24" t="s">
        <v>55</v>
      </c>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40"/>
      <c r="BE82" s="35"/>
    </row>
    <row r="83" spans="1:91" s="2" customFormat="1" ht="6.95" customHeight="1">
      <c r="A83" s="35"/>
      <c r="B83" s="36"/>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40"/>
      <c r="BE83" s="35"/>
    </row>
    <row r="84" spans="1:91" s="4" customFormat="1" ht="12" customHeight="1">
      <c r="B84" s="59"/>
      <c r="C84" s="30" t="s">
        <v>13</v>
      </c>
      <c r="D84" s="60"/>
      <c r="E84" s="60"/>
      <c r="F84" s="60"/>
      <c r="G84" s="60"/>
      <c r="H84" s="60"/>
      <c r="I84" s="60"/>
      <c r="J84" s="60"/>
      <c r="K84" s="60"/>
      <c r="L84" s="60" t="str">
        <f>K5</f>
        <v>51072</v>
      </c>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60"/>
      <c r="AO84" s="60"/>
      <c r="AP84" s="60"/>
      <c r="AQ84" s="60"/>
      <c r="AR84" s="61"/>
    </row>
    <row r="85" spans="1:91" s="5" customFormat="1" ht="36.950000000000003" customHeight="1">
      <c r="B85" s="62"/>
      <c r="C85" s="63" t="s">
        <v>16</v>
      </c>
      <c r="D85" s="64"/>
      <c r="E85" s="64"/>
      <c r="F85" s="64"/>
      <c r="G85" s="64"/>
      <c r="H85" s="64"/>
      <c r="I85" s="64"/>
      <c r="J85" s="64"/>
      <c r="K85" s="64"/>
      <c r="L85" s="266" t="str">
        <f>K6</f>
        <v>Rekonstrukce komunikace a chodníků ul. Zámostní, Vilová a Sazečská</v>
      </c>
      <c r="M85" s="267"/>
      <c r="N85" s="267"/>
      <c r="O85" s="267"/>
      <c r="P85" s="267"/>
      <c r="Q85" s="267"/>
      <c r="R85" s="267"/>
      <c r="S85" s="267"/>
      <c r="T85" s="267"/>
      <c r="U85" s="267"/>
      <c r="V85" s="267"/>
      <c r="W85" s="267"/>
      <c r="X85" s="267"/>
      <c r="Y85" s="267"/>
      <c r="Z85" s="267"/>
      <c r="AA85" s="267"/>
      <c r="AB85" s="267"/>
      <c r="AC85" s="267"/>
      <c r="AD85" s="267"/>
      <c r="AE85" s="267"/>
      <c r="AF85" s="267"/>
      <c r="AG85" s="267"/>
      <c r="AH85" s="267"/>
      <c r="AI85" s="267"/>
      <c r="AJ85" s="267"/>
      <c r="AK85" s="64"/>
      <c r="AL85" s="64"/>
      <c r="AM85" s="64"/>
      <c r="AN85" s="64"/>
      <c r="AO85" s="64"/>
      <c r="AP85" s="64"/>
      <c r="AQ85" s="64"/>
      <c r="AR85" s="65"/>
    </row>
    <row r="86" spans="1:91" s="2" customFormat="1" ht="6.95" customHeight="1">
      <c r="A86" s="35"/>
      <c r="B86" s="36"/>
      <c r="C86" s="37"/>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40"/>
      <c r="BE86" s="35"/>
    </row>
    <row r="87" spans="1:91" s="2" customFormat="1" ht="12" customHeight="1">
      <c r="A87" s="35"/>
      <c r="B87" s="36"/>
      <c r="C87" s="30" t="s">
        <v>20</v>
      </c>
      <c r="D87" s="37"/>
      <c r="E87" s="37"/>
      <c r="F87" s="37"/>
      <c r="G87" s="37"/>
      <c r="H87" s="37"/>
      <c r="I87" s="37"/>
      <c r="J87" s="37"/>
      <c r="K87" s="37"/>
      <c r="L87" s="66" t="str">
        <f>IF(K8="","",K8)</f>
        <v>Ostrava</v>
      </c>
      <c r="M87" s="37"/>
      <c r="N87" s="37"/>
      <c r="O87" s="37"/>
      <c r="P87" s="37"/>
      <c r="Q87" s="37"/>
      <c r="R87" s="37"/>
      <c r="S87" s="37"/>
      <c r="T87" s="37"/>
      <c r="U87" s="37"/>
      <c r="V87" s="37"/>
      <c r="W87" s="37"/>
      <c r="X87" s="37"/>
      <c r="Y87" s="37"/>
      <c r="Z87" s="37"/>
      <c r="AA87" s="37"/>
      <c r="AB87" s="37"/>
      <c r="AC87" s="37"/>
      <c r="AD87" s="37"/>
      <c r="AE87" s="37"/>
      <c r="AF87" s="37"/>
      <c r="AG87" s="37"/>
      <c r="AH87" s="37"/>
      <c r="AI87" s="30" t="s">
        <v>22</v>
      </c>
      <c r="AJ87" s="37"/>
      <c r="AK87" s="37"/>
      <c r="AL87" s="37"/>
      <c r="AM87" s="268" t="str">
        <f>IF(AN8= "","",AN8)</f>
        <v>16. 8. 2022</v>
      </c>
      <c r="AN87" s="268"/>
      <c r="AO87" s="37"/>
      <c r="AP87" s="37"/>
      <c r="AQ87" s="37"/>
      <c r="AR87" s="40"/>
      <c r="BE87" s="35"/>
    </row>
    <row r="88" spans="1:91" s="2" customFormat="1" ht="6.95" customHeight="1">
      <c r="A88" s="35"/>
      <c r="B88" s="36"/>
      <c r="C88" s="37"/>
      <c r="D88" s="37"/>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40"/>
      <c r="BE88" s="35"/>
    </row>
    <row r="89" spans="1:91" s="2" customFormat="1" ht="15.2" customHeight="1">
      <c r="A89" s="35"/>
      <c r="B89" s="36"/>
      <c r="C89" s="30" t="s">
        <v>24</v>
      </c>
      <c r="D89" s="37"/>
      <c r="E89" s="37"/>
      <c r="F89" s="37"/>
      <c r="G89" s="37"/>
      <c r="H89" s="37"/>
      <c r="I89" s="37"/>
      <c r="J89" s="37"/>
      <c r="K89" s="37"/>
      <c r="L89" s="60" t="str">
        <f>IF(E11= "","",E11)</f>
        <v>SMO - městský obvod Slezská Ostrava</v>
      </c>
      <c r="M89" s="37"/>
      <c r="N89" s="37"/>
      <c r="O89" s="37"/>
      <c r="P89" s="37"/>
      <c r="Q89" s="37"/>
      <c r="R89" s="37"/>
      <c r="S89" s="37"/>
      <c r="T89" s="37"/>
      <c r="U89" s="37"/>
      <c r="V89" s="37"/>
      <c r="W89" s="37"/>
      <c r="X89" s="37"/>
      <c r="Y89" s="37"/>
      <c r="Z89" s="37"/>
      <c r="AA89" s="37"/>
      <c r="AB89" s="37"/>
      <c r="AC89" s="37"/>
      <c r="AD89" s="37"/>
      <c r="AE89" s="37"/>
      <c r="AF89" s="37"/>
      <c r="AG89" s="37"/>
      <c r="AH89" s="37"/>
      <c r="AI89" s="30" t="s">
        <v>30</v>
      </c>
      <c r="AJ89" s="37"/>
      <c r="AK89" s="37"/>
      <c r="AL89" s="37"/>
      <c r="AM89" s="269" t="str">
        <f>IF(E17="","",E17)</f>
        <v>PROJEKT 2010, s.r.o.</v>
      </c>
      <c r="AN89" s="270"/>
      <c r="AO89" s="270"/>
      <c r="AP89" s="270"/>
      <c r="AQ89" s="37"/>
      <c r="AR89" s="40"/>
      <c r="AS89" s="271" t="s">
        <v>56</v>
      </c>
      <c r="AT89" s="272"/>
      <c r="AU89" s="68"/>
      <c r="AV89" s="68"/>
      <c r="AW89" s="68"/>
      <c r="AX89" s="68"/>
      <c r="AY89" s="68"/>
      <c r="AZ89" s="68"/>
      <c r="BA89" s="68"/>
      <c r="BB89" s="68"/>
      <c r="BC89" s="68"/>
      <c r="BD89" s="69"/>
      <c r="BE89" s="35"/>
    </row>
    <row r="90" spans="1:91" s="2" customFormat="1" ht="15.2" customHeight="1">
      <c r="A90" s="35"/>
      <c r="B90" s="36"/>
      <c r="C90" s="30" t="s">
        <v>28</v>
      </c>
      <c r="D90" s="37"/>
      <c r="E90" s="37"/>
      <c r="F90" s="37"/>
      <c r="G90" s="37"/>
      <c r="H90" s="37"/>
      <c r="I90" s="37"/>
      <c r="J90" s="37"/>
      <c r="K90" s="37"/>
      <c r="L90" s="60" t="str">
        <f>IF(E14= "Vyplň údaj","",E14)</f>
        <v/>
      </c>
      <c r="M90" s="37"/>
      <c r="N90" s="37"/>
      <c r="O90" s="37"/>
      <c r="P90" s="37"/>
      <c r="Q90" s="37"/>
      <c r="R90" s="37"/>
      <c r="S90" s="37"/>
      <c r="T90" s="37"/>
      <c r="U90" s="37"/>
      <c r="V90" s="37"/>
      <c r="W90" s="37"/>
      <c r="X90" s="37"/>
      <c r="Y90" s="37"/>
      <c r="Z90" s="37"/>
      <c r="AA90" s="37"/>
      <c r="AB90" s="37"/>
      <c r="AC90" s="37"/>
      <c r="AD90" s="37"/>
      <c r="AE90" s="37"/>
      <c r="AF90" s="37"/>
      <c r="AG90" s="37"/>
      <c r="AH90" s="37"/>
      <c r="AI90" s="30" t="s">
        <v>33</v>
      </c>
      <c r="AJ90" s="37"/>
      <c r="AK90" s="37"/>
      <c r="AL90" s="37"/>
      <c r="AM90" s="269" t="str">
        <f>IF(E20="","",E20)</f>
        <v>M. Morská</v>
      </c>
      <c r="AN90" s="270"/>
      <c r="AO90" s="270"/>
      <c r="AP90" s="270"/>
      <c r="AQ90" s="37"/>
      <c r="AR90" s="40"/>
      <c r="AS90" s="273"/>
      <c r="AT90" s="274"/>
      <c r="AU90" s="70"/>
      <c r="AV90" s="70"/>
      <c r="AW90" s="70"/>
      <c r="AX90" s="70"/>
      <c r="AY90" s="70"/>
      <c r="AZ90" s="70"/>
      <c r="BA90" s="70"/>
      <c r="BB90" s="70"/>
      <c r="BC90" s="70"/>
      <c r="BD90" s="71"/>
      <c r="BE90" s="35"/>
    </row>
    <row r="91" spans="1:91" s="2" customFormat="1" ht="10.9" customHeight="1">
      <c r="A91" s="35"/>
      <c r="B91" s="36"/>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40"/>
      <c r="AS91" s="275"/>
      <c r="AT91" s="276"/>
      <c r="AU91" s="72"/>
      <c r="AV91" s="72"/>
      <c r="AW91" s="72"/>
      <c r="AX91" s="72"/>
      <c r="AY91" s="72"/>
      <c r="AZ91" s="72"/>
      <c r="BA91" s="72"/>
      <c r="BB91" s="72"/>
      <c r="BC91" s="72"/>
      <c r="BD91" s="73"/>
      <c r="BE91" s="35"/>
    </row>
    <row r="92" spans="1:91" s="2" customFormat="1" ht="29.25" customHeight="1">
      <c r="A92" s="35"/>
      <c r="B92" s="36"/>
      <c r="C92" s="277" t="s">
        <v>57</v>
      </c>
      <c r="D92" s="278"/>
      <c r="E92" s="278"/>
      <c r="F92" s="278"/>
      <c r="G92" s="278"/>
      <c r="H92" s="74"/>
      <c r="I92" s="280" t="s">
        <v>58</v>
      </c>
      <c r="J92" s="278"/>
      <c r="K92" s="278"/>
      <c r="L92" s="278"/>
      <c r="M92" s="278"/>
      <c r="N92" s="278"/>
      <c r="O92" s="278"/>
      <c r="P92" s="278"/>
      <c r="Q92" s="278"/>
      <c r="R92" s="278"/>
      <c r="S92" s="278"/>
      <c r="T92" s="278"/>
      <c r="U92" s="278"/>
      <c r="V92" s="278"/>
      <c r="W92" s="278"/>
      <c r="X92" s="278"/>
      <c r="Y92" s="278"/>
      <c r="Z92" s="278"/>
      <c r="AA92" s="278"/>
      <c r="AB92" s="278"/>
      <c r="AC92" s="278"/>
      <c r="AD92" s="278"/>
      <c r="AE92" s="278"/>
      <c r="AF92" s="278"/>
      <c r="AG92" s="279" t="s">
        <v>59</v>
      </c>
      <c r="AH92" s="278"/>
      <c r="AI92" s="278"/>
      <c r="AJ92" s="278"/>
      <c r="AK92" s="278"/>
      <c r="AL92" s="278"/>
      <c r="AM92" s="278"/>
      <c r="AN92" s="280" t="s">
        <v>60</v>
      </c>
      <c r="AO92" s="278"/>
      <c r="AP92" s="281"/>
      <c r="AQ92" s="75" t="s">
        <v>61</v>
      </c>
      <c r="AR92" s="40"/>
      <c r="AS92" s="76" t="s">
        <v>62</v>
      </c>
      <c r="AT92" s="77" t="s">
        <v>63</v>
      </c>
      <c r="AU92" s="77" t="s">
        <v>64</v>
      </c>
      <c r="AV92" s="77" t="s">
        <v>65</v>
      </c>
      <c r="AW92" s="77" t="s">
        <v>66</v>
      </c>
      <c r="AX92" s="77" t="s">
        <v>67</v>
      </c>
      <c r="AY92" s="77" t="s">
        <v>68</v>
      </c>
      <c r="AZ92" s="77" t="s">
        <v>69</v>
      </c>
      <c r="BA92" s="77" t="s">
        <v>70</v>
      </c>
      <c r="BB92" s="77" t="s">
        <v>71</v>
      </c>
      <c r="BC92" s="77" t="s">
        <v>72</v>
      </c>
      <c r="BD92" s="78" t="s">
        <v>73</v>
      </c>
      <c r="BE92" s="35"/>
    </row>
    <row r="93" spans="1:91" s="2" customFormat="1" ht="10.9" customHeight="1">
      <c r="A93" s="35"/>
      <c r="B93" s="36"/>
      <c r="C93" s="37"/>
      <c r="D93" s="37"/>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40"/>
      <c r="AS93" s="79"/>
      <c r="AT93" s="80"/>
      <c r="AU93" s="80"/>
      <c r="AV93" s="80"/>
      <c r="AW93" s="80"/>
      <c r="AX93" s="80"/>
      <c r="AY93" s="80"/>
      <c r="AZ93" s="80"/>
      <c r="BA93" s="80"/>
      <c r="BB93" s="80"/>
      <c r="BC93" s="80"/>
      <c r="BD93" s="81"/>
      <c r="BE93" s="35"/>
    </row>
    <row r="94" spans="1:91" s="6" customFormat="1" ht="32.450000000000003" customHeight="1">
      <c r="B94" s="82"/>
      <c r="C94" s="83" t="s">
        <v>74</v>
      </c>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285">
        <f>ROUND(SUM(AG95:AG98),2)</f>
        <v>0</v>
      </c>
      <c r="AH94" s="285"/>
      <c r="AI94" s="285"/>
      <c r="AJ94" s="285"/>
      <c r="AK94" s="285"/>
      <c r="AL94" s="285"/>
      <c r="AM94" s="285"/>
      <c r="AN94" s="286">
        <f>SUM(AG94,AT94)</f>
        <v>0</v>
      </c>
      <c r="AO94" s="286"/>
      <c r="AP94" s="286"/>
      <c r="AQ94" s="86" t="s">
        <v>1</v>
      </c>
      <c r="AR94" s="87"/>
      <c r="AS94" s="88">
        <f>ROUND(SUM(AS95:AS98),2)</f>
        <v>0</v>
      </c>
      <c r="AT94" s="89">
        <f>ROUND(SUM(AV94:AW94),2)</f>
        <v>0</v>
      </c>
      <c r="AU94" s="90">
        <f>ROUND(SUM(AU95:AU98),5)</f>
        <v>0</v>
      </c>
      <c r="AV94" s="89">
        <f>ROUND(AZ94*L29,2)</f>
        <v>0</v>
      </c>
      <c r="AW94" s="89">
        <f>ROUND(BA94*L30,2)</f>
        <v>0</v>
      </c>
      <c r="AX94" s="89">
        <f>ROUND(BB94*L29,2)</f>
        <v>0</v>
      </c>
      <c r="AY94" s="89">
        <f>ROUND(BC94*L30,2)</f>
        <v>0</v>
      </c>
      <c r="AZ94" s="89">
        <f>ROUND(SUM(AZ95:AZ98),2)</f>
        <v>0</v>
      </c>
      <c r="BA94" s="89">
        <f>ROUND(SUM(BA95:BA98),2)</f>
        <v>0</v>
      </c>
      <c r="BB94" s="89">
        <f>ROUND(SUM(BB95:BB98),2)</f>
        <v>0</v>
      </c>
      <c r="BC94" s="89">
        <f>ROUND(SUM(BC95:BC98),2)</f>
        <v>0</v>
      </c>
      <c r="BD94" s="91">
        <f>ROUND(SUM(BD95:BD98),2)</f>
        <v>0</v>
      </c>
      <c r="BS94" s="92" t="s">
        <v>75</v>
      </c>
      <c r="BT94" s="92" t="s">
        <v>76</v>
      </c>
      <c r="BU94" s="93" t="s">
        <v>77</v>
      </c>
      <c r="BV94" s="92" t="s">
        <v>78</v>
      </c>
      <c r="BW94" s="92" t="s">
        <v>5</v>
      </c>
      <c r="BX94" s="92" t="s">
        <v>79</v>
      </c>
      <c r="CL94" s="92" t="s">
        <v>1</v>
      </c>
    </row>
    <row r="95" spans="1:91" s="7" customFormat="1" ht="16.5" customHeight="1">
      <c r="A95" s="94" t="s">
        <v>80</v>
      </c>
      <c r="B95" s="95"/>
      <c r="C95" s="96"/>
      <c r="D95" s="282" t="s">
        <v>81</v>
      </c>
      <c r="E95" s="282"/>
      <c r="F95" s="282"/>
      <c r="G95" s="282"/>
      <c r="H95" s="282"/>
      <c r="I95" s="97"/>
      <c r="J95" s="282" t="s">
        <v>82</v>
      </c>
      <c r="K95" s="282"/>
      <c r="L95" s="282"/>
      <c r="M95" s="282"/>
      <c r="N95" s="282"/>
      <c r="O95" s="282"/>
      <c r="P95" s="282"/>
      <c r="Q95" s="282"/>
      <c r="R95" s="282"/>
      <c r="S95" s="282"/>
      <c r="T95" s="282"/>
      <c r="U95" s="282"/>
      <c r="V95" s="282"/>
      <c r="W95" s="282"/>
      <c r="X95" s="282"/>
      <c r="Y95" s="282"/>
      <c r="Z95" s="282"/>
      <c r="AA95" s="282"/>
      <c r="AB95" s="282"/>
      <c r="AC95" s="282"/>
      <c r="AD95" s="282"/>
      <c r="AE95" s="282"/>
      <c r="AF95" s="282"/>
      <c r="AG95" s="283">
        <f>'IO 101 - Komunikace'!J30</f>
        <v>0</v>
      </c>
      <c r="AH95" s="284"/>
      <c r="AI95" s="284"/>
      <c r="AJ95" s="284"/>
      <c r="AK95" s="284"/>
      <c r="AL95" s="284"/>
      <c r="AM95" s="284"/>
      <c r="AN95" s="283">
        <f>SUM(AG95,AT95)</f>
        <v>0</v>
      </c>
      <c r="AO95" s="284"/>
      <c r="AP95" s="284"/>
      <c r="AQ95" s="98" t="s">
        <v>83</v>
      </c>
      <c r="AR95" s="99"/>
      <c r="AS95" s="100">
        <v>0</v>
      </c>
      <c r="AT95" s="101">
        <f>ROUND(SUM(AV95:AW95),2)</f>
        <v>0</v>
      </c>
      <c r="AU95" s="102">
        <f>'IO 101 - Komunikace'!P131</f>
        <v>0</v>
      </c>
      <c r="AV95" s="101">
        <f>'IO 101 - Komunikace'!J33</f>
        <v>0</v>
      </c>
      <c r="AW95" s="101">
        <f>'IO 101 - Komunikace'!J34</f>
        <v>0</v>
      </c>
      <c r="AX95" s="101">
        <f>'IO 101 - Komunikace'!J35</f>
        <v>0</v>
      </c>
      <c r="AY95" s="101">
        <f>'IO 101 - Komunikace'!J36</f>
        <v>0</v>
      </c>
      <c r="AZ95" s="101">
        <f>'IO 101 - Komunikace'!F33</f>
        <v>0</v>
      </c>
      <c r="BA95" s="101">
        <f>'IO 101 - Komunikace'!F34</f>
        <v>0</v>
      </c>
      <c r="BB95" s="101">
        <f>'IO 101 - Komunikace'!F35</f>
        <v>0</v>
      </c>
      <c r="BC95" s="101">
        <f>'IO 101 - Komunikace'!F36</f>
        <v>0</v>
      </c>
      <c r="BD95" s="103">
        <f>'IO 101 - Komunikace'!F37</f>
        <v>0</v>
      </c>
      <c r="BT95" s="104" t="s">
        <v>84</v>
      </c>
      <c r="BV95" s="104" t="s">
        <v>78</v>
      </c>
      <c r="BW95" s="104" t="s">
        <v>85</v>
      </c>
      <c r="BX95" s="104" t="s">
        <v>5</v>
      </c>
      <c r="CL95" s="104" t="s">
        <v>1</v>
      </c>
      <c r="CM95" s="104" t="s">
        <v>86</v>
      </c>
    </row>
    <row r="96" spans="1:91" s="7" customFormat="1" ht="16.5" customHeight="1">
      <c r="A96" s="94" t="s">
        <v>80</v>
      </c>
      <c r="B96" s="95"/>
      <c r="C96" s="96"/>
      <c r="D96" s="282" t="s">
        <v>87</v>
      </c>
      <c r="E96" s="282"/>
      <c r="F96" s="282"/>
      <c r="G96" s="282"/>
      <c r="H96" s="282"/>
      <c r="I96" s="97"/>
      <c r="J96" s="282" t="s">
        <v>88</v>
      </c>
      <c r="K96" s="282"/>
      <c r="L96" s="282"/>
      <c r="M96" s="282"/>
      <c r="N96" s="282"/>
      <c r="O96" s="282"/>
      <c r="P96" s="282"/>
      <c r="Q96" s="282"/>
      <c r="R96" s="282"/>
      <c r="S96" s="282"/>
      <c r="T96" s="282"/>
      <c r="U96" s="282"/>
      <c r="V96" s="282"/>
      <c r="W96" s="282"/>
      <c r="X96" s="282"/>
      <c r="Y96" s="282"/>
      <c r="Z96" s="282"/>
      <c r="AA96" s="282"/>
      <c r="AB96" s="282"/>
      <c r="AC96" s="282"/>
      <c r="AD96" s="282"/>
      <c r="AE96" s="282"/>
      <c r="AF96" s="282"/>
      <c r="AG96" s="283">
        <f>'IO 401 - Veřejné osvětlení'!J30</f>
        <v>0</v>
      </c>
      <c r="AH96" s="284"/>
      <c r="AI96" s="284"/>
      <c r="AJ96" s="284"/>
      <c r="AK96" s="284"/>
      <c r="AL96" s="284"/>
      <c r="AM96" s="284"/>
      <c r="AN96" s="283">
        <f>SUM(AG96,AT96)</f>
        <v>0</v>
      </c>
      <c r="AO96" s="284"/>
      <c r="AP96" s="284"/>
      <c r="AQ96" s="98" t="s">
        <v>89</v>
      </c>
      <c r="AR96" s="99"/>
      <c r="AS96" s="100">
        <v>0</v>
      </c>
      <c r="AT96" s="101">
        <f>ROUND(SUM(AV96:AW96),2)</f>
        <v>0</v>
      </c>
      <c r="AU96" s="102">
        <f>'IO 401 - Veřejné osvětlení'!P126</f>
        <v>0</v>
      </c>
      <c r="AV96" s="101">
        <f>'IO 401 - Veřejné osvětlení'!J33</f>
        <v>0</v>
      </c>
      <c r="AW96" s="101">
        <f>'IO 401 - Veřejné osvětlení'!J34</f>
        <v>0</v>
      </c>
      <c r="AX96" s="101">
        <f>'IO 401 - Veřejné osvětlení'!J35</f>
        <v>0</v>
      </c>
      <c r="AY96" s="101">
        <f>'IO 401 - Veřejné osvětlení'!J36</f>
        <v>0</v>
      </c>
      <c r="AZ96" s="101">
        <f>'IO 401 - Veřejné osvětlení'!F33</f>
        <v>0</v>
      </c>
      <c r="BA96" s="101">
        <f>'IO 401 - Veřejné osvětlení'!F34</f>
        <v>0</v>
      </c>
      <c r="BB96" s="101">
        <f>'IO 401 - Veřejné osvětlení'!F35</f>
        <v>0</v>
      </c>
      <c r="BC96" s="101">
        <f>'IO 401 - Veřejné osvětlení'!F36</f>
        <v>0</v>
      </c>
      <c r="BD96" s="103">
        <f>'IO 401 - Veřejné osvětlení'!F37</f>
        <v>0</v>
      </c>
      <c r="BT96" s="104" t="s">
        <v>84</v>
      </c>
      <c r="BV96" s="104" t="s">
        <v>78</v>
      </c>
      <c r="BW96" s="104" t="s">
        <v>90</v>
      </c>
      <c r="BX96" s="104" t="s">
        <v>5</v>
      </c>
      <c r="CL96" s="104" t="s">
        <v>1</v>
      </c>
      <c r="CM96" s="104" t="s">
        <v>86</v>
      </c>
    </row>
    <row r="97" spans="1:91" s="7" customFormat="1" ht="16.5" customHeight="1">
      <c r="A97" s="94" t="s">
        <v>80</v>
      </c>
      <c r="B97" s="95"/>
      <c r="C97" s="96"/>
      <c r="D97" s="282" t="s">
        <v>91</v>
      </c>
      <c r="E97" s="282"/>
      <c r="F97" s="282"/>
      <c r="G97" s="282"/>
      <c r="H97" s="282"/>
      <c r="I97" s="97"/>
      <c r="J97" s="282" t="s">
        <v>92</v>
      </c>
      <c r="K97" s="282"/>
      <c r="L97" s="282"/>
      <c r="M97" s="282"/>
      <c r="N97" s="282"/>
      <c r="O97" s="282"/>
      <c r="P97" s="282"/>
      <c r="Q97" s="282"/>
      <c r="R97" s="282"/>
      <c r="S97" s="282"/>
      <c r="T97" s="282"/>
      <c r="U97" s="282"/>
      <c r="V97" s="282"/>
      <c r="W97" s="282"/>
      <c r="X97" s="282"/>
      <c r="Y97" s="282"/>
      <c r="Z97" s="282"/>
      <c r="AA97" s="282"/>
      <c r="AB97" s="282"/>
      <c r="AC97" s="282"/>
      <c r="AD97" s="282"/>
      <c r="AE97" s="282"/>
      <c r="AF97" s="282"/>
      <c r="AG97" s="283">
        <f>'IO 801 - Sadové úpravy'!J30</f>
        <v>0</v>
      </c>
      <c r="AH97" s="284"/>
      <c r="AI97" s="284"/>
      <c r="AJ97" s="284"/>
      <c r="AK97" s="284"/>
      <c r="AL97" s="284"/>
      <c r="AM97" s="284"/>
      <c r="AN97" s="283">
        <f>SUM(AG97,AT97)</f>
        <v>0</v>
      </c>
      <c r="AO97" s="284"/>
      <c r="AP97" s="284"/>
      <c r="AQ97" s="98" t="s">
        <v>83</v>
      </c>
      <c r="AR97" s="99"/>
      <c r="AS97" s="100">
        <v>0</v>
      </c>
      <c r="AT97" s="101">
        <f>ROUND(SUM(AV97:AW97),2)</f>
        <v>0</v>
      </c>
      <c r="AU97" s="102">
        <f>'IO 801 - Sadové úpravy'!P120</f>
        <v>0</v>
      </c>
      <c r="AV97" s="101">
        <f>'IO 801 - Sadové úpravy'!J33</f>
        <v>0</v>
      </c>
      <c r="AW97" s="101">
        <f>'IO 801 - Sadové úpravy'!J34</f>
        <v>0</v>
      </c>
      <c r="AX97" s="101">
        <f>'IO 801 - Sadové úpravy'!J35</f>
        <v>0</v>
      </c>
      <c r="AY97" s="101">
        <f>'IO 801 - Sadové úpravy'!J36</f>
        <v>0</v>
      </c>
      <c r="AZ97" s="101">
        <f>'IO 801 - Sadové úpravy'!F33</f>
        <v>0</v>
      </c>
      <c r="BA97" s="101">
        <f>'IO 801 - Sadové úpravy'!F34</f>
        <v>0</v>
      </c>
      <c r="BB97" s="101">
        <f>'IO 801 - Sadové úpravy'!F35</f>
        <v>0</v>
      </c>
      <c r="BC97" s="101">
        <f>'IO 801 - Sadové úpravy'!F36</f>
        <v>0</v>
      </c>
      <c r="BD97" s="103">
        <f>'IO 801 - Sadové úpravy'!F37</f>
        <v>0</v>
      </c>
      <c r="BT97" s="104" t="s">
        <v>84</v>
      </c>
      <c r="BV97" s="104" t="s">
        <v>78</v>
      </c>
      <c r="BW97" s="104" t="s">
        <v>93</v>
      </c>
      <c r="BX97" s="104" t="s">
        <v>5</v>
      </c>
      <c r="CL97" s="104" t="s">
        <v>1</v>
      </c>
      <c r="CM97" s="104" t="s">
        <v>86</v>
      </c>
    </row>
    <row r="98" spans="1:91" s="7" customFormat="1" ht="16.5" customHeight="1">
      <c r="A98" s="94" t="s">
        <v>80</v>
      </c>
      <c r="B98" s="95"/>
      <c r="C98" s="96"/>
      <c r="D98" s="282" t="s">
        <v>94</v>
      </c>
      <c r="E98" s="282"/>
      <c r="F98" s="282"/>
      <c r="G98" s="282"/>
      <c r="H98" s="282"/>
      <c r="I98" s="97"/>
      <c r="J98" s="282" t="s">
        <v>95</v>
      </c>
      <c r="K98" s="282"/>
      <c r="L98" s="282"/>
      <c r="M98" s="282"/>
      <c r="N98" s="282"/>
      <c r="O98" s="282"/>
      <c r="P98" s="282"/>
      <c r="Q98" s="282"/>
      <c r="R98" s="282"/>
      <c r="S98" s="282"/>
      <c r="T98" s="282"/>
      <c r="U98" s="282"/>
      <c r="V98" s="282"/>
      <c r="W98" s="282"/>
      <c r="X98" s="282"/>
      <c r="Y98" s="282"/>
      <c r="Z98" s="282"/>
      <c r="AA98" s="282"/>
      <c r="AB98" s="282"/>
      <c r="AC98" s="282"/>
      <c r="AD98" s="282"/>
      <c r="AE98" s="282"/>
      <c r="AF98" s="282"/>
      <c r="AG98" s="283">
        <f>'VON - Vedlejší a ostatní ...'!J30</f>
        <v>0</v>
      </c>
      <c r="AH98" s="284"/>
      <c r="AI98" s="284"/>
      <c r="AJ98" s="284"/>
      <c r="AK98" s="284"/>
      <c r="AL98" s="284"/>
      <c r="AM98" s="284"/>
      <c r="AN98" s="283">
        <f>SUM(AG98,AT98)</f>
        <v>0</v>
      </c>
      <c r="AO98" s="284"/>
      <c r="AP98" s="284"/>
      <c r="AQ98" s="98" t="s">
        <v>94</v>
      </c>
      <c r="AR98" s="99"/>
      <c r="AS98" s="105">
        <v>0</v>
      </c>
      <c r="AT98" s="106">
        <f>ROUND(SUM(AV98:AW98),2)</f>
        <v>0</v>
      </c>
      <c r="AU98" s="107">
        <f>'VON - Vedlejší a ostatní ...'!P119</f>
        <v>0</v>
      </c>
      <c r="AV98" s="106">
        <f>'VON - Vedlejší a ostatní ...'!J33</f>
        <v>0</v>
      </c>
      <c r="AW98" s="106">
        <f>'VON - Vedlejší a ostatní ...'!J34</f>
        <v>0</v>
      </c>
      <c r="AX98" s="106">
        <f>'VON - Vedlejší a ostatní ...'!J35</f>
        <v>0</v>
      </c>
      <c r="AY98" s="106">
        <f>'VON - Vedlejší a ostatní ...'!J36</f>
        <v>0</v>
      </c>
      <c r="AZ98" s="106">
        <f>'VON - Vedlejší a ostatní ...'!F33</f>
        <v>0</v>
      </c>
      <c r="BA98" s="106">
        <f>'VON - Vedlejší a ostatní ...'!F34</f>
        <v>0</v>
      </c>
      <c r="BB98" s="106">
        <f>'VON - Vedlejší a ostatní ...'!F35</f>
        <v>0</v>
      </c>
      <c r="BC98" s="106">
        <f>'VON - Vedlejší a ostatní ...'!F36</f>
        <v>0</v>
      </c>
      <c r="BD98" s="108">
        <f>'VON - Vedlejší a ostatní ...'!F37</f>
        <v>0</v>
      </c>
      <c r="BT98" s="104" t="s">
        <v>84</v>
      </c>
      <c r="BV98" s="104" t="s">
        <v>78</v>
      </c>
      <c r="BW98" s="104" t="s">
        <v>96</v>
      </c>
      <c r="BX98" s="104" t="s">
        <v>5</v>
      </c>
      <c r="CL98" s="104" t="s">
        <v>1</v>
      </c>
      <c r="CM98" s="104" t="s">
        <v>86</v>
      </c>
    </row>
    <row r="99" spans="1:91" s="2" customFormat="1" ht="30" customHeight="1">
      <c r="A99" s="35"/>
      <c r="B99" s="36"/>
      <c r="C99" s="37"/>
      <c r="D99" s="37"/>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40"/>
      <c r="AS99" s="35"/>
      <c r="AT99" s="35"/>
      <c r="AU99" s="35"/>
      <c r="AV99" s="35"/>
      <c r="AW99" s="35"/>
      <c r="AX99" s="35"/>
      <c r="AY99" s="35"/>
      <c r="AZ99" s="35"/>
      <c r="BA99" s="35"/>
      <c r="BB99" s="35"/>
      <c r="BC99" s="35"/>
      <c r="BD99" s="35"/>
      <c r="BE99" s="35"/>
    </row>
    <row r="100" spans="1:91" s="2" customFormat="1" ht="6.95" customHeight="1">
      <c r="A100" s="35"/>
      <c r="B100" s="55"/>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c r="AK100" s="56"/>
      <c r="AL100" s="56"/>
      <c r="AM100" s="56"/>
      <c r="AN100" s="56"/>
      <c r="AO100" s="56"/>
      <c r="AP100" s="56"/>
      <c r="AQ100" s="56"/>
      <c r="AR100" s="40"/>
      <c r="AS100" s="35"/>
      <c r="AT100" s="35"/>
      <c r="AU100" s="35"/>
      <c r="AV100" s="35"/>
      <c r="AW100" s="35"/>
      <c r="AX100" s="35"/>
      <c r="AY100" s="35"/>
      <c r="AZ100" s="35"/>
      <c r="BA100" s="35"/>
      <c r="BB100" s="35"/>
      <c r="BC100" s="35"/>
      <c r="BD100" s="35"/>
      <c r="BE100" s="35"/>
    </row>
  </sheetData>
  <sheetProtection algorithmName="SHA-512" hashValue="96DydvX10q6kMK2YAKg+O3V0EmC1Lm21jvXfi4Fa4I8a5xm/ATB7lc60Qkk5/U7ax9x9umv/m82/YXHchV0L6A==" saltValue="Yvg72kQafdE85FjFak6Qx0T4HMY3c6rKYYU9kdQDBPCUPJ1V84AizD6KCdx4WIrVjVN0ViYNkVch5Kvd/U81Tg==" spinCount="100000" sheet="1" objects="1" scenarios="1" formatColumns="0" formatRows="0"/>
  <mergeCells count="54">
    <mergeCell ref="AR2:BE2"/>
    <mergeCell ref="AK33:AO33"/>
    <mergeCell ref="L33:P33"/>
    <mergeCell ref="W33:AE33"/>
    <mergeCell ref="AK35:AO35"/>
    <mergeCell ref="X35:AB35"/>
    <mergeCell ref="W31:AE31"/>
    <mergeCell ref="AK31:AO31"/>
    <mergeCell ref="AK32:AO32"/>
    <mergeCell ref="L32:P32"/>
    <mergeCell ref="W32:AE32"/>
    <mergeCell ref="BE5:BE34"/>
    <mergeCell ref="K5:AJ5"/>
    <mergeCell ref="K6:AJ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AN98:AP98"/>
    <mergeCell ref="AG98:AM98"/>
    <mergeCell ref="D98:H98"/>
    <mergeCell ref="J98:AF98"/>
    <mergeCell ref="AG94:AM94"/>
    <mergeCell ref="AN94:AP94"/>
    <mergeCell ref="J96:AF96"/>
    <mergeCell ref="D96:H96"/>
    <mergeCell ref="AG96:AM96"/>
    <mergeCell ref="AN96:AP96"/>
    <mergeCell ref="AN97:AP97"/>
    <mergeCell ref="D97:H97"/>
    <mergeCell ref="J97:AF97"/>
    <mergeCell ref="AG97:AM97"/>
    <mergeCell ref="C92:G92"/>
    <mergeCell ref="AG92:AM92"/>
    <mergeCell ref="I92:AF92"/>
    <mergeCell ref="AN92:AP92"/>
    <mergeCell ref="D95:H95"/>
    <mergeCell ref="AG95:AM95"/>
    <mergeCell ref="J95:AF95"/>
    <mergeCell ref="AN95:AP95"/>
    <mergeCell ref="L85:AJ85"/>
    <mergeCell ref="AM87:AN87"/>
    <mergeCell ref="AM89:AP89"/>
    <mergeCell ref="AS89:AT91"/>
    <mergeCell ref="AM90:AP90"/>
  </mergeCells>
  <hyperlinks>
    <hyperlink ref="A95" location="'IO 101 - Komunikace'!C2" display="/" xr:uid="{00000000-0004-0000-0000-000000000000}"/>
    <hyperlink ref="A96" location="'IO 401 - Veřejné osvětlení'!C2" display="/" xr:uid="{00000000-0004-0000-0000-000001000000}"/>
    <hyperlink ref="A97" location="'IO 801 - Sadové úpravy'!C2" display="/" xr:uid="{00000000-0004-0000-0000-000002000000}"/>
    <hyperlink ref="A98" location="'VON - Vedlejší a ostatní ...'!C2" display="/" xr:uid="{00000000-0004-0000-0000-000003000000}"/>
  </hyperlinks>
  <pageMargins left="0.39374999999999999" right="0.39374999999999999" top="0.39374999999999999" bottom="0.39374999999999999" header="0" footer="0"/>
  <pageSetup paperSize="9" scale="75" fitToHeight="100" orientation="portrait" blackAndWhite="1" r:id="rId1"/>
  <headerFooter>
    <oddFooter>&amp;CStrana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BM678"/>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06"/>
      <c r="M2" s="306"/>
      <c r="N2" s="306"/>
      <c r="O2" s="306"/>
      <c r="P2" s="306"/>
      <c r="Q2" s="306"/>
      <c r="R2" s="306"/>
      <c r="S2" s="306"/>
      <c r="T2" s="306"/>
      <c r="U2" s="306"/>
      <c r="V2" s="306"/>
      <c r="AT2" s="18" t="s">
        <v>85</v>
      </c>
    </row>
    <row r="3" spans="1:46" s="1" customFormat="1" ht="6.95" customHeight="1">
      <c r="B3" s="109"/>
      <c r="C3" s="110"/>
      <c r="D3" s="110"/>
      <c r="E3" s="110"/>
      <c r="F3" s="110"/>
      <c r="G3" s="110"/>
      <c r="H3" s="110"/>
      <c r="I3" s="110"/>
      <c r="J3" s="110"/>
      <c r="K3" s="110"/>
      <c r="L3" s="21"/>
      <c r="AT3" s="18" t="s">
        <v>86</v>
      </c>
    </row>
    <row r="4" spans="1:46" s="1" customFormat="1" ht="24.95" customHeight="1">
      <c r="B4" s="21"/>
      <c r="D4" s="111" t="s">
        <v>97</v>
      </c>
      <c r="L4" s="21"/>
      <c r="M4" s="112" t="s">
        <v>10</v>
      </c>
      <c r="AT4" s="18" t="s">
        <v>4</v>
      </c>
    </row>
    <row r="5" spans="1:46" s="1" customFormat="1" ht="6.95" customHeight="1">
      <c r="B5" s="21"/>
      <c r="L5" s="21"/>
    </row>
    <row r="6" spans="1:46" s="1" customFormat="1" ht="12" customHeight="1">
      <c r="B6" s="21"/>
      <c r="D6" s="113" t="s">
        <v>16</v>
      </c>
      <c r="L6" s="21"/>
    </row>
    <row r="7" spans="1:46" s="1" customFormat="1" ht="26.25" customHeight="1">
      <c r="B7" s="21"/>
      <c r="E7" s="307" t="str">
        <f>'Rekapitulace stavby'!K6</f>
        <v>Rekonstrukce komunikace a chodníků ul. Zámostní, Vilová a Sazečská</v>
      </c>
      <c r="F7" s="308"/>
      <c r="G7" s="308"/>
      <c r="H7" s="308"/>
      <c r="L7" s="21"/>
    </row>
    <row r="8" spans="1:46" s="2" customFormat="1" ht="12" customHeight="1">
      <c r="A8" s="35"/>
      <c r="B8" s="40"/>
      <c r="C8" s="35"/>
      <c r="D8" s="113" t="s">
        <v>98</v>
      </c>
      <c r="E8" s="35"/>
      <c r="F8" s="35"/>
      <c r="G8" s="35"/>
      <c r="H8" s="35"/>
      <c r="I8" s="35"/>
      <c r="J8" s="35"/>
      <c r="K8" s="35"/>
      <c r="L8" s="52"/>
      <c r="S8" s="35"/>
      <c r="T8" s="35"/>
      <c r="U8" s="35"/>
      <c r="V8" s="35"/>
      <c r="W8" s="35"/>
      <c r="X8" s="35"/>
      <c r="Y8" s="35"/>
      <c r="Z8" s="35"/>
      <c r="AA8" s="35"/>
      <c r="AB8" s="35"/>
      <c r="AC8" s="35"/>
      <c r="AD8" s="35"/>
      <c r="AE8" s="35"/>
    </row>
    <row r="9" spans="1:46" s="2" customFormat="1" ht="16.5" customHeight="1">
      <c r="A9" s="35"/>
      <c r="B9" s="40"/>
      <c r="C9" s="35"/>
      <c r="D9" s="35"/>
      <c r="E9" s="309" t="s">
        <v>99</v>
      </c>
      <c r="F9" s="310"/>
      <c r="G9" s="310"/>
      <c r="H9" s="310"/>
      <c r="I9" s="35"/>
      <c r="J9" s="35"/>
      <c r="K9" s="35"/>
      <c r="L9" s="52"/>
      <c r="S9" s="35"/>
      <c r="T9" s="35"/>
      <c r="U9" s="35"/>
      <c r="V9" s="35"/>
      <c r="W9" s="35"/>
      <c r="X9" s="35"/>
      <c r="Y9" s="35"/>
      <c r="Z9" s="35"/>
      <c r="AA9" s="35"/>
      <c r="AB9" s="35"/>
      <c r="AC9" s="35"/>
      <c r="AD9" s="35"/>
      <c r="AE9" s="35"/>
    </row>
    <row r="10" spans="1:46" s="2" customFormat="1" ht="11.25">
      <c r="A10" s="35"/>
      <c r="B10" s="40"/>
      <c r="C10" s="35"/>
      <c r="D10" s="35"/>
      <c r="E10" s="35"/>
      <c r="F10" s="35"/>
      <c r="G10" s="35"/>
      <c r="H10" s="35"/>
      <c r="I10" s="35"/>
      <c r="J10" s="35"/>
      <c r="K10" s="35"/>
      <c r="L10" s="52"/>
      <c r="S10" s="35"/>
      <c r="T10" s="35"/>
      <c r="U10" s="35"/>
      <c r="V10" s="35"/>
      <c r="W10" s="35"/>
      <c r="X10" s="35"/>
      <c r="Y10" s="35"/>
      <c r="Z10" s="35"/>
      <c r="AA10" s="35"/>
      <c r="AB10" s="35"/>
      <c r="AC10" s="35"/>
      <c r="AD10" s="35"/>
      <c r="AE10" s="35"/>
    </row>
    <row r="11" spans="1:46" s="2" customFormat="1" ht="12" customHeight="1">
      <c r="A11" s="35"/>
      <c r="B11" s="40"/>
      <c r="C11" s="35"/>
      <c r="D11" s="113" t="s">
        <v>18</v>
      </c>
      <c r="E11" s="35"/>
      <c r="F11" s="114" t="s">
        <v>1</v>
      </c>
      <c r="G11" s="35"/>
      <c r="H11" s="35"/>
      <c r="I11" s="113" t="s">
        <v>19</v>
      </c>
      <c r="J11" s="114" t="s">
        <v>1</v>
      </c>
      <c r="K11" s="35"/>
      <c r="L11" s="52"/>
      <c r="S11" s="35"/>
      <c r="T11" s="35"/>
      <c r="U11" s="35"/>
      <c r="V11" s="35"/>
      <c r="W11" s="35"/>
      <c r="X11" s="35"/>
      <c r="Y11" s="35"/>
      <c r="Z11" s="35"/>
      <c r="AA11" s="35"/>
      <c r="AB11" s="35"/>
      <c r="AC11" s="35"/>
      <c r="AD11" s="35"/>
      <c r="AE11" s="35"/>
    </row>
    <row r="12" spans="1:46" s="2" customFormat="1" ht="12" customHeight="1">
      <c r="A12" s="35"/>
      <c r="B12" s="40"/>
      <c r="C12" s="35"/>
      <c r="D12" s="113" t="s">
        <v>20</v>
      </c>
      <c r="E12" s="35"/>
      <c r="F12" s="114" t="s">
        <v>21</v>
      </c>
      <c r="G12" s="35"/>
      <c r="H12" s="35"/>
      <c r="I12" s="113" t="s">
        <v>22</v>
      </c>
      <c r="J12" s="115" t="str">
        <f>'Rekapitulace stavby'!AN8</f>
        <v>16. 8. 2022</v>
      </c>
      <c r="K12" s="35"/>
      <c r="L12" s="52"/>
      <c r="S12" s="35"/>
      <c r="T12" s="35"/>
      <c r="U12" s="35"/>
      <c r="V12" s="35"/>
      <c r="W12" s="35"/>
      <c r="X12" s="35"/>
      <c r="Y12" s="35"/>
      <c r="Z12" s="35"/>
      <c r="AA12" s="35"/>
      <c r="AB12" s="35"/>
      <c r="AC12" s="35"/>
      <c r="AD12" s="35"/>
      <c r="AE12" s="35"/>
    </row>
    <row r="13" spans="1:46" s="2" customFormat="1" ht="10.9" customHeight="1">
      <c r="A13" s="35"/>
      <c r="B13" s="40"/>
      <c r="C13" s="35"/>
      <c r="D13" s="35"/>
      <c r="E13" s="35"/>
      <c r="F13" s="35"/>
      <c r="G13" s="35"/>
      <c r="H13" s="35"/>
      <c r="I13" s="35"/>
      <c r="J13" s="35"/>
      <c r="K13" s="35"/>
      <c r="L13" s="52"/>
      <c r="S13" s="35"/>
      <c r="T13" s="35"/>
      <c r="U13" s="35"/>
      <c r="V13" s="35"/>
      <c r="W13" s="35"/>
      <c r="X13" s="35"/>
      <c r="Y13" s="35"/>
      <c r="Z13" s="35"/>
      <c r="AA13" s="35"/>
      <c r="AB13" s="35"/>
      <c r="AC13" s="35"/>
      <c r="AD13" s="35"/>
      <c r="AE13" s="35"/>
    </row>
    <row r="14" spans="1:46" s="2" customFormat="1" ht="12" customHeight="1">
      <c r="A14" s="35"/>
      <c r="B14" s="40"/>
      <c r="C14" s="35"/>
      <c r="D14" s="113" t="s">
        <v>24</v>
      </c>
      <c r="E14" s="35"/>
      <c r="F14" s="35"/>
      <c r="G14" s="35"/>
      <c r="H14" s="35"/>
      <c r="I14" s="113" t="s">
        <v>25</v>
      </c>
      <c r="J14" s="114" t="s">
        <v>1</v>
      </c>
      <c r="K14" s="35"/>
      <c r="L14" s="52"/>
      <c r="S14" s="35"/>
      <c r="T14" s="35"/>
      <c r="U14" s="35"/>
      <c r="V14" s="35"/>
      <c r="W14" s="35"/>
      <c r="X14" s="35"/>
      <c r="Y14" s="35"/>
      <c r="Z14" s="35"/>
      <c r="AA14" s="35"/>
      <c r="AB14" s="35"/>
      <c r="AC14" s="35"/>
      <c r="AD14" s="35"/>
      <c r="AE14" s="35"/>
    </row>
    <row r="15" spans="1:46" s="2" customFormat="1" ht="18" customHeight="1">
      <c r="A15" s="35"/>
      <c r="B15" s="40"/>
      <c r="C15" s="35"/>
      <c r="D15" s="35"/>
      <c r="E15" s="114" t="s">
        <v>26</v>
      </c>
      <c r="F15" s="35"/>
      <c r="G15" s="35"/>
      <c r="H15" s="35"/>
      <c r="I15" s="113" t="s">
        <v>27</v>
      </c>
      <c r="J15" s="114" t="s">
        <v>1</v>
      </c>
      <c r="K15" s="35"/>
      <c r="L15" s="52"/>
      <c r="S15" s="35"/>
      <c r="T15" s="35"/>
      <c r="U15" s="35"/>
      <c r="V15" s="35"/>
      <c r="W15" s="35"/>
      <c r="X15" s="35"/>
      <c r="Y15" s="35"/>
      <c r="Z15" s="35"/>
      <c r="AA15" s="35"/>
      <c r="AB15" s="35"/>
      <c r="AC15" s="35"/>
      <c r="AD15" s="35"/>
      <c r="AE15" s="35"/>
    </row>
    <row r="16" spans="1:46" s="2" customFormat="1" ht="6.95" customHeight="1">
      <c r="A16" s="35"/>
      <c r="B16" s="40"/>
      <c r="C16" s="35"/>
      <c r="D16" s="35"/>
      <c r="E16" s="35"/>
      <c r="F16" s="35"/>
      <c r="G16" s="35"/>
      <c r="H16" s="35"/>
      <c r="I16" s="35"/>
      <c r="J16" s="35"/>
      <c r="K16" s="35"/>
      <c r="L16" s="52"/>
      <c r="S16" s="35"/>
      <c r="T16" s="35"/>
      <c r="U16" s="35"/>
      <c r="V16" s="35"/>
      <c r="W16" s="35"/>
      <c r="X16" s="35"/>
      <c r="Y16" s="35"/>
      <c r="Z16" s="35"/>
      <c r="AA16" s="35"/>
      <c r="AB16" s="35"/>
      <c r="AC16" s="35"/>
      <c r="AD16" s="35"/>
      <c r="AE16" s="35"/>
    </row>
    <row r="17" spans="1:31" s="2" customFormat="1" ht="12" customHeight="1">
      <c r="A17" s="35"/>
      <c r="B17" s="40"/>
      <c r="C17" s="35"/>
      <c r="D17" s="113" t="s">
        <v>28</v>
      </c>
      <c r="E17" s="35"/>
      <c r="F17" s="35"/>
      <c r="G17" s="35"/>
      <c r="H17" s="35"/>
      <c r="I17" s="113" t="s">
        <v>25</v>
      </c>
      <c r="J17" s="31" t="str">
        <f>'Rekapitulace stavby'!AN13</f>
        <v>Vyplň údaj</v>
      </c>
      <c r="K17" s="35"/>
      <c r="L17" s="52"/>
      <c r="S17" s="35"/>
      <c r="T17" s="35"/>
      <c r="U17" s="35"/>
      <c r="V17" s="35"/>
      <c r="W17" s="35"/>
      <c r="X17" s="35"/>
      <c r="Y17" s="35"/>
      <c r="Z17" s="35"/>
      <c r="AA17" s="35"/>
      <c r="AB17" s="35"/>
      <c r="AC17" s="35"/>
      <c r="AD17" s="35"/>
      <c r="AE17" s="35"/>
    </row>
    <row r="18" spans="1:31" s="2" customFormat="1" ht="18" customHeight="1">
      <c r="A18" s="35"/>
      <c r="B18" s="40"/>
      <c r="C18" s="35"/>
      <c r="D18" s="35"/>
      <c r="E18" s="311" t="str">
        <f>'Rekapitulace stavby'!E14</f>
        <v>Vyplň údaj</v>
      </c>
      <c r="F18" s="312"/>
      <c r="G18" s="312"/>
      <c r="H18" s="312"/>
      <c r="I18" s="113" t="s">
        <v>27</v>
      </c>
      <c r="J18" s="31" t="str">
        <f>'Rekapitulace stavby'!AN14</f>
        <v>Vyplň údaj</v>
      </c>
      <c r="K18" s="35"/>
      <c r="L18" s="52"/>
      <c r="S18" s="35"/>
      <c r="T18" s="35"/>
      <c r="U18" s="35"/>
      <c r="V18" s="35"/>
      <c r="W18" s="35"/>
      <c r="X18" s="35"/>
      <c r="Y18" s="35"/>
      <c r="Z18" s="35"/>
      <c r="AA18" s="35"/>
      <c r="AB18" s="35"/>
      <c r="AC18" s="35"/>
      <c r="AD18" s="35"/>
      <c r="AE18" s="35"/>
    </row>
    <row r="19" spans="1:31" s="2" customFormat="1" ht="6.95" customHeight="1">
      <c r="A19" s="35"/>
      <c r="B19" s="40"/>
      <c r="C19" s="35"/>
      <c r="D19" s="35"/>
      <c r="E19" s="35"/>
      <c r="F19" s="35"/>
      <c r="G19" s="35"/>
      <c r="H19" s="35"/>
      <c r="I19" s="35"/>
      <c r="J19" s="35"/>
      <c r="K19" s="35"/>
      <c r="L19" s="52"/>
      <c r="S19" s="35"/>
      <c r="T19" s="35"/>
      <c r="U19" s="35"/>
      <c r="V19" s="35"/>
      <c r="W19" s="35"/>
      <c r="X19" s="35"/>
      <c r="Y19" s="35"/>
      <c r="Z19" s="35"/>
      <c r="AA19" s="35"/>
      <c r="AB19" s="35"/>
      <c r="AC19" s="35"/>
      <c r="AD19" s="35"/>
      <c r="AE19" s="35"/>
    </row>
    <row r="20" spans="1:31" s="2" customFormat="1" ht="12" customHeight="1">
      <c r="A20" s="35"/>
      <c r="B20" s="40"/>
      <c r="C20" s="35"/>
      <c r="D20" s="113" t="s">
        <v>30</v>
      </c>
      <c r="E20" s="35"/>
      <c r="F20" s="35"/>
      <c r="G20" s="35"/>
      <c r="H20" s="35"/>
      <c r="I20" s="113" t="s">
        <v>25</v>
      </c>
      <c r="J20" s="114" t="s">
        <v>1</v>
      </c>
      <c r="K20" s="35"/>
      <c r="L20" s="52"/>
      <c r="S20" s="35"/>
      <c r="T20" s="35"/>
      <c r="U20" s="35"/>
      <c r="V20" s="35"/>
      <c r="W20" s="35"/>
      <c r="X20" s="35"/>
      <c r="Y20" s="35"/>
      <c r="Z20" s="35"/>
      <c r="AA20" s="35"/>
      <c r="AB20" s="35"/>
      <c r="AC20" s="35"/>
      <c r="AD20" s="35"/>
      <c r="AE20" s="35"/>
    </row>
    <row r="21" spans="1:31" s="2" customFormat="1" ht="18" customHeight="1">
      <c r="A21" s="35"/>
      <c r="B21" s="40"/>
      <c r="C21" s="35"/>
      <c r="D21" s="35"/>
      <c r="E21" s="114" t="s">
        <v>31</v>
      </c>
      <c r="F21" s="35"/>
      <c r="G21" s="35"/>
      <c r="H21" s="35"/>
      <c r="I21" s="113" t="s">
        <v>27</v>
      </c>
      <c r="J21" s="114" t="s">
        <v>1</v>
      </c>
      <c r="K21" s="35"/>
      <c r="L21" s="52"/>
      <c r="S21" s="35"/>
      <c r="T21" s="35"/>
      <c r="U21" s="35"/>
      <c r="V21" s="35"/>
      <c r="W21" s="35"/>
      <c r="X21" s="35"/>
      <c r="Y21" s="35"/>
      <c r="Z21" s="35"/>
      <c r="AA21" s="35"/>
      <c r="AB21" s="35"/>
      <c r="AC21" s="35"/>
      <c r="AD21" s="35"/>
      <c r="AE21" s="35"/>
    </row>
    <row r="22" spans="1:31" s="2" customFormat="1" ht="6.95" customHeight="1">
      <c r="A22" s="35"/>
      <c r="B22" s="40"/>
      <c r="C22" s="35"/>
      <c r="D22" s="35"/>
      <c r="E22" s="35"/>
      <c r="F22" s="35"/>
      <c r="G22" s="35"/>
      <c r="H22" s="35"/>
      <c r="I22" s="35"/>
      <c r="J22" s="35"/>
      <c r="K22" s="35"/>
      <c r="L22" s="52"/>
      <c r="S22" s="35"/>
      <c r="T22" s="35"/>
      <c r="U22" s="35"/>
      <c r="V22" s="35"/>
      <c r="W22" s="35"/>
      <c r="X22" s="35"/>
      <c r="Y22" s="35"/>
      <c r="Z22" s="35"/>
      <c r="AA22" s="35"/>
      <c r="AB22" s="35"/>
      <c r="AC22" s="35"/>
      <c r="AD22" s="35"/>
      <c r="AE22" s="35"/>
    </row>
    <row r="23" spans="1:31" s="2" customFormat="1" ht="12" customHeight="1">
      <c r="A23" s="35"/>
      <c r="B23" s="40"/>
      <c r="C23" s="35"/>
      <c r="D23" s="113" t="s">
        <v>33</v>
      </c>
      <c r="E23" s="35"/>
      <c r="F23" s="35"/>
      <c r="G23" s="35"/>
      <c r="H23" s="35"/>
      <c r="I23" s="113" t="s">
        <v>25</v>
      </c>
      <c r="J23" s="114" t="s">
        <v>1</v>
      </c>
      <c r="K23" s="35"/>
      <c r="L23" s="52"/>
      <c r="S23" s="35"/>
      <c r="T23" s="35"/>
      <c r="U23" s="35"/>
      <c r="V23" s="35"/>
      <c r="W23" s="35"/>
      <c r="X23" s="35"/>
      <c r="Y23" s="35"/>
      <c r="Z23" s="35"/>
      <c r="AA23" s="35"/>
      <c r="AB23" s="35"/>
      <c r="AC23" s="35"/>
      <c r="AD23" s="35"/>
      <c r="AE23" s="35"/>
    </row>
    <row r="24" spans="1:31" s="2" customFormat="1" ht="18" customHeight="1">
      <c r="A24" s="35"/>
      <c r="B24" s="40"/>
      <c r="C24" s="35"/>
      <c r="D24" s="35"/>
      <c r="E24" s="114" t="s">
        <v>34</v>
      </c>
      <c r="F24" s="35"/>
      <c r="G24" s="35"/>
      <c r="H24" s="35"/>
      <c r="I24" s="113" t="s">
        <v>27</v>
      </c>
      <c r="J24" s="114" t="s">
        <v>1</v>
      </c>
      <c r="K24" s="35"/>
      <c r="L24" s="52"/>
      <c r="S24" s="35"/>
      <c r="T24" s="35"/>
      <c r="U24" s="35"/>
      <c r="V24" s="35"/>
      <c r="W24" s="35"/>
      <c r="X24" s="35"/>
      <c r="Y24" s="35"/>
      <c r="Z24" s="35"/>
      <c r="AA24" s="35"/>
      <c r="AB24" s="35"/>
      <c r="AC24" s="35"/>
      <c r="AD24" s="35"/>
      <c r="AE24" s="35"/>
    </row>
    <row r="25" spans="1:31" s="2" customFormat="1" ht="6.95" customHeight="1">
      <c r="A25" s="35"/>
      <c r="B25" s="40"/>
      <c r="C25" s="35"/>
      <c r="D25" s="35"/>
      <c r="E25" s="35"/>
      <c r="F25" s="35"/>
      <c r="G25" s="35"/>
      <c r="H25" s="35"/>
      <c r="I25" s="35"/>
      <c r="J25" s="35"/>
      <c r="K25" s="35"/>
      <c r="L25" s="52"/>
      <c r="S25" s="35"/>
      <c r="T25" s="35"/>
      <c r="U25" s="35"/>
      <c r="V25" s="35"/>
      <c r="W25" s="35"/>
      <c r="X25" s="35"/>
      <c r="Y25" s="35"/>
      <c r="Z25" s="35"/>
      <c r="AA25" s="35"/>
      <c r="AB25" s="35"/>
      <c r="AC25" s="35"/>
      <c r="AD25" s="35"/>
      <c r="AE25" s="35"/>
    </row>
    <row r="26" spans="1:31" s="2" customFormat="1" ht="12" customHeight="1">
      <c r="A26" s="35"/>
      <c r="B26" s="40"/>
      <c r="C26" s="35"/>
      <c r="D26" s="113" t="s">
        <v>35</v>
      </c>
      <c r="E26" s="35"/>
      <c r="F26" s="35"/>
      <c r="G26" s="35"/>
      <c r="H26" s="35"/>
      <c r="I26" s="35"/>
      <c r="J26" s="35"/>
      <c r="K26" s="35"/>
      <c r="L26" s="52"/>
      <c r="S26" s="35"/>
      <c r="T26" s="35"/>
      <c r="U26" s="35"/>
      <c r="V26" s="35"/>
      <c r="W26" s="35"/>
      <c r="X26" s="35"/>
      <c r="Y26" s="35"/>
      <c r="Z26" s="35"/>
      <c r="AA26" s="35"/>
      <c r="AB26" s="35"/>
      <c r="AC26" s="35"/>
      <c r="AD26" s="35"/>
      <c r="AE26" s="35"/>
    </row>
    <row r="27" spans="1:31" s="8" customFormat="1" ht="16.5" customHeight="1">
      <c r="A27" s="116"/>
      <c r="B27" s="117"/>
      <c r="C27" s="116"/>
      <c r="D27" s="116"/>
      <c r="E27" s="313" t="s">
        <v>1</v>
      </c>
      <c r="F27" s="313"/>
      <c r="G27" s="313"/>
      <c r="H27" s="313"/>
      <c r="I27" s="116"/>
      <c r="J27" s="116"/>
      <c r="K27" s="116"/>
      <c r="L27" s="118"/>
      <c r="S27" s="116"/>
      <c r="T27" s="116"/>
      <c r="U27" s="116"/>
      <c r="V27" s="116"/>
      <c r="W27" s="116"/>
      <c r="X27" s="116"/>
      <c r="Y27" s="116"/>
      <c r="Z27" s="116"/>
      <c r="AA27" s="116"/>
      <c r="AB27" s="116"/>
      <c r="AC27" s="116"/>
      <c r="AD27" s="116"/>
      <c r="AE27" s="116"/>
    </row>
    <row r="28" spans="1:31" s="2" customFormat="1" ht="6.95" customHeight="1">
      <c r="A28" s="35"/>
      <c r="B28" s="40"/>
      <c r="C28" s="35"/>
      <c r="D28" s="35"/>
      <c r="E28" s="35"/>
      <c r="F28" s="35"/>
      <c r="G28" s="35"/>
      <c r="H28" s="35"/>
      <c r="I28" s="35"/>
      <c r="J28" s="35"/>
      <c r="K28" s="35"/>
      <c r="L28" s="52"/>
      <c r="S28" s="35"/>
      <c r="T28" s="35"/>
      <c r="U28" s="35"/>
      <c r="V28" s="35"/>
      <c r="W28" s="35"/>
      <c r="X28" s="35"/>
      <c r="Y28" s="35"/>
      <c r="Z28" s="35"/>
      <c r="AA28" s="35"/>
      <c r="AB28" s="35"/>
      <c r="AC28" s="35"/>
      <c r="AD28" s="35"/>
      <c r="AE28" s="35"/>
    </row>
    <row r="29" spans="1:31" s="2" customFormat="1" ht="6.95" customHeight="1">
      <c r="A29" s="35"/>
      <c r="B29" s="40"/>
      <c r="C29" s="35"/>
      <c r="D29" s="119"/>
      <c r="E29" s="119"/>
      <c r="F29" s="119"/>
      <c r="G29" s="119"/>
      <c r="H29" s="119"/>
      <c r="I29" s="119"/>
      <c r="J29" s="119"/>
      <c r="K29" s="119"/>
      <c r="L29" s="52"/>
      <c r="S29" s="35"/>
      <c r="T29" s="35"/>
      <c r="U29" s="35"/>
      <c r="V29" s="35"/>
      <c r="W29" s="35"/>
      <c r="X29" s="35"/>
      <c r="Y29" s="35"/>
      <c r="Z29" s="35"/>
      <c r="AA29" s="35"/>
      <c r="AB29" s="35"/>
      <c r="AC29" s="35"/>
      <c r="AD29" s="35"/>
      <c r="AE29" s="35"/>
    </row>
    <row r="30" spans="1:31" s="2" customFormat="1" ht="25.35" customHeight="1">
      <c r="A30" s="35"/>
      <c r="B30" s="40"/>
      <c r="C30" s="35"/>
      <c r="D30" s="120" t="s">
        <v>36</v>
      </c>
      <c r="E30" s="35"/>
      <c r="F30" s="35"/>
      <c r="G30" s="35"/>
      <c r="H30" s="35"/>
      <c r="I30" s="35"/>
      <c r="J30" s="121">
        <f>ROUND(J131, 2)</f>
        <v>0</v>
      </c>
      <c r="K30" s="35"/>
      <c r="L30" s="52"/>
      <c r="S30" s="35"/>
      <c r="T30" s="35"/>
      <c r="U30" s="35"/>
      <c r="V30" s="35"/>
      <c r="W30" s="35"/>
      <c r="X30" s="35"/>
      <c r="Y30" s="35"/>
      <c r="Z30" s="35"/>
      <c r="AA30" s="35"/>
      <c r="AB30" s="35"/>
      <c r="AC30" s="35"/>
      <c r="AD30" s="35"/>
      <c r="AE30" s="35"/>
    </row>
    <row r="31" spans="1:31" s="2" customFormat="1" ht="6.95" customHeight="1">
      <c r="A31" s="35"/>
      <c r="B31" s="40"/>
      <c r="C31" s="35"/>
      <c r="D31" s="119"/>
      <c r="E31" s="119"/>
      <c r="F31" s="119"/>
      <c r="G31" s="119"/>
      <c r="H31" s="119"/>
      <c r="I31" s="119"/>
      <c r="J31" s="119"/>
      <c r="K31" s="119"/>
      <c r="L31" s="52"/>
      <c r="S31" s="35"/>
      <c r="T31" s="35"/>
      <c r="U31" s="35"/>
      <c r="V31" s="35"/>
      <c r="W31" s="35"/>
      <c r="X31" s="35"/>
      <c r="Y31" s="35"/>
      <c r="Z31" s="35"/>
      <c r="AA31" s="35"/>
      <c r="AB31" s="35"/>
      <c r="AC31" s="35"/>
      <c r="AD31" s="35"/>
      <c r="AE31" s="35"/>
    </row>
    <row r="32" spans="1:31" s="2" customFormat="1" ht="14.45" customHeight="1">
      <c r="A32" s="35"/>
      <c r="B32" s="40"/>
      <c r="C32" s="35"/>
      <c r="D32" s="35"/>
      <c r="E32" s="35"/>
      <c r="F32" s="122" t="s">
        <v>38</v>
      </c>
      <c r="G32" s="35"/>
      <c r="H32" s="35"/>
      <c r="I32" s="122" t="s">
        <v>37</v>
      </c>
      <c r="J32" s="122" t="s">
        <v>39</v>
      </c>
      <c r="K32" s="35"/>
      <c r="L32" s="52"/>
      <c r="S32" s="35"/>
      <c r="T32" s="35"/>
      <c r="U32" s="35"/>
      <c r="V32" s="35"/>
      <c r="W32" s="35"/>
      <c r="X32" s="35"/>
      <c r="Y32" s="35"/>
      <c r="Z32" s="35"/>
      <c r="AA32" s="35"/>
      <c r="AB32" s="35"/>
      <c r="AC32" s="35"/>
      <c r="AD32" s="35"/>
      <c r="AE32" s="35"/>
    </row>
    <row r="33" spans="1:31" s="2" customFormat="1" ht="14.45" customHeight="1">
      <c r="A33" s="35"/>
      <c r="B33" s="40"/>
      <c r="C33" s="35"/>
      <c r="D33" s="123" t="s">
        <v>40</v>
      </c>
      <c r="E33" s="113" t="s">
        <v>41</v>
      </c>
      <c r="F33" s="124">
        <f>ROUND((SUM(BE131:BE677)),  2)</f>
        <v>0</v>
      </c>
      <c r="G33" s="35"/>
      <c r="H33" s="35"/>
      <c r="I33" s="125">
        <v>0.21</v>
      </c>
      <c r="J33" s="124">
        <f>ROUND(((SUM(BE131:BE677))*I33),  2)</f>
        <v>0</v>
      </c>
      <c r="K33" s="35"/>
      <c r="L33" s="52"/>
      <c r="S33" s="35"/>
      <c r="T33" s="35"/>
      <c r="U33" s="35"/>
      <c r="V33" s="35"/>
      <c r="W33" s="35"/>
      <c r="X33" s="35"/>
      <c r="Y33" s="35"/>
      <c r="Z33" s="35"/>
      <c r="AA33" s="35"/>
      <c r="AB33" s="35"/>
      <c r="AC33" s="35"/>
      <c r="AD33" s="35"/>
      <c r="AE33" s="35"/>
    </row>
    <row r="34" spans="1:31" s="2" customFormat="1" ht="14.45" customHeight="1">
      <c r="A34" s="35"/>
      <c r="B34" s="40"/>
      <c r="C34" s="35"/>
      <c r="D34" s="35"/>
      <c r="E34" s="113" t="s">
        <v>42</v>
      </c>
      <c r="F34" s="124">
        <f>ROUND((SUM(BF131:BF677)),  2)</f>
        <v>0</v>
      </c>
      <c r="G34" s="35"/>
      <c r="H34" s="35"/>
      <c r="I34" s="125">
        <v>0.15</v>
      </c>
      <c r="J34" s="124">
        <f>ROUND(((SUM(BF131:BF677))*I34),  2)</f>
        <v>0</v>
      </c>
      <c r="K34" s="35"/>
      <c r="L34" s="52"/>
      <c r="S34" s="35"/>
      <c r="T34" s="35"/>
      <c r="U34" s="35"/>
      <c r="V34" s="35"/>
      <c r="W34" s="35"/>
      <c r="X34" s="35"/>
      <c r="Y34" s="35"/>
      <c r="Z34" s="35"/>
      <c r="AA34" s="35"/>
      <c r="AB34" s="35"/>
      <c r="AC34" s="35"/>
      <c r="AD34" s="35"/>
      <c r="AE34" s="35"/>
    </row>
    <row r="35" spans="1:31" s="2" customFormat="1" ht="14.45" hidden="1" customHeight="1">
      <c r="A35" s="35"/>
      <c r="B35" s="40"/>
      <c r="C35" s="35"/>
      <c r="D35" s="35"/>
      <c r="E35" s="113" t="s">
        <v>43</v>
      </c>
      <c r="F35" s="124">
        <f>ROUND((SUM(BG131:BG677)),  2)</f>
        <v>0</v>
      </c>
      <c r="G35" s="35"/>
      <c r="H35" s="35"/>
      <c r="I35" s="125">
        <v>0.21</v>
      </c>
      <c r="J35" s="124">
        <f>0</f>
        <v>0</v>
      </c>
      <c r="K35" s="35"/>
      <c r="L35" s="52"/>
      <c r="S35" s="35"/>
      <c r="T35" s="35"/>
      <c r="U35" s="35"/>
      <c r="V35" s="35"/>
      <c r="W35" s="35"/>
      <c r="X35" s="35"/>
      <c r="Y35" s="35"/>
      <c r="Z35" s="35"/>
      <c r="AA35" s="35"/>
      <c r="AB35" s="35"/>
      <c r="AC35" s="35"/>
      <c r="AD35" s="35"/>
      <c r="AE35" s="35"/>
    </row>
    <row r="36" spans="1:31" s="2" customFormat="1" ht="14.45" hidden="1" customHeight="1">
      <c r="A36" s="35"/>
      <c r="B36" s="40"/>
      <c r="C36" s="35"/>
      <c r="D36" s="35"/>
      <c r="E36" s="113" t="s">
        <v>44</v>
      </c>
      <c r="F36" s="124">
        <f>ROUND((SUM(BH131:BH677)),  2)</f>
        <v>0</v>
      </c>
      <c r="G36" s="35"/>
      <c r="H36" s="35"/>
      <c r="I36" s="125">
        <v>0.15</v>
      </c>
      <c r="J36" s="124">
        <f>0</f>
        <v>0</v>
      </c>
      <c r="K36" s="35"/>
      <c r="L36" s="52"/>
      <c r="S36" s="35"/>
      <c r="T36" s="35"/>
      <c r="U36" s="35"/>
      <c r="V36" s="35"/>
      <c r="W36" s="35"/>
      <c r="X36" s="35"/>
      <c r="Y36" s="35"/>
      <c r="Z36" s="35"/>
      <c r="AA36" s="35"/>
      <c r="AB36" s="35"/>
      <c r="AC36" s="35"/>
      <c r="AD36" s="35"/>
      <c r="AE36" s="35"/>
    </row>
    <row r="37" spans="1:31" s="2" customFormat="1" ht="14.45" hidden="1" customHeight="1">
      <c r="A37" s="35"/>
      <c r="B37" s="40"/>
      <c r="C37" s="35"/>
      <c r="D37" s="35"/>
      <c r="E37" s="113" t="s">
        <v>45</v>
      </c>
      <c r="F37" s="124">
        <f>ROUND((SUM(BI131:BI677)),  2)</f>
        <v>0</v>
      </c>
      <c r="G37" s="35"/>
      <c r="H37" s="35"/>
      <c r="I37" s="125">
        <v>0</v>
      </c>
      <c r="J37" s="124">
        <f>0</f>
        <v>0</v>
      </c>
      <c r="K37" s="35"/>
      <c r="L37" s="52"/>
      <c r="S37" s="35"/>
      <c r="T37" s="35"/>
      <c r="U37" s="35"/>
      <c r="V37" s="35"/>
      <c r="W37" s="35"/>
      <c r="X37" s="35"/>
      <c r="Y37" s="35"/>
      <c r="Z37" s="35"/>
      <c r="AA37" s="35"/>
      <c r="AB37" s="35"/>
      <c r="AC37" s="35"/>
      <c r="AD37" s="35"/>
      <c r="AE37" s="35"/>
    </row>
    <row r="38" spans="1:31" s="2" customFormat="1" ht="6.95" customHeight="1">
      <c r="A38" s="35"/>
      <c r="B38" s="40"/>
      <c r="C38" s="35"/>
      <c r="D38" s="35"/>
      <c r="E38" s="35"/>
      <c r="F38" s="35"/>
      <c r="G38" s="35"/>
      <c r="H38" s="35"/>
      <c r="I38" s="35"/>
      <c r="J38" s="35"/>
      <c r="K38" s="35"/>
      <c r="L38" s="52"/>
      <c r="S38" s="35"/>
      <c r="T38" s="35"/>
      <c r="U38" s="35"/>
      <c r="V38" s="35"/>
      <c r="W38" s="35"/>
      <c r="X38" s="35"/>
      <c r="Y38" s="35"/>
      <c r="Z38" s="35"/>
      <c r="AA38" s="35"/>
      <c r="AB38" s="35"/>
      <c r="AC38" s="35"/>
      <c r="AD38" s="35"/>
      <c r="AE38" s="35"/>
    </row>
    <row r="39" spans="1:31" s="2" customFormat="1" ht="25.35" customHeight="1">
      <c r="A39" s="35"/>
      <c r="B39" s="40"/>
      <c r="C39" s="126"/>
      <c r="D39" s="127" t="s">
        <v>46</v>
      </c>
      <c r="E39" s="128"/>
      <c r="F39" s="128"/>
      <c r="G39" s="129" t="s">
        <v>47</v>
      </c>
      <c r="H39" s="130" t="s">
        <v>48</v>
      </c>
      <c r="I39" s="128"/>
      <c r="J39" s="131">
        <f>SUM(J30:J37)</f>
        <v>0</v>
      </c>
      <c r="K39" s="132"/>
      <c r="L39" s="52"/>
      <c r="S39" s="35"/>
      <c r="T39" s="35"/>
      <c r="U39" s="35"/>
      <c r="V39" s="35"/>
      <c r="W39" s="35"/>
      <c r="X39" s="35"/>
      <c r="Y39" s="35"/>
      <c r="Z39" s="35"/>
      <c r="AA39" s="35"/>
      <c r="AB39" s="35"/>
      <c r="AC39" s="35"/>
      <c r="AD39" s="35"/>
      <c r="AE39" s="35"/>
    </row>
    <row r="40" spans="1:31" s="2" customFormat="1" ht="14.45" customHeight="1">
      <c r="A40" s="35"/>
      <c r="B40" s="40"/>
      <c r="C40" s="35"/>
      <c r="D40" s="35"/>
      <c r="E40" s="35"/>
      <c r="F40" s="35"/>
      <c r="G40" s="35"/>
      <c r="H40" s="35"/>
      <c r="I40" s="35"/>
      <c r="J40" s="35"/>
      <c r="K40" s="35"/>
      <c r="L40" s="52"/>
      <c r="S40" s="35"/>
      <c r="T40" s="35"/>
      <c r="U40" s="35"/>
      <c r="V40" s="35"/>
      <c r="W40" s="35"/>
      <c r="X40" s="35"/>
      <c r="Y40" s="35"/>
      <c r="Z40" s="35"/>
      <c r="AA40" s="35"/>
      <c r="AB40" s="35"/>
      <c r="AC40" s="35"/>
      <c r="AD40" s="35"/>
      <c r="AE40" s="35"/>
    </row>
    <row r="41" spans="1:31" s="1" customFormat="1" ht="14.45" customHeight="1">
      <c r="B41" s="21"/>
      <c r="L41" s="21"/>
    </row>
    <row r="42" spans="1:31" s="1" customFormat="1" ht="14.45" customHeight="1">
      <c r="B42" s="21"/>
      <c r="L42" s="21"/>
    </row>
    <row r="43" spans="1:31" s="1" customFormat="1" ht="14.45" customHeight="1">
      <c r="B43" s="21"/>
      <c r="L43" s="21"/>
    </row>
    <row r="44" spans="1:31" s="1" customFormat="1" ht="14.45" customHeight="1">
      <c r="B44" s="21"/>
      <c r="L44" s="21"/>
    </row>
    <row r="45" spans="1:31" s="1" customFormat="1" ht="14.45" customHeight="1">
      <c r="B45" s="21"/>
      <c r="L45" s="21"/>
    </row>
    <row r="46" spans="1:31" s="1" customFormat="1" ht="14.45" customHeight="1">
      <c r="B46" s="21"/>
      <c r="L46" s="21"/>
    </row>
    <row r="47" spans="1:31" s="1" customFormat="1" ht="14.45" customHeight="1">
      <c r="B47" s="21"/>
      <c r="L47" s="21"/>
    </row>
    <row r="48" spans="1:31" s="1" customFormat="1" ht="14.45" customHeight="1">
      <c r="B48" s="21"/>
      <c r="L48" s="21"/>
    </row>
    <row r="49" spans="1:31" s="1" customFormat="1" ht="14.45" customHeight="1">
      <c r="B49" s="21"/>
      <c r="L49" s="21"/>
    </row>
    <row r="50" spans="1:31" s="2" customFormat="1" ht="14.45" customHeight="1">
      <c r="B50" s="52"/>
      <c r="D50" s="133" t="s">
        <v>49</v>
      </c>
      <c r="E50" s="134"/>
      <c r="F50" s="134"/>
      <c r="G50" s="133" t="s">
        <v>50</v>
      </c>
      <c r="H50" s="134"/>
      <c r="I50" s="134"/>
      <c r="J50" s="134"/>
      <c r="K50" s="134"/>
      <c r="L50" s="52"/>
    </row>
    <row r="51" spans="1:31" ht="11.25">
      <c r="B51" s="21"/>
      <c r="L51" s="21"/>
    </row>
    <row r="52" spans="1:31" ht="11.25">
      <c r="B52" s="21"/>
      <c r="L52" s="21"/>
    </row>
    <row r="53" spans="1:31" ht="11.25">
      <c r="B53" s="21"/>
      <c r="L53" s="21"/>
    </row>
    <row r="54" spans="1:31" ht="11.25">
      <c r="B54" s="21"/>
      <c r="L54" s="21"/>
    </row>
    <row r="55" spans="1:31" ht="11.25">
      <c r="B55" s="21"/>
      <c r="L55" s="21"/>
    </row>
    <row r="56" spans="1:31" ht="11.25">
      <c r="B56" s="21"/>
      <c r="L56" s="21"/>
    </row>
    <row r="57" spans="1:31" ht="11.25">
      <c r="B57" s="21"/>
      <c r="L57" s="21"/>
    </row>
    <row r="58" spans="1:31" ht="11.25">
      <c r="B58" s="21"/>
      <c r="L58" s="21"/>
    </row>
    <row r="59" spans="1:31" ht="11.25">
      <c r="B59" s="21"/>
      <c r="L59" s="21"/>
    </row>
    <row r="60" spans="1:31" ht="11.25">
      <c r="B60" s="21"/>
      <c r="L60" s="21"/>
    </row>
    <row r="61" spans="1:31" s="2" customFormat="1" ht="12.75">
      <c r="A61" s="35"/>
      <c r="B61" s="40"/>
      <c r="C61" s="35"/>
      <c r="D61" s="135" t="s">
        <v>51</v>
      </c>
      <c r="E61" s="136"/>
      <c r="F61" s="137" t="s">
        <v>52</v>
      </c>
      <c r="G61" s="135" t="s">
        <v>51</v>
      </c>
      <c r="H61" s="136"/>
      <c r="I61" s="136"/>
      <c r="J61" s="138" t="s">
        <v>52</v>
      </c>
      <c r="K61" s="136"/>
      <c r="L61" s="52"/>
      <c r="S61" s="35"/>
      <c r="T61" s="35"/>
      <c r="U61" s="35"/>
      <c r="V61" s="35"/>
      <c r="W61" s="35"/>
      <c r="X61" s="35"/>
      <c r="Y61" s="35"/>
      <c r="Z61" s="35"/>
      <c r="AA61" s="35"/>
      <c r="AB61" s="35"/>
      <c r="AC61" s="35"/>
      <c r="AD61" s="35"/>
      <c r="AE61" s="35"/>
    </row>
    <row r="62" spans="1:31" ht="11.25">
      <c r="B62" s="21"/>
      <c r="L62" s="21"/>
    </row>
    <row r="63" spans="1:31" ht="11.25">
      <c r="B63" s="21"/>
      <c r="L63" s="21"/>
    </row>
    <row r="64" spans="1:31" ht="11.25">
      <c r="B64" s="21"/>
      <c r="L64" s="21"/>
    </row>
    <row r="65" spans="1:31" s="2" customFormat="1" ht="12.75">
      <c r="A65" s="35"/>
      <c r="B65" s="40"/>
      <c r="C65" s="35"/>
      <c r="D65" s="133" t="s">
        <v>53</v>
      </c>
      <c r="E65" s="139"/>
      <c r="F65" s="139"/>
      <c r="G65" s="133" t="s">
        <v>54</v>
      </c>
      <c r="H65" s="139"/>
      <c r="I65" s="139"/>
      <c r="J65" s="139"/>
      <c r="K65" s="139"/>
      <c r="L65" s="52"/>
      <c r="S65" s="35"/>
      <c r="T65" s="35"/>
      <c r="U65" s="35"/>
      <c r="V65" s="35"/>
      <c r="W65" s="35"/>
      <c r="X65" s="35"/>
      <c r="Y65" s="35"/>
      <c r="Z65" s="35"/>
      <c r="AA65" s="35"/>
      <c r="AB65" s="35"/>
      <c r="AC65" s="35"/>
      <c r="AD65" s="35"/>
      <c r="AE65" s="35"/>
    </row>
    <row r="66" spans="1:31" ht="11.25">
      <c r="B66" s="21"/>
      <c r="L66" s="21"/>
    </row>
    <row r="67" spans="1:31" ht="11.25">
      <c r="B67" s="21"/>
      <c r="L67" s="21"/>
    </row>
    <row r="68" spans="1:31" ht="11.25">
      <c r="B68" s="21"/>
      <c r="L68" s="21"/>
    </row>
    <row r="69" spans="1:31" ht="11.25">
      <c r="B69" s="21"/>
      <c r="L69" s="21"/>
    </row>
    <row r="70" spans="1:31" ht="11.25">
      <c r="B70" s="21"/>
      <c r="L70" s="21"/>
    </row>
    <row r="71" spans="1:31" ht="11.25">
      <c r="B71" s="21"/>
      <c r="L71" s="21"/>
    </row>
    <row r="72" spans="1:31" ht="11.25">
      <c r="B72" s="21"/>
      <c r="L72" s="21"/>
    </row>
    <row r="73" spans="1:31" ht="11.25">
      <c r="B73" s="21"/>
      <c r="L73" s="21"/>
    </row>
    <row r="74" spans="1:31" ht="11.25">
      <c r="B74" s="21"/>
      <c r="L74" s="21"/>
    </row>
    <row r="75" spans="1:31" ht="11.25">
      <c r="B75" s="21"/>
      <c r="L75" s="21"/>
    </row>
    <row r="76" spans="1:31" s="2" customFormat="1" ht="12.75">
      <c r="A76" s="35"/>
      <c r="B76" s="40"/>
      <c r="C76" s="35"/>
      <c r="D76" s="135" t="s">
        <v>51</v>
      </c>
      <c r="E76" s="136"/>
      <c r="F76" s="137" t="s">
        <v>52</v>
      </c>
      <c r="G76" s="135" t="s">
        <v>51</v>
      </c>
      <c r="H76" s="136"/>
      <c r="I76" s="136"/>
      <c r="J76" s="138" t="s">
        <v>52</v>
      </c>
      <c r="K76" s="136"/>
      <c r="L76" s="52"/>
      <c r="S76" s="35"/>
      <c r="T76" s="35"/>
      <c r="U76" s="35"/>
      <c r="V76" s="35"/>
      <c r="W76" s="35"/>
      <c r="X76" s="35"/>
      <c r="Y76" s="35"/>
      <c r="Z76" s="35"/>
      <c r="AA76" s="35"/>
      <c r="AB76" s="35"/>
      <c r="AC76" s="35"/>
      <c r="AD76" s="35"/>
      <c r="AE76" s="35"/>
    </row>
    <row r="77" spans="1:31" s="2" customFormat="1" ht="14.45" customHeight="1">
      <c r="A77" s="35"/>
      <c r="B77" s="140"/>
      <c r="C77" s="141"/>
      <c r="D77" s="141"/>
      <c r="E77" s="141"/>
      <c r="F77" s="141"/>
      <c r="G77" s="141"/>
      <c r="H77" s="141"/>
      <c r="I77" s="141"/>
      <c r="J77" s="141"/>
      <c r="K77" s="141"/>
      <c r="L77" s="52"/>
      <c r="S77" s="35"/>
      <c r="T77" s="35"/>
      <c r="U77" s="35"/>
      <c r="V77" s="35"/>
      <c r="W77" s="35"/>
      <c r="X77" s="35"/>
      <c r="Y77" s="35"/>
      <c r="Z77" s="35"/>
      <c r="AA77" s="35"/>
      <c r="AB77" s="35"/>
      <c r="AC77" s="35"/>
      <c r="AD77" s="35"/>
      <c r="AE77" s="35"/>
    </row>
    <row r="81" spans="1:47" s="2" customFormat="1" ht="6.95" customHeight="1">
      <c r="A81" s="35"/>
      <c r="B81" s="142"/>
      <c r="C81" s="143"/>
      <c r="D81" s="143"/>
      <c r="E81" s="143"/>
      <c r="F81" s="143"/>
      <c r="G81" s="143"/>
      <c r="H81" s="143"/>
      <c r="I81" s="143"/>
      <c r="J81" s="143"/>
      <c r="K81" s="143"/>
      <c r="L81" s="52"/>
      <c r="S81" s="35"/>
      <c r="T81" s="35"/>
      <c r="U81" s="35"/>
      <c r="V81" s="35"/>
      <c r="W81" s="35"/>
      <c r="X81" s="35"/>
      <c r="Y81" s="35"/>
      <c r="Z81" s="35"/>
      <c r="AA81" s="35"/>
      <c r="AB81" s="35"/>
      <c r="AC81" s="35"/>
      <c r="AD81" s="35"/>
      <c r="AE81" s="35"/>
    </row>
    <row r="82" spans="1:47" s="2" customFormat="1" ht="24.95" customHeight="1">
      <c r="A82" s="35"/>
      <c r="B82" s="36"/>
      <c r="C82" s="24" t="s">
        <v>100</v>
      </c>
      <c r="D82" s="37"/>
      <c r="E82" s="37"/>
      <c r="F82" s="37"/>
      <c r="G82" s="37"/>
      <c r="H82" s="37"/>
      <c r="I82" s="37"/>
      <c r="J82" s="37"/>
      <c r="K82" s="37"/>
      <c r="L82" s="52"/>
      <c r="S82" s="35"/>
      <c r="T82" s="35"/>
      <c r="U82" s="35"/>
      <c r="V82" s="35"/>
      <c r="W82" s="35"/>
      <c r="X82" s="35"/>
      <c r="Y82" s="35"/>
      <c r="Z82" s="35"/>
      <c r="AA82" s="35"/>
      <c r="AB82" s="35"/>
      <c r="AC82" s="35"/>
      <c r="AD82" s="35"/>
      <c r="AE82" s="35"/>
    </row>
    <row r="83" spans="1:47" s="2" customFormat="1" ht="6.95" customHeight="1">
      <c r="A83" s="35"/>
      <c r="B83" s="36"/>
      <c r="C83" s="37"/>
      <c r="D83" s="37"/>
      <c r="E83" s="37"/>
      <c r="F83" s="37"/>
      <c r="G83" s="37"/>
      <c r="H83" s="37"/>
      <c r="I83" s="37"/>
      <c r="J83" s="37"/>
      <c r="K83" s="37"/>
      <c r="L83" s="52"/>
      <c r="S83" s="35"/>
      <c r="T83" s="35"/>
      <c r="U83" s="35"/>
      <c r="V83" s="35"/>
      <c r="W83" s="35"/>
      <c r="X83" s="35"/>
      <c r="Y83" s="35"/>
      <c r="Z83" s="35"/>
      <c r="AA83" s="35"/>
      <c r="AB83" s="35"/>
      <c r="AC83" s="35"/>
      <c r="AD83" s="35"/>
      <c r="AE83" s="35"/>
    </row>
    <row r="84" spans="1:47" s="2" customFormat="1" ht="12" customHeight="1">
      <c r="A84" s="35"/>
      <c r="B84" s="36"/>
      <c r="C84" s="30" t="s">
        <v>16</v>
      </c>
      <c r="D84" s="37"/>
      <c r="E84" s="37"/>
      <c r="F84" s="37"/>
      <c r="G84" s="37"/>
      <c r="H84" s="37"/>
      <c r="I84" s="37"/>
      <c r="J84" s="37"/>
      <c r="K84" s="37"/>
      <c r="L84" s="52"/>
      <c r="S84" s="35"/>
      <c r="T84" s="35"/>
      <c r="U84" s="35"/>
      <c r="V84" s="35"/>
      <c r="W84" s="35"/>
      <c r="X84" s="35"/>
      <c r="Y84" s="35"/>
      <c r="Z84" s="35"/>
      <c r="AA84" s="35"/>
      <c r="AB84" s="35"/>
      <c r="AC84" s="35"/>
      <c r="AD84" s="35"/>
      <c r="AE84" s="35"/>
    </row>
    <row r="85" spans="1:47" s="2" customFormat="1" ht="26.25" customHeight="1">
      <c r="A85" s="35"/>
      <c r="B85" s="36"/>
      <c r="C85" s="37"/>
      <c r="D85" s="37"/>
      <c r="E85" s="314" t="str">
        <f>E7</f>
        <v>Rekonstrukce komunikace a chodníků ul. Zámostní, Vilová a Sazečská</v>
      </c>
      <c r="F85" s="315"/>
      <c r="G85" s="315"/>
      <c r="H85" s="315"/>
      <c r="I85" s="37"/>
      <c r="J85" s="37"/>
      <c r="K85" s="37"/>
      <c r="L85" s="52"/>
      <c r="S85" s="35"/>
      <c r="T85" s="35"/>
      <c r="U85" s="35"/>
      <c r="V85" s="35"/>
      <c r="W85" s="35"/>
      <c r="X85" s="35"/>
      <c r="Y85" s="35"/>
      <c r="Z85" s="35"/>
      <c r="AA85" s="35"/>
      <c r="AB85" s="35"/>
      <c r="AC85" s="35"/>
      <c r="AD85" s="35"/>
      <c r="AE85" s="35"/>
    </row>
    <row r="86" spans="1:47" s="2" customFormat="1" ht="12" customHeight="1">
      <c r="A86" s="35"/>
      <c r="B86" s="36"/>
      <c r="C86" s="30" t="s">
        <v>98</v>
      </c>
      <c r="D86" s="37"/>
      <c r="E86" s="37"/>
      <c r="F86" s="37"/>
      <c r="G86" s="37"/>
      <c r="H86" s="37"/>
      <c r="I86" s="37"/>
      <c r="J86" s="37"/>
      <c r="K86" s="37"/>
      <c r="L86" s="52"/>
      <c r="S86" s="35"/>
      <c r="T86" s="35"/>
      <c r="U86" s="35"/>
      <c r="V86" s="35"/>
      <c r="W86" s="35"/>
      <c r="X86" s="35"/>
      <c r="Y86" s="35"/>
      <c r="Z86" s="35"/>
      <c r="AA86" s="35"/>
      <c r="AB86" s="35"/>
      <c r="AC86" s="35"/>
      <c r="AD86" s="35"/>
      <c r="AE86" s="35"/>
    </row>
    <row r="87" spans="1:47" s="2" customFormat="1" ht="16.5" customHeight="1">
      <c r="A87" s="35"/>
      <c r="B87" s="36"/>
      <c r="C87" s="37"/>
      <c r="D87" s="37"/>
      <c r="E87" s="266" t="str">
        <f>E9</f>
        <v>IO 101 - Komunikace</v>
      </c>
      <c r="F87" s="316"/>
      <c r="G87" s="316"/>
      <c r="H87" s="316"/>
      <c r="I87" s="37"/>
      <c r="J87" s="37"/>
      <c r="K87" s="37"/>
      <c r="L87" s="52"/>
      <c r="S87" s="35"/>
      <c r="T87" s="35"/>
      <c r="U87" s="35"/>
      <c r="V87" s="35"/>
      <c r="W87" s="35"/>
      <c r="X87" s="35"/>
      <c r="Y87" s="35"/>
      <c r="Z87" s="35"/>
      <c r="AA87" s="35"/>
      <c r="AB87" s="35"/>
      <c r="AC87" s="35"/>
      <c r="AD87" s="35"/>
      <c r="AE87" s="35"/>
    </row>
    <row r="88" spans="1:47" s="2" customFormat="1" ht="6.95" customHeight="1">
      <c r="A88" s="35"/>
      <c r="B88" s="36"/>
      <c r="C88" s="37"/>
      <c r="D88" s="37"/>
      <c r="E88" s="37"/>
      <c r="F88" s="37"/>
      <c r="G88" s="37"/>
      <c r="H88" s="37"/>
      <c r="I88" s="37"/>
      <c r="J88" s="37"/>
      <c r="K88" s="37"/>
      <c r="L88" s="52"/>
      <c r="S88" s="35"/>
      <c r="T88" s="35"/>
      <c r="U88" s="35"/>
      <c r="V88" s="35"/>
      <c r="W88" s="35"/>
      <c r="X88" s="35"/>
      <c r="Y88" s="35"/>
      <c r="Z88" s="35"/>
      <c r="AA88" s="35"/>
      <c r="AB88" s="35"/>
      <c r="AC88" s="35"/>
      <c r="AD88" s="35"/>
      <c r="AE88" s="35"/>
    </row>
    <row r="89" spans="1:47" s="2" customFormat="1" ht="12" customHeight="1">
      <c r="A89" s="35"/>
      <c r="B89" s="36"/>
      <c r="C89" s="30" t="s">
        <v>20</v>
      </c>
      <c r="D89" s="37"/>
      <c r="E89" s="37"/>
      <c r="F89" s="28" t="str">
        <f>F12</f>
        <v>Ostrava</v>
      </c>
      <c r="G89" s="37"/>
      <c r="H89" s="37"/>
      <c r="I89" s="30" t="s">
        <v>22</v>
      </c>
      <c r="J89" s="67" t="str">
        <f>IF(J12="","",J12)</f>
        <v>16. 8. 2022</v>
      </c>
      <c r="K89" s="37"/>
      <c r="L89" s="52"/>
      <c r="S89" s="35"/>
      <c r="T89" s="35"/>
      <c r="U89" s="35"/>
      <c r="V89" s="35"/>
      <c r="W89" s="35"/>
      <c r="X89" s="35"/>
      <c r="Y89" s="35"/>
      <c r="Z89" s="35"/>
      <c r="AA89" s="35"/>
      <c r="AB89" s="35"/>
      <c r="AC89" s="35"/>
      <c r="AD89" s="35"/>
      <c r="AE89" s="35"/>
    </row>
    <row r="90" spans="1:47" s="2" customFormat="1" ht="6.95" customHeight="1">
      <c r="A90" s="35"/>
      <c r="B90" s="36"/>
      <c r="C90" s="37"/>
      <c r="D90" s="37"/>
      <c r="E90" s="37"/>
      <c r="F90" s="37"/>
      <c r="G90" s="37"/>
      <c r="H90" s="37"/>
      <c r="I90" s="37"/>
      <c r="J90" s="37"/>
      <c r="K90" s="37"/>
      <c r="L90" s="52"/>
      <c r="S90" s="35"/>
      <c r="T90" s="35"/>
      <c r="U90" s="35"/>
      <c r="V90" s="35"/>
      <c r="W90" s="35"/>
      <c r="X90" s="35"/>
      <c r="Y90" s="35"/>
      <c r="Z90" s="35"/>
      <c r="AA90" s="35"/>
      <c r="AB90" s="35"/>
      <c r="AC90" s="35"/>
      <c r="AD90" s="35"/>
      <c r="AE90" s="35"/>
    </row>
    <row r="91" spans="1:47" s="2" customFormat="1" ht="15.2" customHeight="1">
      <c r="A91" s="35"/>
      <c r="B91" s="36"/>
      <c r="C91" s="30" t="s">
        <v>24</v>
      </c>
      <c r="D91" s="37"/>
      <c r="E91" s="37"/>
      <c r="F91" s="28" t="str">
        <f>E15</f>
        <v>SMO - městský obvod Slezská Ostrava</v>
      </c>
      <c r="G91" s="37"/>
      <c r="H91" s="37"/>
      <c r="I91" s="30" t="s">
        <v>30</v>
      </c>
      <c r="J91" s="33" t="str">
        <f>E21</f>
        <v>PROJEKT 2010, s.r.o.</v>
      </c>
      <c r="K91" s="37"/>
      <c r="L91" s="52"/>
      <c r="S91" s="35"/>
      <c r="T91" s="35"/>
      <c r="U91" s="35"/>
      <c r="V91" s="35"/>
      <c r="W91" s="35"/>
      <c r="X91" s="35"/>
      <c r="Y91" s="35"/>
      <c r="Z91" s="35"/>
      <c r="AA91" s="35"/>
      <c r="AB91" s="35"/>
      <c r="AC91" s="35"/>
      <c r="AD91" s="35"/>
      <c r="AE91" s="35"/>
    </row>
    <row r="92" spans="1:47" s="2" customFormat="1" ht="15.2" customHeight="1">
      <c r="A92" s="35"/>
      <c r="B92" s="36"/>
      <c r="C92" s="30" t="s">
        <v>28</v>
      </c>
      <c r="D92" s="37"/>
      <c r="E92" s="37"/>
      <c r="F92" s="28" t="str">
        <f>IF(E18="","",E18)</f>
        <v>Vyplň údaj</v>
      </c>
      <c r="G92" s="37"/>
      <c r="H92" s="37"/>
      <c r="I92" s="30" t="s">
        <v>33</v>
      </c>
      <c r="J92" s="33" t="str">
        <f>E24</f>
        <v>M. Morská</v>
      </c>
      <c r="K92" s="37"/>
      <c r="L92" s="52"/>
      <c r="S92" s="35"/>
      <c r="T92" s="35"/>
      <c r="U92" s="35"/>
      <c r="V92" s="35"/>
      <c r="W92" s="35"/>
      <c r="X92" s="35"/>
      <c r="Y92" s="35"/>
      <c r="Z92" s="35"/>
      <c r="AA92" s="35"/>
      <c r="AB92" s="35"/>
      <c r="AC92" s="35"/>
      <c r="AD92" s="35"/>
      <c r="AE92" s="35"/>
    </row>
    <row r="93" spans="1:47" s="2" customFormat="1" ht="10.35" customHeight="1">
      <c r="A93" s="35"/>
      <c r="B93" s="36"/>
      <c r="C93" s="37"/>
      <c r="D93" s="37"/>
      <c r="E93" s="37"/>
      <c r="F93" s="37"/>
      <c r="G93" s="37"/>
      <c r="H93" s="37"/>
      <c r="I93" s="37"/>
      <c r="J93" s="37"/>
      <c r="K93" s="37"/>
      <c r="L93" s="52"/>
      <c r="S93" s="35"/>
      <c r="T93" s="35"/>
      <c r="U93" s="35"/>
      <c r="V93" s="35"/>
      <c r="W93" s="35"/>
      <c r="X93" s="35"/>
      <c r="Y93" s="35"/>
      <c r="Z93" s="35"/>
      <c r="AA93" s="35"/>
      <c r="AB93" s="35"/>
      <c r="AC93" s="35"/>
      <c r="AD93" s="35"/>
      <c r="AE93" s="35"/>
    </row>
    <row r="94" spans="1:47" s="2" customFormat="1" ht="29.25" customHeight="1">
      <c r="A94" s="35"/>
      <c r="B94" s="36"/>
      <c r="C94" s="144" t="s">
        <v>101</v>
      </c>
      <c r="D94" s="145"/>
      <c r="E94" s="145"/>
      <c r="F94" s="145"/>
      <c r="G94" s="145"/>
      <c r="H94" s="145"/>
      <c r="I94" s="145"/>
      <c r="J94" s="146" t="s">
        <v>102</v>
      </c>
      <c r="K94" s="145"/>
      <c r="L94" s="52"/>
      <c r="S94" s="35"/>
      <c r="T94" s="35"/>
      <c r="U94" s="35"/>
      <c r="V94" s="35"/>
      <c r="W94" s="35"/>
      <c r="X94" s="35"/>
      <c r="Y94" s="35"/>
      <c r="Z94" s="35"/>
      <c r="AA94" s="35"/>
      <c r="AB94" s="35"/>
      <c r="AC94" s="35"/>
      <c r="AD94" s="35"/>
      <c r="AE94" s="35"/>
    </row>
    <row r="95" spans="1:47" s="2" customFormat="1" ht="10.35" customHeight="1">
      <c r="A95" s="35"/>
      <c r="B95" s="36"/>
      <c r="C95" s="37"/>
      <c r="D95" s="37"/>
      <c r="E95" s="37"/>
      <c r="F95" s="37"/>
      <c r="G95" s="37"/>
      <c r="H95" s="37"/>
      <c r="I95" s="37"/>
      <c r="J95" s="37"/>
      <c r="K95" s="37"/>
      <c r="L95" s="52"/>
      <c r="S95" s="35"/>
      <c r="T95" s="35"/>
      <c r="U95" s="35"/>
      <c r="V95" s="35"/>
      <c r="W95" s="35"/>
      <c r="X95" s="35"/>
      <c r="Y95" s="35"/>
      <c r="Z95" s="35"/>
      <c r="AA95" s="35"/>
      <c r="AB95" s="35"/>
      <c r="AC95" s="35"/>
      <c r="AD95" s="35"/>
      <c r="AE95" s="35"/>
    </row>
    <row r="96" spans="1:47" s="2" customFormat="1" ht="22.9" customHeight="1">
      <c r="A96" s="35"/>
      <c r="B96" s="36"/>
      <c r="C96" s="147" t="s">
        <v>103</v>
      </c>
      <c r="D96" s="37"/>
      <c r="E96" s="37"/>
      <c r="F96" s="37"/>
      <c r="G96" s="37"/>
      <c r="H96" s="37"/>
      <c r="I96" s="37"/>
      <c r="J96" s="85">
        <f>J131</f>
        <v>0</v>
      </c>
      <c r="K96" s="37"/>
      <c r="L96" s="52"/>
      <c r="S96" s="35"/>
      <c r="T96" s="35"/>
      <c r="U96" s="35"/>
      <c r="V96" s="35"/>
      <c r="W96" s="35"/>
      <c r="X96" s="35"/>
      <c r="Y96" s="35"/>
      <c r="Z96" s="35"/>
      <c r="AA96" s="35"/>
      <c r="AB96" s="35"/>
      <c r="AC96" s="35"/>
      <c r="AD96" s="35"/>
      <c r="AE96" s="35"/>
      <c r="AU96" s="18" t="s">
        <v>104</v>
      </c>
    </row>
    <row r="97" spans="1:31" s="9" customFormat="1" ht="24.95" customHeight="1">
      <c r="B97" s="148"/>
      <c r="C97" s="149"/>
      <c r="D97" s="150" t="s">
        <v>105</v>
      </c>
      <c r="E97" s="151"/>
      <c r="F97" s="151"/>
      <c r="G97" s="151"/>
      <c r="H97" s="151"/>
      <c r="I97" s="151"/>
      <c r="J97" s="152">
        <f>J132</f>
        <v>0</v>
      </c>
      <c r="K97" s="149"/>
      <c r="L97" s="153"/>
    </row>
    <row r="98" spans="1:31" s="10" customFormat="1" ht="19.899999999999999" customHeight="1">
      <c r="B98" s="154"/>
      <c r="C98" s="155"/>
      <c r="D98" s="156" t="s">
        <v>106</v>
      </c>
      <c r="E98" s="157"/>
      <c r="F98" s="157"/>
      <c r="G98" s="157"/>
      <c r="H98" s="157"/>
      <c r="I98" s="157"/>
      <c r="J98" s="158">
        <f>J133</f>
        <v>0</v>
      </c>
      <c r="K98" s="155"/>
      <c r="L98" s="159"/>
    </row>
    <row r="99" spans="1:31" s="10" customFormat="1" ht="19.899999999999999" customHeight="1">
      <c r="B99" s="154"/>
      <c r="C99" s="155"/>
      <c r="D99" s="156" t="s">
        <v>107</v>
      </c>
      <c r="E99" s="157"/>
      <c r="F99" s="157"/>
      <c r="G99" s="157"/>
      <c r="H99" s="157"/>
      <c r="I99" s="157"/>
      <c r="J99" s="158">
        <f>J296</f>
        <v>0</v>
      </c>
      <c r="K99" s="155"/>
      <c r="L99" s="159"/>
    </row>
    <row r="100" spans="1:31" s="10" customFormat="1" ht="19.899999999999999" customHeight="1">
      <c r="B100" s="154"/>
      <c r="C100" s="155"/>
      <c r="D100" s="156" t="s">
        <v>108</v>
      </c>
      <c r="E100" s="157"/>
      <c r="F100" s="157"/>
      <c r="G100" s="157"/>
      <c r="H100" s="157"/>
      <c r="I100" s="157"/>
      <c r="J100" s="158">
        <f>J321</f>
        <v>0</v>
      </c>
      <c r="K100" s="155"/>
      <c r="L100" s="159"/>
    </row>
    <row r="101" spans="1:31" s="10" customFormat="1" ht="19.899999999999999" customHeight="1">
      <c r="B101" s="154"/>
      <c r="C101" s="155"/>
      <c r="D101" s="156" t="s">
        <v>109</v>
      </c>
      <c r="E101" s="157"/>
      <c r="F101" s="157"/>
      <c r="G101" s="157"/>
      <c r="H101" s="157"/>
      <c r="I101" s="157"/>
      <c r="J101" s="158">
        <f>J343</f>
        <v>0</v>
      </c>
      <c r="K101" s="155"/>
      <c r="L101" s="159"/>
    </row>
    <row r="102" spans="1:31" s="10" customFormat="1" ht="19.899999999999999" customHeight="1">
      <c r="B102" s="154"/>
      <c r="C102" s="155"/>
      <c r="D102" s="156" t="s">
        <v>110</v>
      </c>
      <c r="E102" s="157"/>
      <c r="F102" s="157"/>
      <c r="G102" s="157"/>
      <c r="H102" s="157"/>
      <c r="I102" s="157"/>
      <c r="J102" s="158">
        <f>J354</f>
        <v>0</v>
      </c>
      <c r="K102" s="155"/>
      <c r="L102" s="159"/>
    </row>
    <row r="103" spans="1:31" s="10" customFormat="1" ht="19.899999999999999" customHeight="1">
      <c r="B103" s="154"/>
      <c r="C103" s="155"/>
      <c r="D103" s="156" t="s">
        <v>111</v>
      </c>
      <c r="E103" s="157"/>
      <c r="F103" s="157"/>
      <c r="G103" s="157"/>
      <c r="H103" s="157"/>
      <c r="I103" s="157"/>
      <c r="J103" s="158">
        <f>J470</f>
        <v>0</v>
      </c>
      <c r="K103" s="155"/>
      <c r="L103" s="159"/>
    </row>
    <row r="104" spans="1:31" s="10" customFormat="1" ht="19.899999999999999" customHeight="1">
      <c r="B104" s="154"/>
      <c r="C104" s="155"/>
      <c r="D104" s="156" t="s">
        <v>112</v>
      </c>
      <c r="E104" s="157"/>
      <c r="F104" s="157"/>
      <c r="G104" s="157"/>
      <c r="H104" s="157"/>
      <c r="I104" s="157"/>
      <c r="J104" s="158">
        <f>J541</f>
        <v>0</v>
      </c>
      <c r="K104" s="155"/>
      <c r="L104" s="159"/>
    </row>
    <row r="105" spans="1:31" s="10" customFormat="1" ht="19.899999999999999" customHeight="1">
      <c r="B105" s="154"/>
      <c r="C105" s="155"/>
      <c r="D105" s="156" t="s">
        <v>113</v>
      </c>
      <c r="E105" s="157"/>
      <c r="F105" s="157"/>
      <c r="G105" s="157"/>
      <c r="H105" s="157"/>
      <c r="I105" s="157"/>
      <c r="J105" s="158">
        <f>J636</f>
        <v>0</v>
      </c>
      <c r="K105" s="155"/>
      <c r="L105" s="159"/>
    </row>
    <row r="106" spans="1:31" s="10" customFormat="1" ht="19.899999999999999" customHeight="1">
      <c r="B106" s="154"/>
      <c r="C106" s="155"/>
      <c r="D106" s="156" t="s">
        <v>114</v>
      </c>
      <c r="E106" s="157"/>
      <c r="F106" s="157"/>
      <c r="G106" s="157"/>
      <c r="H106" s="157"/>
      <c r="I106" s="157"/>
      <c r="J106" s="158">
        <f>J647</f>
        <v>0</v>
      </c>
      <c r="K106" s="155"/>
      <c r="L106" s="159"/>
    </row>
    <row r="107" spans="1:31" s="9" customFormat="1" ht="24.95" customHeight="1">
      <c r="B107" s="148"/>
      <c r="C107" s="149"/>
      <c r="D107" s="150" t="s">
        <v>115</v>
      </c>
      <c r="E107" s="151"/>
      <c r="F107" s="151"/>
      <c r="G107" s="151"/>
      <c r="H107" s="151"/>
      <c r="I107" s="151"/>
      <c r="J107" s="152">
        <f>J649</f>
        <v>0</v>
      </c>
      <c r="K107" s="149"/>
      <c r="L107" s="153"/>
    </row>
    <row r="108" spans="1:31" s="10" customFormat="1" ht="19.899999999999999" customHeight="1">
      <c r="B108" s="154"/>
      <c r="C108" s="155"/>
      <c r="D108" s="156" t="s">
        <v>116</v>
      </c>
      <c r="E108" s="157"/>
      <c r="F108" s="157"/>
      <c r="G108" s="157"/>
      <c r="H108" s="157"/>
      <c r="I108" s="157"/>
      <c r="J108" s="158">
        <f>J650</f>
        <v>0</v>
      </c>
      <c r="K108" s="155"/>
      <c r="L108" s="159"/>
    </row>
    <row r="109" spans="1:31" s="10" customFormat="1" ht="19.899999999999999" customHeight="1">
      <c r="B109" s="154"/>
      <c r="C109" s="155"/>
      <c r="D109" s="156" t="s">
        <v>117</v>
      </c>
      <c r="E109" s="157"/>
      <c r="F109" s="157"/>
      <c r="G109" s="157"/>
      <c r="H109" s="157"/>
      <c r="I109" s="157"/>
      <c r="J109" s="158">
        <f>J654</f>
        <v>0</v>
      </c>
      <c r="K109" s="155"/>
      <c r="L109" s="159"/>
    </row>
    <row r="110" spans="1:31" s="9" customFormat="1" ht="24.95" customHeight="1">
      <c r="B110" s="148"/>
      <c r="C110" s="149"/>
      <c r="D110" s="150" t="s">
        <v>118</v>
      </c>
      <c r="E110" s="151"/>
      <c r="F110" s="151"/>
      <c r="G110" s="151"/>
      <c r="H110" s="151"/>
      <c r="I110" s="151"/>
      <c r="J110" s="152">
        <f>J662</f>
        <v>0</v>
      </c>
      <c r="K110" s="149"/>
      <c r="L110" s="153"/>
    </row>
    <row r="111" spans="1:31" s="10" customFormat="1" ht="19.899999999999999" customHeight="1">
      <c r="B111" s="154"/>
      <c r="C111" s="155"/>
      <c r="D111" s="156" t="s">
        <v>119</v>
      </c>
      <c r="E111" s="157"/>
      <c r="F111" s="157"/>
      <c r="G111" s="157"/>
      <c r="H111" s="157"/>
      <c r="I111" s="157"/>
      <c r="J111" s="158">
        <f>J663</f>
        <v>0</v>
      </c>
      <c r="K111" s="155"/>
      <c r="L111" s="159"/>
    </row>
    <row r="112" spans="1:31" s="2" customFormat="1" ht="21.75" customHeight="1">
      <c r="A112" s="35"/>
      <c r="B112" s="36"/>
      <c r="C112" s="37"/>
      <c r="D112" s="37"/>
      <c r="E112" s="37"/>
      <c r="F112" s="37"/>
      <c r="G112" s="37"/>
      <c r="H112" s="37"/>
      <c r="I112" s="37"/>
      <c r="J112" s="37"/>
      <c r="K112" s="37"/>
      <c r="L112" s="52"/>
      <c r="S112" s="35"/>
      <c r="T112" s="35"/>
      <c r="U112" s="35"/>
      <c r="V112" s="35"/>
      <c r="W112" s="35"/>
      <c r="X112" s="35"/>
      <c r="Y112" s="35"/>
      <c r="Z112" s="35"/>
      <c r="AA112" s="35"/>
      <c r="AB112" s="35"/>
      <c r="AC112" s="35"/>
      <c r="AD112" s="35"/>
      <c r="AE112" s="35"/>
    </row>
    <row r="113" spans="1:31" s="2" customFormat="1" ht="6.95" customHeight="1">
      <c r="A113" s="35"/>
      <c r="B113" s="55"/>
      <c r="C113" s="56"/>
      <c r="D113" s="56"/>
      <c r="E113" s="56"/>
      <c r="F113" s="56"/>
      <c r="G113" s="56"/>
      <c r="H113" s="56"/>
      <c r="I113" s="56"/>
      <c r="J113" s="56"/>
      <c r="K113" s="56"/>
      <c r="L113" s="52"/>
      <c r="S113" s="35"/>
      <c r="T113" s="35"/>
      <c r="U113" s="35"/>
      <c r="V113" s="35"/>
      <c r="W113" s="35"/>
      <c r="X113" s="35"/>
      <c r="Y113" s="35"/>
      <c r="Z113" s="35"/>
      <c r="AA113" s="35"/>
      <c r="AB113" s="35"/>
      <c r="AC113" s="35"/>
      <c r="AD113" s="35"/>
      <c r="AE113" s="35"/>
    </row>
    <row r="117" spans="1:31" s="2" customFormat="1" ht="6.95" customHeight="1">
      <c r="A117" s="35"/>
      <c r="B117" s="57"/>
      <c r="C117" s="58"/>
      <c r="D117" s="58"/>
      <c r="E117" s="58"/>
      <c r="F117" s="58"/>
      <c r="G117" s="58"/>
      <c r="H117" s="58"/>
      <c r="I117" s="58"/>
      <c r="J117" s="58"/>
      <c r="K117" s="58"/>
      <c r="L117" s="52"/>
      <c r="S117" s="35"/>
      <c r="T117" s="35"/>
      <c r="U117" s="35"/>
      <c r="V117" s="35"/>
      <c r="W117" s="35"/>
      <c r="X117" s="35"/>
      <c r="Y117" s="35"/>
      <c r="Z117" s="35"/>
      <c r="AA117" s="35"/>
      <c r="AB117" s="35"/>
      <c r="AC117" s="35"/>
      <c r="AD117" s="35"/>
      <c r="AE117" s="35"/>
    </row>
    <row r="118" spans="1:31" s="2" customFormat="1" ht="24.95" customHeight="1">
      <c r="A118" s="35"/>
      <c r="B118" s="36"/>
      <c r="C118" s="24" t="s">
        <v>120</v>
      </c>
      <c r="D118" s="37"/>
      <c r="E118" s="37"/>
      <c r="F118" s="37"/>
      <c r="G118" s="37"/>
      <c r="H118" s="37"/>
      <c r="I118" s="37"/>
      <c r="J118" s="37"/>
      <c r="K118" s="37"/>
      <c r="L118" s="52"/>
      <c r="S118" s="35"/>
      <c r="T118" s="35"/>
      <c r="U118" s="35"/>
      <c r="V118" s="35"/>
      <c r="W118" s="35"/>
      <c r="X118" s="35"/>
      <c r="Y118" s="35"/>
      <c r="Z118" s="35"/>
      <c r="AA118" s="35"/>
      <c r="AB118" s="35"/>
      <c r="AC118" s="35"/>
      <c r="AD118" s="35"/>
      <c r="AE118" s="35"/>
    </row>
    <row r="119" spans="1:31" s="2" customFormat="1" ht="6.95" customHeight="1">
      <c r="A119" s="35"/>
      <c r="B119" s="36"/>
      <c r="C119" s="37"/>
      <c r="D119" s="37"/>
      <c r="E119" s="37"/>
      <c r="F119" s="37"/>
      <c r="G119" s="37"/>
      <c r="H119" s="37"/>
      <c r="I119" s="37"/>
      <c r="J119" s="37"/>
      <c r="K119" s="37"/>
      <c r="L119" s="52"/>
      <c r="S119" s="35"/>
      <c r="T119" s="35"/>
      <c r="U119" s="35"/>
      <c r="V119" s="35"/>
      <c r="W119" s="35"/>
      <c r="X119" s="35"/>
      <c r="Y119" s="35"/>
      <c r="Z119" s="35"/>
      <c r="AA119" s="35"/>
      <c r="AB119" s="35"/>
      <c r="AC119" s="35"/>
      <c r="AD119" s="35"/>
      <c r="AE119" s="35"/>
    </row>
    <row r="120" spans="1:31" s="2" customFormat="1" ht="12" customHeight="1">
      <c r="A120" s="35"/>
      <c r="B120" s="36"/>
      <c r="C120" s="30" t="s">
        <v>16</v>
      </c>
      <c r="D120" s="37"/>
      <c r="E120" s="37"/>
      <c r="F120" s="37"/>
      <c r="G120" s="37"/>
      <c r="H120" s="37"/>
      <c r="I120" s="37"/>
      <c r="J120" s="37"/>
      <c r="K120" s="37"/>
      <c r="L120" s="52"/>
      <c r="S120" s="35"/>
      <c r="T120" s="35"/>
      <c r="U120" s="35"/>
      <c r="V120" s="35"/>
      <c r="W120" s="35"/>
      <c r="X120" s="35"/>
      <c r="Y120" s="35"/>
      <c r="Z120" s="35"/>
      <c r="AA120" s="35"/>
      <c r="AB120" s="35"/>
      <c r="AC120" s="35"/>
      <c r="AD120" s="35"/>
      <c r="AE120" s="35"/>
    </row>
    <row r="121" spans="1:31" s="2" customFormat="1" ht="26.25" customHeight="1">
      <c r="A121" s="35"/>
      <c r="B121" s="36"/>
      <c r="C121" s="37"/>
      <c r="D121" s="37"/>
      <c r="E121" s="314" t="str">
        <f>E7</f>
        <v>Rekonstrukce komunikace a chodníků ul. Zámostní, Vilová a Sazečská</v>
      </c>
      <c r="F121" s="315"/>
      <c r="G121" s="315"/>
      <c r="H121" s="315"/>
      <c r="I121" s="37"/>
      <c r="J121" s="37"/>
      <c r="K121" s="37"/>
      <c r="L121" s="52"/>
      <c r="S121" s="35"/>
      <c r="T121" s="35"/>
      <c r="U121" s="35"/>
      <c r="V121" s="35"/>
      <c r="W121" s="35"/>
      <c r="X121" s="35"/>
      <c r="Y121" s="35"/>
      <c r="Z121" s="35"/>
      <c r="AA121" s="35"/>
      <c r="AB121" s="35"/>
      <c r="AC121" s="35"/>
      <c r="AD121" s="35"/>
      <c r="AE121" s="35"/>
    </row>
    <row r="122" spans="1:31" s="2" customFormat="1" ht="12" customHeight="1">
      <c r="A122" s="35"/>
      <c r="B122" s="36"/>
      <c r="C122" s="30" t="s">
        <v>98</v>
      </c>
      <c r="D122" s="37"/>
      <c r="E122" s="37"/>
      <c r="F122" s="37"/>
      <c r="G122" s="37"/>
      <c r="H122" s="37"/>
      <c r="I122" s="37"/>
      <c r="J122" s="37"/>
      <c r="K122" s="37"/>
      <c r="L122" s="52"/>
      <c r="S122" s="35"/>
      <c r="T122" s="35"/>
      <c r="U122" s="35"/>
      <c r="V122" s="35"/>
      <c r="W122" s="35"/>
      <c r="X122" s="35"/>
      <c r="Y122" s="35"/>
      <c r="Z122" s="35"/>
      <c r="AA122" s="35"/>
      <c r="AB122" s="35"/>
      <c r="AC122" s="35"/>
      <c r="AD122" s="35"/>
      <c r="AE122" s="35"/>
    </row>
    <row r="123" spans="1:31" s="2" customFormat="1" ht="16.5" customHeight="1">
      <c r="A123" s="35"/>
      <c r="B123" s="36"/>
      <c r="C123" s="37"/>
      <c r="D123" s="37"/>
      <c r="E123" s="266" t="str">
        <f>E9</f>
        <v>IO 101 - Komunikace</v>
      </c>
      <c r="F123" s="316"/>
      <c r="G123" s="316"/>
      <c r="H123" s="316"/>
      <c r="I123" s="37"/>
      <c r="J123" s="37"/>
      <c r="K123" s="37"/>
      <c r="L123" s="52"/>
      <c r="S123" s="35"/>
      <c r="T123" s="35"/>
      <c r="U123" s="35"/>
      <c r="V123" s="35"/>
      <c r="W123" s="35"/>
      <c r="X123" s="35"/>
      <c r="Y123" s="35"/>
      <c r="Z123" s="35"/>
      <c r="AA123" s="35"/>
      <c r="AB123" s="35"/>
      <c r="AC123" s="35"/>
      <c r="AD123" s="35"/>
      <c r="AE123" s="35"/>
    </row>
    <row r="124" spans="1:31" s="2" customFormat="1" ht="6.95" customHeight="1">
      <c r="A124" s="35"/>
      <c r="B124" s="36"/>
      <c r="C124" s="37"/>
      <c r="D124" s="37"/>
      <c r="E124" s="37"/>
      <c r="F124" s="37"/>
      <c r="G124" s="37"/>
      <c r="H124" s="37"/>
      <c r="I124" s="37"/>
      <c r="J124" s="37"/>
      <c r="K124" s="37"/>
      <c r="L124" s="52"/>
      <c r="S124" s="35"/>
      <c r="T124" s="35"/>
      <c r="U124" s="35"/>
      <c r="V124" s="35"/>
      <c r="W124" s="35"/>
      <c r="X124" s="35"/>
      <c r="Y124" s="35"/>
      <c r="Z124" s="35"/>
      <c r="AA124" s="35"/>
      <c r="AB124" s="35"/>
      <c r="AC124" s="35"/>
      <c r="AD124" s="35"/>
      <c r="AE124" s="35"/>
    </row>
    <row r="125" spans="1:31" s="2" customFormat="1" ht="12" customHeight="1">
      <c r="A125" s="35"/>
      <c r="B125" s="36"/>
      <c r="C125" s="30" t="s">
        <v>20</v>
      </c>
      <c r="D125" s="37"/>
      <c r="E125" s="37"/>
      <c r="F125" s="28" t="str">
        <f>F12</f>
        <v>Ostrava</v>
      </c>
      <c r="G125" s="37"/>
      <c r="H125" s="37"/>
      <c r="I125" s="30" t="s">
        <v>22</v>
      </c>
      <c r="J125" s="67" t="str">
        <f>IF(J12="","",J12)</f>
        <v>16. 8. 2022</v>
      </c>
      <c r="K125" s="37"/>
      <c r="L125" s="52"/>
      <c r="S125" s="35"/>
      <c r="T125" s="35"/>
      <c r="U125" s="35"/>
      <c r="V125" s="35"/>
      <c r="W125" s="35"/>
      <c r="X125" s="35"/>
      <c r="Y125" s="35"/>
      <c r="Z125" s="35"/>
      <c r="AA125" s="35"/>
      <c r="AB125" s="35"/>
      <c r="AC125" s="35"/>
      <c r="AD125" s="35"/>
      <c r="AE125" s="35"/>
    </row>
    <row r="126" spans="1:31" s="2" customFormat="1" ht="6.95" customHeight="1">
      <c r="A126" s="35"/>
      <c r="B126" s="36"/>
      <c r="C126" s="37"/>
      <c r="D126" s="37"/>
      <c r="E126" s="37"/>
      <c r="F126" s="37"/>
      <c r="G126" s="37"/>
      <c r="H126" s="37"/>
      <c r="I126" s="37"/>
      <c r="J126" s="37"/>
      <c r="K126" s="37"/>
      <c r="L126" s="52"/>
      <c r="S126" s="35"/>
      <c r="T126" s="35"/>
      <c r="U126" s="35"/>
      <c r="V126" s="35"/>
      <c r="W126" s="35"/>
      <c r="X126" s="35"/>
      <c r="Y126" s="35"/>
      <c r="Z126" s="35"/>
      <c r="AA126" s="35"/>
      <c r="AB126" s="35"/>
      <c r="AC126" s="35"/>
      <c r="AD126" s="35"/>
      <c r="AE126" s="35"/>
    </row>
    <row r="127" spans="1:31" s="2" customFormat="1" ht="15.2" customHeight="1">
      <c r="A127" s="35"/>
      <c r="B127" s="36"/>
      <c r="C127" s="30" t="s">
        <v>24</v>
      </c>
      <c r="D127" s="37"/>
      <c r="E127" s="37"/>
      <c r="F127" s="28" t="str">
        <f>E15</f>
        <v>SMO - městský obvod Slezská Ostrava</v>
      </c>
      <c r="G127" s="37"/>
      <c r="H127" s="37"/>
      <c r="I127" s="30" t="s">
        <v>30</v>
      </c>
      <c r="J127" s="33" t="str">
        <f>E21</f>
        <v>PROJEKT 2010, s.r.o.</v>
      </c>
      <c r="K127" s="37"/>
      <c r="L127" s="52"/>
      <c r="S127" s="35"/>
      <c r="T127" s="35"/>
      <c r="U127" s="35"/>
      <c r="V127" s="35"/>
      <c r="W127" s="35"/>
      <c r="X127" s="35"/>
      <c r="Y127" s="35"/>
      <c r="Z127" s="35"/>
      <c r="AA127" s="35"/>
      <c r="AB127" s="35"/>
      <c r="AC127" s="35"/>
      <c r="AD127" s="35"/>
      <c r="AE127" s="35"/>
    </row>
    <row r="128" spans="1:31" s="2" customFormat="1" ht="15.2" customHeight="1">
      <c r="A128" s="35"/>
      <c r="B128" s="36"/>
      <c r="C128" s="30" t="s">
        <v>28</v>
      </c>
      <c r="D128" s="37"/>
      <c r="E128" s="37"/>
      <c r="F128" s="28" t="str">
        <f>IF(E18="","",E18)</f>
        <v>Vyplň údaj</v>
      </c>
      <c r="G128" s="37"/>
      <c r="H128" s="37"/>
      <c r="I128" s="30" t="s">
        <v>33</v>
      </c>
      <c r="J128" s="33" t="str">
        <f>E24</f>
        <v>M. Morská</v>
      </c>
      <c r="K128" s="37"/>
      <c r="L128" s="52"/>
      <c r="S128" s="35"/>
      <c r="T128" s="35"/>
      <c r="U128" s="35"/>
      <c r="V128" s="35"/>
      <c r="W128" s="35"/>
      <c r="X128" s="35"/>
      <c r="Y128" s="35"/>
      <c r="Z128" s="35"/>
      <c r="AA128" s="35"/>
      <c r="AB128" s="35"/>
      <c r="AC128" s="35"/>
      <c r="AD128" s="35"/>
      <c r="AE128" s="35"/>
    </row>
    <row r="129" spans="1:65" s="2" customFormat="1" ht="10.35" customHeight="1">
      <c r="A129" s="35"/>
      <c r="B129" s="36"/>
      <c r="C129" s="37"/>
      <c r="D129" s="37"/>
      <c r="E129" s="37"/>
      <c r="F129" s="37"/>
      <c r="G129" s="37"/>
      <c r="H129" s="37"/>
      <c r="I129" s="37"/>
      <c r="J129" s="37"/>
      <c r="K129" s="37"/>
      <c r="L129" s="52"/>
      <c r="S129" s="35"/>
      <c r="T129" s="35"/>
      <c r="U129" s="35"/>
      <c r="V129" s="35"/>
      <c r="W129" s="35"/>
      <c r="X129" s="35"/>
      <c r="Y129" s="35"/>
      <c r="Z129" s="35"/>
      <c r="AA129" s="35"/>
      <c r="AB129" s="35"/>
      <c r="AC129" s="35"/>
      <c r="AD129" s="35"/>
      <c r="AE129" s="35"/>
    </row>
    <row r="130" spans="1:65" s="11" customFormat="1" ht="29.25" customHeight="1">
      <c r="A130" s="160"/>
      <c r="B130" s="161"/>
      <c r="C130" s="162" t="s">
        <v>121</v>
      </c>
      <c r="D130" s="163" t="s">
        <v>61</v>
      </c>
      <c r="E130" s="163" t="s">
        <v>57</v>
      </c>
      <c r="F130" s="163" t="s">
        <v>58</v>
      </c>
      <c r="G130" s="163" t="s">
        <v>122</v>
      </c>
      <c r="H130" s="163" t="s">
        <v>123</v>
      </c>
      <c r="I130" s="163" t="s">
        <v>124</v>
      </c>
      <c r="J130" s="164" t="s">
        <v>102</v>
      </c>
      <c r="K130" s="165" t="s">
        <v>125</v>
      </c>
      <c r="L130" s="166"/>
      <c r="M130" s="76" t="s">
        <v>1</v>
      </c>
      <c r="N130" s="77" t="s">
        <v>40</v>
      </c>
      <c r="O130" s="77" t="s">
        <v>126</v>
      </c>
      <c r="P130" s="77" t="s">
        <v>127</v>
      </c>
      <c r="Q130" s="77" t="s">
        <v>128</v>
      </c>
      <c r="R130" s="77" t="s">
        <v>129</v>
      </c>
      <c r="S130" s="77" t="s">
        <v>130</v>
      </c>
      <c r="T130" s="78" t="s">
        <v>131</v>
      </c>
      <c r="U130" s="160"/>
      <c r="V130" s="160"/>
      <c r="W130" s="160"/>
      <c r="X130" s="160"/>
      <c r="Y130" s="160"/>
      <c r="Z130" s="160"/>
      <c r="AA130" s="160"/>
      <c r="AB130" s="160"/>
      <c r="AC130" s="160"/>
      <c r="AD130" s="160"/>
      <c r="AE130" s="160"/>
    </row>
    <row r="131" spans="1:65" s="2" customFormat="1" ht="22.9" customHeight="1">
      <c r="A131" s="35"/>
      <c r="B131" s="36"/>
      <c r="C131" s="83" t="s">
        <v>132</v>
      </c>
      <c r="D131" s="37"/>
      <c r="E131" s="37"/>
      <c r="F131" s="37"/>
      <c r="G131" s="37"/>
      <c r="H131" s="37"/>
      <c r="I131" s="37"/>
      <c r="J131" s="167">
        <f>BK131</f>
        <v>0</v>
      </c>
      <c r="K131" s="37"/>
      <c r="L131" s="40"/>
      <c r="M131" s="79"/>
      <c r="N131" s="168"/>
      <c r="O131" s="80"/>
      <c r="P131" s="169">
        <f>P132+P649+P662</f>
        <v>0</v>
      </c>
      <c r="Q131" s="80"/>
      <c r="R131" s="169">
        <f>R132+R649+R662</f>
        <v>2771.8308961999996</v>
      </c>
      <c r="S131" s="80"/>
      <c r="T131" s="170">
        <f>T132+T649+T662</f>
        <v>4905.6187199999995</v>
      </c>
      <c r="U131" s="35"/>
      <c r="V131" s="35"/>
      <c r="W131" s="35"/>
      <c r="X131" s="35"/>
      <c r="Y131" s="35"/>
      <c r="Z131" s="35"/>
      <c r="AA131" s="35"/>
      <c r="AB131" s="35"/>
      <c r="AC131" s="35"/>
      <c r="AD131" s="35"/>
      <c r="AE131" s="35"/>
      <c r="AT131" s="18" t="s">
        <v>75</v>
      </c>
      <c r="AU131" s="18" t="s">
        <v>104</v>
      </c>
      <c r="BK131" s="171">
        <f>BK132+BK649+BK662</f>
        <v>0</v>
      </c>
    </row>
    <row r="132" spans="1:65" s="12" customFormat="1" ht="25.9" customHeight="1">
      <c r="B132" s="172"/>
      <c r="C132" s="173"/>
      <c r="D132" s="174" t="s">
        <v>75</v>
      </c>
      <c r="E132" s="175" t="s">
        <v>133</v>
      </c>
      <c r="F132" s="175" t="s">
        <v>134</v>
      </c>
      <c r="G132" s="173"/>
      <c r="H132" s="173"/>
      <c r="I132" s="176"/>
      <c r="J132" s="177">
        <f>BK132</f>
        <v>0</v>
      </c>
      <c r="K132" s="173"/>
      <c r="L132" s="178"/>
      <c r="M132" s="179"/>
      <c r="N132" s="180"/>
      <c r="O132" s="180"/>
      <c r="P132" s="181">
        <f>P133+P296+P321+P343+P354+P470+P541+P636+P647</f>
        <v>0</v>
      </c>
      <c r="Q132" s="180"/>
      <c r="R132" s="181">
        <f>R133+R296+R321+R343+R354+R470+R541+R636+R647</f>
        <v>2771.5436161999996</v>
      </c>
      <c r="S132" s="180"/>
      <c r="T132" s="182">
        <f>T133+T296+T321+T343+T354+T470+T541+T636+T647</f>
        <v>4905.6187199999995</v>
      </c>
      <c r="AR132" s="183" t="s">
        <v>84</v>
      </c>
      <c r="AT132" s="184" t="s">
        <v>75</v>
      </c>
      <c r="AU132" s="184" t="s">
        <v>76</v>
      </c>
      <c r="AY132" s="183" t="s">
        <v>135</v>
      </c>
      <c r="BK132" s="185">
        <f>BK133+BK296+BK321+BK343+BK354+BK470+BK541+BK636+BK647</f>
        <v>0</v>
      </c>
    </row>
    <row r="133" spans="1:65" s="12" customFormat="1" ht="22.9" customHeight="1">
      <c r="B133" s="172"/>
      <c r="C133" s="173"/>
      <c r="D133" s="174" t="s">
        <v>75</v>
      </c>
      <c r="E133" s="186" t="s">
        <v>84</v>
      </c>
      <c r="F133" s="186" t="s">
        <v>136</v>
      </c>
      <c r="G133" s="173"/>
      <c r="H133" s="173"/>
      <c r="I133" s="176"/>
      <c r="J133" s="187">
        <f>BK133</f>
        <v>0</v>
      </c>
      <c r="K133" s="173"/>
      <c r="L133" s="178"/>
      <c r="M133" s="179"/>
      <c r="N133" s="180"/>
      <c r="O133" s="180"/>
      <c r="P133" s="181">
        <f>SUM(P134:P295)</f>
        <v>0</v>
      </c>
      <c r="Q133" s="180"/>
      <c r="R133" s="181">
        <f>SUM(R134:R295)</f>
        <v>0.19192000000000001</v>
      </c>
      <c r="S133" s="180"/>
      <c r="T133" s="182">
        <f>SUM(T134:T295)</f>
        <v>4880.0479999999998</v>
      </c>
      <c r="AR133" s="183" t="s">
        <v>84</v>
      </c>
      <c r="AT133" s="184" t="s">
        <v>75</v>
      </c>
      <c r="AU133" s="184" t="s">
        <v>84</v>
      </c>
      <c r="AY133" s="183" t="s">
        <v>135</v>
      </c>
      <c r="BK133" s="185">
        <f>SUM(BK134:BK295)</f>
        <v>0</v>
      </c>
    </row>
    <row r="134" spans="1:65" s="2" customFormat="1" ht="33" customHeight="1">
      <c r="A134" s="35"/>
      <c r="B134" s="36"/>
      <c r="C134" s="188" t="s">
        <v>84</v>
      </c>
      <c r="D134" s="188" t="s">
        <v>137</v>
      </c>
      <c r="E134" s="189" t="s">
        <v>138</v>
      </c>
      <c r="F134" s="190" t="s">
        <v>139</v>
      </c>
      <c r="G134" s="191" t="s">
        <v>140</v>
      </c>
      <c r="H134" s="192">
        <v>10</v>
      </c>
      <c r="I134" s="193"/>
      <c r="J134" s="194">
        <f>ROUND(I134*H134,2)</f>
        <v>0</v>
      </c>
      <c r="K134" s="195"/>
      <c r="L134" s="40"/>
      <c r="M134" s="196" t="s">
        <v>1</v>
      </c>
      <c r="N134" s="197" t="s">
        <v>41</v>
      </c>
      <c r="O134" s="72"/>
      <c r="P134" s="198">
        <f>O134*H134</f>
        <v>0</v>
      </c>
      <c r="Q134" s="198">
        <v>0</v>
      </c>
      <c r="R134" s="198">
        <f>Q134*H134</f>
        <v>0</v>
      </c>
      <c r="S134" s="198">
        <v>0</v>
      </c>
      <c r="T134" s="199">
        <f>S134*H134</f>
        <v>0</v>
      </c>
      <c r="U134" s="35"/>
      <c r="V134" s="35"/>
      <c r="W134" s="35"/>
      <c r="X134" s="35"/>
      <c r="Y134" s="35"/>
      <c r="Z134" s="35"/>
      <c r="AA134" s="35"/>
      <c r="AB134" s="35"/>
      <c r="AC134" s="35"/>
      <c r="AD134" s="35"/>
      <c r="AE134" s="35"/>
      <c r="AR134" s="200" t="s">
        <v>141</v>
      </c>
      <c r="AT134" s="200" t="s">
        <v>137</v>
      </c>
      <c r="AU134" s="200" t="s">
        <v>86</v>
      </c>
      <c r="AY134" s="18" t="s">
        <v>135</v>
      </c>
      <c r="BE134" s="201">
        <f>IF(N134="základní",J134,0)</f>
        <v>0</v>
      </c>
      <c r="BF134" s="201">
        <f>IF(N134="snížená",J134,0)</f>
        <v>0</v>
      </c>
      <c r="BG134" s="201">
        <f>IF(N134="zákl. přenesená",J134,0)</f>
        <v>0</v>
      </c>
      <c r="BH134" s="201">
        <f>IF(N134="sníž. přenesená",J134,0)</f>
        <v>0</v>
      </c>
      <c r="BI134" s="201">
        <f>IF(N134="nulová",J134,0)</f>
        <v>0</v>
      </c>
      <c r="BJ134" s="18" t="s">
        <v>84</v>
      </c>
      <c r="BK134" s="201">
        <f>ROUND(I134*H134,2)</f>
        <v>0</v>
      </c>
      <c r="BL134" s="18" t="s">
        <v>141</v>
      </c>
      <c r="BM134" s="200" t="s">
        <v>142</v>
      </c>
    </row>
    <row r="135" spans="1:65" s="13" customFormat="1" ht="11.25">
      <c r="B135" s="202"/>
      <c r="C135" s="203"/>
      <c r="D135" s="204" t="s">
        <v>143</v>
      </c>
      <c r="E135" s="205" t="s">
        <v>1</v>
      </c>
      <c r="F135" s="206" t="s">
        <v>144</v>
      </c>
      <c r="G135" s="203"/>
      <c r="H135" s="205" t="s">
        <v>1</v>
      </c>
      <c r="I135" s="207"/>
      <c r="J135" s="203"/>
      <c r="K135" s="203"/>
      <c r="L135" s="208"/>
      <c r="M135" s="209"/>
      <c r="N135" s="210"/>
      <c r="O135" s="210"/>
      <c r="P135" s="210"/>
      <c r="Q135" s="210"/>
      <c r="R135" s="210"/>
      <c r="S135" s="210"/>
      <c r="T135" s="211"/>
      <c r="AT135" s="212" t="s">
        <v>143</v>
      </c>
      <c r="AU135" s="212" t="s">
        <v>86</v>
      </c>
      <c r="AV135" s="13" t="s">
        <v>84</v>
      </c>
      <c r="AW135" s="13" t="s">
        <v>32</v>
      </c>
      <c r="AX135" s="13" t="s">
        <v>76</v>
      </c>
      <c r="AY135" s="212" t="s">
        <v>135</v>
      </c>
    </row>
    <row r="136" spans="1:65" s="13" customFormat="1" ht="11.25">
      <c r="B136" s="202"/>
      <c r="C136" s="203"/>
      <c r="D136" s="204" t="s">
        <v>143</v>
      </c>
      <c r="E136" s="205" t="s">
        <v>1</v>
      </c>
      <c r="F136" s="206" t="s">
        <v>145</v>
      </c>
      <c r="G136" s="203"/>
      <c r="H136" s="205" t="s">
        <v>1</v>
      </c>
      <c r="I136" s="207"/>
      <c r="J136" s="203"/>
      <c r="K136" s="203"/>
      <c r="L136" s="208"/>
      <c r="M136" s="209"/>
      <c r="N136" s="210"/>
      <c r="O136" s="210"/>
      <c r="P136" s="210"/>
      <c r="Q136" s="210"/>
      <c r="R136" s="210"/>
      <c r="S136" s="210"/>
      <c r="T136" s="211"/>
      <c r="AT136" s="212" t="s">
        <v>143</v>
      </c>
      <c r="AU136" s="212" t="s">
        <v>86</v>
      </c>
      <c r="AV136" s="13" t="s">
        <v>84</v>
      </c>
      <c r="AW136" s="13" t="s">
        <v>32</v>
      </c>
      <c r="AX136" s="13" t="s">
        <v>76</v>
      </c>
      <c r="AY136" s="212" t="s">
        <v>135</v>
      </c>
    </row>
    <row r="137" spans="1:65" s="14" customFormat="1" ht="11.25">
      <c r="B137" s="213"/>
      <c r="C137" s="214"/>
      <c r="D137" s="204" t="s">
        <v>143</v>
      </c>
      <c r="E137" s="215" t="s">
        <v>1</v>
      </c>
      <c r="F137" s="216" t="s">
        <v>146</v>
      </c>
      <c r="G137" s="214"/>
      <c r="H137" s="217">
        <v>10</v>
      </c>
      <c r="I137" s="218"/>
      <c r="J137" s="214"/>
      <c r="K137" s="214"/>
      <c r="L137" s="219"/>
      <c r="M137" s="220"/>
      <c r="N137" s="221"/>
      <c r="O137" s="221"/>
      <c r="P137" s="221"/>
      <c r="Q137" s="221"/>
      <c r="R137" s="221"/>
      <c r="S137" s="221"/>
      <c r="T137" s="222"/>
      <c r="AT137" s="223" t="s">
        <v>143</v>
      </c>
      <c r="AU137" s="223" t="s">
        <v>86</v>
      </c>
      <c r="AV137" s="14" t="s">
        <v>86</v>
      </c>
      <c r="AW137" s="14" t="s">
        <v>32</v>
      </c>
      <c r="AX137" s="14" t="s">
        <v>84</v>
      </c>
      <c r="AY137" s="223" t="s">
        <v>135</v>
      </c>
    </row>
    <row r="138" spans="1:65" s="2" customFormat="1" ht="24.2" customHeight="1">
      <c r="A138" s="35"/>
      <c r="B138" s="36"/>
      <c r="C138" s="188" t="s">
        <v>86</v>
      </c>
      <c r="D138" s="188" t="s">
        <v>137</v>
      </c>
      <c r="E138" s="189" t="s">
        <v>147</v>
      </c>
      <c r="F138" s="190" t="s">
        <v>148</v>
      </c>
      <c r="G138" s="191" t="s">
        <v>149</v>
      </c>
      <c r="H138" s="192">
        <v>5</v>
      </c>
      <c r="I138" s="193"/>
      <c r="J138" s="194">
        <f>ROUND(I138*H138,2)</f>
        <v>0</v>
      </c>
      <c r="K138" s="195"/>
      <c r="L138" s="40"/>
      <c r="M138" s="196" t="s">
        <v>1</v>
      </c>
      <c r="N138" s="197" t="s">
        <v>41</v>
      </c>
      <c r="O138" s="72"/>
      <c r="P138" s="198">
        <f>O138*H138</f>
        <v>0</v>
      </c>
      <c r="Q138" s="198">
        <v>0</v>
      </c>
      <c r="R138" s="198">
        <f>Q138*H138</f>
        <v>0</v>
      </c>
      <c r="S138" s="198">
        <v>0</v>
      </c>
      <c r="T138" s="199">
        <f>S138*H138</f>
        <v>0</v>
      </c>
      <c r="U138" s="35"/>
      <c r="V138" s="35"/>
      <c r="W138" s="35"/>
      <c r="X138" s="35"/>
      <c r="Y138" s="35"/>
      <c r="Z138" s="35"/>
      <c r="AA138" s="35"/>
      <c r="AB138" s="35"/>
      <c r="AC138" s="35"/>
      <c r="AD138" s="35"/>
      <c r="AE138" s="35"/>
      <c r="AR138" s="200" t="s">
        <v>141</v>
      </c>
      <c r="AT138" s="200" t="s">
        <v>137</v>
      </c>
      <c r="AU138" s="200" t="s">
        <v>86</v>
      </c>
      <c r="AY138" s="18" t="s">
        <v>135</v>
      </c>
      <c r="BE138" s="201">
        <f>IF(N138="základní",J138,0)</f>
        <v>0</v>
      </c>
      <c r="BF138" s="201">
        <f>IF(N138="snížená",J138,0)</f>
        <v>0</v>
      </c>
      <c r="BG138" s="201">
        <f>IF(N138="zákl. přenesená",J138,0)</f>
        <v>0</v>
      </c>
      <c r="BH138" s="201">
        <f>IF(N138="sníž. přenesená",J138,0)</f>
        <v>0</v>
      </c>
      <c r="BI138" s="201">
        <f>IF(N138="nulová",J138,0)</f>
        <v>0</v>
      </c>
      <c r="BJ138" s="18" t="s">
        <v>84</v>
      </c>
      <c r="BK138" s="201">
        <f>ROUND(I138*H138,2)</f>
        <v>0</v>
      </c>
      <c r="BL138" s="18" t="s">
        <v>141</v>
      </c>
      <c r="BM138" s="200" t="s">
        <v>150</v>
      </c>
    </row>
    <row r="139" spans="1:65" s="13" customFormat="1" ht="11.25">
      <c r="B139" s="202"/>
      <c r="C139" s="203"/>
      <c r="D139" s="204" t="s">
        <v>143</v>
      </c>
      <c r="E139" s="205" t="s">
        <v>1</v>
      </c>
      <c r="F139" s="206" t="s">
        <v>144</v>
      </c>
      <c r="G139" s="203"/>
      <c r="H139" s="205" t="s">
        <v>1</v>
      </c>
      <c r="I139" s="207"/>
      <c r="J139" s="203"/>
      <c r="K139" s="203"/>
      <c r="L139" s="208"/>
      <c r="M139" s="209"/>
      <c r="N139" s="210"/>
      <c r="O139" s="210"/>
      <c r="P139" s="210"/>
      <c r="Q139" s="210"/>
      <c r="R139" s="210"/>
      <c r="S139" s="210"/>
      <c r="T139" s="211"/>
      <c r="AT139" s="212" t="s">
        <v>143</v>
      </c>
      <c r="AU139" s="212" t="s">
        <v>86</v>
      </c>
      <c r="AV139" s="13" t="s">
        <v>84</v>
      </c>
      <c r="AW139" s="13" t="s">
        <v>32</v>
      </c>
      <c r="AX139" s="13" t="s">
        <v>76</v>
      </c>
      <c r="AY139" s="212" t="s">
        <v>135</v>
      </c>
    </row>
    <row r="140" spans="1:65" s="13" customFormat="1" ht="11.25">
      <c r="B140" s="202"/>
      <c r="C140" s="203"/>
      <c r="D140" s="204" t="s">
        <v>143</v>
      </c>
      <c r="E140" s="205" t="s">
        <v>1</v>
      </c>
      <c r="F140" s="206" t="s">
        <v>145</v>
      </c>
      <c r="G140" s="203"/>
      <c r="H140" s="205" t="s">
        <v>1</v>
      </c>
      <c r="I140" s="207"/>
      <c r="J140" s="203"/>
      <c r="K140" s="203"/>
      <c r="L140" s="208"/>
      <c r="M140" s="209"/>
      <c r="N140" s="210"/>
      <c r="O140" s="210"/>
      <c r="P140" s="210"/>
      <c r="Q140" s="210"/>
      <c r="R140" s="210"/>
      <c r="S140" s="210"/>
      <c r="T140" s="211"/>
      <c r="AT140" s="212" t="s">
        <v>143</v>
      </c>
      <c r="AU140" s="212" t="s">
        <v>86</v>
      </c>
      <c r="AV140" s="13" t="s">
        <v>84</v>
      </c>
      <c r="AW140" s="13" t="s">
        <v>32</v>
      </c>
      <c r="AX140" s="13" t="s">
        <v>76</v>
      </c>
      <c r="AY140" s="212" t="s">
        <v>135</v>
      </c>
    </row>
    <row r="141" spans="1:65" s="14" customFormat="1" ht="11.25">
      <c r="B141" s="213"/>
      <c r="C141" s="214"/>
      <c r="D141" s="204" t="s">
        <v>143</v>
      </c>
      <c r="E141" s="215" t="s">
        <v>1</v>
      </c>
      <c r="F141" s="216" t="s">
        <v>151</v>
      </c>
      <c r="G141" s="214"/>
      <c r="H141" s="217">
        <v>5</v>
      </c>
      <c r="I141" s="218"/>
      <c r="J141" s="214"/>
      <c r="K141" s="214"/>
      <c r="L141" s="219"/>
      <c r="M141" s="220"/>
      <c r="N141" s="221"/>
      <c r="O141" s="221"/>
      <c r="P141" s="221"/>
      <c r="Q141" s="221"/>
      <c r="R141" s="221"/>
      <c r="S141" s="221"/>
      <c r="T141" s="222"/>
      <c r="AT141" s="223" t="s">
        <v>143</v>
      </c>
      <c r="AU141" s="223" t="s">
        <v>86</v>
      </c>
      <c r="AV141" s="14" t="s">
        <v>86</v>
      </c>
      <c r="AW141" s="14" t="s">
        <v>32</v>
      </c>
      <c r="AX141" s="14" t="s">
        <v>84</v>
      </c>
      <c r="AY141" s="223" t="s">
        <v>135</v>
      </c>
    </row>
    <row r="142" spans="1:65" s="2" customFormat="1" ht="24.2" customHeight="1">
      <c r="A142" s="35"/>
      <c r="B142" s="36"/>
      <c r="C142" s="188" t="s">
        <v>152</v>
      </c>
      <c r="D142" s="188" t="s">
        <v>137</v>
      </c>
      <c r="E142" s="189" t="s">
        <v>153</v>
      </c>
      <c r="F142" s="190" t="s">
        <v>154</v>
      </c>
      <c r="G142" s="191" t="s">
        <v>149</v>
      </c>
      <c r="H142" s="192">
        <v>3</v>
      </c>
      <c r="I142" s="193"/>
      <c r="J142" s="194">
        <f>ROUND(I142*H142,2)</f>
        <v>0</v>
      </c>
      <c r="K142" s="195"/>
      <c r="L142" s="40"/>
      <c r="M142" s="196" t="s">
        <v>1</v>
      </c>
      <c r="N142" s="197" t="s">
        <v>41</v>
      </c>
      <c r="O142" s="72"/>
      <c r="P142" s="198">
        <f>O142*H142</f>
        <v>0</v>
      </c>
      <c r="Q142" s="198">
        <v>0</v>
      </c>
      <c r="R142" s="198">
        <f>Q142*H142</f>
        <v>0</v>
      </c>
      <c r="S142" s="198">
        <v>0</v>
      </c>
      <c r="T142" s="199">
        <f>S142*H142</f>
        <v>0</v>
      </c>
      <c r="U142" s="35"/>
      <c r="V142" s="35"/>
      <c r="W142" s="35"/>
      <c r="X142" s="35"/>
      <c r="Y142" s="35"/>
      <c r="Z142" s="35"/>
      <c r="AA142" s="35"/>
      <c r="AB142" s="35"/>
      <c r="AC142" s="35"/>
      <c r="AD142" s="35"/>
      <c r="AE142" s="35"/>
      <c r="AR142" s="200" t="s">
        <v>141</v>
      </c>
      <c r="AT142" s="200" t="s">
        <v>137</v>
      </c>
      <c r="AU142" s="200" t="s">
        <v>86</v>
      </c>
      <c r="AY142" s="18" t="s">
        <v>135</v>
      </c>
      <c r="BE142" s="201">
        <f>IF(N142="základní",J142,0)</f>
        <v>0</v>
      </c>
      <c r="BF142" s="201">
        <f>IF(N142="snížená",J142,0)</f>
        <v>0</v>
      </c>
      <c r="BG142" s="201">
        <f>IF(N142="zákl. přenesená",J142,0)</f>
        <v>0</v>
      </c>
      <c r="BH142" s="201">
        <f>IF(N142="sníž. přenesená",J142,0)</f>
        <v>0</v>
      </c>
      <c r="BI142" s="201">
        <f>IF(N142="nulová",J142,0)</f>
        <v>0</v>
      </c>
      <c r="BJ142" s="18" t="s">
        <v>84</v>
      </c>
      <c r="BK142" s="201">
        <f>ROUND(I142*H142,2)</f>
        <v>0</v>
      </c>
      <c r="BL142" s="18" t="s">
        <v>141</v>
      </c>
      <c r="BM142" s="200" t="s">
        <v>155</v>
      </c>
    </row>
    <row r="143" spans="1:65" s="13" customFormat="1" ht="11.25">
      <c r="B143" s="202"/>
      <c r="C143" s="203"/>
      <c r="D143" s="204" t="s">
        <v>143</v>
      </c>
      <c r="E143" s="205" t="s">
        <v>1</v>
      </c>
      <c r="F143" s="206" t="s">
        <v>144</v>
      </c>
      <c r="G143" s="203"/>
      <c r="H143" s="205" t="s">
        <v>1</v>
      </c>
      <c r="I143" s="207"/>
      <c r="J143" s="203"/>
      <c r="K143" s="203"/>
      <c r="L143" s="208"/>
      <c r="M143" s="209"/>
      <c r="N143" s="210"/>
      <c r="O143" s="210"/>
      <c r="P143" s="210"/>
      <c r="Q143" s="210"/>
      <c r="R143" s="210"/>
      <c r="S143" s="210"/>
      <c r="T143" s="211"/>
      <c r="AT143" s="212" t="s">
        <v>143</v>
      </c>
      <c r="AU143" s="212" t="s">
        <v>86</v>
      </c>
      <c r="AV143" s="13" t="s">
        <v>84</v>
      </c>
      <c r="AW143" s="13" t="s">
        <v>32</v>
      </c>
      <c r="AX143" s="13" t="s">
        <v>76</v>
      </c>
      <c r="AY143" s="212" t="s">
        <v>135</v>
      </c>
    </row>
    <row r="144" spans="1:65" s="13" customFormat="1" ht="11.25">
      <c r="B144" s="202"/>
      <c r="C144" s="203"/>
      <c r="D144" s="204" t="s">
        <v>143</v>
      </c>
      <c r="E144" s="205" t="s">
        <v>1</v>
      </c>
      <c r="F144" s="206" t="s">
        <v>145</v>
      </c>
      <c r="G144" s="203"/>
      <c r="H144" s="205" t="s">
        <v>1</v>
      </c>
      <c r="I144" s="207"/>
      <c r="J144" s="203"/>
      <c r="K144" s="203"/>
      <c r="L144" s="208"/>
      <c r="M144" s="209"/>
      <c r="N144" s="210"/>
      <c r="O144" s="210"/>
      <c r="P144" s="210"/>
      <c r="Q144" s="210"/>
      <c r="R144" s="210"/>
      <c r="S144" s="210"/>
      <c r="T144" s="211"/>
      <c r="AT144" s="212" t="s">
        <v>143</v>
      </c>
      <c r="AU144" s="212" t="s">
        <v>86</v>
      </c>
      <c r="AV144" s="13" t="s">
        <v>84</v>
      </c>
      <c r="AW144" s="13" t="s">
        <v>32</v>
      </c>
      <c r="AX144" s="13" t="s">
        <v>76</v>
      </c>
      <c r="AY144" s="212" t="s">
        <v>135</v>
      </c>
    </row>
    <row r="145" spans="1:65" s="14" customFormat="1" ht="11.25">
      <c r="B145" s="213"/>
      <c r="C145" s="214"/>
      <c r="D145" s="204" t="s">
        <v>143</v>
      </c>
      <c r="E145" s="215" t="s">
        <v>1</v>
      </c>
      <c r="F145" s="216" t="s">
        <v>152</v>
      </c>
      <c r="G145" s="214"/>
      <c r="H145" s="217">
        <v>3</v>
      </c>
      <c r="I145" s="218"/>
      <c r="J145" s="214"/>
      <c r="K145" s="214"/>
      <c r="L145" s="219"/>
      <c r="M145" s="220"/>
      <c r="N145" s="221"/>
      <c r="O145" s="221"/>
      <c r="P145" s="221"/>
      <c r="Q145" s="221"/>
      <c r="R145" s="221"/>
      <c r="S145" s="221"/>
      <c r="T145" s="222"/>
      <c r="AT145" s="223" t="s">
        <v>143</v>
      </c>
      <c r="AU145" s="223" t="s">
        <v>86</v>
      </c>
      <c r="AV145" s="14" t="s">
        <v>86</v>
      </c>
      <c r="AW145" s="14" t="s">
        <v>32</v>
      </c>
      <c r="AX145" s="14" t="s">
        <v>84</v>
      </c>
      <c r="AY145" s="223" t="s">
        <v>135</v>
      </c>
    </row>
    <row r="146" spans="1:65" s="2" customFormat="1" ht="24.2" customHeight="1">
      <c r="A146" s="35"/>
      <c r="B146" s="36"/>
      <c r="C146" s="188" t="s">
        <v>141</v>
      </c>
      <c r="D146" s="188" t="s">
        <v>137</v>
      </c>
      <c r="E146" s="189" t="s">
        <v>156</v>
      </c>
      <c r="F146" s="190" t="s">
        <v>157</v>
      </c>
      <c r="G146" s="191" t="s">
        <v>149</v>
      </c>
      <c r="H146" s="192">
        <v>5</v>
      </c>
      <c r="I146" s="193"/>
      <c r="J146" s="194">
        <f>ROUND(I146*H146,2)</f>
        <v>0</v>
      </c>
      <c r="K146" s="195"/>
      <c r="L146" s="40"/>
      <c r="M146" s="196" t="s">
        <v>1</v>
      </c>
      <c r="N146" s="197" t="s">
        <v>41</v>
      </c>
      <c r="O146" s="72"/>
      <c r="P146" s="198">
        <f>O146*H146</f>
        <v>0</v>
      </c>
      <c r="Q146" s="198">
        <v>0</v>
      </c>
      <c r="R146" s="198">
        <f>Q146*H146</f>
        <v>0</v>
      </c>
      <c r="S146" s="198">
        <v>0</v>
      </c>
      <c r="T146" s="199">
        <f>S146*H146</f>
        <v>0</v>
      </c>
      <c r="U146" s="35"/>
      <c r="V146" s="35"/>
      <c r="W146" s="35"/>
      <c r="X146" s="35"/>
      <c r="Y146" s="35"/>
      <c r="Z146" s="35"/>
      <c r="AA146" s="35"/>
      <c r="AB146" s="35"/>
      <c r="AC146" s="35"/>
      <c r="AD146" s="35"/>
      <c r="AE146" s="35"/>
      <c r="AR146" s="200" t="s">
        <v>141</v>
      </c>
      <c r="AT146" s="200" t="s">
        <v>137</v>
      </c>
      <c r="AU146" s="200" t="s">
        <v>86</v>
      </c>
      <c r="AY146" s="18" t="s">
        <v>135</v>
      </c>
      <c r="BE146" s="201">
        <f>IF(N146="základní",J146,0)</f>
        <v>0</v>
      </c>
      <c r="BF146" s="201">
        <f>IF(N146="snížená",J146,0)</f>
        <v>0</v>
      </c>
      <c r="BG146" s="201">
        <f>IF(N146="zákl. přenesená",J146,0)</f>
        <v>0</v>
      </c>
      <c r="BH146" s="201">
        <f>IF(N146="sníž. přenesená",J146,0)</f>
        <v>0</v>
      </c>
      <c r="BI146" s="201">
        <f>IF(N146="nulová",J146,0)</f>
        <v>0</v>
      </c>
      <c r="BJ146" s="18" t="s">
        <v>84</v>
      </c>
      <c r="BK146" s="201">
        <f>ROUND(I146*H146,2)</f>
        <v>0</v>
      </c>
      <c r="BL146" s="18" t="s">
        <v>141</v>
      </c>
      <c r="BM146" s="200" t="s">
        <v>158</v>
      </c>
    </row>
    <row r="147" spans="1:65" s="13" customFormat="1" ht="11.25">
      <c r="B147" s="202"/>
      <c r="C147" s="203"/>
      <c r="D147" s="204" t="s">
        <v>143</v>
      </c>
      <c r="E147" s="205" t="s">
        <v>1</v>
      </c>
      <c r="F147" s="206" t="s">
        <v>144</v>
      </c>
      <c r="G147" s="203"/>
      <c r="H147" s="205" t="s">
        <v>1</v>
      </c>
      <c r="I147" s="207"/>
      <c r="J147" s="203"/>
      <c r="K147" s="203"/>
      <c r="L147" s="208"/>
      <c r="M147" s="209"/>
      <c r="N147" s="210"/>
      <c r="O147" s="210"/>
      <c r="P147" s="210"/>
      <c r="Q147" s="210"/>
      <c r="R147" s="210"/>
      <c r="S147" s="210"/>
      <c r="T147" s="211"/>
      <c r="AT147" s="212" t="s">
        <v>143</v>
      </c>
      <c r="AU147" s="212" t="s">
        <v>86</v>
      </c>
      <c r="AV147" s="13" t="s">
        <v>84</v>
      </c>
      <c r="AW147" s="13" t="s">
        <v>32</v>
      </c>
      <c r="AX147" s="13" t="s">
        <v>76</v>
      </c>
      <c r="AY147" s="212" t="s">
        <v>135</v>
      </c>
    </row>
    <row r="148" spans="1:65" s="13" customFormat="1" ht="11.25">
      <c r="B148" s="202"/>
      <c r="C148" s="203"/>
      <c r="D148" s="204" t="s">
        <v>143</v>
      </c>
      <c r="E148" s="205" t="s">
        <v>1</v>
      </c>
      <c r="F148" s="206" t="s">
        <v>145</v>
      </c>
      <c r="G148" s="203"/>
      <c r="H148" s="205" t="s">
        <v>1</v>
      </c>
      <c r="I148" s="207"/>
      <c r="J148" s="203"/>
      <c r="K148" s="203"/>
      <c r="L148" s="208"/>
      <c r="M148" s="209"/>
      <c r="N148" s="210"/>
      <c r="O148" s="210"/>
      <c r="P148" s="210"/>
      <c r="Q148" s="210"/>
      <c r="R148" s="210"/>
      <c r="S148" s="210"/>
      <c r="T148" s="211"/>
      <c r="AT148" s="212" t="s">
        <v>143</v>
      </c>
      <c r="AU148" s="212" t="s">
        <v>86</v>
      </c>
      <c r="AV148" s="13" t="s">
        <v>84</v>
      </c>
      <c r="AW148" s="13" t="s">
        <v>32</v>
      </c>
      <c r="AX148" s="13" t="s">
        <v>76</v>
      </c>
      <c r="AY148" s="212" t="s">
        <v>135</v>
      </c>
    </row>
    <row r="149" spans="1:65" s="14" customFormat="1" ht="11.25">
      <c r="B149" s="213"/>
      <c r="C149" s="214"/>
      <c r="D149" s="204" t="s">
        <v>143</v>
      </c>
      <c r="E149" s="215" t="s">
        <v>1</v>
      </c>
      <c r="F149" s="216" t="s">
        <v>151</v>
      </c>
      <c r="G149" s="214"/>
      <c r="H149" s="217">
        <v>5</v>
      </c>
      <c r="I149" s="218"/>
      <c r="J149" s="214"/>
      <c r="K149" s="214"/>
      <c r="L149" s="219"/>
      <c r="M149" s="220"/>
      <c r="N149" s="221"/>
      <c r="O149" s="221"/>
      <c r="P149" s="221"/>
      <c r="Q149" s="221"/>
      <c r="R149" s="221"/>
      <c r="S149" s="221"/>
      <c r="T149" s="222"/>
      <c r="AT149" s="223" t="s">
        <v>143</v>
      </c>
      <c r="AU149" s="223" t="s">
        <v>86</v>
      </c>
      <c r="AV149" s="14" t="s">
        <v>86</v>
      </c>
      <c r="AW149" s="14" t="s">
        <v>32</v>
      </c>
      <c r="AX149" s="14" t="s">
        <v>84</v>
      </c>
      <c r="AY149" s="223" t="s">
        <v>135</v>
      </c>
    </row>
    <row r="150" spans="1:65" s="2" customFormat="1" ht="24.2" customHeight="1">
      <c r="A150" s="35"/>
      <c r="B150" s="36"/>
      <c r="C150" s="188" t="s">
        <v>151</v>
      </c>
      <c r="D150" s="188" t="s">
        <v>137</v>
      </c>
      <c r="E150" s="189" t="s">
        <v>159</v>
      </c>
      <c r="F150" s="190" t="s">
        <v>160</v>
      </c>
      <c r="G150" s="191" t="s">
        <v>149</v>
      </c>
      <c r="H150" s="192">
        <v>6</v>
      </c>
      <c r="I150" s="193"/>
      <c r="J150" s="194">
        <f>ROUND(I150*H150,2)</f>
        <v>0</v>
      </c>
      <c r="K150" s="195"/>
      <c r="L150" s="40"/>
      <c r="M150" s="196" t="s">
        <v>1</v>
      </c>
      <c r="N150" s="197" t="s">
        <v>41</v>
      </c>
      <c r="O150" s="72"/>
      <c r="P150" s="198">
        <f>O150*H150</f>
        <v>0</v>
      </c>
      <c r="Q150" s="198">
        <v>0</v>
      </c>
      <c r="R150" s="198">
        <f>Q150*H150</f>
        <v>0</v>
      </c>
      <c r="S150" s="198">
        <v>0</v>
      </c>
      <c r="T150" s="199">
        <f>S150*H150</f>
        <v>0</v>
      </c>
      <c r="U150" s="35"/>
      <c r="V150" s="35"/>
      <c r="W150" s="35"/>
      <c r="X150" s="35"/>
      <c r="Y150" s="35"/>
      <c r="Z150" s="35"/>
      <c r="AA150" s="35"/>
      <c r="AB150" s="35"/>
      <c r="AC150" s="35"/>
      <c r="AD150" s="35"/>
      <c r="AE150" s="35"/>
      <c r="AR150" s="200" t="s">
        <v>141</v>
      </c>
      <c r="AT150" s="200" t="s">
        <v>137</v>
      </c>
      <c r="AU150" s="200" t="s">
        <v>86</v>
      </c>
      <c r="AY150" s="18" t="s">
        <v>135</v>
      </c>
      <c r="BE150" s="201">
        <f>IF(N150="základní",J150,0)</f>
        <v>0</v>
      </c>
      <c r="BF150" s="201">
        <f>IF(N150="snížená",J150,0)</f>
        <v>0</v>
      </c>
      <c r="BG150" s="201">
        <f>IF(N150="zákl. přenesená",J150,0)</f>
        <v>0</v>
      </c>
      <c r="BH150" s="201">
        <f>IF(N150="sníž. přenesená",J150,0)</f>
        <v>0</v>
      </c>
      <c r="BI150" s="201">
        <f>IF(N150="nulová",J150,0)</f>
        <v>0</v>
      </c>
      <c r="BJ150" s="18" t="s">
        <v>84</v>
      </c>
      <c r="BK150" s="201">
        <f>ROUND(I150*H150,2)</f>
        <v>0</v>
      </c>
      <c r="BL150" s="18" t="s">
        <v>141</v>
      </c>
      <c r="BM150" s="200" t="s">
        <v>161</v>
      </c>
    </row>
    <row r="151" spans="1:65" s="13" customFormat="1" ht="11.25">
      <c r="B151" s="202"/>
      <c r="C151" s="203"/>
      <c r="D151" s="204" t="s">
        <v>143</v>
      </c>
      <c r="E151" s="205" t="s">
        <v>1</v>
      </c>
      <c r="F151" s="206" t="s">
        <v>144</v>
      </c>
      <c r="G151" s="203"/>
      <c r="H151" s="205" t="s">
        <v>1</v>
      </c>
      <c r="I151" s="207"/>
      <c r="J151" s="203"/>
      <c r="K151" s="203"/>
      <c r="L151" s="208"/>
      <c r="M151" s="209"/>
      <c r="N151" s="210"/>
      <c r="O151" s="210"/>
      <c r="P151" s="210"/>
      <c r="Q151" s="210"/>
      <c r="R151" s="210"/>
      <c r="S151" s="210"/>
      <c r="T151" s="211"/>
      <c r="AT151" s="212" t="s">
        <v>143</v>
      </c>
      <c r="AU151" s="212" t="s">
        <v>86</v>
      </c>
      <c r="AV151" s="13" t="s">
        <v>84</v>
      </c>
      <c r="AW151" s="13" t="s">
        <v>32</v>
      </c>
      <c r="AX151" s="13" t="s">
        <v>76</v>
      </c>
      <c r="AY151" s="212" t="s">
        <v>135</v>
      </c>
    </row>
    <row r="152" spans="1:65" s="13" customFormat="1" ht="11.25">
      <c r="B152" s="202"/>
      <c r="C152" s="203"/>
      <c r="D152" s="204" t="s">
        <v>143</v>
      </c>
      <c r="E152" s="205" t="s">
        <v>1</v>
      </c>
      <c r="F152" s="206" t="s">
        <v>145</v>
      </c>
      <c r="G152" s="203"/>
      <c r="H152" s="205" t="s">
        <v>1</v>
      </c>
      <c r="I152" s="207"/>
      <c r="J152" s="203"/>
      <c r="K152" s="203"/>
      <c r="L152" s="208"/>
      <c r="M152" s="209"/>
      <c r="N152" s="210"/>
      <c r="O152" s="210"/>
      <c r="P152" s="210"/>
      <c r="Q152" s="210"/>
      <c r="R152" s="210"/>
      <c r="S152" s="210"/>
      <c r="T152" s="211"/>
      <c r="AT152" s="212" t="s">
        <v>143</v>
      </c>
      <c r="AU152" s="212" t="s">
        <v>86</v>
      </c>
      <c r="AV152" s="13" t="s">
        <v>84</v>
      </c>
      <c r="AW152" s="13" t="s">
        <v>32</v>
      </c>
      <c r="AX152" s="13" t="s">
        <v>76</v>
      </c>
      <c r="AY152" s="212" t="s">
        <v>135</v>
      </c>
    </row>
    <row r="153" spans="1:65" s="14" customFormat="1" ht="11.25">
      <c r="B153" s="213"/>
      <c r="C153" s="214"/>
      <c r="D153" s="204" t="s">
        <v>143</v>
      </c>
      <c r="E153" s="215" t="s">
        <v>1</v>
      </c>
      <c r="F153" s="216" t="s">
        <v>162</v>
      </c>
      <c r="G153" s="214"/>
      <c r="H153" s="217">
        <v>6</v>
      </c>
      <c r="I153" s="218"/>
      <c r="J153" s="214"/>
      <c r="K153" s="214"/>
      <c r="L153" s="219"/>
      <c r="M153" s="220"/>
      <c r="N153" s="221"/>
      <c r="O153" s="221"/>
      <c r="P153" s="221"/>
      <c r="Q153" s="221"/>
      <c r="R153" s="221"/>
      <c r="S153" s="221"/>
      <c r="T153" s="222"/>
      <c r="AT153" s="223" t="s">
        <v>143</v>
      </c>
      <c r="AU153" s="223" t="s">
        <v>86</v>
      </c>
      <c r="AV153" s="14" t="s">
        <v>86</v>
      </c>
      <c r="AW153" s="14" t="s">
        <v>32</v>
      </c>
      <c r="AX153" s="14" t="s">
        <v>84</v>
      </c>
      <c r="AY153" s="223" t="s">
        <v>135</v>
      </c>
    </row>
    <row r="154" spans="1:65" s="2" customFormat="1" ht="24.2" customHeight="1">
      <c r="A154" s="35"/>
      <c r="B154" s="36"/>
      <c r="C154" s="188" t="s">
        <v>162</v>
      </c>
      <c r="D154" s="188" t="s">
        <v>137</v>
      </c>
      <c r="E154" s="189" t="s">
        <v>163</v>
      </c>
      <c r="F154" s="190" t="s">
        <v>164</v>
      </c>
      <c r="G154" s="191" t="s">
        <v>149</v>
      </c>
      <c r="H154" s="192">
        <v>3</v>
      </c>
      <c r="I154" s="193"/>
      <c r="J154" s="194">
        <f>ROUND(I154*H154,2)</f>
        <v>0</v>
      </c>
      <c r="K154" s="195"/>
      <c r="L154" s="40"/>
      <c r="M154" s="196" t="s">
        <v>1</v>
      </c>
      <c r="N154" s="197" t="s">
        <v>41</v>
      </c>
      <c r="O154" s="72"/>
      <c r="P154" s="198">
        <f>O154*H154</f>
        <v>0</v>
      </c>
      <c r="Q154" s="198">
        <v>0</v>
      </c>
      <c r="R154" s="198">
        <f>Q154*H154</f>
        <v>0</v>
      </c>
      <c r="S154" s="198">
        <v>0</v>
      </c>
      <c r="T154" s="199">
        <f>S154*H154</f>
        <v>0</v>
      </c>
      <c r="U154" s="35"/>
      <c r="V154" s="35"/>
      <c r="W154" s="35"/>
      <c r="X154" s="35"/>
      <c r="Y154" s="35"/>
      <c r="Z154" s="35"/>
      <c r="AA154" s="35"/>
      <c r="AB154" s="35"/>
      <c r="AC154" s="35"/>
      <c r="AD154" s="35"/>
      <c r="AE154" s="35"/>
      <c r="AR154" s="200" t="s">
        <v>141</v>
      </c>
      <c r="AT154" s="200" t="s">
        <v>137</v>
      </c>
      <c r="AU154" s="200" t="s">
        <v>86</v>
      </c>
      <c r="AY154" s="18" t="s">
        <v>135</v>
      </c>
      <c r="BE154" s="201">
        <f>IF(N154="základní",J154,0)</f>
        <v>0</v>
      </c>
      <c r="BF154" s="201">
        <f>IF(N154="snížená",J154,0)</f>
        <v>0</v>
      </c>
      <c r="BG154" s="201">
        <f>IF(N154="zákl. přenesená",J154,0)</f>
        <v>0</v>
      </c>
      <c r="BH154" s="201">
        <f>IF(N154="sníž. přenesená",J154,0)</f>
        <v>0</v>
      </c>
      <c r="BI154" s="201">
        <f>IF(N154="nulová",J154,0)</f>
        <v>0</v>
      </c>
      <c r="BJ154" s="18" t="s">
        <v>84</v>
      </c>
      <c r="BK154" s="201">
        <f>ROUND(I154*H154,2)</f>
        <v>0</v>
      </c>
      <c r="BL154" s="18" t="s">
        <v>141</v>
      </c>
      <c r="BM154" s="200" t="s">
        <v>165</v>
      </c>
    </row>
    <row r="155" spans="1:65" s="13" customFormat="1" ht="11.25">
      <c r="B155" s="202"/>
      <c r="C155" s="203"/>
      <c r="D155" s="204" t="s">
        <v>143</v>
      </c>
      <c r="E155" s="205" t="s">
        <v>1</v>
      </c>
      <c r="F155" s="206" t="s">
        <v>145</v>
      </c>
      <c r="G155" s="203"/>
      <c r="H155" s="205" t="s">
        <v>1</v>
      </c>
      <c r="I155" s="207"/>
      <c r="J155" s="203"/>
      <c r="K155" s="203"/>
      <c r="L155" s="208"/>
      <c r="M155" s="209"/>
      <c r="N155" s="210"/>
      <c r="O155" s="210"/>
      <c r="P155" s="210"/>
      <c r="Q155" s="210"/>
      <c r="R155" s="210"/>
      <c r="S155" s="210"/>
      <c r="T155" s="211"/>
      <c r="AT155" s="212" t="s">
        <v>143</v>
      </c>
      <c r="AU155" s="212" t="s">
        <v>86</v>
      </c>
      <c r="AV155" s="13" t="s">
        <v>84</v>
      </c>
      <c r="AW155" s="13" t="s">
        <v>32</v>
      </c>
      <c r="AX155" s="13" t="s">
        <v>76</v>
      </c>
      <c r="AY155" s="212" t="s">
        <v>135</v>
      </c>
    </row>
    <row r="156" spans="1:65" s="14" customFormat="1" ht="11.25">
      <c r="B156" s="213"/>
      <c r="C156" s="214"/>
      <c r="D156" s="204" t="s">
        <v>143</v>
      </c>
      <c r="E156" s="215" t="s">
        <v>1</v>
      </c>
      <c r="F156" s="216" t="s">
        <v>152</v>
      </c>
      <c r="G156" s="214"/>
      <c r="H156" s="217">
        <v>3</v>
      </c>
      <c r="I156" s="218"/>
      <c r="J156" s="214"/>
      <c r="K156" s="214"/>
      <c r="L156" s="219"/>
      <c r="M156" s="220"/>
      <c r="N156" s="221"/>
      <c r="O156" s="221"/>
      <c r="P156" s="221"/>
      <c r="Q156" s="221"/>
      <c r="R156" s="221"/>
      <c r="S156" s="221"/>
      <c r="T156" s="222"/>
      <c r="AT156" s="223" t="s">
        <v>143</v>
      </c>
      <c r="AU156" s="223" t="s">
        <v>86</v>
      </c>
      <c r="AV156" s="14" t="s">
        <v>86</v>
      </c>
      <c r="AW156" s="14" t="s">
        <v>32</v>
      </c>
      <c r="AX156" s="14" t="s">
        <v>84</v>
      </c>
      <c r="AY156" s="223" t="s">
        <v>135</v>
      </c>
    </row>
    <row r="157" spans="1:65" s="2" customFormat="1" ht="24.2" customHeight="1">
      <c r="A157" s="35"/>
      <c r="B157" s="36"/>
      <c r="C157" s="188" t="s">
        <v>166</v>
      </c>
      <c r="D157" s="188" t="s">
        <v>137</v>
      </c>
      <c r="E157" s="189" t="s">
        <v>167</v>
      </c>
      <c r="F157" s="190" t="s">
        <v>168</v>
      </c>
      <c r="G157" s="191" t="s">
        <v>149</v>
      </c>
      <c r="H157" s="192">
        <v>1</v>
      </c>
      <c r="I157" s="193"/>
      <c r="J157" s="194">
        <f>ROUND(I157*H157,2)</f>
        <v>0</v>
      </c>
      <c r="K157" s="195"/>
      <c r="L157" s="40"/>
      <c r="M157" s="196" t="s">
        <v>1</v>
      </c>
      <c r="N157" s="197" t="s">
        <v>41</v>
      </c>
      <c r="O157" s="72"/>
      <c r="P157" s="198">
        <f>O157*H157</f>
        <v>0</v>
      </c>
      <c r="Q157" s="198">
        <v>0</v>
      </c>
      <c r="R157" s="198">
        <f>Q157*H157</f>
        <v>0</v>
      </c>
      <c r="S157" s="198">
        <v>0</v>
      </c>
      <c r="T157" s="199">
        <f>S157*H157</f>
        <v>0</v>
      </c>
      <c r="U157" s="35"/>
      <c r="V157" s="35"/>
      <c r="W157" s="35"/>
      <c r="X157" s="35"/>
      <c r="Y157" s="35"/>
      <c r="Z157" s="35"/>
      <c r="AA157" s="35"/>
      <c r="AB157" s="35"/>
      <c r="AC157" s="35"/>
      <c r="AD157" s="35"/>
      <c r="AE157" s="35"/>
      <c r="AR157" s="200" t="s">
        <v>141</v>
      </c>
      <c r="AT157" s="200" t="s">
        <v>137</v>
      </c>
      <c r="AU157" s="200" t="s">
        <v>86</v>
      </c>
      <c r="AY157" s="18" t="s">
        <v>135</v>
      </c>
      <c r="BE157" s="201">
        <f>IF(N157="základní",J157,0)</f>
        <v>0</v>
      </c>
      <c r="BF157" s="201">
        <f>IF(N157="snížená",J157,0)</f>
        <v>0</v>
      </c>
      <c r="BG157" s="201">
        <f>IF(N157="zákl. přenesená",J157,0)</f>
        <v>0</v>
      </c>
      <c r="BH157" s="201">
        <f>IF(N157="sníž. přenesená",J157,0)</f>
        <v>0</v>
      </c>
      <c r="BI157" s="201">
        <f>IF(N157="nulová",J157,0)</f>
        <v>0</v>
      </c>
      <c r="BJ157" s="18" t="s">
        <v>84</v>
      </c>
      <c r="BK157" s="201">
        <f>ROUND(I157*H157,2)</f>
        <v>0</v>
      </c>
      <c r="BL157" s="18" t="s">
        <v>141</v>
      </c>
      <c r="BM157" s="200" t="s">
        <v>169</v>
      </c>
    </row>
    <row r="158" spans="1:65" s="13" customFormat="1" ht="11.25">
      <c r="B158" s="202"/>
      <c r="C158" s="203"/>
      <c r="D158" s="204" t="s">
        <v>143</v>
      </c>
      <c r="E158" s="205" t="s">
        <v>1</v>
      </c>
      <c r="F158" s="206" t="s">
        <v>144</v>
      </c>
      <c r="G158" s="203"/>
      <c r="H158" s="205" t="s">
        <v>1</v>
      </c>
      <c r="I158" s="207"/>
      <c r="J158" s="203"/>
      <c r="K158" s="203"/>
      <c r="L158" s="208"/>
      <c r="M158" s="209"/>
      <c r="N158" s="210"/>
      <c r="O158" s="210"/>
      <c r="P158" s="210"/>
      <c r="Q158" s="210"/>
      <c r="R158" s="210"/>
      <c r="S158" s="210"/>
      <c r="T158" s="211"/>
      <c r="AT158" s="212" t="s">
        <v>143</v>
      </c>
      <c r="AU158" s="212" t="s">
        <v>86</v>
      </c>
      <c r="AV158" s="13" t="s">
        <v>84</v>
      </c>
      <c r="AW158" s="13" t="s">
        <v>32</v>
      </c>
      <c r="AX158" s="13" t="s">
        <v>76</v>
      </c>
      <c r="AY158" s="212" t="s">
        <v>135</v>
      </c>
    </row>
    <row r="159" spans="1:65" s="13" customFormat="1" ht="11.25">
      <c r="B159" s="202"/>
      <c r="C159" s="203"/>
      <c r="D159" s="204" t="s">
        <v>143</v>
      </c>
      <c r="E159" s="205" t="s">
        <v>1</v>
      </c>
      <c r="F159" s="206" t="s">
        <v>145</v>
      </c>
      <c r="G159" s="203"/>
      <c r="H159" s="205" t="s">
        <v>1</v>
      </c>
      <c r="I159" s="207"/>
      <c r="J159" s="203"/>
      <c r="K159" s="203"/>
      <c r="L159" s="208"/>
      <c r="M159" s="209"/>
      <c r="N159" s="210"/>
      <c r="O159" s="210"/>
      <c r="P159" s="210"/>
      <c r="Q159" s="210"/>
      <c r="R159" s="210"/>
      <c r="S159" s="210"/>
      <c r="T159" s="211"/>
      <c r="AT159" s="212" t="s">
        <v>143</v>
      </c>
      <c r="AU159" s="212" t="s">
        <v>86</v>
      </c>
      <c r="AV159" s="13" t="s">
        <v>84</v>
      </c>
      <c r="AW159" s="13" t="s">
        <v>32</v>
      </c>
      <c r="AX159" s="13" t="s">
        <v>76</v>
      </c>
      <c r="AY159" s="212" t="s">
        <v>135</v>
      </c>
    </row>
    <row r="160" spans="1:65" s="14" customFormat="1" ht="11.25">
      <c r="B160" s="213"/>
      <c r="C160" s="214"/>
      <c r="D160" s="204" t="s">
        <v>143</v>
      </c>
      <c r="E160" s="215" t="s">
        <v>1</v>
      </c>
      <c r="F160" s="216" t="s">
        <v>84</v>
      </c>
      <c r="G160" s="214"/>
      <c r="H160" s="217">
        <v>1</v>
      </c>
      <c r="I160" s="218"/>
      <c r="J160" s="214"/>
      <c r="K160" s="214"/>
      <c r="L160" s="219"/>
      <c r="M160" s="220"/>
      <c r="N160" s="221"/>
      <c r="O160" s="221"/>
      <c r="P160" s="221"/>
      <c r="Q160" s="221"/>
      <c r="R160" s="221"/>
      <c r="S160" s="221"/>
      <c r="T160" s="222"/>
      <c r="AT160" s="223" t="s">
        <v>143</v>
      </c>
      <c r="AU160" s="223" t="s">
        <v>86</v>
      </c>
      <c r="AV160" s="14" t="s">
        <v>86</v>
      </c>
      <c r="AW160" s="14" t="s">
        <v>32</v>
      </c>
      <c r="AX160" s="14" t="s">
        <v>84</v>
      </c>
      <c r="AY160" s="223" t="s">
        <v>135</v>
      </c>
    </row>
    <row r="161" spans="1:65" s="2" customFormat="1" ht="24.2" customHeight="1">
      <c r="A161" s="35"/>
      <c r="B161" s="36"/>
      <c r="C161" s="188" t="s">
        <v>170</v>
      </c>
      <c r="D161" s="188" t="s">
        <v>137</v>
      </c>
      <c r="E161" s="189" t="s">
        <v>171</v>
      </c>
      <c r="F161" s="190" t="s">
        <v>172</v>
      </c>
      <c r="G161" s="191" t="s">
        <v>149</v>
      </c>
      <c r="H161" s="192">
        <v>2</v>
      </c>
      <c r="I161" s="193"/>
      <c r="J161" s="194">
        <f>ROUND(I161*H161,2)</f>
        <v>0</v>
      </c>
      <c r="K161" s="195"/>
      <c r="L161" s="40"/>
      <c r="M161" s="196" t="s">
        <v>1</v>
      </c>
      <c r="N161" s="197" t="s">
        <v>41</v>
      </c>
      <c r="O161" s="72"/>
      <c r="P161" s="198">
        <f>O161*H161</f>
        <v>0</v>
      </c>
      <c r="Q161" s="198">
        <v>0</v>
      </c>
      <c r="R161" s="198">
        <f>Q161*H161</f>
        <v>0</v>
      </c>
      <c r="S161" s="198">
        <v>0</v>
      </c>
      <c r="T161" s="199">
        <f>S161*H161</f>
        <v>0</v>
      </c>
      <c r="U161" s="35"/>
      <c r="V161" s="35"/>
      <c r="W161" s="35"/>
      <c r="X161" s="35"/>
      <c r="Y161" s="35"/>
      <c r="Z161" s="35"/>
      <c r="AA161" s="35"/>
      <c r="AB161" s="35"/>
      <c r="AC161" s="35"/>
      <c r="AD161" s="35"/>
      <c r="AE161" s="35"/>
      <c r="AR161" s="200" t="s">
        <v>141</v>
      </c>
      <c r="AT161" s="200" t="s">
        <v>137</v>
      </c>
      <c r="AU161" s="200" t="s">
        <v>86</v>
      </c>
      <c r="AY161" s="18" t="s">
        <v>135</v>
      </c>
      <c r="BE161" s="201">
        <f>IF(N161="základní",J161,0)</f>
        <v>0</v>
      </c>
      <c r="BF161" s="201">
        <f>IF(N161="snížená",J161,0)</f>
        <v>0</v>
      </c>
      <c r="BG161" s="201">
        <f>IF(N161="zákl. přenesená",J161,0)</f>
        <v>0</v>
      </c>
      <c r="BH161" s="201">
        <f>IF(N161="sníž. přenesená",J161,0)</f>
        <v>0</v>
      </c>
      <c r="BI161" s="201">
        <f>IF(N161="nulová",J161,0)</f>
        <v>0</v>
      </c>
      <c r="BJ161" s="18" t="s">
        <v>84</v>
      </c>
      <c r="BK161" s="201">
        <f>ROUND(I161*H161,2)</f>
        <v>0</v>
      </c>
      <c r="BL161" s="18" t="s">
        <v>141</v>
      </c>
      <c r="BM161" s="200" t="s">
        <v>173</v>
      </c>
    </row>
    <row r="162" spans="1:65" s="13" customFormat="1" ht="11.25">
      <c r="B162" s="202"/>
      <c r="C162" s="203"/>
      <c r="D162" s="204" t="s">
        <v>143</v>
      </c>
      <c r="E162" s="205" t="s">
        <v>1</v>
      </c>
      <c r="F162" s="206" t="s">
        <v>144</v>
      </c>
      <c r="G162" s="203"/>
      <c r="H162" s="205" t="s">
        <v>1</v>
      </c>
      <c r="I162" s="207"/>
      <c r="J162" s="203"/>
      <c r="K162" s="203"/>
      <c r="L162" s="208"/>
      <c r="M162" s="209"/>
      <c r="N162" s="210"/>
      <c r="O162" s="210"/>
      <c r="P162" s="210"/>
      <c r="Q162" s="210"/>
      <c r="R162" s="210"/>
      <c r="S162" s="210"/>
      <c r="T162" s="211"/>
      <c r="AT162" s="212" t="s">
        <v>143</v>
      </c>
      <c r="AU162" s="212" t="s">
        <v>86</v>
      </c>
      <c r="AV162" s="13" t="s">
        <v>84</v>
      </c>
      <c r="AW162" s="13" t="s">
        <v>32</v>
      </c>
      <c r="AX162" s="13" t="s">
        <v>76</v>
      </c>
      <c r="AY162" s="212" t="s">
        <v>135</v>
      </c>
    </row>
    <row r="163" spans="1:65" s="13" customFormat="1" ht="11.25">
      <c r="B163" s="202"/>
      <c r="C163" s="203"/>
      <c r="D163" s="204" t="s">
        <v>143</v>
      </c>
      <c r="E163" s="205" t="s">
        <v>1</v>
      </c>
      <c r="F163" s="206" t="s">
        <v>145</v>
      </c>
      <c r="G163" s="203"/>
      <c r="H163" s="205" t="s">
        <v>1</v>
      </c>
      <c r="I163" s="207"/>
      <c r="J163" s="203"/>
      <c r="K163" s="203"/>
      <c r="L163" s="208"/>
      <c r="M163" s="209"/>
      <c r="N163" s="210"/>
      <c r="O163" s="210"/>
      <c r="P163" s="210"/>
      <c r="Q163" s="210"/>
      <c r="R163" s="210"/>
      <c r="S163" s="210"/>
      <c r="T163" s="211"/>
      <c r="AT163" s="212" t="s">
        <v>143</v>
      </c>
      <c r="AU163" s="212" t="s">
        <v>86</v>
      </c>
      <c r="AV163" s="13" t="s">
        <v>84</v>
      </c>
      <c r="AW163" s="13" t="s">
        <v>32</v>
      </c>
      <c r="AX163" s="13" t="s">
        <v>76</v>
      </c>
      <c r="AY163" s="212" t="s">
        <v>135</v>
      </c>
    </row>
    <row r="164" spans="1:65" s="14" customFormat="1" ht="11.25">
      <c r="B164" s="213"/>
      <c r="C164" s="214"/>
      <c r="D164" s="204" t="s">
        <v>143</v>
      </c>
      <c r="E164" s="215" t="s">
        <v>1</v>
      </c>
      <c r="F164" s="216" t="s">
        <v>86</v>
      </c>
      <c r="G164" s="214"/>
      <c r="H164" s="217">
        <v>2</v>
      </c>
      <c r="I164" s="218"/>
      <c r="J164" s="214"/>
      <c r="K164" s="214"/>
      <c r="L164" s="219"/>
      <c r="M164" s="220"/>
      <c r="N164" s="221"/>
      <c r="O164" s="221"/>
      <c r="P164" s="221"/>
      <c r="Q164" s="221"/>
      <c r="R164" s="221"/>
      <c r="S164" s="221"/>
      <c r="T164" s="222"/>
      <c r="AT164" s="223" t="s">
        <v>143</v>
      </c>
      <c r="AU164" s="223" t="s">
        <v>86</v>
      </c>
      <c r="AV164" s="14" t="s">
        <v>86</v>
      </c>
      <c r="AW164" s="14" t="s">
        <v>32</v>
      </c>
      <c r="AX164" s="14" t="s">
        <v>84</v>
      </c>
      <c r="AY164" s="223" t="s">
        <v>135</v>
      </c>
    </row>
    <row r="165" spans="1:65" s="2" customFormat="1" ht="33" customHeight="1">
      <c r="A165" s="35"/>
      <c r="B165" s="36"/>
      <c r="C165" s="188" t="s">
        <v>174</v>
      </c>
      <c r="D165" s="188" t="s">
        <v>137</v>
      </c>
      <c r="E165" s="189" t="s">
        <v>175</v>
      </c>
      <c r="F165" s="190" t="s">
        <v>176</v>
      </c>
      <c r="G165" s="191" t="s">
        <v>149</v>
      </c>
      <c r="H165" s="192">
        <v>5</v>
      </c>
      <c r="I165" s="193"/>
      <c r="J165" s="194">
        <f t="shared" ref="J165:J172" si="0">ROUND(I165*H165,2)</f>
        <v>0</v>
      </c>
      <c r="K165" s="195"/>
      <c r="L165" s="40"/>
      <c r="M165" s="196" t="s">
        <v>1</v>
      </c>
      <c r="N165" s="197" t="s">
        <v>41</v>
      </c>
      <c r="O165" s="72"/>
      <c r="P165" s="198">
        <f t="shared" ref="P165:P172" si="1">O165*H165</f>
        <v>0</v>
      </c>
      <c r="Q165" s="198">
        <v>0</v>
      </c>
      <c r="R165" s="198">
        <f t="shared" ref="R165:R172" si="2">Q165*H165</f>
        <v>0</v>
      </c>
      <c r="S165" s="198">
        <v>0</v>
      </c>
      <c r="T165" s="199">
        <f t="shared" ref="T165:T172" si="3">S165*H165</f>
        <v>0</v>
      </c>
      <c r="U165" s="35"/>
      <c r="V165" s="35"/>
      <c r="W165" s="35"/>
      <c r="X165" s="35"/>
      <c r="Y165" s="35"/>
      <c r="Z165" s="35"/>
      <c r="AA165" s="35"/>
      <c r="AB165" s="35"/>
      <c r="AC165" s="35"/>
      <c r="AD165" s="35"/>
      <c r="AE165" s="35"/>
      <c r="AR165" s="200" t="s">
        <v>141</v>
      </c>
      <c r="AT165" s="200" t="s">
        <v>137</v>
      </c>
      <c r="AU165" s="200" t="s">
        <v>86</v>
      </c>
      <c r="AY165" s="18" t="s">
        <v>135</v>
      </c>
      <c r="BE165" s="201">
        <f t="shared" ref="BE165:BE172" si="4">IF(N165="základní",J165,0)</f>
        <v>0</v>
      </c>
      <c r="BF165" s="201">
        <f t="shared" ref="BF165:BF172" si="5">IF(N165="snížená",J165,0)</f>
        <v>0</v>
      </c>
      <c r="BG165" s="201">
        <f t="shared" ref="BG165:BG172" si="6">IF(N165="zákl. přenesená",J165,0)</f>
        <v>0</v>
      </c>
      <c r="BH165" s="201">
        <f t="shared" ref="BH165:BH172" si="7">IF(N165="sníž. přenesená",J165,0)</f>
        <v>0</v>
      </c>
      <c r="BI165" s="201">
        <f t="shared" ref="BI165:BI172" si="8">IF(N165="nulová",J165,0)</f>
        <v>0</v>
      </c>
      <c r="BJ165" s="18" t="s">
        <v>84</v>
      </c>
      <c r="BK165" s="201">
        <f t="shared" ref="BK165:BK172" si="9">ROUND(I165*H165,2)</f>
        <v>0</v>
      </c>
      <c r="BL165" s="18" t="s">
        <v>141</v>
      </c>
      <c r="BM165" s="200" t="s">
        <v>177</v>
      </c>
    </row>
    <row r="166" spans="1:65" s="2" customFormat="1" ht="33" customHeight="1">
      <c r="A166" s="35"/>
      <c r="B166" s="36"/>
      <c r="C166" s="188" t="s">
        <v>178</v>
      </c>
      <c r="D166" s="188" t="s">
        <v>137</v>
      </c>
      <c r="E166" s="189" t="s">
        <v>179</v>
      </c>
      <c r="F166" s="190" t="s">
        <v>180</v>
      </c>
      <c r="G166" s="191" t="s">
        <v>149</v>
      </c>
      <c r="H166" s="192">
        <v>3</v>
      </c>
      <c r="I166" s="193"/>
      <c r="J166" s="194">
        <f t="shared" si="0"/>
        <v>0</v>
      </c>
      <c r="K166" s="195"/>
      <c r="L166" s="40"/>
      <c r="M166" s="196" t="s">
        <v>1</v>
      </c>
      <c r="N166" s="197" t="s">
        <v>41</v>
      </c>
      <c r="O166" s="72"/>
      <c r="P166" s="198">
        <f t="shared" si="1"/>
        <v>0</v>
      </c>
      <c r="Q166" s="198">
        <v>0</v>
      </c>
      <c r="R166" s="198">
        <f t="shared" si="2"/>
        <v>0</v>
      </c>
      <c r="S166" s="198">
        <v>0</v>
      </c>
      <c r="T166" s="199">
        <f t="shared" si="3"/>
        <v>0</v>
      </c>
      <c r="U166" s="35"/>
      <c r="V166" s="35"/>
      <c r="W166" s="35"/>
      <c r="X166" s="35"/>
      <c r="Y166" s="35"/>
      <c r="Z166" s="35"/>
      <c r="AA166" s="35"/>
      <c r="AB166" s="35"/>
      <c r="AC166" s="35"/>
      <c r="AD166" s="35"/>
      <c r="AE166" s="35"/>
      <c r="AR166" s="200" t="s">
        <v>141</v>
      </c>
      <c r="AT166" s="200" t="s">
        <v>137</v>
      </c>
      <c r="AU166" s="200" t="s">
        <v>86</v>
      </c>
      <c r="AY166" s="18" t="s">
        <v>135</v>
      </c>
      <c r="BE166" s="201">
        <f t="shared" si="4"/>
        <v>0</v>
      </c>
      <c r="BF166" s="201">
        <f t="shared" si="5"/>
        <v>0</v>
      </c>
      <c r="BG166" s="201">
        <f t="shared" si="6"/>
        <v>0</v>
      </c>
      <c r="BH166" s="201">
        <f t="shared" si="7"/>
        <v>0</v>
      </c>
      <c r="BI166" s="201">
        <f t="shared" si="8"/>
        <v>0</v>
      </c>
      <c r="BJ166" s="18" t="s">
        <v>84</v>
      </c>
      <c r="BK166" s="201">
        <f t="shared" si="9"/>
        <v>0</v>
      </c>
      <c r="BL166" s="18" t="s">
        <v>141</v>
      </c>
      <c r="BM166" s="200" t="s">
        <v>181</v>
      </c>
    </row>
    <row r="167" spans="1:65" s="2" customFormat="1" ht="33" customHeight="1">
      <c r="A167" s="35"/>
      <c r="B167" s="36"/>
      <c r="C167" s="188" t="s">
        <v>182</v>
      </c>
      <c r="D167" s="188" t="s">
        <v>137</v>
      </c>
      <c r="E167" s="189" t="s">
        <v>183</v>
      </c>
      <c r="F167" s="190" t="s">
        <v>184</v>
      </c>
      <c r="G167" s="191" t="s">
        <v>149</v>
      </c>
      <c r="H167" s="192">
        <v>5</v>
      </c>
      <c r="I167" s="193"/>
      <c r="J167" s="194">
        <f t="shared" si="0"/>
        <v>0</v>
      </c>
      <c r="K167" s="195"/>
      <c r="L167" s="40"/>
      <c r="M167" s="196" t="s">
        <v>1</v>
      </c>
      <c r="N167" s="197" t="s">
        <v>41</v>
      </c>
      <c r="O167" s="72"/>
      <c r="P167" s="198">
        <f t="shared" si="1"/>
        <v>0</v>
      </c>
      <c r="Q167" s="198">
        <v>0</v>
      </c>
      <c r="R167" s="198">
        <f t="shared" si="2"/>
        <v>0</v>
      </c>
      <c r="S167" s="198">
        <v>0</v>
      </c>
      <c r="T167" s="199">
        <f t="shared" si="3"/>
        <v>0</v>
      </c>
      <c r="U167" s="35"/>
      <c r="V167" s="35"/>
      <c r="W167" s="35"/>
      <c r="X167" s="35"/>
      <c r="Y167" s="35"/>
      <c r="Z167" s="35"/>
      <c r="AA167" s="35"/>
      <c r="AB167" s="35"/>
      <c r="AC167" s="35"/>
      <c r="AD167" s="35"/>
      <c r="AE167" s="35"/>
      <c r="AR167" s="200" t="s">
        <v>141</v>
      </c>
      <c r="AT167" s="200" t="s">
        <v>137</v>
      </c>
      <c r="AU167" s="200" t="s">
        <v>86</v>
      </c>
      <c r="AY167" s="18" t="s">
        <v>135</v>
      </c>
      <c r="BE167" s="201">
        <f t="shared" si="4"/>
        <v>0</v>
      </c>
      <c r="BF167" s="201">
        <f t="shared" si="5"/>
        <v>0</v>
      </c>
      <c r="BG167" s="201">
        <f t="shared" si="6"/>
        <v>0</v>
      </c>
      <c r="BH167" s="201">
        <f t="shared" si="7"/>
        <v>0</v>
      </c>
      <c r="BI167" s="201">
        <f t="shared" si="8"/>
        <v>0</v>
      </c>
      <c r="BJ167" s="18" t="s">
        <v>84</v>
      </c>
      <c r="BK167" s="201">
        <f t="shared" si="9"/>
        <v>0</v>
      </c>
      <c r="BL167" s="18" t="s">
        <v>141</v>
      </c>
      <c r="BM167" s="200" t="s">
        <v>185</v>
      </c>
    </row>
    <row r="168" spans="1:65" s="2" customFormat="1" ht="33" customHeight="1">
      <c r="A168" s="35"/>
      <c r="B168" s="36"/>
      <c r="C168" s="188" t="s">
        <v>186</v>
      </c>
      <c r="D168" s="188" t="s">
        <v>137</v>
      </c>
      <c r="E168" s="189" t="s">
        <v>187</v>
      </c>
      <c r="F168" s="190" t="s">
        <v>188</v>
      </c>
      <c r="G168" s="191" t="s">
        <v>149</v>
      </c>
      <c r="H168" s="192">
        <v>6</v>
      </c>
      <c r="I168" s="193"/>
      <c r="J168" s="194">
        <f t="shared" si="0"/>
        <v>0</v>
      </c>
      <c r="K168" s="195"/>
      <c r="L168" s="40"/>
      <c r="M168" s="196" t="s">
        <v>1</v>
      </c>
      <c r="N168" s="197" t="s">
        <v>41</v>
      </c>
      <c r="O168" s="72"/>
      <c r="P168" s="198">
        <f t="shared" si="1"/>
        <v>0</v>
      </c>
      <c r="Q168" s="198">
        <v>0</v>
      </c>
      <c r="R168" s="198">
        <f t="shared" si="2"/>
        <v>0</v>
      </c>
      <c r="S168" s="198">
        <v>0</v>
      </c>
      <c r="T168" s="199">
        <f t="shared" si="3"/>
        <v>0</v>
      </c>
      <c r="U168" s="35"/>
      <c r="V168" s="35"/>
      <c r="W168" s="35"/>
      <c r="X168" s="35"/>
      <c r="Y168" s="35"/>
      <c r="Z168" s="35"/>
      <c r="AA168" s="35"/>
      <c r="AB168" s="35"/>
      <c r="AC168" s="35"/>
      <c r="AD168" s="35"/>
      <c r="AE168" s="35"/>
      <c r="AR168" s="200" t="s">
        <v>141</v>
      </c>
      <c r="AT168" s="200" t="s">
        <v>137</v>
      </c>
      <c r="AU168" s="200" t="s">
        <v>86</v>
      </c>
      <c r="AY168" s="18" t="s">
        <v>135</v>
      </c>
      <c r="BE168" s="201">
        <f t="shared" si="4"/>
        <v>0</v>
      </c>
      <c r="BF168" s="201">
        <f t="shared" si="5"/>
        <v>0</v>
      </c>
      <c r="BG168" s="201">
        <f t="shared" si="6"/>
        <v>0</v>
      </c>
      <c r="BH168" s="201">
        <f t="shared" si="7"/>
        <v>0</v>
      </c>
      <c r="BI168" s="201">
        <f t="shared" si="8"/>
        <v>0</v>
      </c>
      <c r="BJ168" s="18" t="s">
        <v>84</v>
      </c>
      <c r="BK168" s="201">
        <f t="shared" si="9"/>
        <v>0</v>
      </c>
      <c r="BL168" s="18" t="s">
        <v>141</v>
      </c>
      <c r="BM168" s="200" t="s">
        <v>189</v>
      </c>
    </row>
    <row r="169" spans="1:65" s="2" customFormat="1" ht="33" customHeight="1">
      <c r="A169" s="35"/>
      <c r="B169" s="36"/>
      <c r="C169" s="188" t="s">
        <v>190</v>
      </c>
      <c r="D169" s="188" t="s">
        <v>137</v>
      </c>
      <c r="E169" s="189" t="s">
        <v>191</v>
      </c>
      <c r="F169" s="190" t="s">
        <v>192</v>
      </c>
      <c r="G169" s="191" t="s">
        <v>149</v>
      </c>
      <c r="H169" s="192">
        <v>3</v>
      </c>
      <c r="I169" s="193"/>
      <c r="J169" s="194">
        <f t="shared" si="0"/>
        <v>0</v>
      </c>
      <c r="K169" s="195"/>
      <c r="L169" s="40"/>
      <c r="M169" s="196" t="s">
        <v>1</v>
      </c>
      <c r="N169" s="197" t="s">
        <v>41</v>
      </c>
      <c r="O169" s="72"/>
      <c r="P169" s="198">
        <f t="shared" si="1"/>
        <v>0</v>
      </c>
      <c r="Q169" s="198">
        <v>0</v>
      </c>
      <c r="R169" s="198">
        <f t="shared" si="2"/>
        <v>0</v>
      </c>
      <c r="S169" s="198">
        <v>0</v>
      </c>
      <c r="T169" s="199">
        <f t="shared" si="3"/>
        <v>0</v>
      </c>
      <c r="U169" s="35"/>
      <c r="V169" s="35"/>
      <c r="W169" s="35"/>
      <c r="X169" s="35"/>
      <c r="Y169" s="35"/>
      <c r="Z169" s="35"/>
      <c r="AA169" s="35"/>
      <c r="AB169" s="35"/>
      <c r="AC169" s="35"/>
      <c r="AD169" s="35"/>
      <c r="AE169" s="35"/>
      <c r="AR169" s="200" t="s">
        <v>141</v>
      </c>
      <c r="AT169" s="200" t="s">
        <v>137</v>
      </c>
      <c r="AU169" s="200" t="s">
        <v>86</v>
      </c>
      <c r="AY169" s="18" t="s">
        <v>135</v>
      </c>
      <c r="BE169" s="201">
        <f t="shared" si="4"/>
        <v>0</v>
      </c>
      <c r="BF169" s="201">
        <f t="shared" si="5"/>
        <v>0</v>
      </c>
      <c r="BG169" s="201">
        <f t="shared" si="6"/>
        <v>0</v>
      </c>
      <c r="BH169" s="201">
        <f t="shared" si="7"/>
        <v>0</v>
      </c>
      <c r="BI169" s="201">
        <f t="shared" si="8"/>
        <v>0</v>
      </c>
      <c r="BJ169" s="18" t="s">
        <v>84</v>
      </c>
      <c r="BK169" s="201">
        <f t="shared" si="9"/>
        <v>0</v>
      </c>
      <c r="BL169" s="18" t="s">
        <v>141</v>
      </c>
      <c r="BM169" s="200" t="s">
        <v>193</v>
      </c>
    </row>
    <row r="170" spans="1:65" s="2" customFormat="1" ht="33" customHeight="1">
      <c r="A170" s="35"/>
      <c r="B170" s="36"/>
      <c r="C170" s="188" t="s">
        <v>194</v>
      </c>
      <c r="D170" s="188" t="s">
        <v>137</v>
      </c>
      <c r="E170" s="189" t="s">
        <v>195</v>
      </c>
      <c r="F170" s="190" t="s">
        <v>196</v>
      </c>
      <c r="G170" s="191" t="s">
        <v>149</v>
      </c>
      <c r="H170" s="192">
        <v>1</v>
      </c>
      <c r="I170" s="193"/>
      <c r="J170" s="194">
        <f t="shared" si="0"/>
        <v>0</v>
      </c>
      <c r="K170" s="195"/>
      <c r="L170" s="40"/>
      <c r="M170" s="196" t="s">
        <v>1</v>
      </c>
      <c r="N170" s="197" t="s">
        <v>41</v>
      </c>
      <c r="O170" s="72"/>
      <c r="P170" s="198">
        <f t="shared" si="1"/>
        <v>0</v>
      </c>
      <c r="Q170" s="198">
        <v>0</v>
      </c>
      <c r="R170" s="198">
        <f t="shared" si="2"/>
        <v>0</v>
      </c>
      <c r="S170" s="198">
        <v>0</v>
      </c>
      <c r="T170" s="199">
        <f t="shared" si="3"/>
        <v>0</v>
      </c>
      <c r="U170" s="35"/>
      <c r="V170" s="35"/>
      <c r="W170" s="35"/>
      <c r="X170" s="35"/>
      <c r="Y170" s="35"/>
      <c r="Z170" s="35"/>
      <c r="AA170" s="35"/>
      <c r="AB170" s="35"/>
      <c r="AC170" s="35"/>
      <c r="AD170" s="35"/>
      <c r="AE170" s="35"/>
      <c r="AR170" s="200" t="s">
        <v>141</v>
      </c>
      <c r="AT170" s="200" t="s">
        <v>137</v>
      </c>
      <c r="AU170" s="200" t="s">
        <v>86</v>
      </c>
      <c r="AY170" s="18" t="s">
        <v>135</v>
      </c>
      <c r="BE170" s="201">
        <f t="shared" si="4"/>
        <v>0</v>
      </c>
      <c r="BF170" s="201">
        <f t="shared" si="5"/>
        <v>0</v>
      </c>
      <c r="BG170" s="201">
        <f t="shared" si="6"/>
        <v>0</v>
      </c>
      <c r="BH170" s="201">
        <f t="shared" si="7"/>
        <v>0</v>
      </c>
      <c r="BI170" s="201">
        <f t="shared" si="8"/>
        <v>0</v>
      </c>
      <c r="BJ170" s="18" t="s">
        <v>84</v>
      </c>
      <c r="BK170" s="201">
        <f t="shared" si="9"/>
        <v>0</v>
      </c>
      <c r="BL170" s="18" t="s">
        <v>141</v>
      </c>
      <c r="BM170" s="200" t="s">
        <v>197</v>
      </c>
    </row>
    <row r="171" spans="1:65" s="2" customFormat="1" ht="33" customHeight="1">
      <c r="A171" s="35"/>
      <c r="B171" s="36"/>
      <c r="C171" s="188" t="s">
        <v>8</v>
      </c>
      <c r="D171" s="188" t="s">
        <v>137</v>
      </c>
      <c r="E171" s="189" t="s">
        <v>198</v>
      </c>
      <c r="F171" s="190" t="s">
        <v>199</v>
      </c>
      <c r="G171" s="191" t="s">
        <v>149</v>
      </c>
      <c r="H171" s="192">
        <v>2</v>
      </c>
      <c r="I171" s="193"/>
      <c r="J171" s="194">
        <f t="shared" si="0"/>
        <v>0</v>
      </c>
      <c r="K171" s="195"/>
      <c r="L171" s="40"/>
      <c r="M171" s="196" t="s">
        <v>1</v>
      </c>
      <c r="N171" s="197" t="s">
        <v>41</v>
      </c>
      <c r="O171" s="72"/>
      <c r="P171" s="198">
        <f t="shared" si="1"/>
        <v>0</v>
      </c>
      <c r="Q171" s="198">
        <v>0</v>
      </c>
      <c r="R171" s="198">
        <f t="shared" si="2"/>
        <v>0</v>
      </c>
      <c r="S171" s="198">
        <v>0</v>
      </c>
      <c r="T171" s="199">
        <f t="shared" si="3"/>
        <v>0</v>
      </c>
      <c r="U171" s="35"/>
      <c r="V171" s="35"/>
      <c r="W171" s="35"/>
      <c r="X171" s="35"/>
      <c r="Y171" s="35"/>
      <c r="Z171" s="35"/>
      <c r="AA171" s="35"/>
      <c r="AB171" s="35"/>
      <c r="AC171" s="35"/>
      <c r="AD171" s="35"/>
      <c r="AE171" s="35"/>
      <c r="AR171" s="200" t="s">
        <v>141</v>
      </c>
      <c r="AT171" s="200" t="s">
        <v>137</v>
      </c>
      <c r="AU171" s="200" t="s">
        <v>86</v>
      </c>
      <c r="AY171" s="18" t="s">
        <v>135</v>
      </c>
      <c r="BE171" s="201">
        <f t="shared" si="4"/>
        <v>0</v>
      </c>
      <c r="BF171" s="201">
        <f t="shared" si="5"/>
        <v>0</v>
      </c>
      <c r="BG171" s="201">
        <f t="shared" si="6"/>
        <v>0</v>
      </c>
      <c r="BH171" s="201">
        <f t="shared" si="7"/>
        <v>0</v>
      </c>
      <c r="BI171" s="201">
        <f t="shared" si="8"/>
        <v>0</v>
      </c>
      <c r="BJ171" s="18" t="s">
        <v>84</v>
      </c>
      <c r="BK171" s="201">
        <f t="shared" si="9"/>
        <v>0</v>
      </c>
      <c r="BL171" s="18" t="s">
        <v>141</v>
      </c>
      <c r="BM171" s="200" t="s">
        <v>200</v>
      </c>
    </row>
    <row r="172" spans="1:65" s="2" customFormat="1" ht="33" customHeight="1">
      <c r="A172" s="35"/>
      <c r="B172" s="36"/>
      <c r="C172" s="188" t="s">
        <v>201</v>
      </c>
      <c r="D172" s="188" t="s">
        <v>137</v>
      </c>
      <c r="E172" s="189" t="s">
        <v>202</v>
      </c>
      <c r="F172" s="190" t="s">
        <v>203</v>
      </c>
      <c r="G172" s="191" t="s">
        <v>140</v>
      </c>
      <c r="H172" s="192">
        <v>1743</v>
      </c>
      <c r="I172" s="193"/>
      <c r="J172" s="194">
        <f t="shared" si="0"/>
        <v>0</v>
      </c>
      <c r="K172" s="195"/>
      <c r="L172" s="40"/>
      <c r="M172" s="196" t="s">
        <v>1</v>
      </c>
      <c r="N172" s="197" t="s">
        <v>41</v>
      </c>
      <c r="O172" s="72"/>
      <c r="P172" s="198">
        <f t="shared" si="1"/>
        <v>0</v>
      </c>
      <c r="Q172" s="198">
        <v>0</v>
      </c>
      <c r="R172" s="198">
        <f t="shared" si="2"/>
        <v>0</v>
      </c>
      <c r="S172" s="198">
        <v>0.29499999999999998</v>
      </c>
      <c r="T172" s="199">
        <f t="shared" si="3"/>
        <v>514.18499999999995</v>
      </c>
      <c r="U172" s="35"/>
      <c r="V172" s="35"/>
      <c r="W172" s="35"/>
      <c r="X172" s="35"/>
      <c r="Y172" s="35"/>
      <c r="Z172" s="35"/>
      <c r="AA172" s="35"/>
      <c r="AB172" s="35"/>
      <c r="AC172" s="35"/>
      <c r="AD172" s="35"/>
      <c r="AE172" s="35"/>
      <c r="AR172" s="200" t="s">
        <v>141</v>
      </c>
      <c r="AT172" s="200" t="s">
        <v>137</v>
      </c>
      <c r="AU172" s="200" t="s">
        <v>86</v>
      </c>
      <c r="AY172" s="18" t="s">
        <v>135</v>
      </c>
      <c r="BE172" s="201">
        <f t="shared" si="4"/>
        <v>0</v>
      </c>
      <c r="BF172" s="201">
        <f t="shared" si="5"/>
        <v>0</v>
      </c>
      <c r="BG172" s="201">
        <f t="shared" si="6"/>
        <v>0</v>
      </c>
      <c r="BH172" s="201">
        <f t="shared" si="7"/>
        <v>0</v>
      </c>
      <c r="BI172" s="201">
        <f t="shared" si="8"/>
        <v>0</v>
      </c>
      <c r="BJ172" s="18" t="s">
        <v>84</v>
      </c>
      <c r="BK172" s="201">
        <f t="shared" si="9"/>
        <v>0</v>
      </c>
      <c r="BL172" s="18" t="s">
        <v>141</v>
      </c>
      <c r="BM172" s="200" t="s">
        <v>204</v>
      </c>
    </row>
    <row r="173" spans="1:65" s="13" customFormat="1" ht="11.25">
      <c r="B173" s="202"/>
      <c r="C173" s="203"/>
      <c r="D173" s="204" t="s">
        <v>143</v>
      </c>
      <c r="E173" s="205" t="s">
        <v>1</v>
      </c>
      <c r="F173" s="206" t="s">
        <v>144</v>
      </c>
      <c r="G173" s="203"/>
      <c r="H173" s="205" t="s">
        <v>1</v>
      </c>
      <c r="I173" s="207"/>
      <c r="J173" s="203"/>
      <c r="K173" s="203"/>
      <c r="L173" s="208"/>
      <c r="M173" s="209"/>
      <c r="N173" s="210"/>
      <c r="O173" s="210"/>
      <c r="P173" s="210"/>
      <c r="Q173" s="210"/>
      <c r="R173" s="210"/>
      <c r="S173" s="210"/>
      <c r="T173" s="211"/>
      <c r="AT173" s="212" t="s">
        <v>143</v>
      </c>
      <c r="AU173" s="212" t="s">
        <v>86</v>
      </c>
      <c r="AV173" s="13" t="s">
        <v>84</v>
      </c>
      <c r="AW173" s="13" t="s">
        <v>32</v>
      </c>
      <c r="AX173" s="13" t="s">
        <v>76</v>
      </c>
      <c r="AY173" s="212" t="s">
        <v>135</v>
      </c>
    </row>
    <row r="174" spans="1:65" s="14" customFormat="1" ht="11.25">
      <c r="B174" s="213"/>
      <c r="C174" s="214"/>
      <c r="D174" s="204" t="s">
        <v>143</v>
      </c>
      <c r="E174" s="215" t="s">
        <v>1</v>
      </c>
      <c r="F174" s="216" t="s">
        <v>205</v>
      </c>
      <c r="G174" s="214"/>
      <c r="H174" s="217">
        <v>1743</v>
      </c>
      <c r="I174" s="218"/>
      <c r="J174" s="214"/>
      <c r="K174" s="214"/>
      <c r="L174" s="219"/>
      <c r="M174" s="220"/>
      <c r="N174" s="221"/>
      <c r="O174" s="221"/>
      <c r="P174" s="221"/>
      <c r="Q174" s="221"/>
      <c r="R174" s="221"/>
      <c r="S174" s="221"/>
      <c r="T174" s="222"/>
      <c r="AT174" s="223" t="s">
        <v>143</v>
      </c>
      <c r="AU174" s="223" t="s">
        <v>86</v>
      </c>
      <c r="AV174" s="14" t="s">
        <v>86</v>
      </c>
      <c r="AW174" s="14" t="s">
        <v>32</v>
      </c>
      <c r="AX174" s="14" t="s">
        <v>84</v>
      </c>
      <c r="AY174" s="223" t="s">
        <v>135</v>
      </c>
    </row>
    <row r="175" spans="1:65" s="2" customFormat="1" ht="24.2" customHeight="1">
      <c r="A175" s="35"/>
      <c r="B175" s="36"/>
      <c r="C175" s="188" t="s">
        <v>206</v>
      </c>
      <c r="D175" s="188" t="s">
        <v>137</v>
      </c>
      <c r="E175" s="189" t="s">
        <v>207</v>
      </c>
      <c r="F175" s="190" t="s">
        <v>208</v>
      </c>
      <c r="G175" s="191" t="s">
        <v>140</v>
      </c>
      <c r="H175" s="192">
        <v>769</v>
      </c>
      <c r="I175" s="193"/>
      <c r="J175" s="194">
        <f>ROUND(I175*H175,2)</f>
        <v>0</v>
      </c>
      <c r="K175" s="195"/>
      <c r="L175" s="40"/>
      <c r="M175" s="196" t="s">
        <v>1</v>
      </c>
      <c r="N175" s="197" t="s">
        <v>41</v>
      </c>
      <c r="O175" s="72"/>
      <c r="P175" s="198">
        <f>O175*H175</f>
        <v>0</v>
      </c>
      <c r="Q175" s="198">
        <v>0</v>
      </c>
      <c r="R175" s="198">
        <f>Q175*H175</f>
        <v>0</v>
      </c>
      <c r="S175" s="198">
        <v>0.41699999999999998</v>
      </c>
      <c r="T175" s="199">
        <f>S175*H175</f>
        <v>320.673</v>
      </c>
      <c r="U175" s="35"/>
      <c r="V175" s="35"/>
      <c r="W175" s="35"/>
      <c r="X175" s="35"/>
      <c r="Y175" s="35"/>
      <c r="Z175" s="35"/>
      <c r="AA175" s="35"/>
      <c r="AB175" s="35"/>
      <c r="AC175" s="35"/>
      <c r="AD175" s="35"/>
      <c r="AE175" s="35"/>
      <c r="AR175" s="200" t="s">
        <v>141</v>
      </c>
      <c r="AT175" s="200" t="s">
        <v>137</v>
      </c>
      <c r="AU175" s="200" t="s">
        <v>86</v>
      </c>
      <c r="AY175" s="18" t="s">
        <v>135</v>
      </c>
      <c r="BE175" s="201">
        <f>IF(N175="základní",J175,0)</f>
        <v>0</v>
      </c>
      <c r="BF175" s="201">
        <f>IF(N175="snížená",J175,0)</f>
        <v>0</v>
      </c>
      <c r="BG175" s="201">
        <f>IF(N175="zákl. přenesená",J175,0)</f>
        <v>0</v>
      </c>
      <c r="BH175" s="201">
        <f>IF(N175="sníž. přenesená",J175,0)</f>
        <v>0</v>
      </c>
      <c r="BI175" s="201">
        <f>IF(N175="nulová",J175,0)</f>
        <v>0</v>
      </c>
      <c r="BJ175" s="18" t="s">
        <v>84</v>
      </c>
      <c r="BK175" s="201">
        <f>ROUND(I175*H175,2)</f>
        <v>0</v>
      </c>
      <c r="BL175" s="18" t="s">
        <v>141</v>
      </c>
      <c r="BM175" s="200" t="s">
        <v>209</v>
      </c>
    </row>
    <row r="176" spans="1:65" s="13" customFormat="1" ht="11.25">
      <c r="B176" s="202"/>
      <c r="C176" s="203"/>
      <c r="D176" s="204" t="s">
        <v>143</v>
      </c>
      <c r="E176" s="205" t="s">
        <v>1</v>
      </c>
      <c r="F176" s="206" t="s">
        <v>144</v>
      </c>
      <c r="G176" s="203"/>
      <c r="H176" s="205" t="s">
        <v>1</v>
      </c>
      <c r="I176" s="207"/>
      <c r="J176" s="203"/>
      <c r="K176" s="203"/>
      <c r="L176" s="208"/>
      <c r="M176" s="209"/>
      <c r="N176" s="210"/>
      <c r="O176" s="210"/>
      <c r="P176" s="210"/>
      <c r="Q176" s="210"/>
      <c r="R176" s="210"/>
      <c r="S176" s="210"/>
      <c r="T176" s="211"/>
      <c r="AT176" s="212" t="s">
        <v>143</v>
      </c>
      <c r="AU176" s="212" t="s">
        <v>86</v>
      </c>
      <c r="AV176" s="13" t="s">
        <v>84</v>
      </c>
      <c r="AW176" s="13" t="s">
        <v>32</v>
      </c>
      <c r="AX176" s="13" t="s">
        <v>76</v>
      </c>
      <c r="AY176" s="212" t="s">
        <v>135</v>
      </c>
    </row>
    <row r="177" spans="1:65" s="14" customFormat="1" ht="11.25">
      <c r="B177" s="213"/>
      <c r="C177" s="214"/>
      <c r="D177" s="204" t="s">
        <v>143</v>
      </c>
      <c r="E177" s="215" t="s">
        <v>1</v>
      </c>
      <c r="F177" s="216" t="s">
        <v>210</v>
      </c>
      <c r="G177" s="214"/>
      <c r="H177" s="217">
        <v>769</v>
      </c>
      <c r="I177" s="218"/>
      <c r="J177" s="214"/>
      <c r="K177" s="214"/>
      <c r="L177" s="219"/>
      <c r="M177" s="220"/>
      <c r="N177" s="221"/>
      <c r="O177" s="221"/>
      <c r="P177" s="221"/>
      <c r="Q177" s="221"/>
      <c r="R177" s="221"/>
      <c r="S177" s="221"/>
      <c r="T177" s="222"/>
      <c r="AT177" s="223" t="s">
        <v>143</v>
      </c>
      <c r="AU177" s="223" t="s">
        <v>86</v>
      </c>
      <c r="AV177" s="14" t="s">
        <v>86</v>
      </c>
      <c r="AW177" s="14" t="s">
        <v>32</v>
      </c>
      <c r="AX177" s="14" t="s">
        <v>84</v>
      </c>
      <c r="AY177" s="223" t="s">
        <v>135</v>
      </c>
    </row>
    <row r="178" spans="1:65" s="2" customFormat="1" ht="33" customHeight="1">
      <c r="A178" s="35"/>
      <c r="B178" s="36"/>
      <c r="C178" s="188" t="s">
        <v>211</v>
      </c>
      <c r="D178" s="188" t="s">
        <v>137</v>
      </c>
      <c r="E178" s="189" t="s">
        <v>212</v>
      </c>
      <c r="F178" s="190" t="s">
        <v>213</v>
      </c>
      <c r="G178" s="191" t="s">
        <v>140</v>
      </c>
      <c r="H178" s="192">
        <v>128</v>
      </c>
      <c r="I178" s="193"/>
      <c r="J178" s="194">
        <f>ROUND(I178*H178,2)</f>
        <v>0</v>
      </c>
      <c r="K178" s="195"/>
      <c r="L178" s="40"/>
      <c r="M178" s="196" t="s">
        <v>1</v>
      </c>
      <c r="N178" s="197" t="s">
        <v>41</v>
      </c>
      <c r="O178" s="72"/>
      <c r="P178" s="198">
        <f>O178*H178</f>
        <v>0</v>
      </c>
      <c r="Q178" s="198">
        <v>0</v>
      </c>
      <c r="R178" s="198">
        <f>Q178*H178</f>
        <v>0</v>
      </c>
      <c r="S178" s="198">
        <v>0.28999999999999998</v>
      </c>
      <c r="T178" s="199">
        <f>S178*H178</f>
        <v>37.119999999999997</v>
      </c>
      <c r="U178" s="35"/>
      <c r="V178" s="35"/>
      <c r="W178" s="35"/>
      <c r="X178" s="35"/>
      <c r="Y178" s="35"/>
      <c r="Z178" s="35"/>
      <c r="AA178" s="35"/>
      <c r="AB178" s="35"/>
      <c r="AC178" s="35"/>
      <c r="AD178" s="35"/>
      <c r="AE178" s="35"/>
      <c r="AR178" s="200" t="s">
        <v>141</v>
      </c>
      <c r="AT178" s="200" t="s">
        <v>137</v>
      </c>
      <c r="AU178" s="200" t="s">
        <v>86</v>
      </c>
      <c r="AY178" s="18" t="s">
        <v>135</v>
      </c>
      <c r="BE178" s="201">
        <f>IF(N178="základní",J178,0)</f>
        <v>0</v>
      </c>
      <c r="BF178" s="201">
        <f>IF(N178="snížená",J178,0)</f>
        <v>0</v>
      </c>
      <c r="BG178" s="201">
        <f>IF(N178="zákl. přenesená",J178,0)</f>
        <v>0</v>
      </c>
      <c r="BH178" s="201">
        <f>IF(N178="sníž. přenesená",J178,0)</f>
        <v>0</v>
      </c>
      <c r="BI178" s="201">
        <f>IF(N178="nulová",J178,0)</f>
        <v>0</v>
      </c>
      <c r="BJ178" s="18" t="s">
        <v>84</v>
      </c>
      <c r="BK178" s="201">
        <f>ROUND(I178*H178,2)</f>
        <v>0</v>
      </c>
      <c r="BL178" s="18" t="s">
        <v>141</v>
      </c>
      <c r="BM178" s="200" t="s">
        <v>214</v>
      </c>
    </row>
    <row r="179" spans="1:65" s="13" customFormat="1" ht="11.25">
      <c r="B179" s="202"/>
      <c r="C179" s="203"/>
      <c r="D179" s="204" t="s">
        <v>143</v>
      </c>
      <c r="E179" s="205" t="s">
        <v>1</v>
      </c>
      <c r="F179" s="206" t="s">
        <v>215</v>
      </c>
      <c r="G179" s="203"/>
      <c r="H179" s="205" t="s">
        <v>1</v>
      </c>
      <c r="I179" s="207"/>
      <c r="J179" s="203"/>
      <c r="K179" s="203"/>
      <c r="L179" s="208"/>
      <c r="M179" s="209"/>
      <c r="N179" s="210"/>
      <c r="O179" s="210"/>
      <c r="P179" s="210"/>
      <c r="Q179" s="210"/>
      <c r="R179" s="210"/>
      <c r="S179" s="210"/>
      <c r="T179" s="211"/>
      <c r="AT179" s="212" t="s">
        <v>143</v>
      </c>
      <c r="AU179" s="212" t="s">
        <v>86</v>
      </c>
      <c r="AV179" s="13" t="s">
        <v>84</v>
      </c>
      <c r="AW179" s="13" t="s">
        <v>32</v>
      </c>
      <c r="AX179" s="13" t="s">
        <v>76</v>
      </c>
      <c r="AY179" s="212" t="s">
        <v>135</v>
      </c>
    </row>
    <row r="180" spans="1:65" s="14" customFormat="1" ht="11.25">
      <c r="B180" s="213"/>
      <c r="C180" s="214"/>
      <c r="D180" s="204" t="s">
        <v>143</v>
      </c>
      <c r="E180" s="215" t="s">
        <v>1</v>
      </c>
      <c r="F180" s="216" t="s">
        <v>216</v>
      </c>
      <c r="G180" s="214"/>
      <c r="H180" s="217">
        <v>128</v>
      </c>
      <c r="I180" s="218"/>
      <c r="J180" s="214"/>
      <c r="K180" s="214"/>
      <c r="L180" s="219"/>
      <c r="M180" s="220"/>
      <c r="N180" s="221"/>
      <c r="O180" s="221"/>
      <c r="P180" s="221"/>
      <c r="Q180" s="221"/>
      <c r="R180" s="221"/>
      <c r="S180" s="221"/>
      <c r="T180" s="222"/>
      <c r="AT180" s="223" t="s">
        <v>143</v>
      </c>
      <c r="AU180" s="223" t="s">
        <v>86</v>
      </c>
      <c r="AV180" s="14" t="s">
        <v>86</v>
      </c>
      <c r="AW180" s="14" t="s">
        <v>32</v>
      </c>
      <c r="AX180" s="14" t="s">
        <v>84</v>
      </c>
      <c r="AY180" s="223" t="s">
        <v>135</v>
      </c>
    </row>
    <row r="181" spans="1:65" s="2" customFormat="1" ht="33" customHeight="1">
      <c r="A181" s="35"/>
      <c r="B181" s="36"/>
      <c r="C181" s="188" t="s">
        <v>217</v>
      </c>
      <c r="D181" s="188" t="s">
        <v>137</v>
      </c>
      <c r="E181" s="189" t="s">
        <v>218</v>
      </c>
      <c r="F181" s="190" t="s">
        <v>219</v>
      </c>
      <c r="G181" s="191" t="s">
        <v>140</v>
      </c>
      <c r="H181" s="192">
        <v>1743</v>
      </c>
      <c r="I181" s="193"/>
      <c r="J181" s="194">
        <f>ROUND(I181*H181,2)</f>
        <v>0</v>
      </c>
      <c r="K181" s="195"/>
      <c r="L181" s="40"/>
      <c r="M181" s="196" t="s">
        <v>1</v>
      </c>
      <c r="N181" s="197" t="s">
        <v>41</v>
      </c>
      <c r="O181" s="72"/>
      <c r="P181" s="198">
        <f>O181*H181</f>
        <v>0</v>
      </c>
      <c r="Q181" s="198">
        <v>0</v>
      </c>
      <c r="R181" s="198">
        <f>Q181*H181</f>
        <v>0</v>
      </c>
      <c r="S181" s="198">
        <v>0.44</v>
      </c>
      <c r="T181" s="199">
        <f>S181*H181</f>
        <v>766.92</v>
      </c>
      <c r="U181" s="35"/>
      <c r="V181" s="35"/>
      <c r="W181" s="35"/>
      <c r="X181" s="35"/>
      <c r="Y181" s="35"/>
      <c r="Z181" s="35"/>
      <c r="AA181" s="35"/>
      <c r="AB181" s="35"/>
      <c r="AC181" s="35"/>
      <c r="AD181" s="35"/>
      <c r="AE181" s="35"/>
      <c r="AR181" s="200" t="s">
        <v>141</v>
      </c>
      <c r="AT181" s="200" t="s">
        <v>137</v>
      </c>
      <c r="AU181" s="200" t="s">
        <v>86</v>
      </c>
      <c r="AY181" s="18" t="s">
        <v>135</v>
      </c>
      <c r="BE181" s="201">
        <f>IF(N181="základní",J181,0)</f>
        <v>0</v>
      </c>
      <c r="BF181" s="201">
        <f>IF(N181="snížená",J181,0)</f>
        <v>0</v>
      </c>
      <c r="BG181" s="201">
        <f>IF(N181="zákl. přenesená",J181,0)</f>
        <v>0</v>
      </c>
      <c r="BH181" s="201">
        <f>IF(N181="sníž. přenesená",J181,0)</f>
        <v>0</v>
      </c>
      <c r="BI181" s="201">
        <f>IF(N181="nulová",J181,0)</f>
        <v>0</v>
      </c>
      <c r="BJ181" s="18" t="s">
        <v>84</v>
      </c>
      <c r="BK181" s="201">
        <f>ROUND(I181*H181,2)</f>
        <v>0</v>
      </c>
      <c r="BL181" s="18" t="s">
        <v>141</v>
      </c>
      <c r="BM181" s="200" t="s">
        <v>220</v>
      </c>
    </row>
    <row r="182" spans="1:65" s="13" customFormat="1" ht="11.25">
      <c r="B182" s="202"/>
      <c r="C182" s="203"/>
      <c r="D182" s="204" t="s">
        <v>143</v>
      </c>
      <c r="E182" s="205" t="s">
        <v>1</v>
      </c>
      <c r="F182" s="206" t="s">
        <v>221</v>
      </c>
      <c r="G182" s="203"/>
      <c r="H182" s="205" t="s">
        <v>1</v>
      </c>
      <c r="I182" s="207"/>
      <c r="J182" s="203"/>
      <c r="K182" s="203"/>
      <c r="L182" s="208"/>
      <c r="M182" s="209"/>
      <c r="N182" s="210"/>
      <c r="O182" s="210"/>
      <c r="P182" s="210"/>
      <c r="Q182" s="210"/>
      <c r="R182" s="210"/>
      <c r="S182" s="210"/>
      <c r="T182" s="211"/>
      <c r="AT182" s="212" t="s">
        <v>143</v>
      </c>
      <c r="AU182" s="212" t="s">
        <v>86</v>
      </c>
      <c r="AV182" s="13" t="s">
        <v>84</v>
      </c>
      <c r="AW182" s="13" t="s">
        <v>32</v>
      </c>
      <c r="AX182" s="13" t="s">
        <v>76</v>
      </c>
      <c r="AY182" s="212" t="s">
        <v>135</v>
      </c>
    </row>
    <row r="183" spans="1:65" s="14" customFormat="1" ht="33.75">
      <c r="B183" s="213"/>
      <c r="C183" s="214"/>
      <c r="D183" s="204" t="s">
        <v>143</v>
      </c>
      <c r="E183" s="215" t="s">
        <v>1</v>
      </c>
      <c r="F183" s="216" t="s">
        <v>222</v>
      </c>
      <c r="G183" s="214"/>
      <c r="H183" s="217">
        <v>1743</v>
      </c>
      <c r="I183" s="218"/>
      <c r="J183" s="214"/>
      <c r="K183" s="214"/>
      <c r="L183" s="219"/>
      <c r="M183" s="220"/>
      <c r="N183" s="221"/>
      <c r="O183" s="221"/>
      <c r="P183" s="221"/>
      <c r="Q183" s="221"/>
      <c r="R183" s="221"/>
      <c r="S183" s="221"/>
      <c r="T183" s="222"/>
      <c r="AT183" s="223" t="s">
        <v>143</v>
      </c>
      <c r="AU183" s="223" t="s">
        <v>86</v>
      </c>
      <c r="AV183" s="14" t="s">
        <v>86</v>
      </c>
      <c r="AW183" s="14" t="s">
        <v>32</v>
      </c>
      <c r="AX183" s="14" t="s">
        <v>84</v>
      </c>
      <c r="AY183" s="223" t="s">
        <v>135</v>
      </c>
    </row>
    <row r="184" spans="1:65" s="2" customFormat="1" ht="33" customHeight="1">
      <c r="A184" s="35"/>
      <c r="B184" s="36"/>
      <c r="C184" s="188" t="s">
        <v>223</v>
      </c>
      <c r="D184" s="188" t="s">
        <v>137</v>
      </c>
      <c r="E184" s="189" t="s">
        <v>224</v>
      </c>
      <c r="F184" s="190" t="s">
        <v>225</v>
      </c>
      <c r="G184" s="191" t="s">
        <v>140</v>
      </c>
      <c r="H184" s="192">
        <v>128</v>
      </c>
      <c r="I184" s="193"/>
      <c r="J184" s="194">
        <f>ROUND(I184*H184,2)</f>
        <v>0</v>
      </c>
      <c r="K184" s="195"/>
      <c r="L184" s="40"/>
      <c r="M184" s="196" t="s">
        <v>1</v>
      </c>
      <c r="N184" s="197" t="s">
        <v>41</v>
      </c>
      <c r="O184" s="72"/>
      <c r="P184" s="198">
        <f>O184*H184</f>
        <v>0</v>
      </c>
      <c r="Q184" s="198">
        <v>0</v>
      </c>
      <c r="R184" s="198">
        <f>Q184*H184</f>
        <v>0</v>
      </c>
      <c r="S184" s="198">
        <v>0.63</v>
      </c>
      <c r="T184" s="199">
        <f>S184*H184</f>
        <v>80.64</v>
      </c>
      <c r="U184" s="35"/>
      <c r="V184" s="35"/>
      <c r="W184" s="35"/>
      <c r="X184" s="35"/>
      <c r="Y184" s="35"/>
      <c r="Z184" s="35"/>
      <c r="AA184" s="35"/>
      <c r="AB184" s="35"/>
      <c r="AC184" s="35"/>
      <c r="AD184" s="35"/>
      <c r="AE184" s="35"/>
      <c r="AR184" s="200" t="s">
        <v>141</v>
      </c>
      <c r="AT184" s="200" t="s">
        <v>137</v>
      </c>
      <c r="AU184" s="200" t="s">
        <v>86</v>
      </c>
      <c r="AY184" s="18" t="s">
        <v>135</v>
      </c>
      <c r="BE184" s="201">
        <f>IF(N184="základní",J184,0)</f>
        <v>0</v>
      </c>
      <c r="BF184" s="201">
        <f>IF(N184="snížená",J184,0)</f>
        <v>0</v>
      </c>
      <c r="BG184" s="201">
        <f>IF(N184="zákl. přenesená",J184,0)</f>
        <v>0</v>
      </c>
      <c r="BH184" s="201">
        <f>IF(N184="sníž. přenesená",J184,0)</f>
        <v>0</v>
      </c>
      <c r="BI184" s="201">
        <f>IF(N184="nulová",J184,0)</f>
        <v>0</v>
      </c>
      <c r="BJ184" s="18" t="s">
        <v>84</v>
      </c>
      <c r="BK184" s="201">
        <f>ROUND(I184*H184,2)</f>
        <v>0</v>
      </c>
      <c r="BL184" s="18" t="s">
        <v>141</v>
      </c>
      <c r="BM184" s="200" t="s">
        <v>226</v>
      </c>
    </row>
    <row r="185" spans="1:65" s="13" customFormat="1" ht="11.25">
      <c r="B185" s="202"/>
      <c r="C185" s="203"/>
      <c r="D185" s="204" t="s">
        <v>143</v>
      </c>
      <c r="E185" s="205" t="s">
        <v>1</v>
      </c>
      <c r="F185" s="206" t="s">
        <v>144</v>
      </c>
      <c r="G185" s="203"/>
      <c r="H185" s="205" t="s">
        <v>1</v>
      </c>
      <c r="I185" s="207"/>
      <c r="J185" s="203"/>
      <c r="K185" s="203"/>
      <c r="L185" s="208"/>
      <c r="M185" s="209"/>
      <c r="N185" s="210"/>
      <c r="O185" s="210"/>
      <c r="P185" s="210"/>
      <c r="Q185" s="210"/>
      <c r="R185" s="210"/>
      <c r="S185" s="210"/>
      <c r="T185" s="211"/>
      <c r="AT185" s="212" t="s">
        <v>143</v>
      </c>
      <c r="AU185" s="212" t="s">
        <v>86</v>
      </c>
      <c r="AV185" s="13" t="s">
        <v>84</v>
      </c>
      <c r="AW185" s="13" t="s">
        <v>32</v>
      </c>
      <c r="AX185" s="13" t="s">
        <v>76</v>
      </c>
      <c r="AY185" s="212" t="s">
        <v>135</v>
      </c>
    </row>
    <row r="186" spans="1:65" s="14" customFormat="1" ht="11.25">
      <c r="B186" s="213"/>
      <c r="C186" s="214"/>
      <c r="D186" s="204" t="s">
        <v>143</v>
      </c>
      <c r="E186" s="215" t="s">
        <v>1</v>
      </c>
      <c r="F186" s="216" t="s">
        <v>216</v>
      </c>
      <c r="G186" s="214"/>
      <c r="H186" s="217">
        <v>128</v>
      </c>
      <c r="I186" s="218"/>
      <c r="J186" s="214"/>
      <c r="K186" s="214"/>
      <c r="L186" s="219"/>
      <c r="M186" s="220"/>
      <c r="N186" s="221"/>
      <c r="O186" s="221"/>
      <c r="P186" s="221"/>
      <c r="Q186" s="221"/>
      <c r="R186" s="221"/>
      <c r="S186" s="221"/>
      <c r="T186" s="222"/>
      <c r="AT186" s="223" t="s">
        <v>143</v>
      </c>
      <c r="AU186" s="223" t="s">
        <v>86</v>
      </c>
      <c r="AV186" s="14" t="s">
        <v>86</v>
      </c>
      <c r="AW186" s="14" t="s">
        <v>32</v>
      </c>
      <c r="AX186" s="14" t="s">
        <v>84</v>
      </c>
      <c r="AY186" s="223" t="s">
        <v>135</v>
      </c>
    </row>
    <row r="187" spans="1:65" s="2" customFormat="1" ht="24.2" customHeight="1">
      <c r="A187" s="35"/>
      <c r="B187" s="36"/>
      <c r="C187" s="188" t="s">
        <v>7</v>
      </c>
      <c r="D187" s="188" t="s">
        <v>137</v>
      </c>
      <c r="E187" s="189" t="s">
        <v>227</v>
      </c>
      <c r="F187" s="190" t="s">
        <v>228</v>
      </c>
      <c r="G187" s="191" t="s">
        <v>140</v>
      </c>
      <c r="H187" s="192">
        <v>3931</v>
      </c>
      <c r="I187" s="193"/>
      <c r="J187" s="194">
        <f>ROUND(I187*H187,2)</f>
        <v>0</v>
      </c>
      <c r="K187" s="195"/>
      <c r="L187" s="40"/>
      <c r="M187" s="196" t="s">
        <v>1</v>
      </c>
      <c r="N187" s="197" t="s">
        <v>41</v>
      </c>
      <c r="O187" s="72"/>
      <c r="P187" s="198">
        <f>O187*H187</f>
        <v>0</v>
      </c>
      <c r="Q187" s="198">
        <v>0</v>
      </c>
      <c r="R187" s="198">
        <f>Q187*H187</f>
        <v>0</v>
      </c>
      <c r="S187" s="198">
        <v>0.44</v>
      </c>
      <c r="T187" s="199">
        <f>S187*H187</f>
        <v>1729.64</v>
      </c>
      <c r="U187" s="35"/>
      <c r="V187" s="35"/>
      <c r="W187" s="35"/>
      <c r="X187" s="35"/>
      <c r="Y187" s="35"/>
      <c r="Z187" s="35"/>
      <c r="AA187" s="35"/>
      <c r="AB187" s="35"/>
      <c r="AC187" s="35"/>
      <c r="AD187" s="35"/>
      <c r="AE187" s="35"/>
      <c r="AR187" s="200" t="s">
        <v>141</v>
      </c>
      <c r="AT187" s="200" t="s">
        <v>137</v>
      </c>
      <c r="AU187" s="200" t="s">
        <v>86</v>
      </c>
      <c r="AY187" s="18" t="s">
        <v>135</v>
      </c>
      <c r="BE187" s="201">
        <f>IF(N187="základní",J187,0)</f>
        <v>0</v>
      </c>
      <c r="BF187" s="201">
        <f>IF(N187="snížená",J187,0)</f>
        <v>0</v>
      </c>
      <c r="BG187" s="201">
        <f>IF(N187="zákl. přenesená",J187,0)</f>
        <v>0</v>
      </c>
      <c r="BH187" s="201">
        <f>IF(N187="sníž. přenesená",J187,0)</f>
        <v>0</v>
      </c>
      <c r="BI187" s="201">
        <f>IF(N187="nulová",J187,0)</f>
        <v>0</v>
      </c>
      <c r="BJ187" s="18" t="s">
        <v>84</v>
      </c>
      <c r="BK187" s="201">
        <f>ROUND(I187*H187,2)</f>
        <v>0</v>
      </c>
      <c r="BL187" s="18" t="s">
        <v>141</v>
      </c>
      <c r="BM187" s="200" t="s">
        <v>229</v>
      </c>
    </row>
    <row r="188" spans="1:65" s="14" customFormat="1" ht="11.25">
      <c r="B188" s="213"/>
      <c r="C188" s="214"/>
      <c r="D188" s="204" t="s">
        <v>143</v>
      </c>
      <c r="E188" s="215" t="s">
        <v>1</v>
      </c>
      <c r="F188" s="216" t="s">
        <v>230</v>
      </c>
      <c r="G188" s="214"/>
      <c r="H188" s="217">
        <v>769</v>
      </c>
      <c r="I188" s="218"/>
      <c r="J188" s="214"/>
      <c r="K188" s="214"/>
      <c r="L188" s="219"/>
      <c r="M188" s="220"/>
      <c r="N188" s="221"/>
      <c r="O188" s="221"/>
      <c r="P188" s="221"/>
      <c r="Q188" s="221"/>
      <c r="R188" s="221"/>
      <c r="S188" s="221"/>
      <c r="T188" s="222"/>
      <c r="AT188" s="223" t="s">
        <v>143</v>
      </c>
      <c r="AU188" s="223" t="s">
        <v>86</v>
      </c>
      <c r="AV188" s="14" t="s">
        <v>86</v>
      </c>
      <c r="AW188" s="14" t="s">
        <v>32</v>
      </c>
      <c r="AX188" s="14" t="s">
        <v>76</v>
      </c>
      <c r="AY188" s="223" t="s">
        <v>135</v>
      </c>
    </row>
    <row r="189" spans="1:65" s="14" customFormat="1" ht="11.25">
      <c r="B189" s="213"/>
      <c r="C189" s="214"/>
      <c r="D189" s="204" t="s">
        <v>143</v>
      </c>
      <c r="E189" s="215" t="s">
        <v>1</v>
      </c>
      <c r="F189" s="216" t="s">
        <v>231</v>
      </c>
      <c r="G189" s="214"/>
      <c r="H189" s="217">
        <v>3162</v>
      </c>
      <c r="I189" s="218"/>
      <c r="J189" s="214"/>
      <c r="K189" s="214"/>
      <c r="L189" s="219"/>
      <c r="M189" s="220"/>
      <c r="N189" s="221"/>
      <c r="O189" s="221"/>
      <c r="P189" s="221"/>
      <c r="Q189" s="221"/>
      <c r="R189" s="221"/>
      <c r="S189" s="221"/>
      <c r="T189" s="222"/>
      <c r="AT189" s="223" t="s">
        <v>143</v>
      </c>
      <c r="AU189" s="223" t="s">
        <v>86</v>
      </c>
      <c r="AV189" s="14" t="s">
        <v>86</v>
      </c>
      <c r="AW189" s="14" t="s">
        <v>32</v>
      </c>
      <c r="AX189" s="14" t="s">
        <v>76</v>
      </c>
      <c r="AY189" s="223" t="s">
        <v>135</v>
      </c>
    </row>
    <row r="190" spans="1:65" s="15" customFormat="1" ht="11.25">
      <c r="B190" s="224"/>
      <c r="C190" s="225"/>
      <c r="D190" s="204" t="s">
        <v>143</v>
      </c>
      <c r="E190" s="226" t="s">
        <v>1</v>
      </c>
      <c r="F190" s="227" t="s">
        <v>232</v>
      </c>
      <c r="G190" s="225"/>
      <c r="H190" s="228">
        <v>3931</v>
      </c>
      <c r="I190" s="229"/>
      <c r="J190" s="225"/>
      <c r="K190" s="225"/>
      <c r="L190" s="230"/>
      <c r="M190" s="231"/>
      <c r="N190" s="232"/>
      <c r="O190" s="232"/>
      <c r="P190" s="232"/>
      <c r="Q190" s="232"/>
      <c r="R190" s="232"/>
      <c r="S190" s="232"/>
      <c r="T190" s="233"/>
      <c r="AT190" s="234" t="s">
        <v>143</v>
      </c>
      <c r="AU190" s="234" t="s">
        <v>86</v>
      </c>
      <c r="AV190" s="15" t="s">
        <v>141</v>
      </c>
      <c r="AW190" s="15" t="s">
        <v>32</v>
      </c>
      <c r="AX190" s="15" t="s">
        <v>84</v>
      </c>
      <c r="AY190" s="234" t="s">
        <v>135</v>
      </c>
    </row>
    <row r="191" spans="1:65" s="2" customFormat="1" ht="24.2" customHeight="1">
      <c r="A191" s="35"/>
      <c r="B191" s="36"/>
      <c r="C191" s="188" t="s">
        <v>233</v>
      </c>
      <c r="D191" s="188" t="s">
        <v>137</v>
      </c>
      <c r="E191" s="189" t="s">
        <v>234</v>
      </c>
      <c r="F191" s="190" t="s">
        <v>235</v>
      </c>
      <c r="G191" s="191" t="s">
        <v>140</v>
      </c>
      <c r="H191" s="192">
        <v>3162</v>
      </c>
      <c r="I191" s="193"/>
      <c r="J191" s="194">
        <f>ROUND(I191*H191,2)</f>
        <v>0</v>
      </c>
      <c r="K191" s="195"/>
      <c r="L191" s="40"/>
      <c r="M191" s="196" t="s">
        <v>1</v>
      </c>
      <c r="N191" s="197" t="s">
        <v>41</v>
      </c>
      <c r="O191" s="72"/>
      <c r="P191" s="198">
        <f>O191*H191</f>
        <v>0</v>
      </c>
      <c r="Q191" s="198">
        <v>0</v>
      </c>
      <c r="R191" s="198">
        <f>Q191*H191</f>
        <v>0</v>
      </c>
      <c r="S191" s="198">
        <v>0.22</v>
      </c>
      <c r="T191" s="199">
        <f>S191*H191</f>
        <v>695.64</v>
      </c>
      <c r="U191" s="35"/>
      <c r="V191" s="35"/>
      <c r="W191" s="35"/>
      <c r="X191" s="35"/>
      <c r="Y191" s="35"/>
      <c r="Z191" s="35"/>
      <c r="AA191" s="35"/>
      <c r="AB191" s="35"/>
      <c r="AC191" s="35"/>
      <c r="AD191" s="35"/>
      <c r="AE191" s="35"/>
      <c r="AR191" s="200" t="s">
        <v>141</v>
      </c>
      <c r="AT191" s="200" t="s">
        <v>137</v>
      </c>
      <c r="AU191" s="200" t="s">
        <v>86</v>
      </c>
      <c r="AY191" s="18" t="s">
        <v>135</v>
      </c>
      <c r="BE191" s="201">
        <f>IF(N191="základní",J191,0)</f>
        <v>0</v>
      </c>
      <c r="BF191" s="201">
        <f>IF(N191="snížená",J191,0)</f>
        <v>0</v>
      </c>
      <c r="BG191" s="201">
        <f>IF(N191="zákl. přenesená",J191,0)</f>
        <v>0</v>
      </c>
      <c r="BH191" s="201">
        <f>IF(N191="sníž. přenesená",J191,0)</f>
        <v>0</v>
      </c>
      <c r="BI191" s="201">
        <f>IF(N191="nulová",J191,0)</f>
        <v>0</v>
      </c>
      <c r="BJ191" s="18" t="s">
        <v>84</v>
      </c>
      <c r="BK191" s="201">
        <f>ROUND(I191*H191,2)</f>
        <v>0</v>
      </c>
      <c r="BL191" s="18" t="s">
        <v>141</v>
      </c>
      <c r="BM191" s="200" t="s">
        <v>236</v>
      </c>
    </row>
    <row r="192" spans="1:65" s="14" customFormat="1" ht="11.25">
      <c r="B192" s="213"/>
      <c r="C192" s="214"/>
      <c r="D192" s="204" t="s">
        <v>143</v>
      </c>
      <c r="E192" s="215" t="s">
        <v>1</v>
      </c>
      <c r="F192" s="216" t="s">
        <v>231</v>
      </c>
      <c r="G192" s="214"/>
      <c r="H192" s="217">
        <v>3162</v>
      </c>
      <c r="I192" s="218"/>
      <c r="J192" s="214"/>
      <c r="K192" s="214"/>
      <c r="L192" s="219"/>
      <c r="M192" s="220"/>
      <c r="N192" s="221"/>
      <c r="O192" s="221"/>
      <c r="P192" s="221"/>
      <c r="Q192" s="221"/>
      <c r="R192" s="221"/>
      <c r="S192" s="221"/>
      <c r="T192" s="222"/>
      <c r="AT192" s="223" t="s">
        <v>143</v>
      </c>
      <c r="AU192" s="223" t="s">
        <v>86</v>
      </c>
      <c r="AV192" s="14" t="s">
        <v>86</v>
      </c>
      <c r="AW192" s="14" t="s">
        <v>32</v>
      </c>
      <c r="AX192" s="14" t="s">
        <v>84</v>
      </c>
      <c r="AY192" s="223" t="s">
        <v>135</v>
      </c>
    </row>
    <row r="193" spans="1:65" s="2" customFormat="1" ht="24.2" customHeight="1">
      <c r="A193" s="35"/>
      <c r="B193" s="36"/>
      <c r="C193" s="188" t="s">
        <v>237</v>
      </c>
      <c r="D193" s="188" t="s">
        <v>137</v>
      </c>
      <c r="E193" s="189" t="s">
        <v>238</v>
      </c>
      <c r="F193" s="190" t="s">
        <v>239</v>
      </c>
      <c r="G193" s="191" t="s">
        <v>140</v>
      </c>
      <c r="H193" s="192">
        <v>55</v>
      </c>
      <c r="I193" s="193"/>
      <c r="J193" s="194">
        <f>ROUND(I193*H193,2)</f>
        <v>0</v>
      </c>
      <c r="K193" s="195"/>
      <c r="L193" s="40"/>
      <c r="M193" s="196" t="s">
        <v>1</v>
      </c>
      <c r="N193" s="197" t="s">
        <v>41</v>
      </c>
      <c r="O193" s="72"/>
      <c r="P193" s="198">
        <f>O193*H193</f>
        <v>0</v>
      </c>
      <c r="Q193" s="198">
        <v>4.0000000000000003E-5</v>
      </c>
      <c r="R193" s="198">
        <f>Q193*H193</f>
        <v>2.2000000000000001E-3</v>
      </c>
      <c r="S193" s="198">
        <v>0.115</v>
      </c>
      <c r="T193" s="199">
        <f>S193*H193</f>
        <v>6.3250000000000002</v>
      </c>
      <c r="U193" s="35"/>
      <c r="V193" s="35"/>
      <c r="W193" s="35"/>
      <c r="X193" s="35"/>
      <c r="Y193" s="35"/>
      <c r="Z193" s="35"/>
      <c r="AA193" s="35"/>
      <c r="AB193" s="35"/>
      <c r="AC193" s="35"/>
      <c r="AD193" s="35"/>
      <c r="AE193" s="35"/>
      <c r="AR193" s="200" t="s">
        <v>141</v>
      </c>
      <c r="AT193" s="200" t="s">
        <v>137</v>
      </c>
      <c r="AU193" s="200" t="s">
        <v>86</v>
      </c>
      <c r="AY193" s="18" t="s">
        <v>135</v>
      </c>
      <c r="BE193" s="201">
        <f>IF(N193="základní",J193,0)</f>
        <v>0</v>
      </c>
      <c r="BF193" s="201">
        <f>IF(N193="snížená",J193,0)</f>
        <v>0</v>
      </c>
      <c r="BG193" s="201">
        <f>IF(N193="zákl. přenesená",J193,0)</f>
        <v>0</v>
      </c>
      <c r="BH193" s="201">
        <f>IF(N193="sníž. přenesená",J193,0)</f>
        <v>0</v>
      </c>
      <c r="BI193" s="201">
        <f>IF(N193="nulová",J193,0)</f>
        <v>0</v>
      </c>
      <c r="BJ193" s="18" t="s">
        <v>84</v>
      </c>
      <c r="BK193" s="201">
        <f>ROUND(I193*H193,2)</f>
        <v>0</v>
      </c>
      <c r="BL193" s="18" t="s">
        <v>141</v>
      </c>
      <c r="BM193" s="200" t="s">
        <v>240</v>
      </c>
    </row>
    <row r="194" spans="1:65" s="13" customFormat="1" ht="11.25">
      <c r="B194" s="202"/>
      <c r="C194" s="203"/>
      <c r="D194" s="204" t="s">
        <v>143</v>
      </c>
      <c r="E194" s="205" t="s">
        <v>1</v>
      </c>
      <c r="F194" s="206" t="s">
        <v>144</v>
      </c>
      <c r="G194" s="203"/>
      <c r="H194" s="205" t="s">
        <v>1</v>
      </c>
      <c r="I194" s="207"/>
      <c r="J194" s="203"/>
      <c r="K194" s="203"/>
      <c r="L194" s="208"/>
      <c r="M194" s="209"/>
      <c r="N194" s="210"/>
      <c r="O194" s="210"/>
      <c r="P194" s="210"/>
      <c r="Q194" s="210"/>
      <c r="R194" s="210"/>
      <c r="S194" s="210"/>
      <c r="T194" s="211"/>
      <c r="AT194" s="212" t="s">
        <v>143</v>
      </c>
      <c r="AU194" s="212" t="s">
        <v>86</v>
      </c>
      <c r="AV194" s="13" t="s">
        <v>84</v>
      </c>
      <c r="AW194" s="13" t="s">
        <v>32</v>
      </c>
      <c r="AX194" s="13" t="s">
        <v>76</v>
      </c>
      <c r="AY194" s="212" t="s">
        <v>135</v>
      </c>
    </row>
    <row r="195" spans="1:65" s="14" customFormat="1" ht="11.25">
      <c r="B195" s="213"/>
      <c r="C195" s="214"/>
      <c r="D195" s="204" t="s">
        <v>143</v>
      </c>
      <c r="E195" s="215" t="s">
        <v>1</v>
      </c>
      <c r="F195" s="216" t="s">
        <v>241</v>
      </c>
      <c r="G195" s="214"/>
      <c r="H195" s="217">
        <v>55</v>
      </c>
      <c r="I195" s="218"/>
      <c r="J195" s="214"/>
      <c r="K195" s="214"/>
      <c r="L195" s="219"/>
      <c r="M195" s="220"/>
      <c r="N195" s="221"/>
      <c r="O195" s="221"/>
      <c r="P195" s="221"/>
      <c r="Q195" s="221"/>
      <c r="R195" s="221"/>
      <c r="S195" s="221"/>
      <c r="T195" s="222"/>
      <c r="AT195" s="223" t="s">
        <v>143</v>
      </c>
      <c r="AU195" s="223" t="s">
        <v>86</v>
      </c>
      <c r="AV195" s="14" t="s">
        <v>86</v>
      </c>
      <c r="AW195" s="14" t="s">
        <v>32</v>
      </c>
      <c r="AX195" s="14" t="s">
        <v>84</v>
      </c>
      <c r="AY195" s="223" t="s">
        <v>135</v>
      </c>
    </row>
    <row r="196" spans="1:65" s="2" customFormat="1" ht="33" customHeight="1">
      <c r="A196" s="35"/>
      <c r="B196" s="36"/>
      <c r="C196" s="188" t="s">
        <v>242</v>
      </c>
      <c r="D196" s="188" t="s">
        <v>137</v>
      </c>
      <c r="E196" s="189" t="s">
        <v>243</v>
      </c>
      <c r="F196" s="190" t="s">
        <v>244</v>
      </c>
      <c r="G196" s="191" t="s">
        <v>140</v>
      </c>
      <c r="H196" s="192">
        <v>3162</v>
      </c>
      <c r="I196" s="193"/>
      <c r="J196" s="194">
        <f>ROUND(I196*H196,2)</f>
        <v>0</v>
      </c>
      <c r="K196" s="195"/>
      <c r="L196" s="40"/>
      <c r="M196" s="196" t="s">
        <v>1</v>
      </c>
      <c r="N196" s="197" t="s">
        <v>41</v>
      </c>
      <c r="O196" s="72"/>
      <c r="P196" s="198">
        <f>O196*H196</f>
        <v>0</v>
      </c>
      <c r="Q196" s="198">
        <v>6.0000000000000002E-5</v>
      </c>
      <c r="R196" s="198">
        <f>Q196*H196</f>
        <v>0.18972</v>
      </c>
      <c r="S196" s="198">
        <v>0.115</v>
      </c>
      <c r="T196" s="199">
        <f>S196*H196</f>
        <v>363.63</v>
      </c>
      <c r="U196" s="35"/>
      <c r="V196" s="35"/>
      <c r="W196" s="35"/>
      <c r="X196" s="35"/>
      <c r="Y196" s="35"/>
      <c r="Z196" s="35"/>
      <c r="AA196" s="35"/>
      <c r="AB196" s="35"/>
      <c r="AC196" s="35"/>
      <c r="AD196" s="35"/>
      <c r="AE196" s="35"/>
      <c r="AR196" s="200" t="s">
        <v>141</v>
      </c>
      <c r="AT196" s="200" t="s">
        <v>137</v>
      </c>
      <c r="AU196" s="200" t="s">
        <v>86</v>
      </c>
      <c r="AY196" s="18" t="s">
        <v>135</v>
      </c>
      <c r="BE196" s="201">
        <f>IF(N196="základní",J196,0)</f>
        <v>0</v>
      </c>
      <c r="BF196" s="201">
        <f>IF(N196="snížená",J196,0)</f>
        <v>0</v>
      </c>
      <c r="BG196" s="201">
        <f>IF(N196="zákl. přenesená",J196,0)</f>
        <v>0</v>
      </c>
      <c r="BH196" s="201">
        <f>IF(N196="sníž. přenesená",J196,0)</f>
        <v>0</v>
      </c>
      <c r="BI196" s="201">
        <f>IF(N196="nulová",J196,0)</f>
        <v>0</v>
      </c>
      <c r="BJ196" s="18" t="s">
        <v>84</v>
      </c>
      <c r="BK196" s="201">
        <f>ROUND(I196*H196,2)</f>
        <v>0</v>
      </c>
      <c r="BL196" s="18" t="s">
        <v>141</v>
      </c>
      <c r="BM196" s="200" t="s">
        <v>245</v>
      </c>
    </row>
    <row r="197" spans="1:65" s="13" customFormat="1" ht="11.25">
      <c r="B197" s="202"/>
      <c r="C197" s="203"/>
      <c r="D197" s="204" t="s">
        <v>143</v>
      </c>
      <c r="E197" s="205" t="s">
        <v>1</v>
      </c>
      <c r="F197" s="206" t="s">
        <v>144</v>
      </c>
      <c r="G197" s="203"/>
      <c r="H197" s="205" t="s">
        <v>1</v>
      </c>
      <c r="I197" s="207"/>
      <c r="J197" s="203"/>
      <c r="K197" s="203"/>
      <c r="L197" s="208"/>
      <c r="M197" s="209"/>
      <c r="N197" s="210"/>
      <c r="O197" s="210"/>
      <c r="P197" s="210"/>
      <c r="Q197" s="210"/>
      <c r="R197" s="210"/>
      <c r="S197" s="210"/>
      <c r="T197" s="211"/>
      <c r="AT197" s="212" t="s">
        <v>143</v>
      </c>
      <c r="AU197" s="212" t="s">
        <v>86</v>
      </c>
      <c r="AV197" s="13" t="s">
        <v>84</v>
      </c>
      <c r="AW197" s="13" t="s">
        <v>32</v>
      </c>
      <c r="AX197" s="13" t="s">
        <v>76</v>
      </c>
      <c r="AY197" s="212" t="s">
        <v>135</v>
      </c>
    </row>
    <row r="198" spans="1:65" s="14" customFormat="1" ht="22.5">
      <c r="B198" s="213"/>
      <c r="C198" s="214"/>
      <c r="D198" s="204" t="s">
        <v>143</v>
      </c>
      <c r="E198" s="215" t="s">
        <v>1</v>
      </c>
      <c r="F198" s="216" t="s">
        <v>246</v>
      </c>
      <c r="G198" s="214"/>
      <c r="H198" s="217">
        <v>3162</v>
      </c>
      <c r="I198" s="218"/>
      <c r="J198" s="214"/>
      <c r="K198" s="214"/>
      <c r="L198" s="219"/>
      <c r="M198" s="220"/>
      <c r="N198" s="221"/>
      <c r="O198" s="221"/>
      <c r="P198" s="221"/>
      <c r="Q198" s="221"/>
      <c r="R198" s="221"/>
      <c r="S198" s="221"/>
      <c r="T198" s="222"/>
      <c r="AT198" s="223" t="s">
        <v>143</v>
      </c>
      <c r="AU198" s="223" t="s">
        <v>86</v>
      </c>
      <c r="AV198" s="14" t="s">
        <v>86</v>
      </c>
      <c r="AW198" s="14" t="s">
        <v>32</v>
      </c>
      <c r="AX198" s="14" t="s">
        <v>84</v>
      </c>
      <c r="AY198" s="223" t="s">
        <v>135</v>
      </c>
    </row>
    <row r="199" spans="1:65" s="2" customFormat="1" ht="16.5" customHeight="1">
      <c r="A199" s="35"/>
      <c r="B199" s="36"/>
      <c r="C199" s="188" t="s">
        <v>247</v>
      </c>
      <c r="D199" s="188" t="s">
        <v>137</v>
      </c>
      <c r="E199" s="189" t="s">
        <v>248</v>
      </c>
      <c r="F199" s="190" t="s">
        <v>249</v>
      </c>
      <c r="G199" s="191" t="s">
        <v>250</v>
      </c>
      <c r="H199" s="192">
        <v>607</v>
      </c>
      <c r="I199" s="193"/>
      <c r="J199" s="194">
        <f>ROUND(I199*H199,2)</f>
        <v>0</v>
      </c>
      <c r="K199" s="195"/>
      <c r="L199" s="40"/>
      <c r="M199" s="196" t="s">
        <v>1</v>
      </c>
      <c r="N199" s="197" t="s">
        <v>41</v>
      </c>
      <c r="O199" s="72"/>
      <c r="P199" s="198">
        <f>O199*H199</f>
        <v>0</v>
      </c>
      <c r="Q199" s="198">
        <v>0</v>
      </c>
      <c r="R199" s="198">
        <f>Q199*H199</f>
        <v>0</v>
      </c>
      <c r="S199" s="198">
        <v>0.28999999999999998</v>
      </c>
      <c r="T199" s="199">
        <f>S199*H199</f>
        <v>176.03</v>
      </c>
      <c r="U199" s="35"/>
      <c r="V199" s="35"/>
      <c r="W199" s="35"/>
      <c r="X199" s="35"/>
      <c r="Y199" s="35"/>
      <c r="Z199" s="35"/>
      <c r="AA199" s="35"/>
      <c r="AB199" s="35"/>
      <c r="AC199" s="35"/>
      <c r="AD199" s="35"/>
      <c r="AE199" s="35"/>
      <c r="AR199" s="200" t="s">
        <v>141</v>
      </c>
      <c r="AT199" s="200" t="s">
        <v>137</v>
      </c>
      <c r="AU199" s="200" t="s">
        <v>86</v>
      </c>
      <c r="AY199" s="18" t="s">
        <v>135</v>
      </c>
      <c r="BE199" s="201">
        <f>IF(N199="základní",J199,0)</f>
        <v>0</v>
      </c>
      <c r="BF199" s="201">
        <f>IF(N199="snížená",J199,0)</f>
        <v>0</v>
      </c>
      <c r="BG199" s="201">
        <f>IF(N199="zákl. přenesená",J199,0)</f>
        <v>0</v>
      </c>
      <c r="BH199" s="201">
        <f>IF(N199="sníž. přenesená",J199,0)</f>
        <v>0</v>
      </c>
      <c r="BI199" s="201">
        <f>IF(N199="nulová",J199,0)</f>
        <v>0</v>
      </c>
      <c r="BJ199" s="18" t="s">
        <v>84</v>
      </c>
      <c r="BK199" s="201">
        <f>ROUND(I199*H199,2)</f>
        <v>0</v>
      </c>
      <c r="BL199" s="18" t="s">
        <v>141</v>
      </c>
      <c r="BM199" s="200" t="s">
        <v>251</v>
      </c>
    </row>
    <row r="200" spans="1:65" s="13" customFormat="1" ht="11.25">
      <c r="B200" s="202"/>
      <c r="C200" s="203"/>
      <c r="D200" s="204" t="s">
        <v>143</v>
      </c>
      <c r="E200" s="205" t="s">
        <v>1</v>
      </c>
      <c r="F200" s="206" t="s">
        <v>144</v>
      </c>
      <c r="G200" s="203"/>
      <c r="H200" s="205" t="s">
        <v>1</v>
      </c>
      <c r="I200" s="207"/>
      <c r="J200" s="203"/>
      <c r="K200" s="203"/>
      <c r="L200" s="208"/>
      <c r="M200" s="209"/>
      <c r="N200" s="210"/>
      <c r="O200" s="210"/>
      <c r="P200" s="210"/>
      <c r="Q200" s="210"/>
      <c r="R200" s="210"/>
      <c r="S200" s="210"/>
      <c r="T200" s="211"/>
      <c r="AT200" s="212" t="s">
        <v>143</v>
      </c>
      <c r="AU200" s="212" t="s">
        <v>86</v>
      </c>
      <c r="AV200" s="13" t="s">
        <v>84</v>
      </c>
      <c r="AW200" s="13" t="s">
        <v>32</v>
      </c>
      <c r="AX200" s="13" t="s">
        <v>76</v>
      </c>
      <c r="AY200" s="212" t="s">
        <v>135</v>
      </c>
    </row>
    <row r="201" spans="1:65" s="13" customFormat="1" ht="11.25">
      <c r="B201" s="202"/>
      <c r="C201" s="203"/>
      <c r="D201" s="204" t="s">
        <v>143</v>
      </c>
      <c r="E201" s="205" t="s">
        <v>1</v>
      </c>
      <c r="F201" s="206" t="s">
        <v>252</v>
      </c>
      <c r="G201" s="203"/>
      <c r="H201" s="205" t="s">
        <v>1</v>
      </c>
      <c r="I201" s="207"/>
      <c r="J201" s="203"/>
      <c r="K201" s="203"/>
      <c r="L201" s="208"/>
      <c r="M201" s="209"/>
      <c r="N201" s="210"/>
      <c r="O201" s="210"/>
      <c r="P201" s="210"/>
      <c r="Q201" s="210"/>
      <c r="R201" s="210"/>
      <c r="S201" s="210"/>
      <c r="T201" s="211"/>
      <c r="AT201" s="212" t="s">
        <v>143</v>
      </c>
      <c r="AU201" s="212" t="s">
        <v>86</v>
      </c>
      <c r="AV201" s="13" t="s">
        <v>84</v>
      </c>
      <c r="AW201" s="13" t="s">
        <v>32</v>
      </c>
      <c r="AX201" s="13" t="s">
        <v>76</v>
      </c>
      <c r="AY201" s="212" t="s">
        <v>135</v>
      </c>
    </row>
    <row r="202" spans="1:65" s="14" customFormat="1" ht="11.25">
      <c r="B202" s="213"/>
      <c r="C202" s="214"/>
      <c r="D202" s="204" t="s">
        <v>143</v>
      </c>
      <c r="E202" s="215" t="s">
        <v>1</v>
      </c>
      <c r="F202" s="216" t="s">
        <v>253</v>
      </c>
      <c r="G202" s="214"/>
      <c r="H202" s="217">
        <v>607</v>
      </c>
      <c r="I202" s="218"/>
      <c r="J202" s="214"/>
      <c r="K202" s="214"/>
      <c r="L202" s="219"/>
      <c r="M202" s="220"/>
      <c r="N202" s="221"/>
      <c r="O202" s="221"/>
      <c r="P202" s="221"/>
      <c r="Q202" s="221"/>
      <c r="R202" s="221"/>
      <c r="S202" s="221"/>
      <c r="T202" s="222"/>
      <c r="AT202" s="223" t="s">
        <v>143</v>
      </c>
      <c r="AU202" s="223" t="s">
        <v>86</v>
      </c>
      <c r="AV202" s="14" t="s">
        <v>86</v>
      </c>
      <c r="AW202" s="14" t="s">
        <v>32</v>
      </c>
      <c r="AX202" s="14" t="s">
        <v>84</v>
      </c>
      <c r="AY202" s="223" t="s">
        <v>135</v>
      </c>
    </row>
    <row r="203" spans="1:65" s="2" customFormat="1" ht="16.5" customHeight="1">
      <c r="A203" s="35"/>
      <c r="B203" s="36"/>
      <c r="C203" s="188" t="s">
        <v>254</v>
      </c>
      <c r="D203" s="188" t="s">
        <v>137</v>
      </c>
      <c r="E203" s="189" t="s">
        <v>255</v>
      </c>
      <c r="F203" s="190" t="s">
        <v>256</v>
      </c>
      <c r="G203" s="191" t="s">
        <v>250</v>
      </c>
      <c r="H203" s="192">
        <v>885</v>
      </c>
      <c r="I203" s="193"/>
      <c r="J203" s="194">
        <f>ROUND(I203*H203,2)</f>
        <v>0</v>
      </c>
      <c r="K203" s="195"/>
      <c r="L203" s="40"/>
      <c r="M203" s="196" t="s">
        <v>1</v>
      </c>
      <c r="N203" s="197" t="s">
        <v>41</v>
      </c>
      <c r="O203" s="72"/>
      <c r="P203" s="198">
        <f>O203*H203</f>
        <v>0</v>
      </c>
      <c r="Q203" s="198">
        <v>0</v>
      </c>
      <c r="R203" s="198">
        <f>Q203*H203</f>
        <v>0</v>
      </c>
      <c r="S203" s="198">
        <v>0.20499999999999999</v>
      </c>
      <c r="T203" s="199">
        <f>S203*H203</f>
        <v>181.42499999999998</v>
      </c>
      <c r="U203" s="35"/>
      <c r="V203" s="35"/>
      <c r="W203" s="35"/>
      <c r="X203" s="35"/>
      <c r="Y203" s="35"/>
      <c r="Z203" s="35"/>
      <c r="AA203" s="35"/>
      <c r="AB203" s="35"/>
      <c r="AC203" s="35"/>
      <c r="AD203" s="35"/>
      <c r="AE203" s="35"/>
      <c r="AR203" s="200" t="s">
        <v>141</v>
      </c>
      <c r="AT203" s="200" t="s">
        <v>137</v>
      </c>
      <c r="AU203" s="200" t="s">
        <v>86</v>
      </c>
      <c r="AY203" s="18" t="s">
        <v>135</v>
      </c>
      <c r="BE203" s="201">
        <f>IF(N203="základní",J203,0)</f>
        <v>0</v>
      </c>
      <c r="BF203" s="201">
        <f>IF(N203="snížená",J203,0)</f>
        <v>0</v>
      </c>
      <c r="BG203" s="201">
        <f>IF(N203="zákl. přenesená",J203,0)</f>
        <v>0</v>
      </c>
      <c r="BH203" s="201">
        <f>IF(N203="sníž. přenesená",J203,0)</f>
        <v>0</v>
      </c>
      <c r="BI203" s="201">
        <f>IF(N203="nulová",J203,0)</f>
        <v>0</v>
      </c>
      <c r="BJ203" s="18" t="s">
        <v>84</v>
      </c>
      <c r="BK203" s="201">
        <f>ROUND(I203*H203,2)</f>
        <v>0</v>
      </c>
      <c r="BL203" s="18" t="s">
        <v>141</v>
      </c>
      <c r="BM203" s="200" t="s">
        <v>257</v>
      </c>
    </row>
    <row r="204" spans="1:65" s="13" customFormat="1" ht="11.25">
      <c r="B204" s="202"/>
      <c r="C204" s="203"/>
      <c r="D204" s="204" t="s">
        <v>143</v>
      </c>
      <c r="E204" s="205" t="s">
        <v>1</v>
      </c>
      <c r="F204" s="206" t="s">
        <v>144</v>
      </c>
      <c r="G204" s="203"/>
      <c r="H204" s="205" t="s">
        <v>1</v>
      </c>
      <c r="I204" s="207"/>
      <c r="J204" s="203"/>
      <c r="K204" s="203"/>
      <c r="L204" s="208"/>
      <c r="M204" s="209"/>
      <c r="N204" s="210"/>
      <c r="O204" s="210"/>
      <c r="P204" s="210"/>
      <c r="Q204" s="210"/>
      <c r="R204" s="210"/>
      <c r="S204" s="210"/>
      <c r="T204" s="211"/>
      <c r="AT204" s="212" t="s">
        <v>143</v>
      </c>
      <c r="AU204" s="212" t="s">
        <v>86</v>
      </c>
      <c r="AV204" s="13" t="s">
        <v>84</v>
      </c>
      <c r="AW204" s="13" t="s">
        <v>32</v>
      </c>
      <c r="AX204" s="13" t="s">
        <v>76</v>
      </c>
      <c r="AY204" s="212" t="s">
        <v>135</v>
      </c>
    </row>
    <row r="205" spans="1:65" s="13" customFormat="1" ht="11.25">
      <c r="B205" s="202"/>
      <c r="C205" s="203"/>
      <c r="D205" s="204" t="s">
        <v>143</v>
      </c>
      <c r="E205" s="205" t="s">
        <v>1</v>
      </c>
      <c r="F205" s="206" t="s">
        <v>252</v>
      </c>
      <c r="G205" s="203"/>
      <c r="H205" s="205" t="s">
        <v>1</v>
      </c>
      <c r="I205" s="207"/>
      <c r="J205" s="203"/>
      <c r="K205" s="203"/>
      <c r="L205" s="208"/>
      <c r="M205" s="209"/>
      <c r="N205" s="210"/>
      <c r="O205" s="210"/>
      <c r="P205" s="210"/>
      <c r="Q205" s="210"/>
      <c r="R205" s="210"/>
      <c r="S205" s="210"/>
      <c r="T205" s="211"/>
      <c r="AT205" s="212" t="s">
        <v>143</v>
      </c>
      <c r="AU205" s="212" t="s">
        <v>86</v>
      </c>
      <c r="AV205" s="13" t="s">
        <v>84</v>
      </c>
      <c r="AW205" s="13" t="s">
        <v>32</v>
      </c>
      <c r="AX205" s="13" t="s">
        <v>76</v>
      </c>
      <c r="AY205" s="212" t="s">
        <v>135</v>
      </c>
    </row>
    <row r="206" spans="1:65" s="14" customFormat="1" ht="11.25">
      <c r="B206" s="213"/>
      <c r="C206" s="214"/>
      <c r="D206" s="204" t="s">
        <v>143</v>
      </c>
      <c r="E206" s="215" t="s">
        <v>1</v>
      </c>
      <c r="F206" s="216" t="s">
        <v>258</v>
      </c>
      <c r="G206" s="214"/>
      <c r="H206" s="217">
        <v>885</v>
      </c>
      <c r="I206" s="218"/>
      <c r="J206" s="214"/>
      <c r="K206" s="214"/>
      <c r="L206" s="219"/>
      <c r="M206" s="220"/>
      <c r="N206" s="221"/>
      <c r="O206" s="221"/>
      <c r="P206" s="221"/>
      <c r="Q206" s="221"/>
      <c r="R206" s="221"/>
      <c r="S206" s="221"/>
      <c r="T206" s="222"/>
      <c r="AT206" s="223" t="s">
        <v>143</v>
      </c>
      <c r="AU206" s="223" t="s">
        <v>86</v>
      </c>
      <c r="AV206" s="14" t="s">
        <v>86</v>
      </c>
      <c r="AW206" s="14" t="s">
        <v>32</v>
      </c>
      <c r="AX206" s="14" t="s">
        <v>84</v>
      </c>
      <c r="AY206" s="223" t="s">
        <v>135</v>
      </c>
    </row>
    <row r="207" spans="1:65" s="2" customFormat="1" ht="16.5" customHeight="1">
      <c r="A207" s="35"/>
      <c r="B207" s="36"/>
      <c r="C207" s="188" t="s">
        <v>259</v>
      </c>
      <c r="D207" s="188" t="s">
        <v>137</v>
      </c>
      <c r="E207" s="189" t="s">
        <v>260</v>
      </c>
      <c r="F207" s="190" t="s">
        <v>261</v>
      </c>
      <c r="G207" s="191" t="s">
        <v>250</v>
      </c>
      <c r="H207" s="192">
        <v>68</v>
      </c>
      <c r="I207" s="193"/>
      <c r="J207" s="194">
        <f>ROUND(I207*H207,2)</f>
        <v>0</v>
      </c>
      <c r="K207" s="195"/>
      <c r="L207" s="40"/>
      <c r="M207" s="196" t="s">
        <v>1</v>
      </c>
      <c r="N207" s="197" t="s">
        <v>41</v>
      </c>
      <c r="O207" s="72"/>
      <c r="P207" s="198">
        <f>O207*H207</f>
        <v>0</v>
      </c>
      <c r="Q207" s="198">
        <v>0</v>
      </c>
      <c r="R207" s="198">
        <f>Q207*H207</f>
        <v>0</v>
      </c>
      <c r="S207" s="198">
        <v>0.115</v>
      </c>
      <c r="T207" s="199">
        <f>S207*H207</f>
        <v>7.82</v>
      </c>
      <c r="U207" s="35"/>
      <c r="V207" s="35"/>
      <c r="W207" s="35"/>
      <c r="X207" s="35"/>
      <c r="Y207" s="35"/>
      <c r="Z207" s="35"/>
      <c r="AA207" s="35"/>
      <c r="AB207" s="35"/>
      <c r="AC207" s="35"/>
      <c r="AD207" s="35"/>
      <c r="AE207" s="35"/>
      <c r="AR207" s="200" t="s">
        <v>141</v>
      </c>
      <c r="AT207" s="200" t="s">
        <v>137</v>
      </c>
      <c r="AU207" s="200" t="s">
        <v>86</v>
      </c>
      <c r="AY207" s="18" t="s">
        <v>135</v>
      </c>
      <c r="BE207" s="201">
        <f>IF(N207="základní",J207,0)</f>
        <v>0</v>
      </c>
      <c r="BF207" s="201">
        <f>IF(N207="snížená",J207,0)</f>
        <v>0</v>
      </c>
      <c r="BG207" s="201">
        <f>IF(N207="zákl. přenesená",J207,0)</f>
        <v>0</v>
      </c>
      <c r="BH207" s="201">
        <f>IF(N207="sníž. přenesená",J207,0)</f>
        <v>0</v>
      </c>
      <c r="BI207" s="201">
        <f>IF(N207="nulová",J207,0)</f>
        <v>0</v>
      </c>
      <c r="BJ207" s="18" t="s">
        <v>84</v>
      </c>
      <c r="BK207" s="201">
        <f>ROUND(I207*H207,2)</f>
        <v>0</v>
      </c>
      <c r="BL207" s="18" t="s">
        <v>141</v>
      </c>
      <c r="BM207" s="200" t="s">
        <v>262</v>
      </c>
    </row>
    <row r="208" spans="1:65" s="14" customFormat="1" ht="11.25">
      <c r="B208" s="213"/>
      <c r="C208" s="214"/>
      <c r="D208" s="204" t="s">
        <v>143</v>
      </c>
      <c r="E208" s="215" t="s">
        <v>1</v>
      </c>
      <c r="F208" s="216" t="s">
        <v>263</v>
      </c>
      <c r="G208" s="214"/>
      <c r="H208" s="217">
        <v>68</v>
      </c>
      <c r="I208" s="218"/>
      <c r="J208" s="214"/>
      <c r="K208" s="214"/>
      <c r="L208" s="219"/>
      <c r="M208" s="220"/>
      <c r="N208" s="221"/>
      <c r="O208" s="221"/>
      <c r="P208" s="221"/>
      <c r="Q208" s="221"/>
      <c r="R208" s="221"/>
      <c r="S208" s="221"/>
      <c r="T208" s="222"/>
      <c r="AT208" s="223" t="s">
        <v>143</v>
      </c>
      <c r="AU208" s="223" t="s">
        <v>86</v>
      </c>
      <c r="AV208" s="14" t="s">
        <v>86</v>
      </c>
      <c r="AW208" s="14" t="s">
        <v>32</v>
      </c>
      <c r="AX208" s="14" t="s">
        <v>84</v>
      </c>
      <c r="AY208" s="223" t="s">
        <v>135</v>
      </c>
    </row>
    <row r="209" spans="1:65" s="2" customFormat="1" ht="24.2" customHeight="1">
      <c r="A209" s="35"/>
      <c r="B209" s="36"/>
      <c r="C209" s="188" t="s">
        <v>264</v>
      </c>
      <c r="D209" s="188" t="s">
        <v>137</v>
      </c>
      <c r="E209" s="189" t="s">
        <v>265</v>
      </c>
      <c r="F209" s="190" t="s">
        <v>266</v>
      </c>
      <c r="G209" s="191" t="s">
        <v>140</v>
      </c>
      <c r="H209" s="192">
        <v>700</v>
      </c>
      <c r="I209" s="193"/>
      <c r="J209" s="194">
        <f>ROUND(I209*H209,2)</f>
        <v>0</v>
      </c>
      <c r="K209" s="195"/>
      <c r="L209" s="40"/>
      <c r="M209" s="196" t="s">
        <v>1</v>
      </c>
      <c r="N209" s="197" t="s">
        <v>41</v>
      </c>
      <c r="O209" s="72"/>
      <c r="P209" s="198">
        <f>O209*H209</f>
        <v>0</v>
      </c>
      <c r="Q209" s="198">
        <v>0</v>
      </c>
      <c r="R209" s="198">
        <f>Q209*H209</f>
        <v>0</v>
      </c>
      <c r="S209" s="198">
        <v>0</v>
      </c>
      <c r="T209" s="199">
        <f>S209*H209</f>
        <v>0</v>
      </c>
      <c r="U209" s="35"/>
      <c r="V209" s="35"/>
      <c r="W209" s="35"/>
      <c r="X209" s="35"/>
      <c r="Y209" s="35"/>
      <c r="Z209" s="35"/>
      <c r="AA209" s="35"/>
      <c r="AB209" s="35"/>
      <c r="AC209" s="35"/>
      <c r="AD209" s="35"/>
      <c r="AE209" s="35"/>
      <c r="AR209" s="200" t="s">
        <v>141</v>
      </c>
      <c r="AT209" s="200" t="s">
        <v>137</v>
      </c>
      <c r="AU209" s="200" t="s">
        <v>86</v>
      </c>
      <c r="AY209" s="18" t="s">
        <v>135</v>
      </c>
      <c r="BE209" s="201">
        <f>IF(N209="základní",J209,0)</f>
        <v>0</v>
      </c>
      <c r="BF209" s="201">
        <f>IF(N209="snížená",J209,0)</f>
        <v>0</v>
      </c>
      <c r="BG209" s="201">
        <f>IF(N209="zákl. přenesená",J209,0)</f>
        <v>0</v>
      </c>
      <c r="BH209" s="201">
        <f>IF(N209="sníž. přenesená",J209,0)</f>
        <v>0</v>
      </c>
      <c r="BI209" s="201">
        <f>IF(N209="nulová",J209,0)</f>
        <v>0</v>
      </c>
      <c r="BJ209" s="18" t="s">
        <v>84</v>
      </c>
      <c r="BK209" s="201">
        <f>ROUND(I209*H209,2)</f>
        <v>0</v>
      </c>
      <c r="BL209" s="18" t="s">
        <v>141</v>
      </c>
      <c r="BM209" s="200" t="s">
        <v>267</v>
      </c>
    </row>
    <row r="210" spans="1:65" s="13" customFormat="1" ht="11.25">
      <c r="B210" s="202"/>
      <c r="C210" s="203"/>
      <c r="D210" s="204" t="s">
        <v>143</v>
      </c>
      <c r="E210" s="205" t="s">
        <v>1</v>
      </c>
      <c r="F210" s="206" t="s">
        <v>144</v>
      </c>
      <c r="G210" s="203"/>
      <c r="H210" s="205" t="s">
        <v>1</v>
      </c>
      <c r="I210" s="207"/>
      <c r="J210" s="203"/>
      <c r="K210" s="203"/>
      <c r="L210" s="208"/>
      <c r="M210" s="209"/>
      <c r="N210" s="210"/>
      <c r="O210" s="210"/>
      <c r="P210" s="210"/>
      <c r="Q210" s="210"/>
      <c r="R210" s="210"/>
      <c r="S210" s="210"/>
      <c r="T210" s="211"/>
      <c r="AT210" s="212" t="s">
        <v>143</v>
      </c>
      <c r="AU210" s="212" t="s">
        <v>86</v>
      </c>
      <c r="AV210" s="13" t="s">
        <v>84</v>
      </c>
      <c r="AW210" s="13" t="s">
        <v>32</v>
      </c>
      <c r="AX210" s="13" t="s">
        <v>76</v>
      </c>
      <c r="AY210" s="212" t="s">
        <v>135</v>
      </c>
    </row>
    <row r="211" spans="1:65" s="13" customFormat="1" ht="11.25">
      <c r="B211" s="202"/>
      <c r="C211" s="203"/>
      <c r="D211" s="204" t="s">
        <v>143</v>
      </c>
      <c r="E211" s="205" t="s">
        <v>1</v>
      </c>
      <c r="F211" s="206" t="s">
        <v>252</v>
      </c>
      <c r="G211" s="203"/>
      <c r="H211" s="205" t="s">
        <v>1</v>
      </c>
      <c r="I211" s="207"/>
      <c r="J211" s="203"/>
      <c r="K211" s="203"/>
      <c r="L211" s="208"/>
      <c r="M211" s="209"/>
      <c r="N211" s="210"/>
      <c r="O211" s="210"/>
      <c r="P211" s="210"/>
      <c r="Q211" s="210"/>
      <c r="R211" s="210"/>
      <c r="S211" s="210"/>
      <c r="T211" s="211"/>
      <c r="AT211" s="212" t="s">
        <v>143</v>
      </c>
      <c r="AU211" s="212" t="s">
        <v>86</v>
      </c>
      <c r="AV211" s="13" t="s">
        <v>84</v>
      </c>
      <c r="AW211" s="13" t="s">
        <v>32</v>
      </c>
      <c r="AX211" s="13" t="s">
        <v>76</v>
      </c>
      <c r="AY211" s="212" t="s">
        <v>135</v>
      </c>
    </row>
    <row r="212" spans="1:65" s="14" customFormat="1" ht="11.25">
      <c r="B212" s="213"/>
      <c r="C212" s="214"/>
      <c r="D212" s="204" t="s">
        <v>143</v>
      </c>
      <c r="E212" s="215" t="s">
        <v>1</v>
      </c>
      <c r="F212" s="216" t="s">
        <v>268</v>
      </c>
      <c r="G212" s="214"/>
      <c r="H212" s="217">
        <v>700</v>
      </c>
      <c r="I212" s="218"/>
      <c r="J212" s="214"/>
      <c r="K212" s="214"/>
      <c r="L212" s="219"/>
      <c r="M212" s="220"/>
      <c r="N212" s="221"/>
      <c r="O212" s="221"/>
      <c r="P212" s="221"/>
      <c r="Q212" s="221"/>
      <c r="R212" s="221"/>
      <c r="S212" s="221"/>
      <c r="T212" s="222"/>
      <c r="AT212" s="223" t="s">
        <v>143</v>
      </c>
      <c r="AU212" s="223" t="s">
        <v>86</v>
      </c>
      <c r="AV212" s="14" t="s">
        <v>86</v>
      </c>
      <c r="AW212" s="14" t="s">
        <v>32</v>
      </c>
      <c r="AX212" s="14" t="s">
        <v>84</v>
      </c>
      <c r="AY212" s="223" t="s">
        <v>135</v>
      </c>
    </row>
    <row r="213" spans="1:65" s="2" customFormat="1" ht="33" customHeight="1">
      <c r="A213" s="35"/>
      <c r="B213" s="36"/>
      <c r="C213" s="188" t="s">
        <v>269</v>
      </c>
      <c r="D213" s="188" t="s">
        <v>137</v>
      </c>
      <c r="E213" s="189" t="s">
        <v>270</v>
      </c>
      <c r="F213" s="190" t="s">
        <v>271</v>
      </c>
      <c r="G213" s="191" t="s">
        <v>272</v>
      </c>
      <c r="H213" s="192">
        <v>600</v>
      </c>
      <c r="I213" s="193"/>
      <c r="J213" s="194">
        <f>ROUND(I213*H213,2)</f>
        <v>0</v>
      </c>
      <c r="K213" s="195"/>
      <c r="L213" s="40"/>
      <c r="M213" s="196" t="s">
        <v>1</v>
      </c>
      <c r="N213" s="197" t="s">
        <v>41</v>
      </c>
      <c r="O213" s="72"/>
      <c r="P213" s="198">
        <f>O213*H213</f>
        <v>0</v>
      </c>
      <c r="Q213" s="198">
        <v>0</v>
      </c>
      <c r="R213" s="198">
        <f>Q213*H213</f>
        <v>0</v>
      </c>
      <c r="S213" s="198">
        <v>0</v>
      </c>
      <c r="T213" s="199">
        <f>S213*H213</f>
        <v>0</v>
      </c>
      <c r="U213" s="35"/>
      <c r="V213" s="35"/>
      <c r="W213" s="35"/>
      <c r="X213" s="35"/>
      <c r="Y213" s="35"/>
      <c r="Z213" s="35"/>
      <c r="AA213" s="35"/>
      <c r="AB213" s="35"/>
      <c r="AC213" s="35"/>
      <c r="AD213" s="35"/>
      <c r="AE213" s="35"/>
      <c r="AR213" s="200" t="s">
        <v>141</v>
      </c>
      <c r="AT213" s="200" t="s">
        <v>137</v>
      </c>
      <c r="AU213" s="200" t="s">
        <v>86</v>
      </c>
      <c r="AY213" s="18" t="s">
        <v>135</v>
      </c>
      <c r="BE213" s="201">
        <f>IF(N213="základní",J213,0)</f>
        <v>0</v>
      </c>
      <c r="BF213" s="201">
        <f>IF(N213="snížená",J213,0)</f>
        <v>0</v>
      </c>
      <c r="BG213" s="201">
        <f>IF(N213="zákl. přenesená",J213,0)</f>
        <v>0</v>
      </c>
      <c r="BH213" s="201">
        <f>IF(N213="sníž. přenesená",J213,0)</f>
        <v>0</v>
      </c>
      <c r="BI213" s="201">
        <f>IF(N213="nulová",J213,0)</f>
        <v>0</v>
      </c>
      <c r="BJ213" s="18" t="s">
        <v>84</v>
      </c>
      <c r="BK213" s="201">
        <f>ROUND(I213*H213,2)</f>
        <v>0</v>
      </c>
      <c r="BL213" s="18" t="s">
        <v>141</v>
      </c>
      <c r="BM213" s="200" t="s">
        <v>273</v>
      </c>
    </row>
    <row r="214" spans="1:65" s="13" customFormat="1" ht="11.25">
      <c r="B214" s="202"/>
      <c r="C214" s="203"/>
      <c r="D214" s="204" t="s">
        <v>143</v>
      </c>
      <c r="E214" s="205" t="s">
        <v>1</v>
      </c>
      <c r="F214" s="206" t="s">
        <v>274</v>
      </c>
      <c r="G214" s="203"/>
      <c r="H214" s="205" t="s">
        <v>1</v>
      </c>
      <c r="I214" s="207"/>
      <c r="J214" s="203"/>
      <c r="K214" s="203"/>
      <c r="L214" s="208"/>
      <c r="M214" s="209"/>
      <c r="N214" s="210"/>
      <c r="O214" s="210"/>
      <c r="P214" s="210"/>
      <c r="Q214" s="210"/>
      <c r="R214" s="210"/>
      <c r="S214" s="210"/>
      <c r="T214" s="211"/>
      <c r="AT214" s="212" t="s">
        <v>143</v>
      </c>
      <c r="AU214" s="212" t="s">
        <v>86</v>
      </c>
      <c r="AV214" s="13" t="s">
        <v>84</v>
      </c>
      <c r="AW214" s="13" t="s">
        <v>32</v>
      </c>
      <c r="AX214" s="13" t="s">
        <v>76</v>
      </c>
      <c r="AY214" s="212" t="s">
        <v>135</v>
      </c>
    </row>
    <row r="215" spans="1:65" s="13" customFormat="1" ht="11.25">
      <c r="B215" s="202"/>
      <c r="C215" s="203"/>
      <c r="D215" s="204" t="s">
        <v>143</v>
      </c>
      <c r="E215" s="205" t="s">
        <v>1</v>
      </c>
      <c r="F215" s="206" t="s">
        <v>275</v>
      </c>
      <c r="G215" s="203"/>
      <c r="H215" s="205" t="s">
        <v>1</v>
      </c>
      <c r="I215" s="207"/>
      <c r="J215" s="203"/>
      <c r="K215" s="203"/>
      <c r="L215" s="208"/>
      <c r="M215" s="209"/>
      <c r="N215" s="210"/>
      <c r="O215" s="210"/>
      <c r="P215" s="210"/>
      <c r="Q215" s="210"/>
      <c r="R215" s="210"/>
      <c r="S215" s="210"/>
      <c r="T215" s="211"/>
      <c r="AT215" s="212" t="s">
        <v>143</v>
      </c>
      <c r="AU215" s="212" t="s">
        <v>86</v>
      </c>
      <c r="AV215" s="13" t="s">
        <v>84</v>
      </c>
      <c r="AW215" s="13" t="s">
        <v>32</v>
      </c>
      <c r="AX215" s="13" t="s">
        <v>76</v>
      </c>
      <c r="AY215" s="212" t="s">
        <v>135</v>
      </c>
    </row>
    <row r="216" spans="1:65" s="13" customFormat="1" ht="11.25">
      <c r="B216" s="202"/>
      <c r="C216" s="203"/>
      <c r="D216" s="204" t="s">
        <v>143</v>
      </c>
      <c r="E216" s="205" t="s">
        <v>1</v>
      </c>
      <c r="F216" s="206" t="s">
        <v>276</v>
      </c>
      <c r="G216" s="203"/>
      <c r="H216" s="205" t="s">
        <v>1</v>
      </c>
      <c r="I216" s="207"/>
      <c r="J216" s="203"/>
      <c r="K216" s="203"/>
      <c r="L216" s="208"/>
      <c r="M216" s="209"/>
      <c r="N216" s="210"/>
      <c r="O216" s="210"/>
      <c r="P216" s="210"/>
      <c r="Q216" s="210"/>
      <c r="R216" s="210"/>
      <c r="S216" s="210"/>
      <c r="T216" s="211"/>
      <c r="AT216" s="212" t="s">
        <v>143</v>
      </c>
      <c r="AU216" s="212" t="s">
        <v>86</v>
      </c>
      <c r="AV216" s="13" t="s">
        <v>84</v>
      </c>
      <c r="AW216" s="13" t="s">
        <v>32</v>
      </c>
      <c r="AX216" s="13" t="s">
        <v>76</v>
      </c>
      <c r="AY216" s="212" t="s">
        <v>135</v>
      </c>
    </row>
    <row r="217" spans="1:65" s="14" customFormat="1" ht="11.25">
      <c r="B217" s="213"/>
      <c r="C217" s="214"/>
      <c r="D217" s="204" t="s">
        <v>143</v>
      </c>
      <c r="E217" s="215" t="s">
        <v>1</v>
      </c>
      <c r="F217" s="216" t="s">
        <v>277</v>
      </c>
      <c r="G217" s="214"/>
      <c r="H217" s="217">
        <v>600</v>
      </c>
      <c r="I217" s="218"/>
      <c r="J217" s="214"/>
      <c r="K217" s="214"/>
      <c r="L217" s="219"/>
      <c r="M217" s="220"/>
      <c r="N217" s="221"/>
      <c r="O217" s="221"/>
      <c r="P217" s="221"/>
      <c r="Q217" s="221"/>
      <c r="R217" s="221"/>
      <c r="S217" s="221"/>
      <c r="T217" s="222"/>
      <c r="AT217" s="223" t="s">
        <v>143</v>
      </c>
      <c r="AU217" s="223" t="s">
        <v>86</v>
      </c>
      <c r="AV217" s="14" t="s">
        <v>86</v>
      </c>
      <c r="AW217" s="14" t="s">
        <v>32</v>
      </c>
      <c r="AX217" s="14" t="s">
        <v>84</v>
      </c>
      <c r="AY217" s="223" t="s">
        <v>135</v>
      </c>
    </row>
    <row r="218" spans="1:65" s="2" customFormat="1" ht="33" customHeight="1">
      <c r="A218" s="35"/>
      <c r="B218" s="36"/>
      <c r="C218" s="188" t="s">
        <v>278</v>
      </c>
      <c r="D218" s="188" t="s">
        <v>137</v>
      </c>
      <c r="E218" s="189" t="s">
        <v>279</v>
      </c>
      <c r="F218" s="190" t="s">
        <v>280</v>
      </c>
      <c r="G218" s="191" t="s">
        <v>272</v>
      </c>
      <c r="H218" s="192">
        <v>600</v>
      </c>
      <c r="I218" s="193"/>
      <c r="J218" s="194">
        <f>ROUND(I218*H218,2)</f>
        <v>0</v>
      </c>
      <c r="K218" s="195"/>
      <c r="L218" s="40"/>
      <c r="M218" s="196" t="s">
        <v>1</v>
      </c>
      <c r="N218" s="197" t="s">
        <v>41</v>
      </c>
      <c r="O218" s="72"/>
      <c r="P218" s="198">
        <f>O218*H218</f>
        <v>0</v>
      </c>
      <c r="Q218" s="198">
        <v>0</v>
      </c>
      <c r="R218" s="198">
        <f>Q218*H218</f>
        <v>0</v>
      </c>
      <c r="S218" s="198">
        <v>0</v>
      </c>
      <c r="T218" s="199">
        <f>S218*H218</f>
        <v>0</v>
      </c>
      <c r="U218" s="35"/>
      <c r="V218" s="35"/>
      <c r="W218" s="35"/>
      <c r="X218" s="35"/>
      <c r="Y218" s="35"/>
      <c r="Z218" s="35"/>
      <c r="AA218" s="35"/>
      <c r="AB218" s="35"/>
      <c r="AC218" s="35"/>
      <c r="AD218" s="35"/>
      <c r="AE218" s="35"/>
      <c r="AR218" s="200" t="s">
        <v>141</v>
      </c>
      <c r="AT218" s="200" t="s">
        <v>137</v>
      </c>
      <c r="AU218" s="200" t="s">
        <v>86</v>
      </c>
      <c r="AY218" s="18" t="s">
        <v>135</v>
      </c>
      <c r="BE218" s="201">
        <f>IF(N218="základní",J218,0)</f>
        <v>0</v>
      </c>
      <c r="BF218" s="201">
        <f>IF(N218="snížená",J218,0)</f>
        <v>0</v>
      </c>
      <c r="BG218" s="201">
        <f>IF(N218="zákl. přenesená",J218,0)</f>
        <v>0</v>
      </c>
      <c r="BH218" s="201">
        <f>IF(N218="sníž. přenesená",J218,0)</f>
        <v>0</v>
      </c>
      <c r="BI218" s="201">
        <f>IF(N218="nulová",J218,0)</f>
        <v>0</v>
      </c>
      <c r="BJ218" s="18" t="s">
        <v>84</v>
      </c>
      <c r="BK218" s="201">
        <f>ROUND(I218*H218,2)</f>
        <v>0</v>
      </c>
      <c r="BL218" s="18" t="s">
        <v>141</v>
      </c>
      <c r="BM218" s="200" t="s">
        <v>281</v>
      </c>
    </row>
    <row r="219" spans="1:65" s="13" customFormat="1" ht="11.25">
      <c r="B219" s="202"/>
      <c r="C219" s="203"/>
      <c r="D219" s="204" t="s">
        <v>143</v>
      </c>
      <c r="E219" s="205" t="s">
        <v>1</v>
      </c>
      <c r="F219" s="206" t="s">
        <v>274</v>
      </c>
      <c r="G219" s="203"/>
      <c r="H219" s="205" t="s">
        <v>1</v>
      </c>
      <c r="I219" s="207"/>
      <c r="J219" s="203"/>
      <c r="K219" s="203"/>
      <c r="L219" s="208"/>
      <c r="M219" s="209"/>
      <c r="N219" s="210"/>
      <c r="O219" s="210"/>
      <c r="P219" s="210"/>
      <c r="Q219" s="210"/>
      <c r="R219" s="210"/>
      <c r="S219" s="210"/>
      <c r="T219" s="211"/>
      <c r="AT219" s="212" t="s">
        <v>143</v>
      </c>
      <c r="AU219" s="212" t="s">
        <v>86</v>
      </c>
      <c r="AV219" s="13" t="s">
        <v>84</v>
      </c>
      <c r="AW219" s="13" t="s">
        <v>32</v>
      </c>
      <c r="AX219" s="13" t="s">
        <v>76</v>
      </c>
      <c r="AY219" s="212" t="s">
        <v>135</v>
      </c>
    </row>
    <row r="220" spans="1:65" s="13" customFormat="1" ht="11.25">
      <c r="B220" s="202"/>
      <c r="C220" s="203"/>
      <c r="D220" s="204" t="s">
        <v>143</v>
      </c>
      <c r="E220" s="205" t="s">
        <v>1</v>
      </c>
      <c r="F220" s="206" t="s">
        <v>275</v>
      </c>
      <c r="G220" s="203"/>
      <c r="H220" s="205" t="s">
        <v>1</v>
      </c>
      <c r="I220" s="207"/>
      <c r="J220" s="203"/>
      <c r="K220" s="203"/>
      <c r="L220" s="208"/>
      <c r="M220" s="209"/>
      <c r="N220" s="210"/>
      <c r="O220" s="210"/>
      <c r="P220" s="210"/>
      <c r="Q220" s="210"/>
      <c r="R220" s="210"/>
      <c r="S220" s="210"/>
      <c r="T220" s="211"/>
      <c r="AT220" s="212" t="s">
        <v>143</v>
      </c>
      <c r="AU220" s="212" t="s">
        <v>86</v>
      </c>
      <c r="AV220" s="13" t="s">
        <v>84</v>
      </c>
      <c r="AW220" s="13" t="s">
        <v>32</v>
      </c>
      <c r="AX220" s="13" t="s">
        <v>76</v>
      </c>
      <c r="AY220" s="212" t="s">
        <v>135</v>
      </c>
    </row>
    <row r="221" spans="1:65" s="13" customFormat="1" ht="11.25">
      <c r="B221" s="202"/>
      <c r="C221" s="203"/>
      <c r="D221" s="204" t="s">
        <v>143</v>
      </c>
      <c r="E221" s="205" t="s">
        <v>1</v>
      </c>
      <c r="F221" s="206" t="s">
        <v>282</v>
      </c>
      <c r="G221" s="203"/>
      <c r="H221" s="205" t="s">
        <v>1</v>
      </c>
      <c r="I221" s="207"/>
      <c r="J221" s="203"/>
      <c r="K221" s="203"/>
      <c r="L221" s="208"/>
      <c r="M221" s="209"/>
      <c r="N221" s="210"/>
      <c r="O221" s="210"/>
      <c r="P221" s="210"/>
      <c r="Q221" s="210"/>
      <c r="R221" s="210"/>
      <c r="S221" s="210"/>
      <c r="T221" s="211"/>
      <c r="AT221" s="212" t="s">
        <v>143</v>
      </c>
      <c r="AU221" s="212" t="s">
        <v>86</v>
      </c>
      <c r="AV221" s="13" t="s">
        <v>84</v>
      </c>
      <c r="AW221" s="13" t="s">
        <v>32</v>
      </c>
      <c r="AX221" s="13" t="s">
        <v>76</v>
      </c>
      <c r="AY221" s="212" t="s">
        <v>135</v>
      </c>
    </row>
    <row r="222" spans="1:65" s="14" customFormat="1" ht="11.25">
      <c r="B222" s="213"/>
      <c r="C222" s="214"/>
      <c r="D222" s="204" t="s">
        <v>143</v>
      </c>
      <c r="E222" s="215" t="s">
        <v>1</v>
      </c>
      <c r="F222" s="216" t="s">
        <v>277</v>
      </c>
      <c r="G222" s="214"/>
      <c r="H222" s="217">
        <v>600</v>
      </c>
      <c r="I222" s="218"/>
      <c r="J222" s="214"/>
      <c r="K222" s="214"/>
      <c r="L222" s="219"/>
      <c r="M222" s="220"/>
      <c r="N222" s="221"/>
      <c r="O222" s="221"/>
      <c r="P222" s="221"/>
      <c r="Q222" s="221"/>
      <c r="R222" s="221"/>
      <c r="S222" s="221"/>
      <c r="T222" s="222"/>
      <c r="AT222" s="223" t="s">
        <v>143</v>
      </c>
      <c r="AU222" s="223" t="s">
        <v>86</v>
      </c>
      <c r="AV222" s="14" t="s">
        <v>86</v>
      </c>
      <c r="AW222" s="14" t="s">
        <v>32</v>
      </c>
      <c r="AX222" s="14" t="s">
        <v>84</v>
      </c>
      <c r="AY222" s="223" t="s">
        <v>135</v>
      </c>
    </row>
    <row r="223" spans="1:65" s="2" customFormat="1" ht="37.9" customHeight="1">
      <c r="A223" s="35"/>
      <c r="B223" s="36"/>
      <c r="C223" s="188" t="s">
        <v>283</v>
      </c>
      <c r="D223" s="188" t="s">
        <v>137</v>
      </c>
      <c r="E223" s="189" t="s">
        <v>284</v>
      </c>
      <c r="F223" s="190" t="s">
        <v>285</v>
      </c>
      <c r="G223" s="191" t="s">
        <v>272</v>
      </c>
      <c r="H223" s="192">
        <v>2931.1</v>
      </c>
      <c r="I223" s="193"/>
      <c r="J223" s="194">
        <f>ROUND(I223*H223,2)</f>
        <v>0</v>
      </c>
      <c r="K223" s="195"/>
      <c r="L223" s="40"/>
      <c r="M223" s="196" t="s">
        <v>1</v>
      </c>
      <c r="N223" s="197" t="s">
        <v>41</v>
      </c>
      <c r="O223" s="72"/>
      <c r="P223" s="198">
        <f>O223*H223</f>
        <v>0</v>
      </c>
      <c r="Q223" s="198">
        <v>0</v>
      </c>
      <c r="R223" s="198">
        <f>Q223*H223</f>
        <v>0</v>
      </c>
      <c r="S223" s="198">
        <v>0</v>
      </c>
      <c r="T223" s="199">
        <f>S223*H223</f>
        <v>0</v>
      </c>
      <c r="U223" s="35"/>
      <c r="V223" s="35"/>
      <c r="W223" s="35"/>
      <c r="X223" s="35"/>
      <c r="Y223" s="35"/>
      <c r="Z223" s="35"/>
      <c r="AA223" s="35"/>
      <c r="AB223" s="35"/>
      <c r="AC223" s="35"/>
      <c r="AD223" s="35"/>
      <c r="AE223" s="35"/>
      <c r="AR223" s="200" t="s">
        <v>141</v>
      </c>
      <c r="AT223" s="200" t="s">
        <v>137</v>
      </c>
      <c r="AU223" s="200" t="s">
        <v>86</v>
      </c>
      <c r="AY223" s="18" t="s">
        <v>135</v>
      </c>
      <c r="BE223" s="201">
        <f>IF(N223="základní",J223,0)</f>
        <v>0</v>
      </c>
      <c r="BF223" s="201">
        <f>IF(N223="snížená",J223,0)</f>
        <v>0</v>
      </c>
      <c r="BG223" s="201">
        <f>IF(N223="zákl. přenesená",J223,0)</f>
        <v>0</v>
      </c>
      <c r="BH223" s="201">
        <f>IF(N223="sníž. přenesená",J223,0)</f>
        <v>0</v>
      </c>
      <c r="BI223" s="201">
        <f>IF(N223="nulová",J223,0)</f>
        <v>0</v>
      </c>
      <c r="BJ223" s="18" t="s">
        <v>84</v>
      </c>
      <c r="BK223" s="201">
        <f>ROUND(I223*H223,2)</f>
        <v>0</v>
      </c>
      <c r="BL223" s="18" t="s">
        <v>141</v>
      </c>
      <c r="BM223" s="200" t="s">
        <v>286</v>
      </c>
    </row>
    <row r="224" spans="1:65" s="13" customFormat="1" ht="11.25">
      <c r="B224" s="202"/>
      <c r="C224" s="203"/>
      <c r="D224" s="204" t="s">
        <v>143</v>
      </c>
      <c r="E224" s="205" t="s">
        <v>1</v>
      </c>
      <c r="F224" s="206" t="s">
        <v>144</v>
      </c>
      <c r="G224" s="203"/>
      <c r="H224" s="205" t="s">
        <v>1</v>
      </c>
      <c r="I224" s="207"/>
      <c r="J224" s="203"/>
      <c r="K224" s="203"/>
      <c r="L224" s="208"/>
      <c r="M224" s="209"/>
      <c r="N224" s="210"/>
      <c r="O224" s="210"/>
      <c r="P224" s="210"/>
      <c r="Q224" s="210"/>
      <c r="R224" s="210"/>
      <c r="S224" s="210"/>
      <c r="T224" s="211"/>
      <c r="AT224" s="212" t="s">
        <v>143</v>
      </c>
      <c r="AU224" s="212" t="s">
        <v>86</v>
      </c>
      <c r="AV224" s="13" t="s">
        <v>84</v>
      </c>
      <c r="AW224" s="13" t="s">
        <v>32</v>
      </c>
      <c r="AX224" s="13" t="s">
        <v>76</v>
      </c>
      <c r="AY224" s="212" t="s">
        <v>135</v>
      </c>
    </row>
    <row r="225" spans="1:65" s="13" customFormat="1" ht="11.25">
      <c r="B225" s="202"/>
      <c r="C225" s="203"/>
      <c r="D225" s="204" t="s">
        <v>143</v>
      </c>
      <c r="E225" s="205" t="s">
        <v>1</v>
      </c>
      <c r="F225" s="206" t="s">
        <v>274</v>
      </c>
      <c r="G225" s="203"/>
      <c r="H225" s="205" t="s">
        <v>1</v>
      </c>
      <c r="I225" s="207"/>
      <c r="J225" s="203"/>
      <c r="K225" s="203"/>
      <c r="L225" s="208"/>
      <c r="M225" s="209"/>
      <c r="N225" s="210"/>
      <c r="O225" s="210"/>
      <c r="P225" s="210"/>
      <c r="Q225" s="210"/>
      <c r="R225" s="210"/>
      <c r="S225" s="210"/>
      <c r="T225" s="211"/>
      <c r="AT225" s="212" t="s">
        <v>143</v>
      </c>
      <c r="AU225" s="212" t="s">
        <v>86</v>
      </c>
      <c r="AV225" s="13" t="s">
        <v>84</v>
      </c>
      <c r="AW225" s="13" t="s">
        <v>32</v>
      </c>
      <c r="AX225" s="13" t="s">
        <v>76</v>
      </c>
      <c r="AY225" s="212" t="s">
        <v>135</v>
      </c>
    </row>
    <row r="226" spans="1:65" s="13" customFormat="1" ht="11.25">
      <c r="B226" s="202"/>
      <c r="C226" s="203"/>
      <c r="D226" s="204" t="s">
        <v>143</v>
      </c>
      <c r="E226" s="205" t="s">
        <v>1</v>
      </c>
      <c r="F226" s="206" t="s">
        <v>287</v>
      </c>
      <c r="G226" s="203"/>
      <c r="H226" s="205" t="s">
        <v>1</v>
      </c>
      <c r="I226" s="207"/>
      <c r="J226" s="203"/>
      <c r="K226" s="203"/>
      <c r="L226" s="208"/>
      <c r="M226" s="209"/>
      <c r="N226" s="210"/>
      <c r="O226" s="210"/>
      <c r="P226" s="210"/>
      <c r="Q226" s="210"/>
      <c r="R226" s="210"/>
      <c r="S226" s="210"/>
      <c r="T226" s="211"/>
      <c r="AT226" s="212" t="s">
        <v>143</v>
      </c>
      <c r="AU226" s="212" t="s">
        <v>86</v>
      </c>
      <c r="AV226" s="13" t="s">
        <v>84</v>
      </c>
      <c r="AW226" s="13" t="s">
        <v>32</v>
      </c>
      <c r="AX226" s="13" t="s">
        <v>76</v>
      </c>
      <c r="AY226" s="212" t="s">
        <v>135</v>
      </c>
    </row>
    <row r="227" spans="1:65" s="14" customFormat="1" ht="11.25">
      <c r="B227" s="213"/>
      <c r="C227" s="214"/>
      <c r="D227" s="204" t="s">
        <v>143</v>
      </c>
      <c r="E227" s="215" t="s">
        <v>1</v>
      </c>
      <c r="F227" s="216" t="s">
        <v>288</v>
      </c>
      <c r="G227" s="214"/>
      <c r="H227" s="217">
        <v>417.6</v>
      </c>
      <c r="I227" s="218"/>
      <c r="J227" s="214"/>
      <c r="K227" s="214"/>
      <c r="L227" s="219"/>
      <c r="M227" s="220"/>
      <c r="N227" s="221"/>
      <c r="O227" s="221"/>
      <c r="P227" s="221"/>
      <c r="Q227" s="221"/>
      <c r="R227" s="221"/>
      <c r="S227" s="221"/>
      <c r="T227" s="222"/>
      <c r="AT227" s="223" t="s">
        <v>143</v>
      </c>
      <c r="AU227" s="223" t="s">
        <v>86</v>
      </c>
      <c r="AV227" s="14" t="s">
        <v>86</v>
      </c>
      <c r="AW227" s="14" t="s">
        <v>32</v>
      </c>
      <c r="AX227" s="14" t="s">
        <v>76</v>
      </c>
      <c r="AY227" s="223" t="s">
        <v>135</v>
      </c>
    </row>
    <row r="228" spans="1:65" s="14" customFormat="1" ht="11.25">
      <c r="B228" s="213"/>
      <c r="C228" s="214"/>
      <c r="D228" s="204" t="s">
        <v>143</v>
      </c>
      <c r="E228" s="215" t="s">
        <v>1</v>
      </c>
      <c r="F228" s="216" t="s">
        <v>289</v>
      </c>
      <c r="G228" s="214"/>
      <c r="H228" s="217">
        <v>2513.5</v>
      </c>
      <c r="I228" s="218"/>
      <c r="J228" s="214"/>
      <c r="K228" s="214"/>
      <c r="L228" s="219"/>
      <c r="M228" s="220"/>
      <c r="N228" s="221"/>
      <c r="O228" s="221"/>
      <c r="P228" s="221"/>
      <c r="Q228" s="221"/>
      <c r="R228" s="221"/>
      <c r="S228" s="221"/>
      <c r="T228" s="222"/>
      <c r="AT228" s="223" t="s">
        <v>143</v>
      </c>
      <c r="AU228" s="223" t="s">
        <v>86</v>
      </c>
      <c r="AV228" s="14" t="s">
        <v>86</v>
      </c>
      <c r="AW228" s="14" t="s">
        <v>32</v>
      </c>
      <c r="AX228" s="14" t="s">
        <v>76</v>
      </c>
      <c r="AY228" s="223" t="s">
        <v>135</v>
      </c>
    </row>
    <row r="229" spans="1:65" s="15" customFormat="1" ht="11.25">
      <c r="B229" s="224"/>
      <c r="C229" s="225"/>
      <c r="D229" s="204" t="s">
        <v>143</v>
      </c>
      <c r="E229" s="226" t="s">
        <v>1</v>
      </c>
      <c r="F229" s="227" t="s">
        <v>232</v>
      </c>
      <c r="G229" s="225"/>
      <c r="H229" s="228">
        <v>2931.1</v>
      </c>
      <c r="I229" s="229"/>
      <c r="J229" s="225"/>
      <c r="K229" s="225"/>
      <c r="L229" s="230"/>
      <c r="M229" s="231"/>
      <c r="N229" s="232"/>
      <c r="O229" s="232"/>
      <c r="P229" s="232"/>
      <c r="Q229" s="232"/>
      <c r="R229" s="232"/>
      <c r="S229" s="232"/>
      <c r="T229" s="233"/>
      <c r="AT229" s="234" t="s">
        <v>143</v>
      </c>
      <c r="AU229" s="234" t="s">
        <v>86</v>
      </c>
      <c r="AV229" s="15" t="s">
        <v>141</v>
      </c>
      <c r="AW229" s="15" t="s">
        <v>32</v>
      </c>
      <c r="AX229" s="15" t="s">
        <v>84</v>
      </c>
      <c r="AY229" s="234" t="s">
        <v>135</v>
      </c>
    </row>
    <row r="230" spans="1:65" s="2" customFormat="1" ht="33" customHeight="1">
      <c r="A230" s="35"/>
      <c r="B230" s="36"/>
      <c r="C230" s="188" t="s">
        <v>290</v>
      </c>
      <c r="D230" s="188" t="s">
        <v>137</v>
      </c>
      <c r="E230" s="189" t="s">
        <v>291</v>
      </c>
      <c r="F230" s="190" t="s">
        <v>292</v>
      </c>
      <c r="G230" s="191" t="s">
        <v>272</v>
      </c>
      <c r="H230" s="192">
        <v>172.8</v>
      </c>
      <c r="I230" s="193"/>
      <c r="J230" s="194">
        <f>ROUND(I230*H230,2)</f>
        <v>0</v>
      </c>
      <c r="K230" s="195"/>
      <c r="L230" s="40"/>
      <c r="M230" s="196" t="s">
        <v>1</v>
      </c>
      <c r="N230" s="197" t="s">
        <v>41</v>
      </c>
      <c r="O230" s="72"/>
      <c r="P230" s="198">
        <f>O230*H230</f>
        <v>0</v>
      </c>
      <c r="Q230" s="198">
        <v>0</v>
      </c>
      <c r="R230" s="198">
        <f>Q230*H230</f>
        <v>0</v>
      </c>
      <c r="S230" s="198">
        <v>0</v>
      </c>
      <c r="T230" s="199">
        <f>S230*H230</f>
        <v>0</v>
      </c>
      <c r="U230" s="35"/>
      <c r="V230" s="35"/>
      <c r="W230" s="35"/>
      <c r="X230" s="35"/>
      <c r="Y230" s="35"/>
      <c r="Z230" s="35"/>
      <c r="AA230" s="35"/>
      <c r="AB230" s="35"/>
      <c r="AC230" s="35"/>
      <c r="AD230" s="35"/>
      <c r="AE230" s="35"/>
      <c r="AR230" s="200" t="s">
        <v>141</v>
      </c>
      <c r="AT230" s="200" t="s">
        <v>137</v>
      </c>
      <c r="AU230" s="200" t="s">
        <v>86</v>
      </c>
      <c r="AY230" s="18" t="s">
        <v>135</v>
      </c>
      <c r="BE230" s="201">
        <f>IF(N230="základní",J230,0)</f>
        <v>0</v>
      </c>
      <c r="BF230" s="201">
        <f>IF(N230="snížená",J230,0)</f>
        <v>0</v>
      </c>
      <c r="BG230" s="201">
        <f>IF(N230="zákl. přenesená",J230,0)</f>
        <v>0</v>
      </c>
      <c r="BH230" s="201">
        <f>IF(N230="sníž. přenesená",J230,0)</f>
        <v>0</v>
      </c>
      <c r="BI230" s="201">
        <f>IF(N230="nulová",J230,0)</f>
        <v>0</v>
      </c>
      <c r="BJ230" s="18" t="s">
        <v>84</v>
      </c>
      <c r="BK230" s="201">
        <f>ROUND(I230*H230,2)</f>
        <v>0</v>
      </c>
      <c r="BL230" s="18" t="s">
        <v>141</v>
      </c>
      <c r="BM230" s="200" t="s">
        <v>293</v>
      </c>
    </row>
    <row r="231" spans="1:65" s="13" customFormat="1" ht="11.25">
      <c r="B231" s="202"/>
      <c r="C231" s="203"/>
      <c r="D231" s="204" t="s">
        <v>143</v>
      </c>
      <c r="E231" s="205" t="s">
        <v>1</v>
      </c>
      <c r="F231" s="206" t="s">
        <v>144</v>
      </c>
      <c r="G231" s="203"/>
      <c r="H231" s="205" t="s">
        <v>1</v>
      </c>
      <c r="I231" s="207"/>
      <c r="J231" s="203"/>
      <c r="K231" s="203"/>
      <c r="L231" s="208"/>
      <c r="M231" s="209"/>
      <c r="N231" s="210"/>
      <c r="O231" s="210"/>
      <c r="P231" s="210"/>
      <c r="Q231" s="210"/>
      <c r="R231" s="210"/>
      <c r="S231" s="210"/>
      <c r="T231" s="211"/>
      <c r="AT231" s="212" t="s">
        <v>143</v>
      </c>
      <c r="AU231" s="212" t="s">
        <v>86</v>
      </c>
      <c r="AV231" s="13" t="s">
        <v>84</v>
      </c>
      <c r="AW231" s="13" t="s">
        <v>32</v>
      </c>
      <c r="AX231" s="13" t="s">
        <v>76</v>
      </c>
      <c r="AY231" s="212" t="s">
        <v>135</v>
      </c>
    </row>
    <row r="232" spans="1:65" s="13" customFormat="1" ht="11.25">
      <c r="B232" s="202"/>
      <c r="C232" s="203"/>
      <c r="D232" s="204" t="s">
        <v>143</v>
      </c>
      <c r="E232" s="205" t="s">
        <v>1</v>
      </c>
      <c r="F232" s="206" t="s">
        <v>252</v>
      </c>
      <c r="G232" s="203"/>
      <c r="H232" s="205" t="s">
        <v>1</v>
      </c>
      <c r="I232" s="207"/>
      <c r="J232" s="203"/>
      <c r="K232" s="203"/>
      <c r="L232" s="208"/>
      <c r="M232" s="209"/>
      <c r="N232" s="210"/>
      <c r="O232" s="210"/>
      <c r="P232" s="210"/>
      <c r="Q232" s="210"/>
      <c r="R232" s="210"/>
      <c r="S232" s="210"/>
      <c r="T232" s="211"/>
      <c r="AT232" s="212" t="s">
        <v>143</v>
      </c>
      <c r="AU232" s="212" t="s">
        <v>86</v>
      </c>
      <c r="AV232" s="13" t="s">
        <v>84</v>
      </c>
      <c r="AW232" s="13" t="s">
        <v>32</v>
      </c>
      <c r="AX232" s="13" t="s">
        <v>76</v>
      </c>
      <c r="AY232" s="212" t="s">
        <v>135</v>
      </c>
    </row>
    <row r="233" spans="1:65" s="13" customFormat="1" ht="11.25">
      <c r="B233" s="202"/>
      <c r="C233" s="203"/>
      <c r="D233" s="204" t="s">
        <v>143</v>
      </c>
      <c r="E233" s="205" t="s">
        <v>1</v>
      </c>
      <c r="F233" s="206" t="s">
        <v>274</v>
      </c>
      <c r="G233" s="203"/>
      <c r="H233" s="205" t="s">
        <v>1</v>
      </c>
      <c r="I233" s="207"/>
      <c r="J233" s="203"/>
      <c r="K233" s="203"/>
      <c r="L233" s="208"/>
      <c r="M233" s="209"/>
      <c r="N233" s="210"/>
      <c r="O233" s="210"/>
      <c r="P233" s="210"/>
      <c r="Q233" s="210"/>
      <c r="R233" s="210"/>
      <c r="S233" s="210"/>
      <c r="T233" s="211"/>
      <c r="AT233" s="212" t="s">
        <v>143</v>
      </c>
      <c r="AU233" s="212" t="s">
        <v>86</v>
      </c>
      <c r="AV233" s="13" t="s">
        <v>84</v>
      </c>
      <c r="AW233" s="13" t="s">
        <v>32</v>
      </c>
      <c r="AX233" s="13" t="s">
        <v>76</v>
      </c>
      <c r="AY233" s="212" t="s">
        <v>135</v>
      </c>
    </row>
    <row r="234" spans="1:65" s="14" customFormat="1" ht="11.25">
      <c r="B234" s="213"/>
      <c r="C234" s="214"/>
      <c r="D234" s="204" t="s">
        <v>143</v>
      </c>
      <c r="E234" s="215" t="s">
        <v>1</v>
      </c>
      <c r="F234" s="216" t="s">
        <v>294</v>
      </c>
      <c r="G234" s="214"/>
      <c r="H234" s="217">
        <v>172.8</v>
      </c>
      <c r="I234" s="218"/>
      <c r="J234" s="214"/>
      <c r="K234" s="214"/>
      <c r="L234" s="219"/>
      <c r="M234" s="220"/>
      <c r="N234" s="221"/>
      <c r="O234" s="221"/>
      <c r="P234" s="221"/>
      <c r="Q234" s="221"/>
      <c r="R234" s="221"/>
      <c r="S234" s="221"/>
      <c r="T234" s="222"/>
      <c r="AT234" s="223" t="s">
        <v>143</v>
      </c>
      <c r="AU234" s="223" t="s">
        <v>86</v>
      </c>
      <c r="AV234" s="14" t="s">
        <v>86</v>
      </c>
      <c r="AW234" s="14" t="s">
        <v>32</v>
      </c>
      <c r="AX234" s="14" t="s">
        <v>84</v>
      </c>
      <c r="AY234" s="223" t="s">
        <v>135</v>
      </c>
    </row>
    <row r="235" spans="1:65" s="2" customFormat="1" ht="24.2" customHeight="1">
      <c r="A235" s="35"/>
      <c r="B235" s="36"/>
      <c r="C235" s="188" t="s">
        <v>295</v>
      </c>
      <c r="D235" s="188" t="s">
        <v>137</v>
      </c>
      <c r="E235" s="189" t="s">
        <v>296</v>
      </c>
      <c r="F235" s="190" t="s">
        <v>297</v>
      </c>
      <c r="G235" s="191" t="s">
        <v>149</v>
      </c>
      <c r="H235" s="192">
        <v>5</v>
      </c>
      <c r="I235" s="193"/>
      <c r="J235" s="194">
        <f t="shared" ref="J235:J248" si="10">ROUND(I235*H235,2)</f>
        <v>0</v>
      </c>
      <c r="K235" s="195"/>
      <c r="L235" s="40"/>
      <c r="M235" s="196" t="s">
        <v>1</v>
      </c>
      <c r="N235" s="197" t="s">
        <v>41</v>
      </c>
      <c r="O235" s="72"/>
      <c r="P235" s="198">
        <f t="shared" ref="P235:P248" si="11">O235*H235</f>
        <v>0</v>
      </c>
      <c r="Q235" s="198">
        <v>0</v>
      </c>
      <c r="R235" s="198">
        <f t="shared" ref="R235:R248" si="12">Q235*H235</f>
        <v>0</v>
      </c>
      <c r="S235" s="198">
        <v>0</v>
      </c>
      <c r="T235" s="199">
        <f t="shared" ref="T235:T248" si="13">S235*H235</f>
        <v>0</v>
      </c>
      <c r="U235" s="35"/>
      <c r="V235" s="35"/>
      <c r="W235" s="35"/>
      <c r="X235" s="35"/>
      <c r="Y235" s="35"/>
      <c r="Z235" s="35"/>
      <c r="AA235" s="35"/>
      <c r="AB235" s="35"/>
      <c r="AC235" s="35"/>
      <c r="AD235" s="35"/>
      <c r="AE235" s="35"/>
      <c r="AR235" s="200" t="s">
        <v>141</v>
      </c>
      <c r="AT235" s="200" t="s">
        <v>137</v>
      </c>
      <c r="AU235" s="200" t="s">
        <v>86</v>
      </c>
      <c r="AY235" s="18" t="s">
        <v>135</v>
      </c>
      <c r="BE235" s="201">
        <f t="shared" ref="BE235:BE248" si="14">IF(N235="základní",J235,0)</f>
        <v>0</v>
      </c>
      <c r="BF235" s="201">
        <f t="shared" ref="BF235:BF248" si="15">IF(N235="snížená",J235,0)</f>
        <v>0</v>
      </c>
      <c r="BG235" s="201">
        <f t="shared" ref="BG235:BG248" si="16">IF(N235="zákl. přenesená",J235,0)</f>
        <v>0</v>
      </c>
      <c r="BH235" s="201">
        <f t="shared" ref="BH235:BH248" si="17">IF(N235="sníž. přenesená",J235,0)</f>
        <v>0</v>
      </c>
      <c r="BI235" s="201">
        <f t="shared" ref="BI235:BI248" si="18">IF(N235="nulová",J235,0)</f>
        <v>0</v>
      </c>
      <c r="BJ235" s="18" t="s">
        <v>84</v>
      </c>
      <c r="BK235" s="201">
        <f t="shared" ref="BK235:BK248" si="19">ROUND(I235*H235,2)</f>
        <v>0</v>
      </c>
      <c r="BL235" s="18" t="s">
        <v>141</v>
      </c>
      <c r="BM235" s="200" t="s">
        <v>298</v>
      </c>
    </row>
    <row r="236" spans="1:65" s="2" customFormat="1" ht="24.2" customHeight="1">
      <c r="A236" s="35"/>
      <c r="B236" s="36"/>
      <c r="C236" s="188" t="s">
        <v>299</v>
      </c>
      <c r="D236" s="188" t="s">
        <v>137</v>
      </c>
      <c r="E236" s="189" t="s">
        <v>300</v>
      </c>
      <c r="F236" s="190" t="s">
        <v>301</v>
      </c>
      <c r="G236" s="191" t="s">
        <v>149</v>
      </c>
      <c r="H236" s="192">
        <v>8</v>
      </c>
      <c r="I236" s="193"/>
      <c r="J236" s="194">
        <f t="shared" si="10"/>
        <v>0</v>
      </c>
      <c r="K236" s="195"/>
      <c r="L236" s="40"/>
      <c r="M236" s="196" t="s">
        <v>1</v>
      </c>
      <c r="N236" s="197" t="s">
        <v>41</v>
      </c>
      <c r="O236" s="72"/>
      <c r="P236" s="198">
        <f t="shared" si="11"/>
        <v>0</v>
      </c>
      <c r="Q236" s="198">
        <v>0</v>
      </c>
      <c r="R236" s="198">
        <f t="shared" si="12"/>
        <v>0</v>
      </c>
      <c r="S236" s="198">
        <v>0</v>
      </c>
      <c r="T236" s="199">
        <f t="shared" si="13"/>
        <v>0</v>
      </c>
      <c r="U236" s="35"/>
      <c r="V236" s="35"/>
      <c r="W236" s="35"/>
      <c r="X236" s="35"/>
      <c r="Y236" s="35"/>
      <c r="Z236" s="35"/>
      <c r="AA236" s="35"/>
      <c r="AB236" s="35"/>
      <c r="AC236" s="35"/>
      <c r="AD236" s="35"/>
      <c r="AE236" s="35"/>
      <c r="AR236" s="200" t="s">
        <v>141</v>
      </c>
      <c r="AT236" s="200" t="s">
        <v>137</v>
      </c>
      <c r="AU236" s="200" t="s">
        <v>86</v>
      </c>
      <c r="AY236" s="18" t="s">
        <v>135</v>
      </c>
      <c r="BE236" s="201">
        <f t="shared" si="14"/>
        <v>0</v>
      </c>
      <c r="BF236" s="201">
        <f t="shared" si="15"/>
        <v>0</v>
      </c>
      <c r="BG236" s="201">
        <f t="shared" si="16"/>
        <v>0</v>
      </c>
      <c r="BH236" s="201">
        <f t="shared" si="17"/>
        <v>0</v>
      </c>
      <c r="BI236" s="201">
        <f t="shared" si="18"/>
        <v>0</v>
      </c>
      <c r="BJ236" s="18" t="s">
        <v>84</v>
      </c>
      <c r="BK236" s="201">
        <f t="shared" si="19"/>
        <v>0</v>
      </c>
      <c r="BL236" s="18" t="s">
        <v>141</v>
      </c>
      <c r="BM236" s="200" t="s">
        <v>302</v>
      </c>
    </row>
    <row r="237" spans="1:65" s="2" customFormat="1" ht="24.2" customHeight="1">
      <c r="A237" s="35"/>
      <c r="B237" s="36"/>
      <c r="C237" s="188" t="s">
        <v>303</v>
      </c>
      <c r="D237" s="188" t="s">
        <v>137</v>
      </c>
      <c r="E237" s="189" t="s">
        <v>304</v>
      </c>
      <c r="F237" s="190" t="s">
        <v>305</v>
      </c>
      <c r="G237" s="191" t="s">
        <v>149</v>
      </c>
      <c r="H237" s="192">
        <v>9</v>
      </c>
      <c r="I237" s="193"/>
      <c r="J237" s="194">
        <f t="shared" si="10"/>
        <v>0</v>
      </c>
      <c r="K237" s="195"/>
      <c r="L237" s="40"/>
      <c r="M237" s="196" t="s">
        <v>1</v>
      </c>
      <c r="N237" s="197" t="s">
        <v>41</v>
      </c>
      <c r="O237" s="72"/>
      <c r="P237" s="198">
        <f t="shared" si="11"/>
        <v>0</v>
      </c>
      <c r="Q237" s="198">
        <v>0</v>
      </c>
      <c r="R237" s="198">
        <f t="shared" si="12"/>
        <v>0</v>
      </c>
      <c r="S237" s="198">
        <v>0</v>
      </c>
      <c r="T237" s="199">
        <f t="shared" si="13"/>
        <v>0</v>
      </c>
      <c r="U237" s="35"/>
      <c r="V237" s="35"/>
      <c r="W237" s="35"/>
      <c r="X237" s="35"/>
      <c r="Y237" s="35"/>
      <c r="Z237" s="35"/>
      <c r="AA237" s="35"/>
      <c r="AB237" s="35"/>
      <c r="AC237" s="35"/>
      <c r="AD237" s="35"/>
      <c r="AE237" s="35"/>
      <c r="AR237" s="200" t="s">
        <v>141</v>
      </c>
      <c r="AT237" s="200" t="s">
        <v>137</v>
      </c>
      <c r="AU237" s="200" t="s">
        <v>86</v>
      </c>
      <c r="AY237" s="18" t="s">
        <v>135</v>
      </c>
      <c r="BE237" s="201">
        <f t="shared" si="14"/>
        <v>0</v>
      </c>
      <c r="BF237" s="201">
        <f t="shared" si="15"/>
        <v>0</v>
      </c>
      <c r="BG237" s="201">
        <f t="shared" si="16"/>
        <v>0</v>
      </c>
      <c r="BH237" s="201">
        <f t="shared" si="17"/>
        <v>0</v>
      </c>
      <c r="BI237" s="201">
        <f t="shared" si="18"/>
        <v>0</v>
      </c>
      <c r="BJ237" s="18" t="s">
        <v>84</v>
      </c>
      <c r="BK237" s="201">
        <f t="shared" si="19"/>
        <v>0</v>
      </c>
      <c r="BL237" s="18" t="s">
        <v>141</v>
      </c>
      <c r="BM237" s="200" t="s">
        <v>306</v>
      </c>
    </row>
    <row r="238" spans="1:65" s="2" customFormat="1" ht="24.2" customHeight="1">
      <c r="A238" s="35"/>
      <c r="B238" s="36"/>
      <c r="C238" s="188" t="s">
        <v>307</v>
      </c>
      <c r="D238" s="188" t="s">
        <v>137</v>
      </c>
      <c r="E238" s="189" t="s">
        <v>308</v>
      </c>
      <c r="F238" s="190" t="s">
        <v>309</v>
      </c>
      <c r="G238" s="191" t="s">
        <v>149</v>
      </c>
      <c r="H238" s="192">
        <v>3</v>
      </c>
      <c r="I238" s="193"/>
      <c r="J238" s="194">
        <f t="shared" si="10"/>
        <v>0</v>
      </c>
      <c r="K238" s="195"/>
      <c r="L238" s="40"/>
      <c r="M238" s="196" t="s">
        <v>1</v>
      </c>
      <c r="N238" s="197" t="s">
        <v>41</v>
      </c>
      <c r="O238" s="72"/>
      <c r="P238" s="198">
        <f t="shared" si="11"/>
        <v>0</v>
      </c>
      <c r="Q238" s="198">
        <v>0</v>
      </c>
      <c r="R238" s="198">
        <f t="shared" si="12"/>
        <v>0</v>
      </c>
      <c r="S238" s="198">
        <v>0</v>
      </c>
      <c r="T238" s="199">
        <f t="shared" si="13"/>
        <v>0</v>
      </c>
      <c r="U238" s="35"/>
      <c r="V238" s="35"/>
      <c r="W238" s="35"/>
      <c r="X238" s="35"/>
      <c r="Y238" s="35"/>
      <c r="Z238" s="35"/>
      <c r="AA238" s="35"/>
      <c r="AB238" s="35"/>
      <c r="AC238" s="35"/>
      <c r="AD238" s="35"/>
      <c r="AE238" s="35"/>
      <c r="AR238" s="200" t="s">
        <v>141</v>
      </c>
      <c r="AT238" s="200" t="s">
        <v>137</v>
      </c>
      <c r="AU238" s="200" t="s">
        <v>86</v>
      </c>
      <c r="AY238" s="18" t="s">
        <v>135</v>
      </c>
      <c r="BE238" s="201">
        <f t="shared" si="14"/>
        <v>0</v>
      </c>
      <c r="BF238" s="201">
        <f t="shared" si="15"/>
        <v>0</v>
      </c>
      <c r="BG238" s="201">
        <f t="shared" si="16"/>
        <v>0</v>
      </c>
      <c r="BH238" s="201">
        <f t="shared" si="17"/>
        <v>0</v>
      </c>
      <c r="BI238" s="201">
        <f t="shared" si="18"/>
        <v>0</v>
      </c>
      <c r="BJ238" s="18" t="s">
        <v>84</v>
      </c>
      <c r="BK238" s="201">
        <f t="shared" si="19"/>
        <v>0</v>
      </c>
      <c r="BL238" s="18" t="s">
        <v>141</v>
      </c>
      <c r="BM238" s="200" t="s">
        <v>310</v>
      </c>
    </row>
    <row r="239" spans="1:65" s="2" customFormat="1" ht="24.2" customHeight="1">
      <c r="A239" s="35"/>
      <c r="B239" s="36"/>
      <c r="C239" s="188" t="s">
        <v>311</v>
      </c>
      <c r="D239" s="188" t="s">
        <v>137</v>
      </c>
      <c r="E239" s="189" t="s">
        <v>312</v>
      </c>
      <c r="F239" s="190" t="s">
        <v>313</v>
      </c>
      <c r="G239" s="191" t="s">
        <v>149</v>
      </c>
      <c r="H239" s="192">
        <v>5</v>
      </c>
      <c r="I239" s="193"/>
      <c r="J239" s="194">
        <f t="shared" si="10"/>
        <v>0</v>
      </c>
      <c r="K239" s="195"/>
      <c r="L239" s="40"/>
      <c r="M239" s="196" t="s">
        <v>1</v>
      </c>
      <c r="N239" s="197" t="s">
        <v>41</v>
      </c>
      <c r="O239" s="72"/>
      <c r="P239" s="198">
        <f t="shared" si="11"/>
        <v>0</v>
      </c>
      <c r="Q239" s="198">
        <v>0</v>
      </c>
      <c r="R239" s="198">
        <f t="shared" si="12"/>
        <v>0</v>
      </c>
      <c r="S239" s="198">
        <v>0</v>
      </c>
      <c r="T239" s="199">
        <f t="shared" si="13"/>
        <v>0</v>
      </c>
      <c r="U239" s="35"/>
      <c r="V239" s="35"/>
      <c r="W239" s="35"/>
      <c r="X239" s="35"/>
      <c r="Y239" s="35"/>
      <c r="Z239" s="35"/>
      <c r="AA239" s="35"/>
      <c r="AB239" s="35"/>
      <c r="AC239" s="35"/>
      <c r="AD239" s="35"/>
      <c r="AE239" s="35"/>
      <c r="AR239" s="200" t="s">
        <v>141</v>
      </c>
      <c r="AT239" s="200" t="s">
        <v>137</v>
      </c>
      <c r="AU239" s="200" t="s">
        <v>86</v>
      </c>
      <c r="AY239" s="18" t="s">
        <v>135</v>
      </c>
      <c r="BE239" s="201">
        <f t="shared" si="14"/>
        <v>0</v>
      </c>
      <c r="BF239" s="201">
        <f t="shared" si="15"/>
        <v>0</v>
      </c>
      <c r="BG239" s="201">
        <f t="shared" si="16"/>
        <v>0</v>
      </c>
      <c r="BH239" s="201">
        <f t="shared" si="17"/>
        <v>0</v>
      </c>
      <c r="BI239" s="201">
        <f t="shared" si="18"/>
        <v>0</v>
      </c>
      <c r="BJ239" s="18" t="s">
        <v>84</v>
      </c>
      <c r="BK239" s="201">
        <f t="shared" si="19"/>
        <v>0</v>
      </c>
      <c r="BL239" s="18" t="s">
        <v>141</v>
      </c>
      <c r="BM239" s="200" t="s">
        <v>314</v>
      </c>
    </row>
    <row r="240" spans="1:65" s="2" customFormat="1" ht="24.2" customHeight="1">
      <c r="A240" s="35"/>
      <c r="B240" s="36"/>
      <c r="C240" s="188" t="s">
        <v>315</v>
      </c>
      <c r="D240" s="188" t="s">
        <v>137</v>
      </c>
      <c r="E240" s="189" t="s">
        <v>316</v>
      </c>
      <c r="F240" s="190" t="s">
        <v>317</v>
      </c>
      <c r="G240" s="191" t="s">
        <v>149</v>
      </c>
      <c r="H240" s="192">
        <v>8</v>
      </c>
      <c r="I240" s="193"/>
      <c r="J240" s="194">
        <f t="shared" si="10"/>
        <v>0</v>
      </c>
      <c r="K240" s="195"/>
      <c r="L240" s="40"/>
      <c r="M240" s="196" t="s">
        <v>1</v>
      </c>
      <c r="N240" s="197" t="s">
        <v>41</v>
      </c>
      <c r="O240" s="72"/>
      <c r="P240" s="198">
        <f t="shared" si="11"/>
        <v>0</v>
      </c>
      <c r="Q240" s="198">
        <v>0</v>
      </c>
      <c r="R240" s="198">
        <f t="shared" si="12"/>
        <v>0</v>
      </c>
      <c r="S240" s="198">
        <v>0</v>
      </c>
      <c r="T240" s="199">
        <f t="shared" si="13"/>
        <v>0</v>
      </c>
      <c r="U240" s="35"/>
      <c r="V240" s="35"/>
      <c r="W240" s="35"/>
      <c r="X240" s="35"/>
      <c r="Y240" s="35"/>
      <c r="Z240" s="35"/>
      <c r="AA240" s="35"/>
      <c r="AB240" s="35"/>
      <c r="AC240" s="35"/>
      <c r="AD240" s="35"/>
      <c r="AE240" s="35"/>
      <c r="AR240" s="200" t="s">
        <v>141</v>
      </c>
      <c r="AT240" s="200" t="s">
        <v>137</v>
      </c>
      <c r="AU240" s="200" t="s">
        <v>86</v>
      </c>
      <c r="AY240" s="18" t="s">
        <v>135</v>
      </c>
      <c r="BE240" s="201">
        <f t="shared" si="14"/>
        <v>0</v>
      </c>
      <c r="BF240" s="201">
        <f t="shared" si="15"/>
        <v>0</v>
      </c>
      <c r="BG240" s="201">
        <f t="shared" si="16"/>
        <v>0</v>
      </c>
      <c r="BH240" s="201">
        <f t="shared" si="17"/>
        <v>0</v>
      </c>
      <c r="BI240" s="201">
        <f t="shared" si="18"/>
        <v>0</v>
      </c>
      <c r="BJ240" s="18" t="s">
        <v>84</v>
      </c>
      <c r="BK240" s="201">
        <f t="shared" si="19"/>
        <v>0</v>
      </c>
      <c r="BL240" s="18" t="s">
        <v>141</v>
      </c>
      <c r="BM240" s="200" t="s">
        <v>318</v>
      </c>
    </row>
    <row r="241" spans="1:65" s="2" customFormat="1" ht="24.2" customHeight="1">
      <c r="A241" s="35"/>
      <c r="B241" s="36"/>
      <c r="C241" s="188" t="s">
        <v>319</v>
      </c>
      <c r="D241" s="188" t="s">
        <v>137</v>
      </c>
      <c r="E241" s="189" t="s">
        <v>320</v>
      </c>
      <c r="F241" s="190" t="s">
        <v>321</v>
      </c>
      <c r="G241" s="191" t="s">
        <v>149</v>
      </c>
      <c r="H241" s="192">
        <v>9</v>
      </c>
      <c r="I241" s="193"/>
      <c r="J241" s="194">
        <f t="shared" si="10"/>
        <v>0</v>
      </c>
      <c r="K241" s="195"/>
      <c r="L241" s="40"/>
      <c r="M241" s="196" t="s">
        <v>1</v>
      </c>
      <c r="N241" s="197" t="s">
        <v>41</v>
      </c>
      <c r="O241" s="72"/>
      <c r="P241" s="198">
        <f t="shared" si="11"/>
        <v>0</v>
      </c>
      <c r="Q241" s="198">
        <v>0</v>
      </c>
      <c r="R241" s="198">
        <f t="shared" si="12"/>
        <v>0</v>
      </c>
      <c r="S241" s="198">
        <v>0</v>
      </c>
      <c r="T241" s="199">
        <f t="shared" si="13"/>
        <v>0</v>
      </c>
      <c r="U241" s="35"/>
      <c r="V241" s="35"/>
      <c r="W241" s="35"/>
      <c r="X241" s="35"/>
      <c r="Y241" s="35"/>
      <c r="Z241" s="35"/>
      <c r="AA241" s="35"/>
      <c r="AB241" s="35"/>
      <c r="AC241" s="35"/>
      <c r="AD241" s="35"/>
      <c r="AE241" s="35"/>
      <c r="AR241" s="200" t="s">
        <v>141</v>
      </c>
      <c r="AT241" s="200" t="s">
        <v>137</v>
      </c>
      <c r="AU241" s="200" t="s">
        <v>86</v>
      </c>
      <c r="AY241" s="18" t="s">
        <v>135</v>
      </c>
      <c r="BE241" s="201">
        <f t="shared" si="14"/>
        <v>0</v>
      </c>
      <c r="BF241" s="201">
        <f t="shared" si="15"/>
        <v>0</v>
      </c>
      <c r="BG241" s="201">
        <f t="shared" si="16"/>
        <v>0</v>
      </c>
      <c r="BH241" s="201">
        <f t="shared" si="17"/>
        <v>0</v>
      </c>
      <c r="BI241" s="201">
        <f t="shared" si="18"/>
        <v>0</v>
      </c>
      <c r="BJ241" s="18" t="s">
        <v>84</v>
      </c>
      <c r="BK241" s="201">
        <f t="shared" si="19"/>
        <v>0</v>
      </c>
      <c r="BL241" s="18" t="s">
        <v>141</v>
      </c>
      <c r="BM241" s="200" t="s">
        <v>322</v>
      </c>
    </row>
    <row r="242" spans="1:65" s="2" customFormat="1" ht="24.2" customHeight="1">
      <c r="A242" s="35"/>
      <c r="B242" s="36"/>
      <c r="C242" s="188" t="s">
        <v>323</v>
      </c>
      <c r="D242" s="188" t="s">
        <v>137</v>
      </c>
      <c r="E242" s="189" t="s">
        <v>324</v>
      </c>
      <c r="F242" s="190" t="s">
        <v>325</v>
      </c>
      <c r="G242" s="191" t="s">
        <v>149</v>
      </c>
      <c r="H242" s="192">
        <v>3</v>
      </c>
      <c r="I242" s="193"/>
      <c r="J242" s="194">
        <f t="shared" si="10"/>
        <v>0</v>
      </c>
      <c r="K242" s="195"/>
      <c r="L242" s="40"/>
      <c r="M242" s="196" t="s">
        <v>1</v>
      </c>
      <c r="N242" s="197" t="s">
        <v>41</v>
      </c>
      <c r="O242" s="72"/>
      <c r="P242" s="198">
        <f t="shared" si="11"/>
        <v>0</v>
      </c>
      <c r="Q242" s="198">
        <v>0</v>
      </c>
      <c r="R242" s="198">
        <f t="shared" si="12"/>
        <v>0</v>
      </c>
      <c r="S242" s="198">
        <v>0</v>
      </c>
      <c r="T242" s="199">
        <f t="shared" si="13"/>
        <v>0</v>
      </c>
      <c r="U242" s="35"/>
      <c r="V242" s="35"/>
      <c r="W242" s="35"/>
      <c r="X242" s="35"/>
      <c r="Y242" s="35"/>
      <c r="Z242" s="35"/>
      <c r="AA242" s="35"/>
      <c r="AB242" s="35"/>
      <c r="AC242" s="35"/>
      <c r="AD242" s="35"/>
      <c r="AE242" s="35"/>
      <c r="AR242" s="200" t="s">
        <v>141</v>
      </c>
      <c r="AT242" s="200" t="s">
        <v>137</v>
      </c>
      <c r="AU242" s="200" t="s">
        <v>86</v>
      </c>
      <c r="AY242" s="18" t="s">
        <v>135</v>
      </c>
      <c r="BE242" s="201">
        <f t="shared" si="14"/>
        <v>0</v>
      </c>
      <c r="BF242" s="201">
        <f t="shared" si="15"/>
        <v>0</v>
      </c>
      <c r="BG242" s="201">
        <f t="shared" si="16"/>
        <v>0</v>
      </c>
      <c r="BH242" s="201">
        <f t="shared" si="17"/>
        <v>0</v>
      </c>
      <c r="BI242" s="201">
        <f t="shared" si="18"/>
        <v>0</v>
      </c>
      <c r="BJ242" s="18" t="s">
        <v>84</v>
      </c>
      <c r="BK242" s="201">
        <f t="shared" si="19"/>
        <v>0</v>
      </c>
      <c r="BL242" s="18" t="s">
        <v>141</v>
      </c>
      <c r="BM242" s="200" t="s">
        <v>326</v>
      </c>
    </row>
    <row r="243" spans="1:65" s="2" customFormat="1" ht="24.2" customHeight="1">
      <c r="A243" s="35"/>
      <c r="B243" s="36"/>
      <c r="C243" s="188" t="s">
        <v>327</v>
      </c>
      <c r="D243" s="188" t="s">
        <v>137</v>
      </c>
      <c r="E243" s="189" t="s">
        <v>328</v>
      </c>
      <c r="F243" s="190" t="s">
        <v>329</v>
      </c>
      <c r="G243" s="191" t="s">
        <v>149</v>
      </c>
      <c r="H243" s="192">
        <v>5</v>
      </c>
      <c r="I243" s="193"/>
      <c r="J243" s="194">
        <f t="shared" si="10"/>
        <v>0</v>
      </c>
      <c r="K243" s="195"/>
      <c r="L243" s="40"/>
      <c r="M243" s="196" t="s">
        <v>1</v>
      </c>
      <c r="N243" s="197" t="s">
        <v>41</v>
      </c>
      <c r="O243" s="72"/>
      <c r="P243" s="198">
        <f t="shared" si="11"/>
        <v>0</v>
      </c>
      <c r="Q243" s="198">
        <v>0</v>
      </c>
      <c r="R243" s="198">
        <f t="shared" si="12"/>
        <v>0</v>
      </c>
      <c r="S243" s="198">
        <v>0</v>
      </c>
      <c r="T243" s="199">
        <f t="shared" si="13"/>
        <v>0</v>
      </c>
      <c r="U243" s="35"/>
      <c r="V243" s="35"/>
      <c r="W243" s="35"/>
      <c r="X243" s="35"/>
      <c r="Y243" s="35"/>
      <c r="Z243" s="35"/>
      <c r="AA243" s="35"/>
      <c r="AB243" s="35"/>
      <c r="AC243" s="35"/>
      <c r="AD243" s="35"/>
      <c r="AE243" s="35"/>
      <c r="AR243" s="200" t="s">
        <v>141</v>
      </c>
      <c r="AT243" s="200" t="s">
        <v>137</v>
      </c>
      <c r="AU243" s="200" t="s">
        <v>86</v>
      </c>
      <c r="AY243" s="18" t="s">
        <v>135</v>
      </c>
      <c r="BE243" s="201">
        <f t="shared" si="14"/>
        <v>0</v>
      </c>
      <c r="BF243" s="201">
        <f t="shared" si="15"/>
        <v>0</v>
      </c>
      <c r="BG243" s="201">
        <f t="shared" si="16"/>
        <v>0</v>
      </c>
      <c r="BH243" s="201">
        <f t="shared" si="17"/>
        <v>0</v>
      </c>
      <c r="BI243" s="201">
        <f t="shared" si="18"/>
        <v>0</v>
      </c>
      <c r="BJ243" s="18" t="s">
        <v>84</v>
      </c>
      <c r="BK243" s="201">
        <f t="shared" si="19"/>
        <v>0</v>
      </c>
      <c r="BL243" s="18" t="s">
        <v>141</v>
      </c>
      <c r="BM243" s="200" t="s">
        <v>330</v>
      </c>
    </row>
    <row r="244" spans="1:65" s="2" customFormat="1" ht="24.2" customHeight="1">
      <c r="A244" s="35"/>
      <c r="B244" s="36"/>
      <c r="C244" s="188" t="s">
        <v>331</v>
      </c>
      <c r="D244" s="188" t="s">
        <v>137</v>
      </c>
      <c r="E244" s="189" t="s">
        <v>332</v>
      </c>
      <c r="F244" s="190" t="s">
        <v>333</v>
      </c>
      <c r="G244" s="191" t="s">
        <v>149</v>
      </c>
      <c r="H244" s="192">
        <v>8</v>
      </c>
      <c r="I244" s="193"/>
      <c r="J244" s="194">
        <f t="shared" si="10"/>
        <v>0</v>
      </c>
      <c r="K244" s="195"/>
      <c r="L244" s="40"/>
      <c r="M244" s="196" t="s">
        <v>1</v>
      </c>
      <c r="N244" s="197" t="s">
        <v>41</v>
      </c>
      <c r="O244" s="72"/>
      <c r="P244" s="198">
        <f t="shared" si="11"/>
        <v>0</v>
      </c>
      <c r="Q244" s="198">
        <v>0</v>
      </c>
      <c r="R244" s="198">
        <f t="shared" si="12"/>
        <v>0</v>
      </c>
      <c r="S244" s="198">
        <v>0</v>
      </c>
      <c r="T244" s="199">
        <f t="shared" si="13"/>
        <v>0</v>
      </c>
      <c r="U244" s="35"/>
      <c r="V244" s="35"/>
      <c r="W244" s="35"/>
      <c r="X244" s="35"/>
      <c r="Y244" s="35"/>
      <c r="Z244" s="35"/>
      <c r="AA244" s="35"/>
      <c r="AB244" s="35"/>
      <c r="AC244" s="35"/>
      <c r="AD244" s="35"/>
      <c r="AE244" s="35"/>
      <c r="AR244" s="200" t="s">
        <v>141</v>
      </c>
      <c r="AT244" s="200" t="s">
        <v>137</v>
      </c>
      <c r="AU244" s="200" t="s">
        <v>86</v>
      </c>
      <c r="AY244" s="18" t="s">
        <v>135</v>
      </c>
      <c r="BE244" s="201">
        <f t="shared" si="14"/>
        <v>0</v>
      </c>
      <c r="BF244" s="201">
        <f t="shared" si="15"/>
        <v>0</v>
      </c>
      <c r="BG244" s="201">
        <f t="shared" si="16"/>
        <v>0</v>
      </c>
      <c r="BH244" s="201">
        <f t="shared" si="17"/>
        <v>0</v>
      </c>
      <c r="BI244" s="201">
        <f t="shared" si="18"/>
        <v>0</v>
      </c>
      <c r="BJ244" s="18" t="s">
        <v>84</v>
      </c>
      <c r="BK244" s="201">
        <f t="shared" si="19"/>
        <v>0</v>
      </c>
      <c r="BL244" s="18" t="s">
        <v>141</v>
      </c>
      <c r="BM244" s="200" t="s">
        <v>334</v>
      </c>
    </row>
    <row r="245" spans="1:65" s="2" customFormat="1" ht="24.2" customHeight="1">
      <c r="A245" s="35"/>
      <c r="B245" s="36"/>
      <c r="C245" s="188" t="s">
        <v>335</v>
      </c>
      <c r="D245" s="188" t="s">
        <v>137</v>
      </c>
      <c r="E245" s="189" t="s">
        <v>336</v>
      </c>
      <c r="F245" s="190" t="s">
        <v>337</v>
      </c>
      <c r="G245" s="191" t="s">
        <v>149</v>
      </c>
      <c r="H245" s="192">
        <v>9</v>
      </c>
      <c r="I245" s="193"/>
      <c r="J245" s="194">
        <f t="shared" si="10"/>
        <v>0</v>
      </c>
      <c r="K245" s="195"/>
      <c r="L245" s="40"/>
      <c r="M245" s="196" t="s">
        <v>1</v>
      </c>
      <c r="N245" s="197" t="s">
        <v>41</v>
      </c>
      <c r="O245" s="72"/>
      <c r="P245" s="198">
        <f t="shared" si="11"/>
        <v>0</v>
      </c>
      <c r="Q245" s="198">
        <v>0</v>
      </c>
      <c r="R245" s="198">
        <f t="shared" si="12"/>
        <v>0</v>
      </c>
      <c r="S245" s="198">
        <v>0</v>
      </c>
      <c r="T245" s="199">
        <f t="shared" si="13"/>
        <v>0</v>
      </c>
      <c r="U245" s="35"/>
      <c r="V245" s="35"/>
      <c r="W245" s="35"/>
      <c r="X245" s="35"/>
      <c r="Y245" s="35"/>
      <c r="Z245" s="35"/>
      <c r="AA245" s="35"/>
      <c r="AB245" s="35"/>
      <c r="AC245" s="35"/>
      <c r="AD245" s="35"/>
      <c r="AE245" s="35"/>
      <c r="AR245" s="200" t="s">
        <v>141</v>
      </c>
      <c r="AT245" s="200" t="s">
        <v>137</v>
      </c>
      <c r="AU245" s="200" t="s">
        <v>86</v>
      </c>
      <c r="AY245" s="18" t="s">
        <v>135</v>
      </c>
      <c r="BE245" s="201">
        <f t="shared" si="14"/>
        <v>0</v>
      </c>
      <c r="BF245" s="201">
        <f t="shared" si="15"/>
        <v>0</v>
      </c>
      <c r="BG245" s="201">
        <f t="shared" si="16"/>
        <v>0</v>
      </c>
      <c r="BH245" s="201">
        <f t="shared" si="17"/>
        <v>0</v>
      </c>
      <c r="BI245" s="201">
        <f t="shared" si="18"/>
        <v>0</v>
      </c>
      <c r="BJ245" s="18" t="s">
        <v>84</v>
      </c>
      <c r="BK245" s="201">
        <f t="shared" si="19"/>
        <v>0</v>
      </c>
      <c r="BL245" s="18" t="s">
        <v>141</v>
      </c>
      <c r="BM245" s="200" t="s">
        <v>338</v>
      </c>
    </row>
    <row r="246" spans="1:65" s="2" customFormat="1" ht="24.2" customHeight="1">
      <c r="A246" s="35"/>
      <c r="B246" s="36"/>
      <c r="C246" s="188" t="s">
        <v>339</v>
      </c>
      <c r="D246" s="188" t="s">
        <v>137</v>
      </c>
      <c r="E246" s="189" t="s">
        <v>340</v>
      </c>
      <c r="F246" s="190" t="s">
        <v>341</v>
      </c>
      <c r="G246" s="191" t="s">
        <v>149</v>
      </c>
      <c r="H246" s="192">
        <v>3</v>
      </c>
      <c r="I246" s="193"/>
      <c r="J246" s="194">
        <f t="shared" si="10"/>
        <v>0</v>
      </c>
      <c r="K246" s="195"/>
      <c r="L246" s="40"/>
      <c r="M246" s="196" t="s">
        <v>1</v>
      </c>
      <c r="N246" s="197" t="s">
        <v>41</v>
      </c>
      <c r="O246" s="72"/>
      <c r="P246" s="198">
        <f t="shared" si="11"/>
        <v>0</v>
      </c>
      <c r="Q246" s="198">
        <v>0</v>
      </c>
      <c r="R246" s="198">
        <f t="shared" si="12"/>
        <v>0</v>
      </c>
      <c r="S246" s="198">
        <v>0</v>
      </c>
      <c r="T246" s="199">
        <f t="shared" si="13"/>
        <v>0</v>
      </c>
      <c r="U246" s="35"/>
      <c r="V246" s="35"/>
      <c r="W246" s="35"/>
      <c r="X246" s="35"/>
      <c r="Y246" s="35"/>
      <c r="Z246" s="35"/>
      <c r="AA246" s="35"/>
      <c r="AB246" s="35"/>
      <c r="AC246" s="35"/>
      <c r="AD246" s="35"/>
      <c r="AE246" s="35"/>
      <c r="AR246" s="200" t="s">
        <v>141</v>
      </c>
      <c r="AT246" s="200" t="s">
        <v>137</v>
      </c>
      <c r="AU246" s="200" t="s">
        <v>86</v>
      </c>
      <c r="AY246" s="18" t="s">
        <v>135</v>
      </c>
      <c r="BE246" s="201">
        <f t="shared" si="14"/>
        <v>0</v>
      </c>
      <c r="BF246" s="201">
        <f t="shared" si="15"/>
        <v>0</v>
      </c>
      <c r="BG246" s="201">
        <f t="shared" si="16"/>
        <v>0</v>
      </c>
      <c r="BH246" s="201">
        <f t="shared" si="17"/>
        <v>0</v>
      </c>
      <c r="BI246" s="201">
        <f t="shared" si="18"/>
        <v>0</v>
      </c>
      <c r="BJ246" s="18" t="s">
        <v>84</v>
      </c>
      <c r="BK246" s="201">
        <f t="shared" si="19"/>
        <v>0</v>
      </c>
      <c r="BL246" s="18" t="s">
        <v>141</v>
      </c>
      <c r="BM246" s="200" t="s">
        <v>342</v>
      </c>
    </row>
    <row r="247" spans="1:65" s="2" customFormat="1" ht="24.2" customHeight="1">
      <c r="A247" s="35"/>
      <c r="B247" s="36"/>
      <c r="C247" s="188" t="s">
        <v>343</v>
      </c>
      <c r="D247" s="188" t="s">
        <v>137</v>
      </c>
      <c r="E247" s="189" t="s">
        <v>344</v>
      </c>
      <c r="F247" s="190" t="s">
        <v>345</v>
      </c>
      <c r="G247" s="191" t="s">
        <v>140</v>
      </c>
      <c r="H247" s="192">
        <v>10</v>
      </c>
      <c r="I247" s="193"/>
      <c r="J247" s="194">
        <f t="shared" si="10"/>
        <v>0</v>
      </c>
      <c r="K247" s="195"/>
      <c r="L247" s="40"/>
      <c r="M247" s="196" t="s">
        <v>1</v>
      </c>
      <c r="N247" s="197" t="s">
        <v>41</v>
      </c>
      <c r="O247" s="72"/>
      <c r="P247" s="198">
        <f t="shared" si="11"/>
        <v>0</v>
      </c>
      <c r="Q247" s="198">
        <v>0</v>
      </c>
      <c r="R247" s="198">
        <f t="shared" si="12"/>
        <v>0</v>
      </c>
      <c r="S247" s="198">
        <v>0</v>
      </c>
      <c r="T247" s="199">
        <f t="shared" si="13"/>
        <v>0</v>
      </c>
      <c r="U247" s="35"/>
      <c r="V247" s="35"/>
      <c r="W247" s="35"/>
      <c r="X247" s="35"/>
      <c r="Y247" s="35"/>
      <c r="Z247" s="35"/>
      <c r="AA247" s="35"/>
      <c r="AB247" s="35"/>
      <c r="AC247" s="35"/>
      <c r="AD247" s="35"/>
      <c r="AE247" s="35"/>
      <c r="AR247" s="200" t="s">
        <v>141</v>
      </c>
      <c r="AT247" s="200" t="s">
        <v>137</v>
      </c>
      <c r="AU247" s="200" t="s">
        <v>86</v>
      </c>
      <c r="AY247" s="18" t="s">
        <v>135</v>
      </c>
      <c r="BE247" s="201">
        <f t="shared" si="14"/>
        <v>0</v>
      </c>
      <c r="BF247" s="201">
        <f t="shared" si="15"/>
        <v>0</v>
      </c>
      <c r="BG247" s="201">
        <f t="shared" si="16"/>
        <v>0</v>
      </c>
      <c r="BH247" s="201">
        <f t="shared" si="17"/>
        <v>0</v>
      </c>
      <c r="BI247" s="201">
        <f t="shared" si="18"/>
        <v>0</v>
      </c>
      <c r="BJ247" s="18" t="s">
        <v>84</v>
      </c>
      <c r="BK247" s="201">
        <f t="shared" si="19"/>
        <v>0</v>
      </c>
      <c r="BL247" s="18" t="s">
        <v>141</v>
      </c>
      <c r="BM247" s="200" t="s">
        <v>346</v>
      </c>
    </row>
    <row r="248" spans="1:65" s="2" customFormat="1" ht="33" customHeight="1">
      <c r="A248" s="35"/>
      <c r="B248" s="36"/>
      <c r="C248" s="188" t="s">
        <v>347</v>
      </c>
      <c r="D248" s="188" t="s">
        <v>137</v>
      </c>
      <c r="E248" s="189" t="s">
        <v>348</v>
      </c>
      <c r="F248" s="190" t="s">
        <v>349</v>
      </c>
      <c r="G248" s="191" t="s">
        <v>149</v>
      </c>
      <c r="H248" s="192">
        <v>45</v>
      </c>
      <c r="I248" s="193"/>
      <c r="J248" s="194">
        <f t="shared" si="10"/>
        <v>0</v>
      </c>
      <c r="K248" s="195"/>
      <c r="L248" s="40"/>
      <c r="M248" s="196" t="s">
        <v>1</v>
      </c>
      <c r="N248" s="197" t="s">
        <v>41</v>
      </c>
      <c r="O248" s="72"/>
      <c r="P248" s="198">
        <f t="shared" si="11"/>
        <v>0</v>
      </c>
      <c r="Q248" s="198">
        <v>0</v>
      </c>
      <c r="R248" s="198">
        <f t="shared" si="12"/>
        <v>0</v>
      </c>
      <c r="S248" s="198">
        <v>0</v>
      </c>
      <c r="T248" s="199">
        <f t="shared" si="13"/>
        <v>0</v>
      </c>
      <c r="U248" s="35"/>
      <c r="V248" s="35"/>
      <c r="W248" s="35"/>
      <c r="X248" s="35"/>
      <c r="Y248" s="35"/>
      <c r="Z248" s="35"/>
      <c r="AA248" s="35"/>
      <c r="AB248" s="35"/>
      <c r="AC248" s="35"/>
      <c r="AD248" s="35"/>
      <c r="AE248" s="35"/>
      <c r="AR248" s="200" t="s">
        <v>141</v>
      </c>
      <c r="AT248" s="200" t="s">
        <v>137</v>
      </c>
      <c r="AU248" s="200" t="s">
        <v>86</v>
      </c>
      <c r="AY248" s="18" t="s">
        <v>135</v>
      </c>
      <c r="BE248" s="201">
        <f t="shared" si="14"/>
        <v>0</v>
      </c>
      <c r="BF248" s="201">
        <f t="shared" si="15"/>
        <v>0</v>
      </c>
      <c r="BG248" s="201">
        <f t="shared" si="16"/>
        <v>0</v>
      </c>
      <c r="BH248" s="201">
        <f t="shared" si="17"/>
        <v>0</v>
      </c>
      <c r="BI248" s="201">
        <f t="shared" si="18"/>
        <v>0</v>
      </c>
      <c r="BJ248" s="18" t="s">
        <v>84</v>
      </c>
      <c r="BK248" s="201">
        <f t="shared" si="19"/>
        <v>0</v>
      </c>
      <c r="BL248" s="18" t="s">
        <v>141</v>
      </c>
      <c r="BM248" s="200" t="s">
        <v>350</v>
      </c>
    </row>
    <row r="249" spans="1:65" s="14" customFormat="1" ht="11.25">
      <c r="B249" s="213"/>
      <c r="C249" s="214"/>
      <c r="D249" s="204" t="s">
        <v>143</v>
      </c>
      <c r="E249" s="214"/>
      <c r="F249" s="216" t="s">
        <v>351</v>
      </c>
      <c r="G249" s="214"/>
      <c r="H249" s="217">
        <v>45</v>
      </c>
      <c r="I249" s="218"/>
      <c r="J249" s="214"/>
      <c r="K249" s="214"/>
      <c r="L249" s="219"/>
      <c r="M249" s="220"/>
      <c r="N249" s="221"/>
      <c r="O249" s="221"/>
      <c r="P249" s="221"/>
      <c r="Q249" s="221"/>
      <c r="R249" s="221"/>
      <c r="S249" s="221"/>
      <c r="T249" s="222"/>
      <c r="AT249" s="223" t="s">
        <v>143</v>
      </c>
      <c r="AU249" s="223" t="s">
        <v>86</v>
      </c>
      <c r="AV249" s="14" t="s">
        <v>86</v>
      </c>
      <c r="AW249" s="14" t="s">
        <v>4</v>
      </c>
      <c r="AX249" s="14" t="s">
        <v>84</v>
      </c>
      <c r="AY249" s="223" t="s">
        <v>135</v>
      </c>
    </row>
    <row r="250" spans="1:65" s="2" customFormat="1" ht="33" customHeight="1">
      <c r="A250" s="35"/>
      <c r="B250" s="36"/>
      <c r="C250" s="188" t="s">
        <v>352</v>
      </c>
      <c r="D250" s="188" t="s">
        <v>137</v>
      </c>
      <c r="E250" s="189" t="s">
        <v>353</v>
      </c>
      <c r="F250" s="190" t="s">
        <v>354</v>
      </c>
      <c r="G250" s="191" t="s">
        <v>149</v>
      </c>
      <c r="H250" s="192">
        <v>72</v>
      </c>
      <c r="I250" s="193"/>
      <c r="J250" s="194">
        <f>ROUND(I250*H250,2)</f>
        <v>0</v>
      </c>
      <c r="K250" s="195"/>
      <c r="L250" s="40"/>
      <c r="M250" s="196" t="s">
        <v>1</v>
      </c>
      <c r="N250" s="197" t="s">
        <v>41</v>
      </c>
      <c r="O250" s="72"/>
      <c r="P250" s="198">
        <f>O250*H250</f>
        <v>0</v>
      </c>
      <c r="Q250" s="198">
        <v>0</v>
      </c>
      <c r="R250" s="198">
        <f>Q250*H250</f>
        <v>0</v>
      </c>
      <c r="S250" s="198">
        <v>0</v>
      </c>
      <c r="T250" s="199">
        <f>S250*H250</f>
        <v>0</v>
      </c>
      <c r="U250" s="35"/>
      <c r="V250" s="35"/>
      <c r="W250" s="35"/>
      <c r="X250" s="35"/>
      <c r="Y250" s="35"/>
      <c r="Z250" s="35"/>
      <c r="AA250" s="35"/>
      <c r="AB250" s="35"/>
      <c r="AC250" s="35"/>
      <c r="AD250" s="35"/>
      <c r="AE250" s="35"/>
      <c r="AR250" s="200" t="s">
        <v>141</v>
      </c>
      <c r="AT250" s="200" t="s">
        <v>137</v>
      </c>
      <c r="AU250" s="200" t="s">
        <v>86</v>
      </c>
      <c r="AY250" s="18" t="s">
        <v>135</v>
      </c>
      <c r="BE250" s="201">
        <f>IF(N250="základní",J250,0)</f>
        <v>0</v>
      </c>
      <c r="BF250" s="201">
        <f>IF(N250="snížená",J250,0)</f>
        <v>0</v>
      </c>
      <c r="BG250" s="201">
        <f>IF(N250="zákl. přenesená",J250,0)</f>
        <v>0</v>
      </c>
      <c r="BH250" s="201">
        <f>IF(N250="sníž. přenesená",J250,0)</f>
        <v>0</v>
      </c>
      <c r="BI250" s="201">
        <f>IF(N250="nulová",J250,0)</f>
        <v>0</v>
      </c>
      <c r="BJ250" s="18" t="s">
        <v>84</v>
      </c>
      <c r="BK250" s="201">
        <f>ROUND(I250*H250,2)</f>
        <v>0</v>
      </c>
      <c r="BL250" s="18" t="s">
        <v>141</v>
      </c>
      <c r="BM250" s="200" t="s">
        <v>355</v>
      </c>
    </row>
    <row r="251" spans="1:65" s="14" customFormat="1" ht="11.25">
      <c r="B251" s="213"/>
      <c r="C251" s="214"/>
      <c r="D251" s="204" t="s">
        <v>143</v>
      </c>
      <c r="E251" s="214"/>
      <c r="F251" s="216" t="s">
        <v>356</v>
      </c>
      <c r="G251" s="214"/>
      <c r="H251" s="217">
        <v>72</v>
      </c>
      <c r="I251" s="218"/>
      <c r="J251" s="214"/>
      <c r="K251" s="214"/>
      <c r="L251" s="219"/>
      <c r="M251" s="220"/>
      <c r="N251" s="221"/>
      <c r="O251" s="221"/>
      <c r="P251" s="221"/>
      <c r="Q251" s="221"/>
      <c r="R251" s="221"/>
      <c r="S251" s="221"/>
      <c r="T251" s="222"/>
      <c r="AT251" s="223" t="s">
        <v>143</v>
      </c>
      <c r="AU251" s="223" t="s">
        <v>86</v>
      </c>
      <c r="AV251" s="14" t="s">
        <v>86</v>
      </c>
      <c r="AW251" s="14" t="s">
        <v>4</v>
      </c>
      <c r="AX251" s="14" t="s">
        <v>84</v>
      </c>
      <c r="AY251" s="223" t="s">
        <v>135</v>
      </c>
    </row>
    <row r="252" spans="1:65" s="2" customFormat="1" ht="33" customHeight="1">
      <c r="A252" s="35"/>
      <c r="B252" s="36"/>
      <c r="C252" s="188" t="s">
        <v>357</v>
      </c>
      <c r="D252" s="188" t="s">
        <v>137</v>
      </c>
      <c r="E252" s="189" t="s">
        <v>358</v>
      </c>
      <c r="F252" s="190" t="s">
        <v>359</v>
      </c>
      <c r="G252" s="191" t="s">
        <v>149</v>
      </c>
      <c r="H252" s="192">
        <v>81</v>
      </c>
      <c r="I252" s="193"/>
      <c r="J252" s="194">
        <f>ROUND(I252*H252,2)</f>
        <v>0</v>
      </c>
      <c r="K252" s="195"/>
      <c r="L252" s="40"/>
      <c r="M252" s="196" t="s">
        <v>1</v>
      </c>
      <c r="N252" s="197" t="s">
        <v>41</v>
      </c>
      <c r="O252" s="72"/>
      <c r="P252" s="198">
        <f>O252*H252</f>
        <v>0</v>
      </c>
      <c r="Q252" s="198">
        <v>0</v>
      </c>
      <c r="R252" s="198">
        <f>Q252*H252</f>
        <v>0</v>
      </c>
      <c r="S252" s="198">
        <v>0</v>
      </c>
      <c r="T252" s="199">
        <f>S252*H252</f>
        <v>0</v>
      </c>
      <c r="U252" s="35"/>
      <c r="V252" s="35"/>
      <c r="W252" s="35"/>
      <c r="X252" s="35"/>
      <c r="Y252" s="35"/>
      <c r="Z252" s="35"/>
      <c r="AA252" s="35"/>
      <c r="AB252" s="35"/>
      <c r="AC252" s="35"/>
      <c r="AD252" s="35"/>
      <c r="AE252" s="35"/>
      <c r="AR252" s="200" t="s">
        <v>141</v>
      </c>
      <c r="AT252" s="200" t="s">
        <v>137</v>
      </c>
      <c r="AU252" s="200" t="s">
        <v>86</v>
      </c>
      <c r="AY252" s="18" t="s">
        <v>135</v>
      </c>
      <c r="BE252" s="201">
        <f>IF(N252="základní",J252,0)</f>
        <v>0</v>
      </c>
      <c r="BF252" s="201">
        <f>IF(N252="snížená",J252,0)</f>
        <v>0</v>
      </c>
      <c r="BG252" s="201">
        <f>IF(N252="zákl. přenesená",J252,0)</f>
        <v>0</v>
      </c>
      <c r="BH252" s="201">
        <f>IF(N252="sníž. přenesená",J252,0)</f>
        <v>0</v>
      </c>
      <c r="BI252" s="201">
        <f>IF(N252="nulová",J252,0)</f>
        <v>0</v>
      </c>
      <c r="BJ252" s="18" t="s">
        <v>84</v>
      </c>
      <c r="BK252" s="201">
        <f>ROUND(I252*H252,2)</f>
        <v>0</v>
      </c>
      <c r="BL252" s="18" t="s">
        <v>141</v>
      </c>
      <c r="BM252" s="200" t="s">
        <v>360</v>
      </c>
    </row>
    <row r="253" spans="1:65" s="14" customFormat="1" ht="11.25">
      <c r="B253" s="213"/>
      <c r="C253" s="214"/>
      <c r="D253" s="204" t="s">
        <v>143</v>
      </c>
      <c r="E253" s="214"/>
      <c r="F253" s="216" t="s">
        <v>361</v>
      </c>
      <c r="G253" s="214"/>
      <c r="H253" s="217">
        <v>81</v>
      </c>
      <c r="I253" s="218"/>
      <c r="J253" s="214"/>
      <c r="K253" s="214"/>
      <c r="L253" s="219"/>
      <c r="M253" s="220"/>
      <c r="N253" s="221"/>
      <c r="O253" s="221"/>
      <c r="P253" s="221"/>
      <c r="Q253" s="221"/>
      <c r="R253" s="221"/>
      <c r="S253" s="221"/>
      <c r="T253" s="222"/>
      <c r="AT253" s="223" t="s">
        <v>143</v>
      </c>
      <c r="AU253" s="223" t="s">
        <v>86</v>
      </c>
      <c r="AV253" s="14" t="s">
        <v>86</v>
      </c>
      <c r="AW253" s="14" t="s">
        <v>4</v>
      </c>
      <c r="AX253" s="14" t="s">
        <v>84</v>
      </c>
      <c r="AY253" s="223" t="s">
        <v>135</v>
      </c>
    </row>
    <row r="254" spans="1:65" s="2" customFormat="1" ht="33" customHeight="1">
      <c r="A254" s="35"/>
      <c r="B254" s="36"/>
      <c r="C254" s="188" t="s">
        <v>362</v>
      </c>
      <c r="D254" s="188" t="s">
        <v>137</v>
      </c>
      <c r="E254" s="189" t="s">
        <v>363</v>
      </c>
      <c r="F254" s="190" t="s">
        <v>364</v>
      </c>
      <c r="G254" s="191" t="s">
        <v>149</v>
      </c>
      <c r="H254" s="192">
        <v>27</v>
      </c>
      <c r="I254" s="193"/>
      <c r="J254" s="194">
        <f>ROUND(I254*H254,2)</f>
        <v>0</v>
      </c>
      <c r="K254" s="195"/>
      <c r="L254" s="40"/>
      <c r="M254" s="196" t="s">
        <v>1</v>
      </c>
      <c r="N254" s="197" t="s">
        <v>41</v>
      </c>
      <c r="O254" s="72"/>
      <c r="P254" s="198">
        <f>O254*H254</f>
        <v>0</v>
      </c>
      <c r="Q254" s="198">
        <v>0</v>
      </c>
      <c r="R254" s="198">
        <f>Q254*H254</f>
        <v>0</v>
      </c>
      <c r="S254" s="198">
        <v>0</v>
      </c>
      <c r="T254" s="199">
        <f>S254*H254</f>
        <v>0</v>
      </c>
      <c r="U254" s="35"/>
      <c r="V254" s="35"/>
      <c r="W254" s="35"/>
      <c r="X254" s="35"/>
      <c r="Y254" s="35"/>
      <c r="Z254" s="35"/>
      <c r="AA254" s="35"/>
      <c r="AB254" s="35"/>
      <c r="AC254" s="35"/>
      <c r="AD254" s="35"/>
      <c r="AE254" s="35"/>
      <c r="AR254" s="200" t="s">
        <v>141</v>
      </c>
      <c r="AT254" s="200" t="s">
        <v>137</v>
      </c>
      <c r="AU254" s="200" t="s">
        <v>86</v>
      </c>
      <c r="AY254" s="18" t="s">
        <v>135</v>
      </c>
      <c r="BE254" s="201">
        <f>IF(N254="základní",J254,0)</f>
        <v>0</v>
      </c>
      <c r="BF254" s="201">
        <f>IF(N254="snížená",J254,0)</f>
        <v>0</v>
      </c>
      <c r="BG254" s="201">
        <f>IF(N254="zákl. přenesená",J254,0)</f>
        <v>0</v>
      </c>
      <c r="BH254" s="201">
        <f>IF(N254="sníž. přenesená",J254,0)</f>
        <v>0</v>
      </c>
      <c r="BI254" s="201">
        <f>IF(N254="nulová",J254,0)</f>
        <v>0</v>
      </c>
      <c r="BJ254" s="18" t="s">
        <v>84</v>
      </c>
      <c r="BK254" s="201">
        <f>ROUND(I254*H254,2)</f>
        <v>0</v>
      </c>
      <c r="BL254" s="18" t="s">
        <v>141</v>
      </c>
      <c r="BM254" s="200" t="s">
        <v>365</v>
      </c>
    </row>
    <row r="255" spans="1:65" s="14" customFormat="1" ht="11.25">
      <c r="B255" s="213"/>
      <c r="C255" s="214"/>
      <c r="D255" s="204" t="s">
        <v>143</v>
      </c>
      <c r="E255" s="214"/>
      <c r="F255" s="216" t="s">
        <v>366</v>
      </c>
      <c r="G255" s="214"/>
      <c r="H255" s="217">
        <v>27</v>
      </c>
      <c r="I255" s="218"/>
      <c r="J255" s="214"/>
      <c r="K255" s="214"/>
      <c r="L255" s="219"/>
      <c r="M255" s="220"/>
      <c r="N255" s="221"/>
      <c r="O255" s="221"/>
      <c r="P255" s="221"/>
      <c r="Q255" s="221"/>
      <c r="R255" s="221"/>
      <c r="S255" s="221"/>
      <c r="T255" s="222"/>
      <c r="AT255" s="223" t="s">
        <v>143</v>
      </c>
      <c r="AU255" s="223" t="s">
        <v>86</v>
      </c>
      <c r="AV255" s="14" t="s">
        <v>86</v>
      </c>
      <c r="AW255" s="14" t="s">
        <v>4</v>
      </c>
      <c r="AX255" s="14" t="s">
        <v>84</v>
      </c>
      <c r="AY255" s="223" t="s">
        <v>135</v>
      </c>
    </row>
    <row r="256" spans="1:65" s="2" customFormat="1" ht="33" customHeight="1">
      <c r="A256" s="35"/>
      <c r="B256" s="36"/>
      <c r="C256" s="188" t="s">
        <v>367</v>
      </c>
      <c r="D256" s="188" t="s">
        <v>137</v>
      </c>
      <c r="E256" s="189" t="s">
        <v>368</v>
      </c>
      <c r="F256" s="190" t="s">
        <v>369</v>
      </c>
      <c r="G256" s="191" t="s">
        <v>149</v>
      </c>
      <c r="H256" s="192">
        <v>45</v>
      </c>
      <c r="I256" s="193"/>
      <c r="J256" s="194">
        <f>ROUND(I256*H256,2)</f>
        <v>0</v>
      </c>
      <c r="K256" s="195"/>
      <c r="L256" s="40"/>
      <c r="M256" s="196" t="s">
        <v>1</v>
      </c>
      <c r="N256" s="197" t="s">
        <v>41</v>
      </c>
      <c r="O256" s="72"/>
      <c r="P256" s="198">
        <f>O256*H256</f>
        <v>0</v>
      </c>
      <c r="Q256" s="198">
        <v>0</v>
      </c>
      <c r="R256" s="198">
        <f>Q256*H256</f>
        <v>0</v>
      </c>
      <c r="S256" s="198">
        <v>0</v>
      </c>
      <c r="T256" s="199">
        <f>S256*H256</f>
        <v>0</v>
      </c>
      <c r="U256" s="35"/>
      <c r="V256" s="35"/>
      <c r="W256" s="35"/>
      <c r="X256" s="35"/>
      <c r="Y256" s="35"/>
      <c r="Z256" s="35"/>
      <c r="AA256" s="35"/>
      <c r="AB256" s="35"/>
      <c r="AC256" s="35"/>
      <c r="AD256" s="35"/>
      <c r="AE256" s="35"/>
      <c r="AR256" s="200" t="s">
        <v>141</v>
      </c>
      <c r="AT256" s="200" t="s">
        <v>137</v>
      </c>
      <c r="AU256" s="200" t="s">
        <v>86</v>
      </c>
      <c r="AY256" s="18" t="s">
        <v>135</v>
      </c>
      <c r="BE256" s="201">
        <f>IF(N256="základní",J256,0)</f>
        <v>0</v>
      </c>
      <c r="BF256" s="201">
        <f>IF(N256="snížená",J256,0)</f>
        <v>0</v>
      </c>
      <c r="BG256" s="201">
        <f>IF(N256="zákl. přenesená",J256,0)</f>
        <v>0</v>
      </c>
      <c r="BH256" s="201">
        <f>IF(N256="sníž. přenesená",J256,0)</f>
        <v>0</v>
      </c>
      <c r="BI256" s="201">
        <f>IF(N256="nulová",J256,0)</f>
        <v>0</v>
      </c>
      <c r="BJ256" s="18" t="s">
        <v>84</v>
      </c>
      <c r="BK256" s="201">
        <f>ROUND(I256*H256,2)</f>
        <v>0</v>
      </c>
      <c r="BL256" s="18" t="s">
        <v>141</v>
      </c>
      <c r="BM256" s="200" t="s">
        <v>370</v>
      </c>
    </row>
    <row r="257" spans="1:65" s="14" customFormat="1" ht="11.25">
      <c r="B257" s="213"/>
      <c r="C257" s="214"/>
      <c r="D257" s="204" t="s">
        <v>143</v>
      </c>
      <c r="E257" s="214"/>
      <c r="F257" s="216" t="s">
        <v>351</v>
      </c>
      <c r="G257" s="214"/>
      <c r="H257" s="217">
        <v>45</v>
      </c>
      <c r="I257" s="218"/>
      <c r="J257" s="214"/>
      <c r="K257" s="214"/>
      <c r="L257" s="219"/>
      <c r="M257" s="220"/>
      <c r="N257" s="221"/>
      <c r="O257" s="221"/>
      <c r="P257" s="221"/>
      <c r="Q257" s="221"/>
      <c r="R257" s="221"/>
      <c r="S257" s="221"/>
      <c r="T257" s="222"/>
      <c r="AT257" s="223" t="s">
        <v>143</v>
      </c>
      <c r="AU257" s="223" t="s">
        <v>86</v>
      </c>
      <c r="AV257" s="14" t="s">
        <v>86</v>
      </c>
      <c r="AW257" s="14" t="s">
        <v>4</v>
      </c>
      <c r="AX257" s="14" t="s">
        <v>84</v>
      </c>
      <c r="AY257" s="223" t="s">
        <v>135</v>
      </c>
    </row>
    <row r="258" spans="1:65" s="2" customFormat="1" ht="33" customHeight="1">
      <c r="A258" s="35"/>
      <c r="B258" s="36"/>
      <c r="C258" s="188" t="s">
        <v>371</v>
      </c>
      <c r="D258" s="188" t="s">
        <v>137</v>
      </c>
      <c r="E258" s="189" t="s">
        <v>372</v>
      </c>
      <c r="F258" s="190" t="s">
        <v>373</v>
      </c>
      <c r="G258" s="191" t="s">
        <v>149</v>
      </c>
      <c r="H258" s="192">
        <v>72</v>
      </c>
      <c r="I258" s="193"/>
      <c r="J258" s="194">
        <f>ROUND(I258*H258,2)</f>
        <v>0</v>
      </c>
      <c r="K258" s="195"/>
      <c r="L258" s="40"/>
      <c r="M258" s="196" t="s">
        <v>1</v>
      </c>
      <c r="N258" s="197" t="s">
        <v>41</v>
      </c>
      <c r="O258" s="72"/>
      <c r="P258" s="198">
        <f>O258*H258</f>
        <v>0</v>
      </c>
      <c r="Q258" s="198">
        <v>0</v>
      </c>
      <c r="R258" s="198">
        <f>Q258*H258</f>
        <v>0</v>
      </c>
      <c r="S258" s="198">
        <v>0</v>
      </c>
      <c r="T258" s="199">
        <f>S258*H258</f>
        <v>0</v>
      </c>
      <c r="U258" s="35"/>
      <c r="V258" s="35"/>
      <c r="W258" s="35"/>
      <c r="X258" s="35"/>
      <c r="Y258" s="35"/>
      <c r="Z258" s="35"/>
      <c r="AA258" s="35"/>
      <c r="AB258" s="35"/>
      <c r="AC258" s="35"/>
      <c r="AD258" s="35"/>
      <c r="AE258" s="35"/>
      <c r="AR258" s="200" t="s">
        <v>141</v>
      </c>
      <c r="AT258" s="200" t="s">
        <v>137</v>
      </c>
      <c r="AU258" s="200" t="s">
        <v>86</v>
      </c>
      <c r="AY258" s="18" t="s">
        <v>135</v>
      </c>
      <c r="BE258" s="201">
        <f>IF(N258="základní",J258,0)</f>
        <v>0</v>
      </c>
      <c r="BF258" s="201">
        <f>IF(N258="snížená",J258,0)</f>
        <v>0</v>
      </c>
      <c r="BG258" s="201">
        <f>IF(N258="zákl. přenesená",J258,0)</f>
        <v>0</v>
      </c>
      <c r="BH258" s="201">
        <f>IF(N258="sníž. přenesená",J258,0)</f>
        <v>0</v>
      </c>
      <c r="BI258" s="201">
        <f>IF(N258="nulová",J258,0)</f>
        <v>0</v>
      </c>
      <c r="BJ258" s="18" t="s">
        <v>84</v>
      </c>
      <c r="BK258" s="201">
        <f>ROUND(I258*H258,2)</f>
        <v>0</v>
      </c>
      <c r="BL258" s="18" t="s">
        <v>141</v>
      </c>
      <c r="BM258" s="200" t="s">
        <v>374</v>
      </c>
    </row>
    <row r="259" spans="1:65" s="14" customFormat="1" ht="11.25">
      <c r="B259" s="213"/>
      <c r="C259" s="214"/>
      <c r="D259" s="204" t="s">
        <v>143</v>
      </c>
      <c r="E259" s="214"/>
      <c r="F259" s="216" t="s">
        <v>356</v>
      </c>
      <c r="G259" s="214"/>
      <c r="H259" s="217">
        <v>72</v>
      </c>
      <c r="I259" s="218"/>
      <c r="J259" s="214"/>
      <c r="K259" s="214"/>
      <c r="L259" s="219"/>
      <c r="M259" s="220"/>
      <c r="N259" s="221"/>
      <c r="O259" s="221"/>
      <c r="P259" s="221"/>
      <c r="Q259" s="221"/>
      <c r="R259" s="221"/>
      <c r="S259" s="221"/>
      <c r="T259" s="222"/>
      <c r="AT259" s="223" t="s">
        <v>143</v>
      </c>
      <c r="AU259" s="223" t="s">
        <v>86</v>
      </c>
      <c r="AV259" s="14" t="s">
        <v>86</v>
      </c>
      <c r="AW259" s="14" t="s">
        <v>4</v>
      </c>
      <c r="AX259" s="14" t="s">
        <v>84</v>
      </c>
      <c r="AY259" s="223" t="s">
        <v>135</v>
      </c>
    </row>
    <row r="260" spans="1:65" s="2" customFormat="1" ht="33" customHeight="1">
      <c r="A260" s="35"/>
      <c r="B260" s="36"/>
      <c r="C260" s="188" t="s">
        <v>375</v>
      </c>
      <c r="D260" s="188" t="s">
        <v>137</v>
      </c>
      <c r="E260" s="189" t="s">
        <v>376</v>
      </c>
      <c r="F260" s="190" t="s">
        <v>377</v>
      </c>
      <c r="G260" s="191" t="s">
        <v>149</v>
      </c>
      <c r="H260" s="192">
        <v>81</v>
      </c>
      <c r="I260" s="193"/>
      <c r="J260" s="194">
        <f>ROUND(I260*H260,2)</f>
        <v>0</v>
      </c>
      <c r="K260" s="195"/>
      <c r="L260" s="40"/>
      <c r="M260" s="196" t="s">
        <v>1</v>
      </c>
      <c r="N260" s="197" t="s">
        <v>41</v>
      </c>
      <c r="O260" s="72"/>
      <c r="P260" s="198">
        <f>O260*H260</f>
        <v>0</v>
      </c>
      <c r="Q260" s="198">
        <v>0</v>
      </c>
      <c r="R260" s="198">
        <f>Q260*H260</f>
        <v>0</v>
      </c>
      <c r="S260" s="198">
        <v>0</v>
      </c>
      <c r="T260" s="199">
        <f>S260*H260</f>
        <v>0</v>
      </c>
      <c r="U260" s="35"/>
      <c r="V260" s="35"/>
      <c r="W260" s="35"/>
      <c r="X260" s="35"/>
      <c r="Y260" s="35"/>
      <c r="Z260" s="35"/>
      <c r="AA260" s="35"/>
      <c r="AB260" s="35"/>
      <c r="AC260" s="35"/>
      <c r="AD260" s="35"/>
      <c r="AE260" s="35"/>
      <c r="AR260" s="200" t="s">
        <v>141</v>
      </c>
      <c r="AT260" s="200" t="s">
        <v>137</v>
      </c>
      <c r="AU260" s="200" t="s">
        <v>86</v>
      </c>
      <c r="AY260" s="18" t="s">
        <v>135</v>
      </c>
      <c r="BE260" s="201">
        <f>IF(N260="základní",J260,0)</f>
        <v>0</v>
      </c>
      <c r="BF260" s="201">
        <f>IF(N260="snížená",J260,0)</f>
        <v>0</v>
      </c>
      <c r="BG260" s="201">
        <f>IF(N260="zákl. přenesená",J260,0)</f>
        <v>0</v>
      </c>
      <c r="BH260" s="201">
        <f>IF(N260="sníž. přenesená",J260,0)</f>
        <v>0</v>
      </c>
      <c r="BI260" s="201">
        <f>IF(N260="nulová",J260,0)</f>
        <v>0</v>
      </c>
      <c r="BJ260" s="18" t="s">
        <v>84</v>
      </c>
      <c r="BK260" s="201">
        <f>ROUND(I260*H260,2)</f>
        <v>0</v>
      </c>
      <c r="BL260" s="18" t="s">
        <v>141</v>
      </c>
      <c r="BM260" s="200" t="s">
        <v>378</v>
      </c>
    </row>
    <row r="261" spans="1:65" s="14" customFormat="1" ht="11.25">
      <c r="B261" s="213"/>
      <c r="C261" s="214"/>
      <c r="D261" s="204" t="s">
        <v>143</v>
      </c>
      <c r="E261" s="214"/>
      <c r="F261" s="216" t="s">
        <v>361</v>
      </c>
      <c r="G261" s="214"/>
      <c r="H261" s="217">
        <v>81</v>
      </c>
      <c r="I261" s="218"/>
      <c r="J261" s="214"/>
      <c r="K261" s="214"/>
      <c r="L261" s="219"/>
      <c r="M261" s="220"/>
      <c r="N261" s="221"/>
      <c r="O261" s="221"/>
      <c r="P261" s="221"/>
      <c r="Q261" s="221"/>
      <c r="R261" s="221"/>
      <c r="S261" s="221"/>
      <c r="T261" s="222"/>
      <c r="AT261" s="223" t="s">
        <v>143</v>
      </c>
      <c r="AU261" s="223" t="s">
        <v>86</v>
      </c>
      <c r="AV261" s="14" t="s">
        <v>86</v>
      </c>
      <c r="AW261" s="14" t="s">
        <v>4</v>
      </c>
      <c r="AX261" s="14" t="s">
        <v>84</v>
      </c>
      <c r="AY261" s="223" t="s">
        <v>135</v>
      </c>
    </row>
    <row r="262" spans="1:65" s="2" customFormat="1" ht="33" customHeight="1">
      <c r="A262" s="35"/>
      <c r="B262" s="36"/>
      <c r="C262" s="188" t="s">
        <v>379</v>
      </c>
      <c r="D262" s="188" t="s">
        <v>137</v>
      </c>
      <c r="E262" s="189" t="s">
        <v>380</v>
      </c>
      <c r="F262" s="190" t="s">
        <v>381</v>
      </c>
      <c r="G262" s="191" t="s">
        <v>149</v>
      </c>
      <c r="H262" s="192">
        <v>27</v>
      </c>
      <c r="I262" s="193"/>
      <c r="J262" s="194">
        <f>ROUND(I262*H262,2)</f>
        <v>0</v>
      </c>
      <c r="K262" s="195"/>
      <c r="L262" s="40"/>
      <c r="M262" s="196" t="s">
        <v>1</v>
      </c>
      <c r="N262" s="197" t="s">
        <v>41</v>
      </c>
      <c r="O262" s="72"/>
      <c r="P262" s="198">
        <f>O262*H262</f>
        <v>0</v>
      </c>
      <c r="Q262" s="198">
        <v>0</v>
      </c>
      <c r="R262" s="198">
        <f>Q262*H262</f>
        <v>0</v>
      </c>
      <c r="S262" s="198">
        <v>0</v>
      </c>
      <c r="T262" s="199">
        <f>S262*H262</f>
        <v>0</v>
      </c>
      <c r="U262" s="35"/>
      <c r="V262" s="35"/>
      <c r="W262" s="35"/>
      <c r="X262" s="35"/>
      <c r="Y262" s="35"/>
      <c r="Z262" s="35"/>
      <c r="AA262" s="35"/>
      <c r="AB262" s="35"/>
      <c r="AC262" s="35"/>
      <c r="AD262" s="35"/>
      <c r="AE262" s="35"/>
      <c r="AR262" s="200" t="s">
        <v>141</v>
      </c>
      <c r="AT262" s="200" t="s">
        <v>137</v>
      </c>
      <c r="AU262" s="200" t="s">
        <v>86</v>
      </c>
      <c r="AY262" s="18" t="s">
        <v>135</v>
      </c>
      <c r="BE262" s="201">
        <f>IF(N262="základní",J262,0)</f>
        <v>0</v>
      </c>
      <c r="BF262" s="201">
        <f>IF(N262="snížená",J262,0)</f>
        <v>0</v>
      </c>
      <c r="BG262" s="201">
        <f>IF(N262="zákl. přenesená",J262,0)</f>
        <v>0</v>
      </c>
      <c r="BH262" s="201">
        <f>IF(N262="sníž. přenesená",J262,0)</f>
        <v>0</v>
      </c>
      <c r="BI262" s="201">
        <f>IF(N262="nulová",J262,0)</f>
        <v>0</v>
      </c>
      <c r="BJ262" s="18" t="s">
        <v>84</v>
      </c>
      <c r="BK262" s="201">
        <f>ROUND(I262*H262,2)</f>
        <v>0</v>
      </c>
      <c r="BL262" s="18" t="s">
        <v>141</v>
      </c>
      <c r="BM262" s="200" t="s">
        <v>382</v>
      </c>
    </row>
    <row r="263" spans="1:65" s="14" customFormat="1" ht="11.25">
      <c r="B263" s="213"/>
      <c r="C263" s="214"/>
      <c r="D263" s="204" t="s">
        <v>143</v>
      </c>
      <c r="E263" s="214"/>
      <c r="F263" s="216" t="s">
        <v>366</v>
      </c>
      <c r="G263" s="214"/>
      <c r="H263" s="217">
        <v>27</v>
      </c>
      <c r="I263" s="218"/>
      <c r="J263" s="214"/>
      <c r="K263" s="214"/>
      <c r="L263" s="219"/>
      <c r="M263" s="220"/>
      <c r="N263" s="221"/>
      <c r="O263" s="221"/>
      <c r="P263" s="221"/>
      <c r="Q263" s="221"/>
      <c r="R263" s="221"/>
      <c r="S263" s="221"/>
      <c r="T263" s="222"/>
      <c r="AT263" s="223" t="s">
        <v>143</v>
      </c>
      <c r="AU263" s="223" t="s">
        <v>86</v>
      </c>
      <c r="AV263" s="14" t="s">
        <v>86</v>
      </c>
      <c r="AW263" s="14" t="s">
        <v>4</v>
      </c>
      <c r="AX263" s="14" t="s">
        <v>84</v>
      </c>
      <c r="AY263" s="223" t="s">
        <v>135</v>
      </c>
    </row>
    <row r="264" spans="1:65" s="2" customFormat="1" ht="24.2" customHeight="1">
      <c r="A264" s="35"/>
      <c r="B264" s="36"/>
      <c r="C264" s="188" t="s">
        <v>383</v>
      </c>
      <c r="D264" s="188" t="s">
        <v>137</v>
      </c>
      <c r="E264" s="189" t="s">
        <v>384</v>
      </c>
      <c r="F264" s="190" t="s">
        <v>385</v>
      </c>
      <c r="G264" s="191" t="s">
        <v>149</v>
      </c>
      <c r="H264" s="192">
        <v>45</v>
      </c>
      <c r="I264" s="193"/>
      <c r="J264" s="194">
        <f>ROUND(I264*H264,2)</f>
        <v>0</v>
      </c>
      <c r="K264" s="195"/>
      <c r="L264" s="40"/>
      <c r="M264" s="196" t="s">
        <v>1</v>
      </c>
      <c r="N264" s="197" t="s">
        <v>41</v>
      </c>
      <c r="O264" s="72"/>
      <c r="P264" s="198">
        <f>O264*H264</f>
        <v>0</v>
      </c>
      <c r="Q264" s="198">
        <v>0</v>
      </c>
      <c r="R264" s="198">
        <f>Q264*H264</f>
        <v>0</v>
      </c>
      <c r="S264" s="198">
        <v>0</v>
      </c>
      <c r="T264" s="199">
        <f>S264*H264</f>
        <v>0</v>
      </c>
      <c r="U264" s="35"/>
      <c r="V264" s="35"/>
      <c r="W264" s="35"/>
      <c r="X264" s="35"/>
      <c r="Y264" s="35"/>
      <c r="Z264" s="35"/>
      <c r="AA264" s="35"/>
      <c r="AB264" s="35"/>
      <c r="AC264" s="35"/>
      <c r="AD264" s="35"/>
      <c r="AE264" s="35"/>
      <c r="AR264" s="200" t="s">
        <v>141</v>
      </c>
      <c r="AT264" s="200" t="s">
        <v>137</v>
      </c>
      <c r="AU264" s="200" t="s">
        <v>86</v>
      </c>
      <c r="AY264" s="18" t="s">
        <v>135</v>
      </c>
      <c r="BE264" s="201">
        <f>IF(N264="základní",J264,0)</f>
        <v>0</v>
      </c>
      <c r="BF264" s="201">
        <f>IF(N264="snížená",J264,0)</f>
        <v>0</v>
      </c>
      <c r="BG264" s="201">
        <f>IF(N264="zákl. přenesená",J264,0)</f>
        <v>0</v>
      </c>
      <c r="BH264" s="201">
        <f>IF(N264="sníž. přenesená",J264,0)</f>
        <v>0</v>
      </c>
      <c r="BI264" s="201">
        <f>IF(N264="nulová",J264,0)</f>
        <v>0</v>
      </c>
      <c r="BJ264" s="18" t="s">
        <v>84</v>
      </c>
      <c r="BK264" s="201">
        <f>ROUND(I264*H264,2)</f>
        <v>0</v>
      </c>
      <c r="BL264" s="18" t="s">
        <v>141</v>
      </c>
      <c r="BM264" s="200" t="s">
        <v>386</v>
      </c>
    </row>
    <row r="265" spans="1:65" s="14" customFormat="1" ht="11.25">
      <c r="B265" s="213"/>
      <c r="C265" s="214"/>
      <c r="D265" s="204" t="s">
        <v>143</v>
      </c>
      <c r="E265" s="214"/>
      <c r="F265" s="216" t="s">
        <v>351</v>
      </c>
      <c r="G265" s="214"/>
      <c r="H265" s="217">
        <v>45</v>
      </c>
      <c r="I265" s="218"/>
      <c r="J265" s="214"/>
      <c r="K265" s="214"/>
      <c r="L265" s="219"/>
      <c r="M265" s="220"/>
      <c r="N265" s="221"/>
      <c r="O265" s="221"/>
      <c r="P265" s="221"/>
      <c r="Q265" s="221"/>
      <c r="R265" s="221"/>
      <c r="S265" s="221"/>
      <c r="T265" s="222"/>
      <c r="AT265" s="223" t="s">
        <v>143</v>
      </c>
      <c r="AU265" s="223" t="s">
        <v>86</v>
      </c>
      <c r="AV265" s="14" t="s">
        <v>86</v>
      </c>
      <c r="AW265" s="14" t="s">
        <v>4</v>
      </c>
      <c r="AX265" s="14" t="s">
        <v>84</v>
      </c>
      <c r="AY265" s="223" t="s">
        <v>135</v>
      </c>
    </row>
    <row r="266" spans="1:65" s="2" customFormat="1" ht="24.2" customHeight="1">
      <c r="A266" s="35"/>
      <c r="B266" s="36"/>
      <c r="C266" s="188" t="s">
        <v>387</v>
      </c>
      <c r="D266" s="188" t="s">
        <v>137</v>
      </c>
      <c r="E266" s="189" t="s">
        <v>388</v>
      </c>
      <c r="F266" s="190" t="s">
        <v>389</v>
      </c>
      <c r="G266" s="191" t="s">
        <v>149</v>
      </c>
      <c r="H266" s="192">
        <v>72</v>
      </c>
      <c r="I266" s="193"/>
      <c r="J266" s="194">
        <f>ROUND(I266*H266,2)</f>
        <v>0</v>
      </c>
      <c r="K266" s="195"/>
      <c r="L266" s="40"/>
      <c r="M266" s="196" t="s">
        <v>1</v>
      </c>
      <c r="N266" s="197" t="s">
        <v>41</v>
      </c>
      <c r="O266" s="72"/>
      <c r="P266" s="198">
        <f>O266*H266</f>
        <v>0</v>
      </c>
      <c r="Q266" s="198">
        <v>0</v>
      </c>
      <c r="R266" s="198">
        <f>Q266*H266</f>
        <v>0</v>
      </c>
      <c r="S266" s="198">
        <v>0</v>
      </c>
      <c r="T266" s="199">
        <f>S266*H266</f>
        <v>0</v>
      </c>
      <c r="U266" s="35"/>
      <c r="V266" s="35"/>
      <c r="W266" s="35"/>
      <c r="X266" s="35"/>
      <c r="Y266" s="35"/>
      <c r="Z266" s="35"/>
      <c r="AA266" s="35"/>
      <c r="AB266" s="35"/>
      <c r="AC266" s="35"/>
      <c r="AD266" s="35"/>
      <c r="AE266" s="35"/>
      <c r="AR266" s="200" t="s">
        <v>141</v>
      </c>
      <c r="AT266" s="200" t="s">
        <v>137</v>
      </c>
      <c r="AU266" s="200" t="s">
        <v>86</v>
      </c>
      <c r="AY266" s="18" t="s">
        <v>135</v>
      </c>
      <c r="BE266" s="201">
        <f>IF(N266="základní",J266,0)</f>
        <v>0</v>
      </c>
      <c r="BF266" s="201">
        <f>IF(N266="snížená",J266,0)</f>
        <v>0</v>
      </c>
      <c r="BG266" s="201">
        <f>IF(N266="zákl. přenesená",J266,0)</f>
        <v>0</v>
      </c>
      <c r="BH266" s="201">
        <f>IF(N266="sníž. přenesená",J266,0)</f>
        <v>0</v>
      </c>
      <c r="BI266" s="201">
        <f>IF(N266="nulová",J266,0)</f>
        <v>0</v>
      </c>
      <c r="BJ266" s="18" t="s">
        <v>84</v>
      </c>
      <c r="BK266" s="201">
        <f>ROUND(I266*H266,2)</f>
        <v>0</v>
      </c>
      <c r="BL266" s="18" t="s">
        <v>141</v>
      </c>
      <c r="BM266" s="200" t="s">
        <v>390</v>
      </c>
    </row>
    <row r="267" spans="1:65" s="14" customFormat="1" ht="11.25">
      <c r="B267" s="213"/>
      <c r="C267" s="214"/>
      <c r="D267" s="204" t="s">
        <v>143</v>
      </c>
      <c r="E267" s="214"/>
      <c r="F267" s="216" t="s">
        <v>356</v>
      </c>
      <c r="G267" s="214"/>
      <c r="H267" s="217">
        <v>72</v>
      </c>
      <c r="I267" s="218"/>
      <c r="J267" s="214"/>
      <c r="K267" s="214"/>
      <c r="L267" s="219"/>
      <c r="M267" s="220"/>
      <c r="N267" s="221"/>
      <c r="O267" s="221"/>
      <c r="P267" s="221"/>
      <c r="Q267" s="221"/>
      <c r="R267" s="221"/>
      <c r="S267" s="221"/>
      <c r="T267" s="222"/>
      <c r="AT267" s="223" t="s">
        <v>143</v>
      </c>
      <c r="AU267" s="223" t="s">
        <v>86</v>
      </c>
      <c r="AV267" s="14" t="s">
        <v>86</v>
      </c>
      <c r="AW267" s="14" t="s">
        <v>4</v>
      </c>
      <c r="AX267" s="14" t="s">
        <v>84</v>
      </c>
      <c r="AY267" s="223" t="s">
        <v>135</v>
      </c>
    </row>
    <row r="268" spans="1:65" s="2" customFormat="1" ht="24.2" customHeight="1">
      <c r="A268" s="35"/>
      <c r="B268" s="36"/>
      <c r="C268" s="188" t="s">
        <v>391</v>
      </c>
      <c r="D268" s="188" t="s">
        <v>137</v>
      </c>
      <c r="E268" s="189" t="s">
        <v>392</v>
      </c>
      <c r="F268" s="190" t="s">
        <v>393</v>
      </c>
      <c r="G268" s="191" t="s">
        <v>149</v>
      </c>
      <c r="H268" s="192">
        <v>81</v>
      </c>
      <c r="I268" s="193"/>
      <c r="J268" s="194">
        <f>ROUND(I268*H268,2)</f>
        <v>0</v>
      </c>
      <c r="K268" s="195"/>
      <c r="L268" s="40"/>
      <c r="M268" s="196" t="s">
        <v>1</v>
      </c>
      <c r="N268" s="197" t="s">
        <v>41</v>
      </c>
      <c r="O268" s="72"/>
      <c r="P268" s="198">
        <f>O268*H268</f>
        <v>0</v>
      </c>
      <c r="Q268" s="198">
        <v>0</v>
      </c>
      <c r="R268" s="198">
        <f>Q268*H268</f>
        <v>0</v>
      </c>
      <c r="S268" s="198">
        <v>0</v>
      </c>
      <c r="T268" s="199">
        <f>S268*H268</f>
        <v>0</v>
      </c>
      <c r="U268" s="35"/>
      <c r="V268" s="35"/>
      <c r="W268" s="35"/>
      <c r="X268" s="35"/>
      <c r="Y268" s="35"/>
      <c r="Z268" s="35"/>
      <c r="AA268" s="35"/>
      <c r="AB268" s="35"/>
      <c r="AC268" s="35"/>
      <c r="AD268" s="35"/>
      <c r="AE268" s="35"/>
      <c r="AR268" s="200" t="s">
        <v>141</v>
      </c>
      <c r="AT268" s="200" t="s">
        <v>137</v>
      </c>
      <c r="AU268" s="200" t="s">
        <v>86</v>
      </c>
      <c r="AY268" s="18" t="s">
        <v>135</v>
      </c>
      <c r="BE268" s="201">
        <f>IF(N268="základní",J268,0)</f>
        <v>0</v>
      </c>
      <c r="BF268" s="201">
        <f>IF(N268="snížená",J268,0)</f>
        <v>0</v>
      </c>
      <c r="BG268" s="201">
        <f>IF(N268="zákl. přenesená",J268,0)</f>
        <v>0</v>
      </c>
      <c r="BH268" s="201">
        <f>IF(N268="sníž. přenesená",J268,0)</f>
        <v>0</v>
      </c>
      <c r="BI268" s="201">
        <f>IF(N268="nulová",J268,0)</f>
        <v>0</v>
      </c>
      <c r="BJ268" s="18" t="s">
        <v>84</v>
      </c>
      <c r="BK268" s="201">
        <f>ROUND(I268*H268,2)</f>
        <v>0</v>
      </c>
      <c r="BL268" s="18" t="s">
        <v>141</v>
      </c>
      <c r="BM268" s="200" t="s">
        <v>394</v>
      </c>
    </row>
    <row r="269" spans="1:65" s="14" customFormat="1" ht="11.25">
      <c r="B269" s="213"/>
      <c r="C269" s="214"/>
      <c r="D269" s="204" t="s">
        <v>143</v>
      </c>
      <c r="E269" s="214"/>
      <c r="F269" s="216" t="s">
        <v>361</v>
      </c>
      <c r="G269" s="214"/>
      <c r="H269" s="217">
        <v>81</v>
      </c>
      <c r="I269" s="218"/>
      <c r="J269" s="214"/>
      <c r="K269" s="214"/>
      <c r="L269" s="219"/>
      <c r="M269" s="220"/>
      <c r="N269" s="221"/>
      <c r="O269" s="221"/>
      <c r="P269" s="221"/>
      <c r="Q269" s="221"/>
      <c r="R269" s="221"/>
      <c r="S269" s="221"/>
      <c r="T269" s="222"/>
      <c r="AT269" s="223" t="s">
        <v>143</v>
      </c>
      <c r="AU269" s="223" t="s">
        <v>86</v>
      </c>
      <c r="AV269" s="14" t="s">
        <v>86</v>
      </c>
      <c r="AW269" s="14" t="s">
        <v>4</v>
      </c>
      <c r="AX269" s="14" t="s">
        <v>84</v>
      </c>
      <c r="AY269" s="223" t="s">
        <v>135</v>
      </c>
    </row>
    <row r="270" spans="1:65" s="2" customFormat="1" ht="24.2" customHeight="1">
      <c r="A270" s="35"/>
      <c r="B270" s="36"/>
      <c r="C270" s="188" t="s">
        <v>395</v>
      </c>
      <c r="D270" s="188" t="s">
        <v>137</v>
      </c>
      <c r="E270" s="189" t="s">
        <v>396</v>
      </c>
      <c r="F270" s="190" t="s">
        <v>397</v>
      </c>
      <c r="G270" s="191" t="s">
        <v>149</v>
      </c>
      <c r="H270" s="192">
        <v>27</v>
      </c>
      <c r="I270" s="193"/>
      <c r="J270" s="194">
        <f>ROUND(I270*H270,2)</f>
        <v>0</v>
      </c>
      <c r="K270" s="195"/>
      <c r="L270" s="40"/>
      <c r="M270" s="196" t="s">
        <v>1</v>
      </c>
      <c r="N270" s="197" t="s">
        <v>41</v>
      </c>
      <c r="O270" s="72"/>
      <c r="P270" s="198">
        <f>O270*H270</f>
        <v>0</v>
      </c>
      <c r="Q270" s="198">
        <v>0</v>
      </c>
      <c r="R270" s="198">
        <f>Q270*H270</f>
        <v>0</v>
      </c>
      <c r="S270" s="198">
        <v>0</v>
      </c>
      <c r="T270" s="199">
        <f>S270*H270</f>
        <v>0</v>
      </c>
      <c r="U270" s="35"/>
      <c r="V270" s="35"/>
      <c r="W270" s="35"/>
      <c r="X270" s="35"/>
      <c r="Y270" s="35"/>
      <c r="Z270" s="35"/>
      <c r="AA270" s="35"/>
      <c r="AB270" s="35"/>
      <c r="AC270" s="35"/>
      <c r="AD270" s="35"/>
      <c r="AE270" s="35"/>
      <c r="AR270" s="200" t="s">
        <v>141</v>
      </c>
      <c r="AT270" s="200" t="s">
        <v>137</v>
      </c>
      <c r="AU270" s="200" t="s">
        <v>86</v>
      </c>
      <c r="AY270" s="18" t="s">
        <v>135</v>
      </c>
      <c r="BE270" s="201">
        <f>IF(N270="základní",J270,0)</f>
        <v>0</v>
      </c>
      <c r="BF270" s="201">
        <f>IF(N270="snížená",J270,0)</f>
        <v>0</v>
      </c>
      <c r="BG270" s="201">
        <f>IF(N270="zákl. přenesená",J270,0)</f>
        <v>0</v>
      </c>
      <c r="BH270" s="201">
        <f>IF(N270="sníž. přenesená",J270,0)</f>
        <v>0</v>
      </c>
      <c r="BI270" s="201">
        <f>IF(N270="nulová",J270,0)</f>
        <v>0</v>
      </c>
      <c r="BJ270" s="18" t="s">
        <v>84</v>
      </c>
      <c r="BK270" s="201">
        <f>ROUND(I270*H270,2)</f>
        <v>0</v>
      </c>
      <c r="BL270" s="18" t="s">
        <v>141</v>
      </c>
      <c r="BM270" s="200" t="s">
        <v>398</v>
      </c>
    </row>
    <row r="271" spans="1:65" s="14" customFormat="1" ht="11.25">
      <c r="B271" s="213"/>
      <c r="C271" s="214"/>
      <c r="D271" s="204" t="s">
        <v>143</v>
      </c>
      <c r="E271" s="214"/>
      <c r="F271" s="216" t="s">
        <v>366</v>
      </c>
      <c r="G271" s="214"/>
      <c r="H271" s="217">
        <v>27</v>
      </c>
      <c r="I271" s="218"/>
      <c r="J271" s="214"/>
      <c r="K271" s="214"/>
      <c r="L271" s="219"/>
      <c r="M271" s="220"/>
      <c r="N271" s="221"/>
      <c r="O271" s="221"/>
      <c r="P271" s="221"/>
      <c r="Q271" s="221"/>
      <c r="R271" s="221"/>
      <c r="S271" s="221"/>
      <c r="T271" s="222"/>
      <c r="AT271" s="223" t="s">
        <v>143</v>
      </c>
      <c r="AU271" s="223" t="s">
        <v>86</v>
      </c>
      <c r="AV271" s="14" t="s">
        <v>86</v>
      </c>
      <c r="AW271" s="14" t="s">
        <v>4</v>
      </c>
      <c r="AX271" s="14" t="s">
        <v>84</v>
      </c>
      <c r="AY271" s="223" t="s">
        <v>135</v>
      </c>
    </row>
    <row r="272" spans="1:65" s="2" customFormat="1" ht="24.2" customHeight="1">
      <c r="A272" s="35"/>
      <c r="B272" s="36"/>
      <c r="C272" s="188" t="s">
        <v>399</v>
      </c>
      <c r="D272" s="188" t="s">
        <v>137</v>
      </c>
      <c r="E272" s="189" t="s">
        <v>400</v>
      </c>
      <c r="F272" s="190" t="s">
        <v>401</v>
      </c>
      <c r="G272" s="191" t="s">
        <v>140</v>
      </c>
      <c r="H272" s="192">
        <v>50</v>
      </c>
      <c r="I272" s="193"/>
      <c r="J272" s="194">
        <f>ROUND(I272*H272,2)</f>
        <v>0</v>
      </c>
      <c r="K272" s="195"/>
      <c r="L272" s="40"/>
      <c r="M272" s="196" t="s">
        <v>1</v>
      </c>
      <c r="N272" s="197" t="s">
        <v>41</v>
      </c>
      <c r="O272" s="72"/>
      <c r="P272" s="198">
        <f>O272*H272</f>
        <v>0</v>
      </c>
      <c r="Q272" s="198">
        <v>0</v>
      </c>
      <c r="R272" s="198">
        <f>Q272*H272</f>
        <v>0</v>
      </c>
      <c r="S272" s="198">
        <v>0</v>
      </c>
      <c r="T272" s="199">
        <f>S272*H272</f>
        <v>0</v>
      </c>
      <c r="U272" s="35"/>
      <c r="V272" s="35"/>
      <c r="W272" s="35"/>
      <c r="X272" s="35"/>
      <c r="Y272" s="35"/>
      <c r="Z272" s="35"/>
      <c r="AA272" s="35"/>
      <c r="AB272" s="35"/>
      <c r="AC272" s="35"/>
      <c r="AD272" s="35"/>
      <c r="AE272" s="35"/>
      <c r="AR272" s="200" t="s">
        <v>141</v>
      </c>
      <c r="AT272" s="200" t="s">
        <v>137</v>
      </c>
      <c r="AU272" s="200" t="s">
        <v>86</v>
      </c>
      <c r="AY272" s="18" t="s">
        <v>135</v>
      </c>
      <c r="BE272" s="201">
        <f>IF(N272="základní",J272,0)</f>
        <v>0</v>
      </c>
      <c r="BF272" s="201">
        <f>IF(N272="snížená",J272,0)</f>
        <v>0</v>
      </c>
      <c r="BG272" s="201">
        <f>IF(N272="zákl. přenesená",J272,0)</f>
        <v>0</v>
      </c>
      <c r="BH272" s="201">
        <f>IF(N272="sníž. přenesená",J272,0)</f>
        <v>0</v>
      </c>
      <c r="BI272" s="201">
        <f>IF(N272="nulová",J272,0)</f>
        <v>0</v>
      </c>
      <c r="BJ272" s="18" t="s">
        <v>84</v>
      </c>
      <c r="BK272" s="201">
        <f>ROUND(I272*H272,2)</f>
        <v>0</v>
      </c>
      <c r="BL272" s="18" t="s">
        <v>141</v>
      </c>
      <c r="BM272" s="200" t="s">
        <v>402</v>
      </c>
    </row>
    <row r="273" spans="1:65" s="14" customFormat="1" ht="11.25">
      <c r="B273" s="213"/>
      <c r="C273" s="214"/>
      <c r="D273" s="204" t="s">
        <v>143</v>
      </c>
      <c r="E273" s="214"/>
      <c r="F273" s="216" t="s">
        <v>403</v>
      </c>
      <c r="G273" s="214"/>
      <c r="H273" s="217">
        <v>50</v>
      </c>
      <c r="I273" s="218"/>
      <c r="J273" s="214"/>
      <c r="K273" s="214"/>
      <c r="L273" s="219"/>
      <c r="M273" s="220"/>
      <c r="N273" s="221"/>
      <c r="O273" s="221"/>
      <c r="P273" s="221"/>
      <c r="Q273" s="221"/>
      <c r="R273" s="221"/>
      <c r="S273" s="221"/>
      <c r="T273" s="222"/>
      <c r="AT273" s="223" t="s">
        <v>143</v>
      </c>
      <c r="AU273" s="223" t="s">
        <v>86</v>
      </c>
      <c r="AV273" s="14" t="s">
        <v>86</v>
      </c>
      <c r="AW273" s="14" t="s">
        <v>4</v>
      </c>
      <c r="AX273" s="14" t="s">
        <v>84</v>
      </c>
      <c r="AY273" s="223" t="s">
        <v>135</v>
      </c>
    </row>
    <row r="274" spans="1:65" s="2" customFormat="1" ht="37.9" customHeight="1">
      <c r="A274" s="35"/>
      <c r="B274" s="36"/>
      <c r="C274" s="188" t="s">
        <v>404</v>
      </c>
      <c r="D274" s="188" t="s">
        <v>137</v>
      </c>
      <c r="E274" s="189" t="s">
        <v>405</v>
      </c>
      <c r="F274" s="190" t="s">
        <v>406</v>
      </c>
      <c r="G274" s="191" t="s">
        <v>272</v>
      </c>
      <c r="H274" s="192">
        <v>772.8</v>
      </c>
      <c r="I274" s="193"/>
      <c r="J274" s="194">
        <f>ROUND(I274*H274,2)</f>
        <v>0</v>
      </c>
      <c r="K274" s="195"/>
      <c r="L274" s="40"/>
      <c r="M274" s="196" t="s">
        <v>1</v>
      </c>
      <c r="N274" s="197" t="s">
        <v>41</v>
      </c>
      <c r="O274" s="72"/>
      <c r="P274" s="198">
        <f>O274*H274</f>
        <v>0</v>
      </c>
      <c r="Q274" s="198">
        <v>0</v>
      </c>
      <c r="R274" s="198">
        <f>Q274*H274</f>
        <v>0</v>
      </c>
      <c r="S274" s="198">
        <v>0</v>
      </c>
      <c r="T274" s="199">
        <f>S274*H274</f>
        <v>0</v>
      </c>
      <c r="U274" s="35"/>
      <c r="V274" s="35"/>
      <c r="W274" s="35"/>
      <c r="X274" s="35"/>
      <c r="Y274" s="35"/>
      <c r="Z274" s="35"/>
      <c r="AA274" s="35"/>
      <c r="AB274" s="35"/>
      <c r="AC274" s="35"/>
      <c r="AD274" s="35"/>
      <c r="AE274" s="35"/>
      <c r="AR274" s="200" t="s">
        <v>141</v>
      </c>
      <c r="AT274" s="200" t="s">
        <v>137</v>
      </c>
      <c r="AU274" s="200" t="s">
        <v>86</v>
      </c>
      <c r="AY274" s="18" t="s">
        <v>135</v>
      </c>
      <c r="BE274" s="201">
        <f>IF(N274="základní",J274,0)</f>
        <v>0</v>
      </c>
      <c r="BF274" s="201">
        <f>IF(N274="snížená",J274,0)</f>
        <v>0</v>
      </c>
      <c r="BG274" s="201">
        <f>IF(N274="zákl. přenesená",J274,0)</f>
        <v>0</v>
      </c>
      <c r="BH274" s="201">
        <f>IF(N274="sníž. přenesená",J274,0)</f>
        <v>0</v>
      </c>
      <c r="BI274" s="201">
        <f>IF(N274="nulová",J274,0)</f>
        <v>0</v>
      </c>
      <c r="BJ274" s="18" t="s">
        <v>84</v>
      </c>
      <c r="BK274" s="201">
        <f>ROUND(I274*H274,2)</f>
        <v>0</v>
      </c>
      <c r="BL274" s="18" t="s">
        <v>141</v>
      </c>
      <c r="BM274" s="200" t="s">
        <v>407</v>
      </c>
    </row>
    <row r="275" spans="1:65" s="14" customFormat="1" ht="11.25">
      <c r="B275" s="213"/>
      <c r="C275" s="214"/>
      <c r="D275" s="204" t="s">
        <v>143</v>
      </c>
      <c r="E275" s="215" t="s">
        <v>1</v>
      </c>
      <c r="F275" s="216" t="s">
        <v>408</v>
      </c>
      <c r="G275" s="214"/>
      <c r="H275" s="217">
        <v>600</v>
      </c>
      <c r="I275" s="218"/>
      <c r="J275" s="214"/>
      <c r="K275" s="214"/>
      <c r="L275" s="219"/>
      <c r="M275" s="220"/>
      <c r="N275" s="221"/>
      <c r="O275" s="221"/>
      <c r="P275" s="221"/>
      <c r="Q275" s="221"/>
      <c r="R275" s="221"/>
      <c r="S275" s="221"/>
      <c r="T275" s="222"/>
      <c r="AT275" s="223" t="s">
        <v>143</v>
      </c>
      <c r="AU275" s="223" t="s">
        <v>86</v>
      </c>
      <c r="AV275" s="14" t="s">
        <v>86</v>
      </c>
      <c r="AW275" s="14" t="s">
        <v>32</v>
      </c>
      <c r="AX275" s="14" t="s">
        <v>76</v>
      </c>
      <c r="AY275" s="223" t="s">
        <v>135</v>
      </c>
    </row>
    <row r="276" spans="1:65" s="14" customFormat="1" ht="11.25">
      <c r="B276" s="213"/>
      <c r="C276" s="214"/>
      <c r="D276" s="204" t="s">
        <v>143</v>
      </c>
      <c r="E276" s="215" t="s">
        <v>1</v>
      </c>
      <c r="F276" s="216" t="s">
        <v>409</v>
      </c>
      <c r="G276" s="214"/>
      <c r="H276" s="217">
        <v>172.8</v>
      </c>
      <c r="I276" s="218"/>
      <c r="J276" s="214"/>
      <c r="K276" s="214"/>
      <c r="L276" s="219"/>
      <c r="M276" s="220"/>
      <c r="N276" s="221"/>
      <c r="O276" s="221"/>
      <c r="P276" s="221"/>
      <c r="Q276" s="221"/>
      <c r="R276" s="221"/>
      <c r="S276" s="221"/>
      <c r="T276" s="222"/>
      <c r="AT276" s="223" t="s">
        <v>143</v>
      </c>
      <c r="AU276" s="223" t="s">
        <v>86</v>
      </c>
      <c r="AV276" s="14" t="s">
        <v>86</v>
      </c>
      <c r="AW276" s="14" t="s">
        <v>32</v>
      </c>
      <c r="AX276" s="14" t="s">
        <v>76</v>
      </c>
      <c r="AY276" s="223" t="s">
        <v>135</v>
      </c>
    </row>
    <row r="277" spans="1:65" s="15" customFormat="1" ht="11.25">
      <c r="B277" s="224"/>
      <c r="C277" s="225"/>
      <c r="D277" s="204" t="s">
        <v>143</v>
      </c>
      <c r="E277" s="226" t="s">
        <v>1</v>
      </c>
      <c r="F277" s="227" t="s">
        <v>232</v>
      </c>
      <c r="G277" s="225"/>
      <c r="H277" s="228">
        <v>772.8</v>
      </c>
      <c r="I277" s="229"/>
      <c r="J277" s="225"/>
      <c r="K277" s="225"/>
      <c r="L277" s="230"/>
      <c r="M277" s="231"/>
      <c r="N277" s="232"/>
      <c r="O277" s="232"/>
      <c r="P277" s="232"/>
      <c r="Q277" s="232"/>
      <c r="R277" s="232"/>
      <c r="S277" s="232"/>
      <c r="T277" s="233"/>
      <c r="AT277" s="234" t="s">
        <v>143</v>
      </c>
      <c r="AU277" s="234" t="s">
        <v>86</v>
      </c>
      <c r="AV277" s="15" t="s">
        <v>141</v>
      </c>
      <c r="AW277" s="15" t="s">
        <v>32</v>
      </c>
      <c r="AX277" s="15" t="s">
        <v>84</v>
      </c>
      <c r="AY277" s="234" t="s">
        <v>135</v>
      </c>
    </row>
    <row r="278" spans="1:65" s="2" customFormat="1" ht="37.9" customHeight="1">
      <c r="A278" s="35"/>
      <c r="B278" s="36"/>
      <c r="C278" s="188" t="s">
        <v>410</v>
      </c>
      <c r="D278" s="188" t="s">
        <v>137</v>
      </c>
      <c r="E278" s="189" t="s">
        <v>411</v>
      </c>
      <c r="F278" s="190" t="s">
        <v>412</v>
      </c>
      <c r="G278" s="191" t="s">
        <v>272</v>
      </c>
      <c r="H278" s="192">
        <v>600</v>
      </c>
      <c r="I278" s="193"/>
      <c r="J278" s="194">
        <f>ROUND(I278*H278,2)</f>
        <v>0</v>
      </c>
      <c r="K278" s="195"/>
      <c r="L278" s="40"/>
      <c r="M278" s="196" t="s">
        <v>1</v>
      </c>
      <c r="N278" s="197" t="s">
        <v>41</v>
      </c>
      <c r="O278" s="72"/>
      <c r="P278" s="198">
        <f>O278*H278</f>
        <v>0</v>
      </c>
      <c r="Q278" s="198">
        <v>0</v>
      </c>
      <c r="R278" s="198">
        <f>Q278*H278</f>
        <v>0</v>
      </c>
      <c r="S278" s="198">
        <v>0</v>
      </c>
      <c r="T278" s="199">
        <f>S278*H278</f>
        <v>0</v>
      </c>
      <c r="U278" s="35"/>
      <c r="V278" s="35"/>
      <c r="W278" s="35"/>
      <c r="X278" s="35"/>
      <c r="Y278" s="35"/>
      <c r="Z278" s="35"/>
      <c r="AA278" s="35"/>
      <c r="AB278" s="35"/>
      <c r="AC278" s="35"/>
      <c r="AD278" s="35"/>
      <c r="AE278" s="35"/>
      <c r="AR278" s="200" t="s">
        <v>141</v>
      </c>
      <c r="AT278" s="200" t="s">
        <v>137</v>
      </c>
      <c r="AU278" s="200" t="s">
        <v>86</v>
      </c>
      <c r="AY278" s="18" t="s">
        <v>135</v>
      </c>
      <c r="BE278" s="201">
        <f>IF(N278="základní",J278,0)</f>
        <v>0</v>
      </c>
      <c r="BF278" s="201">
        <f>IF(N278="snížená",J278,0)</f>
        <v>0</v>
      </c>
      <c r="BG278" s="201">
        <f>IF(N278="zákl. přenesená",J278,0)</f>
        <v>0</v>
      </c>
      <c r="BH278" s="201">
        <f>IF(N278="sníž. přenesená",J278,0)</f>
        <v>0</v>
      </c>
      <c r="BI278" s="201">
        <f>IF(N278="nulová",J278,0)</f>
        <v>0</v>
      </c>
      <c r="BJ278" s="18" t="s">
        <v>84</v>
      </c>
      <c r="BK278" s="201">
        <f>ROUND(I278*H278,2)</f>
        <v>0</v>
      </c>
      <c r="BL278" s="18" t="s">
        <v>141</v>
      </c>
      <c r="BM278" s="200" t="s">
        <v>413</v>
      </c>
    </row>
    <row r="279" spans="1:65" s="2" customFormat="1" ht="37.9" customHeight="1">
      <c r="A279" s="35"/>
      <c r="B279" s="36"/>
      <c r="C279" s="188" t="s">
        <v>414</v>
      </c>
      <c r="D279" s="188" t="s">
        <v>137</v>
      </c>
      <c r="E279" s="189" t="s">
        <v>415</v>
      </c>
      <c r="F279" s="190" t="s">
        <v>416</v>
      </c>
      <c r="G279" s="191" t="s">
        <v>272</v>
      </c>
      <c r="H279" s="192">
        <v>2931.1</v>
      </c>
      <c r="I279" s="193"/>
      <c r="J279" s="194">
        <f>ROUND(I279*H279,2)</f>
        <v>0</v>
      </c>
      <c r="K279" s="195"/>
      <c r="L279" s="40"/>
      <c r="M279" s="196" t="s">
        <v>1</v>
      </c>
      <c r="N279" s="197" t="s">
        <v>41</v>
      </c>
      <c r="O279" s="72"/>
      <c r="P279" s="198">
        <f>O279*H279</f>
        <v>0</v>
      </c>
      <c r="Q279" s="198">
        <v>0</v>
      </c>
      <c r="R279" s="198">
        <f>Q279*H279</f>
        <v>0</v>
      </c>
      <c r="S279" s="198">
        <v>0</v>
      </c>
      <c r="T279" s="199">
        <f>S279*H279</f>
        <v>0</v>
      </c>
      <c r="U279" s="35"/>
      <c r="V279" s="35"/>
      <c r="W279" s="35"/>
      <c r="X279" s="35"/>
      <c r="Y279" s="35"/>
      <c r="Z279" s="35"/>
      <c r="AA279" s="35"/>
      <c r="AB279" s="35"/>
      <c r="AC279" s="35"/>
      <c r="AD279" s="35"/>
      <c r="AE279" s="35"/>
      <c r="AR279" s="200" t="s">
        <v>141</v>
      </c>
      <c r="AT279" s="200" t="s">
        <v>137</v>
      </c>
      <c r="AU279" s="200" t="s">
        <v>86</v>
      </c>
      <c r="AY279" s="18" t="s">
        <v>135</v>
      </c>
      <c r="BE279" s="201">
        <f>IF(N279="základní",J279,0)</f>
        <v>0</v>
      </c>
      <c r="BF279" s="201">
        <f>IF(N279="snížená",J279,0)</f>
        <v>0</v>
      </c>
      <c r="BG279" s="201">
        <f>IF(N279="zákl. přenesená",J279,0)</f>
        <v>0</v>
      </c>
      <c r="BH279" s="201">
        <f>IF(N279="sníž. přenesená",J279,0)</f>
        <v>0</v>
      </c>
      <c r="BI279" s="201">
        <f>IF(N279="nulová",J279,0)</f>
        <v>0</v>
      </c>
      <c r="BJ279" s="18" t="s">
        <v>84</v>
      </c>
      <c r="BK279" s="201">
        <f>ROUND(I279*H279,2)</f>
        <v>0</v>
      </c>
      <c r="BL279" s="18" t="s">
        <v>141</v>
      </c>
      <c r="BM279" s="200" t="s">
        <v>417</v>
      </c>
    </row>
    <row r="280" spans="1:65" s="2" customFormat="1" ht="33" customHeight="1">
      <c r="A280" s="35"/>
      <c r="B280" s="36"/>
      <c r="C280" s="188" t="s">
        <v>418</v>
      </c>
      <c r="D280" s="188" t="s">
        <v>137</v>
      </c>
      <c r="E280" s="189" t="s">
        <v>419</v>
      </c>
      <c r="F280" s="190" t="s">
        <v>420</v>
      </c>
      <c r="G280" s="191" t="s">
        <v>421</v>
      </c>
      <c r="H280" s="192">
        <v>2471.04</v>
      </c>
      <c r="I280" s="193"/>
      <c r="J280" s="194">
        <f>ROUND(I280*H280,2)</f>
        <v>0</v>
      </c>
      <c r="K280" s="195"/>
      <c r="L280" s="40"/>
      <c r="M280" s="196" t="s">
        <v>1</v>
      </c>
      <c r="N280" s="197" t="s">
        <v>41</v>
      </c>
      <c r="O280" s="72"/>
      <c r="P280" s="198">
        <f>O280*H280</f>
        <v>0</v>
      </c>
      <c r="Q280" s="198">
        <v>0</v>
      </c>
      <c r="R280" s="198">
        <f>Q280*H280</f>
        <v>0</v>
      </c>
      <c r="S280" s="198">
        <v>0</v>
      </c>
      <c r="T280" s="199">
        <f>S280*H280</f>
        <v>0</v>
      </c>
      <c r="U280" s="35"/>
      <c r="V280" s="35"/>
      <c r="W280" s="35"/>
      <c r="X280" s="35"/>
      <c r="Y280" s="35"/>
      <c r="Z280" s="35"/>
      <c r="AA280" s="35"/>
      <c r="AB280" s="35"/>
      <c r="AC280" s="35"/>
      <c r="AD280" s="35"/>
      <c r="AE280" s="35"/>
      <c r="AR280" s="200" t="s">
        <v>141</v>
      </c>
      <c r="AT280" s="200" t="s">
        <v>137</v>
      </c>
      <c r="AU280" s="200" t="s">
        <v>86</v>
      </c>
      <c r="AY280" s="18" t="s">
        <v>135</v>
      </c>
      <c r="BE280" s="201">
        <f>IF(N280="základní",J280,0)</f>
        <v>0</v>
      </c>
      <c r="BF280" s="201">
        <f>IF(N280="snížená",J280,0)</f>
        <v>0</v>
      </c>
      <c r="BG280" s="201">
        <f>IF(N280="zákl. přenesená",J280,0)</f>
        <v>0</v>
      </c>
      <c r="BH280" s="201">
        <f>IF(N280="sníž. přenesená",J280,0)</f>
        <v>0</v>
      </c>
      <c r="BI280" s="201">
        <f>IF(N280="nulová",J280,0)</f>
        <v>0</v>
      </c>
      <c r="BJ280" s="18" t="s">
        <v>84</v>
      </c>
      <c r="BK280" s="201">
        <f>ROUND(I280*H280,2)</f>
        <v>0</v>
      </c>
      <c r="BL280" s="18" t="s">
        <v>141</v>
      </c>
      <c r="BM280" s="200" t="s">
        <v>422</v>
      </c>
    </row>
    <row r="281" spans="1:65" s="14" customFormat="1" ht="11.25">
      <c r="B281" s="213"/>
      <c r="C281" s="214"/>
      <c r="D281" s="204" t="s">
        <v>143</v>
      </c>
      <c r="E281" s="214"/>
      <c r="F281" s="216" t="s">
        <v>423</v>
      </c>
      <c r="G281" s="214"/>
      <c r="H281" s="217">
        <v>2471.04</v>
      </c>
      <c r="I281" s="218"/>
      <c r="J281" s="214"/>
      <c r="K281" s="214"/>
      <c r="L281" s="219"/>
      <c r="M281" s="220"/>
      <c r="N281" s="221"/>
      <c r="O281" s="221"/>
      <c r="P281" s="221"/>
      <c r="Q281" s="221"/>
      <c r="R281" s="221"/>
      <c r="S281" s="221"/>
      <c r="T281" s="222"/>
      <c r="AT281" s="223" t="s">
        <v>143</v>
      </c>
      <c r="AU281" s="223" t="s">
        <v>86</v>
      </c>
      <c r="AV281" s="14" t="s">
        <v>86</v>
      </c>
      <c r="AW281" s="14" t="s">
        <v>4</v>
      </c>
      <c r="AX281" s="14" t="s">
        <v>84</v>
      </c>
      <c r="AY281" s="223" t="s">
        <v>135</v>
      </c>
    </row>
    <row r="282" spans="1:65" s="2" customFormat="1" ht="37.9" customHeight="1">
      <c r="A282" s="35"/>
      <c r="B282" s="36"/>
      <c r="C282" s="188" t="s">
        <v>424</v>
      </c>
      <c r="D282" s="188" t="s">
        <v>137</v>
      </c>
      <c r="E282" s="189" t="s">
        <v>425</v>
      </c>
      <c r="F282" s="190" t="s">
        <v>426</v>
      </c>
      <c r="G282" s="191" t="s">
        <v>421</v>
      </c>
      <c r="H282" s="192">
        <v>5275.98</v>
      </c>
      <c r="I282" s="193"/>
      <c r="J282" s="194">
        <f>ROUND(I282*H282,2)</f>
        <v>0</v>
      </c>
      <c r="K282" s="195"/>
      <c r="L282" s="40"/>
      <c r="M282" s="196" t="s">
        <v>1</v>
      </c>
      <c r="N282" s="197" t="s">
        <v>41</v>
      </c>
      <c r="O282" s="72"/>
      <c r="P282" s="198">
        <f>O282*H282</f>
        <v>0</v>
      </c>
      <c r="Q282" s="198">
        <v>0</v>
      </c>
      <c r="R282" s="198">
        <f>Q282*H282</f>
        <v>0</v>
      </c>
      <c r="S282" s="198">
        <v>0</v>
      </c>
      <c r="T282" s="199">
        <f>S282*H282</f>
        <v>0</v>
      </c>
      <c r="U282" s="35"/>
      <c r="V282" s="35"/>
      <c r="W282" s="35"/>
      <c r="X282" s="35"/>
      <c r="Y282" s="35"/>
      <c r="Z282" s="35"/>
      <c r="AA282" s="35"/>
      <c r="AB282" s="35"/>
      <c r="AC282" s="35"/>
      <c r="AD282" s="35"/>
      <c r="AE282" s="35"/>
      <c r="AR282" s="200" t="s">
        <v>141</v>
      </c>
      <c r="AT282" s="200" t="s">
        <v>137</v>
      </c>
      <c r="AU282" s="200" t="s">
        <v>86</v>
      </c>
      <c r="AY282" s="18" t="s">
        <v>135</v>
      </c>
      <c r="BE282" s="201">
        <f>IF(N282="základní",J282,0)</f>
        <v>0</v>
      </c>
      <c r="BF282" s="201">
        <f>IF(N282="snížená",J282,0)</f>
        <v>0</v>
      </c>
      <c r="BG282" s="201">
        <f>IF(N282="zákl. přenesená",J282,0)</f>
        <v>0</v>
      </c>
      <c r="BH282" s="201">
        <f>IF(N282="sníž. přenesená",J282,0)</f>
        <v>0</v>
      </c>
      <c r="BI282" s="201">
        <f>IF(N282="nulová",J282,0)</f>
        <v>0</v>
      </c>
      <c r="BJ282" s="18" t="s">
        <v>84</v>
      </c>
      <c r="BK282" s="201">
        <f>ROUND(I282*H282,2)</f>
        <v>0</v>
      </c>
      <c r="BL282" s="18" t="s">
        <v>141</v>
      </c>
      <c r="BM282" s="200" t="s">
        <v>427</v>
      </c>
    </row>
    <row r="283" spans="1:65" s="14" customFormat="1" ht="11.25">
      <c r="B283" s="213"/>
      <c r="C283" s="214"/>
      <c r="D283" s="204" t="s">
        <v>143</v>
      </c>
      <c r="E283" s="214"/>
      <c r="F283" s="216" t="s">
        <v>428</v>
      </c>
      <c r="G283" s="214"/>
      <c r="H283" s="217">
        <v>5275.98</v>
      </c>
      <c r="I283" s="218"/>
      <c r="J283" s="214"/>
      <c r="K283" s="214"/>
      <c r="L283" s="219"/>
      <c r="M283" s="220"/>
      <c r="N283" s="221"/>
      <c r="O283" s="221"/>
      <c r="P283" s="221"/>
      <c r="Q283" s="221"/>
      <c r="R283" s="221"/>
      <c r="S283" s="221"/>
      <c r="T283" s="222"/>
      <c r="AT283" s="223" t="s">
        <v>143</v>
      </c>
      <c r="AU283" s="223" t="s">
        <v>86</v>
      </c>
      <c r="AV283" s="14" t="s">
        <v>86</v>
      </c>
      <c r="AW283" s="14" t="s">
        <v>4</v>
      </c>
      <c r="AX283" s="14" t="s">
        <v>84</v>
      </c>
      <c r="AY283" s="223" t="s">
        <v>135</v>
      </c>
    </row>
    <row r="284" spans="1:65" s="2" customFormat="1" ht="16.5" customHeight="1">
      <c r="A284" s="35"/>
      <c r="B284" s="36"/>
      <c r="C284" s="188" t="s">
        <v>429</v>
      </c>
      <c r="D284" s="188" t="s">
        <v>137</v>
      </c>
      <c r="E284" s="189" t="s">
        <v>430</v>
      </c>
      <c r="F284" s="190" t="s">
        <v>431</v>
      </c>
      <c r="G284" s="191" t="s">
        <v>272</v>
      </c>
      <c r="H284" s="192">
        <v>1372.8</v>
      </c>
      <c r="I284" s="193"/>
      <c r="J284" s="194">
        <f>ROUND(I284*H284,2)</f>
        <v>0</v>
      </c>
      <c r="K284" s="195"/>
      <c r="L284" s="40"/>
      <c r="M284" s="196" t="s">
        <v>1</v>
      </c>
      <c r="N284" s="197" t="s">
        <v>41</v>
      </c>
      <c r="O284" s="72"/>
      <c r="P284" s="198">
        <f>O284*H284</f>
        <v>0</v>
      </c>
      <c r="Q284" s="198">
        <v>0</v>
      </c>
      <c r="R284" s="198">
        <f>Q284*H284</f>
        <v>0</v>
      </c>
      <c r="S284" s="198">
        <v>0</v>
      </c>
      <c r="T284" s="199">
        <f>S284*H284</f>
        <v>0</v>
      </c>
      <c r="U284" s="35"/>
      <c r="V284" s="35"/>
      <c r="W284" s="35"/>
      <c r="X284" s="35"/>
      <c r="Y284" s="35"/>
      <c r="Z284" s="35"/>
      <c r="AA284" s="35"/>
      <c r="AB284" s="35"/>
      <c r="AC284" s="35"/>
      <c r="AD284" s="35"/>
      <c r="AE284" s="35"/>
      <c r="AR284" s="200" t="s">
        <v>141</v>
      </c>
      <c r="AT284" s="200" t="s">
        <v>137</v>
      </c>
      <c r="AU284" s="200" t="s">
        <v>86</v>
      </c>
      <c r="AY284" s="18" t="s">
        <v>135</v>
      </c>
      <c r="BE284" s="201">
        <f>IF(N284="základní",J284,0)</f>
        <v>0</v>
      </c>
      <c r="BF284" s="201">
        <f>IF(N284="snížená",J284,0)</f>
        <v>0</v>
      </c>
      <c r="BG284" s="201">
        <f>IF(N284="zákl. přenesená",J284,0)</f>
        <v>0</v>
      </c>
      <c r="BH284" s="201">
        <f>IF(N284="sníž. přenesená",J284,0)</f>
        <v>0</v>
      </c>
      <c r="BI284" s="201">
        <f>IF(N284="nulová",J284,0)</f>
        <v>0</v>
      </c>
      <c r="BJ284" s="18" t="s">
        <v>84</v>
      </c>
      <c r="BK284" s="201">
        <f>ROUND(I284*H284,2)</f>
        <v>0</v>
      </c>
      <c r="BL284" s="18" t="s">
        <v>141</v>
      </c>
      <c r="BM284" s="200" t="s">
        <v>432</v>
      </c>
    </row>
    <row r="285" spans="1:65" s="14" customFormat="1" ht="11.25">
      <c r="B285" s="213"/>
      <c r="C285" s="214"/>
      <c r="D285" s="204" t="s">
        <v>143</v>
      </c>
      <c r="E285" s="215" t="s">
        <v>1</v>
      </c>
      <c r="F285" s="216" t="s">
        <v>408</v>
      </c>
      <c r="G285" s="214"/>
      <c r="H285" s="217">
        <v>600</v>
      </c>
      <c r="I285" s="218"/>
      <c r="J285" s="214"/>
      <c r="K285" s="214"/>
      <c r="L285" s="219"/>
      <c r="M285" s="220"/>
      <c r="N285" s="221"/>
      <c r="O285" s="221"/>
      <c r="P285" s="221"/>
      <c r="Q285" s="221"/>
      <c r="R285" s="221"/>
      <c r="S285" s="221"/>
      <c r="T285" s="222"/>
      <c r="AT285" s="223" t="s">
        <v>143</v>
      </c>
      <c r="AU285" s="223" t="s">
        <v>86</v>
      </c>
      <c r="AV285" s="14" t="s">
        <v>86</v>
      </c>
      <c r="AW285" s="14" t="s">
        <v>32</v>
      </c>
      <c r="AX285" s="14" t="s">
        <v>76</v>
      </c>
      <c r="AY285" s="223" t="s">
        <v>135</v>
      </c>
    </row>
    <row r="286" spans="1:65" s="14" customFormat="1" ht="11.25">
      <c r="B286" s="213"/>
      <c r="C286" s="214"/>
      <c r="D286" s="204" t="s">
        <v>143</v>
      </c>
      <c r="E286" s="215" t="s">
        <v>1</v>
      </c>
      <c r="F286" s="216" t="s">
        <v>409</v>
      </c>
      <c r="G286" s="214"/>
      <c r="H286" s="217">
        <v>172.8</v>
      </c>
      <c r="I286" s="218"/>
      <c r="J286" s="214"/>
      <c r="K286" s="214"/>
      <c r="L286" s="219"/>
      <c r="M286" s="220"/>
      <c r="N286" s="221"/>
      <c r="O286" s="221"/>
      <c r="P286" s="221"/>
      <c r="Q286" s="221"/>
      <c r="R286" s="221"/>
      <c r="S286" s="221"/>
      <c r="T286" s="222"/>
      <c r="AT286" s="223" t="s">
        <v>143</v>
      </c>
      <c r="AU286" s="223" t="s">
        <v>86</v>
      </c>
      <c r="AV286" s="14" t="s">
        <v>86</v>
      </c>
      <c r="AW286" s="14" t="s">
        <v>32</v>
      </c>
      <c r="AX286" s="14" t="s">
        <v>76</v>
      </c>
      <c r="AY286" s="223" t="s">
        <v>135</v>
      </c>
    </row>
    <row r="287" spans="1:65" s="14" customFormat="1" ht="11.25">
      <c r="B287" s="213"/>
      <c r="C287" s="214"/>
      <c r="D287" s="204" t="s">
        <v>143</v>
      </c>
      <c r="E287" s="215" t="s">
        <v>1</v>
      </c>
      <c r="F287" s="216" t="s">
        <v>433</v>
      </c>
      <c r="G287" s="214"/>
      <c r="H287" s="217">
        <v>600</v>
      </c>
      <c r="I287" s="218"/>
      <c r="J287" s="214"/>
      <c r="K287" s="214"/>
      <c r="L287" s="219"/>
      <c r="M287" s="220"/>
      <c r="N287" s="221"/>
      <c r="O287" s="221"/>
      <c r="P287" s="221"/>
      <c r="Q287" s="221"/>
      <c r="R287" s="221"/>
      <c r="S287" s="221"/>
      <c r="T287" s="222"/>
      <c r="AT287" s="223" t="s">
        <v>143</v>
      </c>
      <c r="AU287" s="223" t="s">
        <v>86</v>
      </c>
      <c r="AV287" s="14" t="s">
        <v>86</v>
      </c>
      <c r="AW287" s="14" t="s">
        <v>32</v>
      </c>
      <c r="AX287" s="14" t="s">
        <v>76</v>
      </c>
      <c r="AY287" s="223" t="s">
        <v>135</v>
      </c>
    </row>
    <row r="288" spans="1:65" s="15" customFormat="1" ht="11.25">
      <c r="B288" s="224"/>
      <c r="C288" s="225"/>
      <c r="D288" s="204" t="s">
        <v>143</v>
      </c>
      <c r="E288" s="226" t="s">
        <v>1</v>
      </c>
      <c r="F288" s="227" t="s">
        <v>232</v>
      </c>
      <c r="G288" s="225"/>
      <c r="H288" s="228">
        <v>1372.8</v>
      </c>
      <c r="I288" s="229"/>
      <c r="J288" s="225"/>
      <c r="K288" s="225"/>
      <c r="L288" s="230"/>
      <c r="M288" s="231"/>
      <c r="N288" s="232"/>
      <c r="O288" s="232"/>
      <c r="P288" s="232"/>
      <c r="Q288" s="232"/>
      <c r="R288" s="232"/>
      <c r="S288" s="232"/>
      <c r="T288" s="233"/>
      <c r="AT288" s="234" t="s">
        <v>143</v>
      </c>
      <c r="AU288" s="234" t="s">
        <v>86</v>
      </c>
      <c r="AV288" s="15" t="s">
        <v>141</v>
      </c>
      <c r="AW288" s="15" t="s">
        <v>32</v>
      </c>
      <c r="AX288" s="15" t="s">
        <v>84</v>
      </c>
      <c r="AY288" s="234" t="s">
        <v>135</v>
      </c>
    </row>
    <row r="289" spans="1:65" s="2" customFormat="1" ht="24.2" customHeight="1">
      <c r="A289" s="35"/>
      <c r="B289" s="36"/>
      <c r="C289" s="188" t="s">
        <v>434</v>
      </c>
      <c r="D289" s="188" t="s">
        <v>137</v>
      </c>
      <c r="E289" s="189" t="s">
        <v>435</v>
      </c>
      <c r="F289" s="190" t="s">
        <v>436</v>
      </c>
      <c r="G289" s="191" t="s">
        <v>272</v>
      </c>
      <c r="H289" s="192">
        <v>2931.1</v>
      </c>
      <c r="I289" s="193"/>
      <c r="J289" s="194">
        <f>ROUND(I289*H289,2)</f>
        <v>0</v>
      </c>
      <c r="K289" s="195"/>
      <c r="L289" s="40"/>
      <c r="M289" s="196" t="s">
        <v>1</v>
      </c>
      <c r="N289" s="197" t="s">
        <v>41</v>
      </c>
      <c r="O289" s="72"/>
      <c r="P289" s="198">
        <f>O289*H289</f>
        <v>0</v>
      </c>
      <c r="Q289" s="198">
        <v>0</v>
      </c>
      <c r="R289" s="198">
        <f>Q289*H289</f>
        <v>0</v>
      </c>
      <c r="S289" s="198">
        <v>0</v>
      </c>
      <c r="T289" s="199">
        <f>S289*H289</f>
        <v>0</v>
      </c>
      <c r="U289" s="35"/>
      <c r="V289" s="35"/>
      <c r="W289" s="35"/>
      <c r="X289" s="35"/>
      <c r="Y289" s="35"/>
      <c r="Z289" s="35"/>
      <c r="AA289" s="35"/>
      <c r="AB289" s="35"/>
      <c r="AC289" s="35"/>
      <c r="AD289" s="35"/>
      <c r="AE289" s="35"/>
      <c r="AR289" s="200" t="s">
        <v>141</v>
      </c>
      <c r="AT289" s="200" t="s">
        <v>137</v>
      </c>
      <c r="AU289" s="200" t="s">
        <v>86</v>
      </c>
      <c r="AY289" s="18" t="s">
        <v>135</v>
      </c>
      <c r="BE289" s="201">
        <f>IF(N289="základní",J289,0)</f>
        <v>0</v>
      </c>
      <c r="BF289" s="201">
        <f>IF(N289="snížená",J289,0)</f>
        <v>0</v>
      </c>
      <c r="BG289" s="201">
        <f>IF(N289="zákl. přenesená",J289,0)</f>
        <v>0</v>
      </c>
      <c r="BH289" s="201">
        <f>IF(N289="sníž. přenesená",J289,0)</f>
        <v>0</v>
      </c>
      <c r="BI289" s="201">
        <f>IF(N289="nulová",J289,0)</f>
        <v>0</v>
      </c>
      <c r="BJ289" s="18" t="s">
        <v>84</v>
      </c>
      <c r="BK289" s="201">
        <f>ROUND(I289*H289,2)</f>
        <v>0</v>
      </c>
      <c r="BL289" s="18" t="s">
        <v>141</v>
      </c>
      <c r="BM289" s="200" t="s">
        <v>437</v>
      </c>
    </row>
    <row r="290" spans="1:65" s="2" customFormat="1" ht="24.2" customHeight="1">
      <c r="A290" s="35"/>
      <c r="B290" s="36"/>
      <c r="C290" s="188" t="s">
        <v>438</v>
      </c>
      <c r="D290" s="188" t="s">
        <v>137</v>
      </c>
      <c r="E290" s="189" t="s">
        <v>439</v>
      </c>
      <c r="F290" s="190" t="s">
        <v>440</v>
      </c>
      <c r="G290" s="191" t="s">
        <v>140</v>
      </c>
      <c r="H290" s="192">
        <v>6419</v>
      </c>
      <c r="I290" s="193"/>
      <c r="J290" s="194">
        <f>ROUND(I290*H290,2)</f>
        <v>0</v>
      </c>
      <c r="K290" s="195"/>
      <c r="L290" s="40"/>
      <c r="M290" s="196" t="s">
        <v>1</v>
      </c>
      <c r="N290" s="197" t="s">
        <v>41</v>
      </c>
      <c r="O290" s="72"/>
      <c r="P290" s="198">
        <f>O290*H290</f>
        <v>0</v>
      </c>
      <c r="Q290" s="198">
        <v>0</v>
      </c>
      <c r="R290" s="198">
        <f>Q290*H290</f>
        <v>0</v>
      </c>
      <c r="S290" s="198">
        <v>0</v>
      </c>
      <c r="T290" s="199">
        <f>S290*H290</f>
        <v>0</v>
      </c>
      <c r="U290" s="35"/>
      <c r="V290" s="35"/>
      <c r="W290" s="35"/>
      <c r="X290" s="35"/>
      <c r="Y290" s="35"/>
      <c r="Z290" s="35"/>
      <c r="AA290" s="35"/>
      <c r="AB290" s="35"/>
      <c r="AC290" s="35"/>
      <c r="AD290" s="35"/>
      <c r="AE290" s="35"/>
      <c r="AR290" s="200" t="s">
        <v>141</v>
      </c>
      <c r="AT290" s="200" t="s">
        <v>137</v>
      </c>
      <c r="AU290" s="200" t="s">
        <v>86</v>
      </c>
      <c r="AY290" s="18" t="s">
        <v>135</v>
      </c>
      <c r="BE290" s="201">
        <f>IF(N290="základní",J290,0)</f>
        <v>0</v>
      </c>
      <c r="BF290" s="201">
        <f>IF(N290="snížená",J290,0)</f>
        <v>0</v>
      </c>
      <c r="BG290" s="201">
        <f>IF(N290="zákl. přenesená",J290,0)</f>
        <v>0</v>
      </c>
      <c r="BH290" s="201">
        <f>IF(N290="sníž. přenesená",J290,0)</f>
        <v>0</v>
      </c>
      <c r="BI290" s="201">
        <f>IF(N290="nulová",J290,0)</f>
        <v>0</v>
      </c>
      <c r="BJ290" s="18" t="s">
        <v>84</v>
      </c>
      <c r="BK290" s="201">
        <f>ROUND(I290*H290,2)</f>
        <v>0</v>
      </c>
      <c r="BL290" s="18" t="s">
        <v>141</v>
      </c>
      <c r="BM290" s="200" t="s">
        <v>441</v>
      </c>
    </row>
    <row r="291" spans="1:65" s="13" customFormat="1" ht="11.25">
      <c r="B291" s="202"/>
      <c r="C291" s="203"/>
      <c r="D291" s="204" t="s">
        <v>143</v>
      </c>
      <c r="E291" s="205" t="s">
        <v>1</v>
      </c>
      <c r="F291" s="206" t="s">
        <v>144</v>
      </c>
      <c r="G291" s="203"/>
      <c r="H291" s="205" t="s">
        <v>1</v>
      </c>
      <c r="I291" s="207"/>
      <c r="J291" s="203"/>
      <c r="K291" s="203"/>
      <c r="L291" s="208"/>
      <c r="M291" s="209"/>
      <c r="N291" s="210"/>
      <c r="O291" s="210"/>
      <c r="P291" s="210"/>
      <c r="Q291" s="210"/>
      <c r="R291" s="210"/>
      <c r="S291" s="210"/>
      <c r="T291" s="211"/>
      <c r="AT291" s="212" t="s">
        <v>143</v>
      </c>
      <c r="AU291" s="212" t="s">
        <v>86</v>
      </c>
      <c r="AV291" s="13" t="s">
        <v>84</v>
      </c>
      <c r="AW291" s="13" t="s">
        <v>32</v>
      </c>
      <c r="AX291" s="13" t="s">
        <v>76</v>
      </c>
      <c r="AY291" s="212" t="s">
        <v>135</v>
      </c>
    </row>
    <row r="292" spans="1:65" s="13" customFormat="1" ht="11.25">
      <c r="B292" s="202"/>
      <c r="C292" s="203"/>
      <c r="D292" s="204" t="s">
        <v>143</v>
      </c>
      <c r="E292" s="205" t="s">
        <v>1</v>
      </c>
      <c r="F292" s="206" t="s">
        <v>252</v>
      </c>
      <c r="G292" s="203"/>
      <c r="H292" s="205" t="s">
        <v>1</v>
      </c>
      <c r="I292" s="207"/>
      <c r="J292" s="203"/>
      <c r="K292" s="203"/>
      <c r="L292" s="208"/>
      <c r="M292" s="209"/>
      <c r="N292" s="210"/>
      <c r="O292" s="210"/>
      <c r="P292" s="210"/>
      <c r="Q292" s="210"/>
      <c r="R292" s="210"/>
      <c r="S292" s="210"/>
      <c r="T292" s="211"/>
      <c r="AT292" s="212" t="s">
        <v>143</v>
      </c>
      <c r="AU292" s="212" t="s">
        <v>86</v>
      </c>
      <c r="AV292" s="13" t="s">
        <v>84</v>
      </c>
      <c r="AW292" s="13" t="s">
        <v>32</v>
      </c>
      <c r="AX292" s="13" t="s">
        <v>76</v>
      </c>
      <c r="AY292" s="212" t="s">
        <v>135</v>
      </c>
    </row>
    <row r="293" spans="1:65" s="14" customFormat="1" ht="11.25">
      <c r="B293" s="213"/>
      <c r="C293" s="214"/>
      <c r="D293" s="204" t="s">
        <v>143</v>
      </c>
      <c r="E293" s="215" t="s">
        <v>1</v>
      </c>
      <c r="F293" s="216" t="s">
        <v>442</v>
      </c>
      <c r="G293" s="214"/>
      <c r="H293" s="217">
        <v>6419</v>
      </c>
      <c r="I293" s="218"/>
      <c r="J293" s="214"/>
      <c r="K293" s="214"/>
      <c r="L293" s="219"/>
      <c r="M293" s="220"/>
      <c r="N293" s="221"/>
      <c r="O293" s="221"/>
      <c r="P293" s="221"/>
      <c r="Q293" s="221"/>
      <c r="R293" s="221"/>
      <c r="S293" s="221"/>
      <c r="T293" s="222"/>
      <c r="AT293" s="223" t="s">
        <v>143</v>
      </c>
      <c r="AU293" s="223" t="s">
        <v>86</v>
      </c>
      <c r="AV293" s="14" t="s">
        <v>86</v>
      </c>
      <c r="AW293" s="14" t="s">
        <v>32</v>
      </c>
      <c r="AX293" s="14" t="s">
        <v>84</v>
      </c>
      <c r="AY293" s="223" t="s">
        <v>135</v>
      </c>
    </row>
    <row r="294" spans="1:65" s="2" customFormat="1" ht="24.2" customHeight="1">
      <c r="A294" s="35"/>
      <c r="B294" s="36"/>
      <c r="C294" s="188" t="s">
        <v>443</v>
      </c>
      <c r="D294" s="188" t="s">
        <v>137</v>
      </c>
      <c r="E294" s="189" t="s">
        <v>444</v>
      </c>
      <c r="F294" s="190" t="s">
        <v>445</v>
      </c>
      <c r="G294" s="191" t="s">
        <v>140</v>
      </c>
      <c r="H294" s="192">
        <v>700</v>
      </c>
      <c r="I294" s="193"/>
      <c r="J294" s="194">
        <f>ROUND(I294*H294,2)</f>
        <v>0</v>
      </c>
      <c r="K294" s="195"/>
      <c r="L294" s="40"/>
      <c r="M294" s="196" t="s">
        <v>1</v>
      </c>
      <c r="N294" s="197" t="s">
        <v>41</v>
      </c>
      <c r="O294" s="72"/>
      <c r="P294" s="198">
        <f>O294*H294</f>
        <v>0</v>
      </c>
      <c r="Q294" s="198">
        <v>0</v>
      </c>
      <c r="R294" s="198">
        <f>Q294*H294</f>
        <v>0</v>
      </c>
      <c r="S294" s="198">
        <v>0</v>
      </c>
      <c r="T294" s="199">
        <f>S294*H294</f>
        <v>0</v>
      </c>
      <c r="U294" s="35"/>
      <c r="V294" s="35"/>
      <c r="W294" s="35"/>
      <c r="X294" s="35"/>
      <c r="Y294" s="35"/>
      <c r="Z294" s="35"/>
      <c r="AA294" s="35"/>
      <c r="AB294" s="35"/>
      <c r="AC294" s="35"/>
      <c r="AD294" s="35"/>
      <c r="AE294" s="35"/>
      <c r="AR294" s="200" t="s">
        <v>141</v>
      </c>
      <c r="AT294" s="200" t="s">
        <v>137</v>
      </c>
      <c r="AU294" s="200" t="s">
        <v>86</v>
      </c>
      <c r="AY294" s="18" t="s">
        <v>135</v>
      </c>
      <c r="BE294" s="201">
        <f>IF(N294="základní",J294,0)</f>
        <v>0</v>
      </c>
      <c r="BF294" s="201">
        <f>IF(N294="snížená",J294,0)</f>
        <v>0</v>
      </c>
      <c r="BG294" s="201">
        <f>IF(N294="zákl. přenesená",J294,0)</f>
        <v>0</v>
      </c>
      <c r="BH294" s="201">
        <f>IF(N294="sníž. přenesená",J294,0)</f>
        <v>0</v>
      </c>
      <c r="BI294" s="201">
        <f>IF(N294="nulová",J294,0)</f>
        <v>0</v>
      </c>
      <c r="BJ294" s="18" t="s">
        <v>84</v>
      </c>
      <c r="BK294" s="201">
        <f>ROUND(I294*H294,2)</f>
        <v>0</v>
      </c>
      <c r="BL294" s="18" t="s">
        <v>141</v>
      </c>
      <c r="BM294" s="200" t="s">
        <v>446</v>
      </c>
    </row>
    <row r="295" spans="1:65" s="2" customFormat="1" ht="21.75" customHeight="1">
      <c r="A295" s="35"/>
      <c r="B295" s="36"/>
      <c r="C295" s="188" t="s">
        <v>447</v>
      </c>
      <c r="D295" s="188" t="s">
        <v>137</v>
      </c>
      <c r="E295" s="189" t="s">
        <v>448</v>
      </c>
      <c r="F295" s="190" t="s">
        <v>449</v>
      </c>
      <c r="G295" s="191" t="s">
        <v>450</v>
      </c>
      <c r="H295" s="192">
        <v>1</v>
      </c>
      <c r="I295" s="193"/>
      <c r="J295" s="194">
        <f>ROUND(I295*H295,2)</f>
        <v>0</v>
      </c>
      <c r="K295" s="195"/>
      <c r="L295" s="40"/>
      <c r="M295" s="196" t="s">
        <v>1</v>
      </c>
      <c r="N295" s="197" t="s">
        <v>41</v>
      </c>
      <c r="O295" s="72"/>
      <c r="P295" s="198">
        <f>O295*H295</f>
        <v>0</v>
      </c>
      <c r="Q295" s="198">
        <v>0</v>
      </c>
      <c r="R295" s="198">
        <f>Q295*H295</f>
        <v>0</v>
      </c>
      <c r="S295" s="198">
        <v>0</v>
      </c>
      <c r="T295" s="199">
        <f>S295*H295</f>
        <v>0</v>
      </c>
      <c r="U295" s="35"/>
      <c r="V295" s="35"/>
      <c r="W295" s="35"/>
      <c r="X295" s="35"/>
      <c r="Y295" s="35"/>
      <c r="Z295" s="35"/>
      <c r="AA295" s="35"/>
      <c r="AB295" s="35"/>
      <c r="AC295" s="35"/>
      <c r="AD295" s="35"/>
      <c r="AE295" s="35"/>
      <c r="AR295" s="200" t="s">
        <v>141</v>
      </c>
      <c r="AT295" s="200" t="s">
        <v>137</v>
      </c>
      <c r="AU295" s="200" t="s">
        <v>86</v>
      </c>
      <c r="AY295" s="18" t="s">
        <v>135</v>
      </c>
      <c r="BE295" s="201">
        <f>IF(N295="základní",J295,0)</f>
        <v>0</v>
      </c>
      <c r="BF295" s="201">
        <f>IF(N295="snížená",J295,0)</f>
        <v>0</v>
      </c>
      <c r="BG295" s="201">
        <f>IF(N295="zákl. přenesená",J295,0)</f>
        <v>0</v>
      </c>
      <c r="BH295" s="201">
        <f>IF(N295="sníž. přenesená",J295,0)</f>
        <v>0</v>
      </c>
      <c r="BI295" s="201">
        <f>IF(N295="nulová",J295,0)</f>
        <v>0</v>
      </c>
      <c r="BJ295" s="18" t="s">
        <v>84</v>
      </c>
      <c r="BK295" s="201">
        <f>ROUND(I295*H295,2)</f>
        <v>0</v>
      </c>
      <c r="BL295" s="18" t="s">
        <v>141</v>
      </c>
      <c r="BM295" s="200" t="s">
        <v>451</v>
      </c>
    </row>
    <row r="296" spans="1:65" s="12" customFormat="1" ht="22.9" customHeight="1">
      <c r="B296" s="172"/>
      <c r="C296" s="173"/>
      <c r="D296" s="174" t="s">
        <v>75</v>
      </c>
      <c r="E296" s="186" t="s">
        <v>86</v>
      </c>
      <c r="F296" s="186" t="s">
        <v>452</v>
      </c>
      <c r="G296" s="173"/>
      <c r="H296" s="173"/>
      <c r="I296" s="176"/>
      <c r="J296" s="187">
        <f>BK296</f>
        <v>0</v>
      </c>
      <c r="K296" s="173"/>
      <c r="L296" s="178"/>
      <c r="M296" s="179"/>
      <c r="N296" s="180"/>
      <c r="O296" s="180"/>
      <c r="P296" s="181">
        <f>SUM(P297:P320)</f>
        <v>0</v>
      </c>
      <c r="Q296" s="180"/>
      <c r="R296" s="181">
        <f>SUM(R297:R320)</f>
        <v>139.30046480000001</v>
      </c>
      <c r="S296" s="180"/>
      <c r="T296" s="182">
        <f>SUM(T297:T320)</f>
        <v>0</v>
      </c>
      <c r="AR296" s="183" t="s">
        <v>84</v>
      </c>
      <c r="AT296" s="184" t="s">
        <v>75</v>
      </c>
      <c r="AU296" s="184" t="s">
        <v>84</v>
      </c>
      <c r="AY296" s="183" t="s">
        <v>135</v>
      </c>
      <c r="BK296" s="185">
        <f>SUM(BK297:BK320)</f>
        <v>0</v>
      </c>
    </row>
    <row r="297" spans="1:65" s="2" customFormat="1" ht="33" customHeight="1">
      <c r="A297" s="35"/>
      <c r="B297" s="36"/>
      <c r="C297" s="188" t="s">
        <v>453</v>
      </c>
      <c r="D297" s="188" t="s">
        <v>137</v>
      </c>
      <c r="E297" s="189" t="s">
        <v>454</v>
      </c>
      <c r="F297" s="190" t="s">
        <v>455</v>
      </c>
      <c r="G297" s="191" t="s">
        <v>272</v>
      </c>
      <c r="H297" s="192">
        <v>115.2</v>
      </c>
      <c r="I297" s="193"/>
      <c r="J297" s="194">
        <f>ROUND(I297*H297,2)</f>
        <v>0</v>
      </c>
      <c r="K297" s="195"/>
      <c r="L297" s="40"/>
      <c r="M297" s="196" t="s">
        <v>1</v>
      </c>
      <c r="N297" s="197" t="s">
        <v>41</v>
      </c>
      <c r="O297" s="72"/>
      <c r="P297" s="198">
        <f>O297*H297</f>
        <v>0</v>
      </c>
      <c r="Q297" s="198">
        <v>0</v>
      </c>
      <c r="R297" s="198">
        <f>Q297*H297</f>
        <v>0</v>
      </c>
      <c r="S297" s="198">
        <v>0</v>
      </c>
      <c r="T297" s="199">
        <f>S297*H297</f>
        <v>0</v>
      </c>
      <c r="U297" s="35"/>
      <c r="V297" s="35"/>
      <c r="W297" s="35"/>
      <c r="X297" s="35"/>
      <c r="Y297" s="35"/>
      <c r="Z297" s="35"/>
      <c r="AA297" s="35"/>
      <c r="AB297" s="35"/>
      <c r="AC297" s="35"/>
      <c r="AD297" s="35"/>
      <c r="AE297" s="35"/>
      <c r="AR297" s="200" t="s">
        <v>141</v>
      </c>
      <c r="AT297" s="200" t="s">
        <v>137</v>
      </c>
      <c r="AU297" s="200" t="s">
        <v>86</v>
      </c>
      <c r="AY297" s="18" t="s">
        <v>135</v>
      </c>
      <c r="BE297" s="201">
        <f>IF(N297="základní",J297,0)</f>
        <v>0</v>
      </c>
      <c r="BF297" s="201">
        <f>IF(N297="snížená",J297,0)</f>
        <v>0</v>
      </c>
      <c r="BG297" s="201">
        <f>IF(N297="zákl. přenesená",J297,0)</f>
        <v>0</v>
      </c>
      <c r="BH297" s="201">
        <f>IF(N297="sníž. přenesená",J297,0)</f>
        <v>0</v>
      </c>
      <c r="BI297" s="201">
        <f>IF(N297="nulová",J297,0)</f>
        <v>0</v>
      </c>
      <c r="BJ297" s="18" t="s">
        <v>84</v>
      </c>
      <c r="BK297" s="201">
        <f>ROUND(I297*H297,2)</f>
        <v>0</v>
      </c>
      <c r="BL297" s="18" t="s">
        <v>141</v>
      </c>
      <c r="BM297" s="200" t="s">
        <v>456</v>
      </c>
    </row>
    <row r="298" spans="1:65" s="13" customFormat="1" ht="11.25">
      <c r="B298" s="202"/>
      <c r="C298" s="203"/>
      <c r="D298" s="204" t="s">
        <v>143</v>
      </c>
      <c r="E298" s="205" t="s">
        <v>1</v>
      </c>
      <c r="F298" s="206" t="s">
        <v>274</v>
      </c>
      <c r="G298" s="203"/>
      <c r="H298" s="205" t="s">
        <v>1</v>
      </c>
      <c r="I298" s="207"/>
      <c r="J298" s="203"/>
      <c r="K298" s="203"/>
      <c r="L298" s="208"/>
      <c r="M298" s="209"/>
      <c r="N298" s="210"/>
      <c r="O298" s="210"/>
      <c r="P298" s="210"/>
      <c r="Q298" s="210"/>
      <c r="R298" s="210"/>
      <c r="S298" s="210"/>
      <c r="T298" s="211"/>
      <c r="AT298" s="212" t="s">
        <v>143</v>
      </c>
      <c r="AU298" s="212" t="s">
        <v>86</v>
      </c>
      <c r="AV298" s="13" t="s">
        <v>84</v>
      </c>
      <c r="AW298" s="13" t="s">
        <v>32</v>
      </c>
      <c r="AX298" s="13" t="s">
        <v>76</v>
      </c>
      <c r="AY298" s="212" t="s">
        <v>135</v>
      </c>
    </row>
    <row r="299" spans="1:65" s="13" customFormat="1" ht="11.25">
      <c r="B299" s="202"/>
      <c r="C299" s="203"/>
      <c r="D299" s="204" t="s">
        <v>143</v>
      </c>
      <c r="E299" s="205" t="s">
        <v>1</v>
      </c>
      <c r="F299" s="206" t="s">
        <v>457</v>
      </c>
      <c r="G299" s="203"/>
      <c r="H299" s="205" t="s">
        <v>1</v>
      </c>
      <c r="I299" s="207"/>
      <c r="J299" s="203"/>
      <c r="K299" s="203"/>
      <c r="L299" s="208"/>
      <c r="M299" s="209"/>
      <c r="N299" s="210"/>
      <c r="O299" s="210"/>
      <c r="P299" s="210"/>
      <c r="Q299" s="210"/>
      <c r="R299" s="210"/>
      <c r="S299" s="210"/>
      <c r="T299" s="211"/>
      <c r="AT299" s="212" t="s">
        <v>143</v>
      </c>
      <c r="AU299" s="212" t="s">
        <v>86</v>
      </c>
      <c r="AV299" s="13" t="s">
        <v>84</v>
      </c>
      <c r="AW299" s="13" t="s">
        <v>32</v>
      </c>
      <c r="AX299" s="13" t="s">
        <v>76</v>
      </c>
      <c r="AY299" s="212" t="s">
        <v>135</v>
      </c>
    </row>
    <row r="300" spans="1:65" s="14" customFormat="1" ht="11.25">
      <c r="B300" s="213"/>
      <c r="C300" s="214"/>
      <c r="D300" s="204" t="s">
        <v>143</v>
      </c>
      <c r="E300" s="215" t="s">
        <v>1</v>
      </c>
      <c r="F300" s="216" t="s">
        <v>458</v>
      </c>
      <c r="G300" s="214"/>
      <c r="H300" s="217">
        <v>115.2</v>
      </c>
      <c r="I300" s="218"/>
      <c r="J300" s="214"/>
      <c r="K300" s="214"/>
      <c r="L300" s="219"/>
      <c r="M300" s="220"/>
      <c r="N300" s="221"/>
      <c r="O300" s="221"/>
      <c r="P300" s="221"/>
      <c r="Q300" s="221"/>
      <c r="R300" s="221"/>
      <c r="S300" s="221"/>
      <c r="T300" s="222"/>
      <c r="AT300" s="223" t="s">
        <v>143</v>
      </c>
      <c r="AU300" s="223" t="s">
        <v>86</v>
      </c>
      <c r="AV300" s="14" t="s">
        <v>86</v>
      </c>
      <c r="AW300" s="14" t="s">
        <v>32</v>
      </c>
      <c r="AX300" s="14" t="s">
        <v>84</v>
      </c>
      <c r="AY300" s="223" t="s">
        <v>135</v>
      </c>
    </row>
    <row r="301" spans="1:65" s="2" customFormat="1" ht="24.2" customHeight="1">
      <c r="A301" s="35"/>
      <c r="B301" s="36"/>
      <c r="C301" s="188" t="s">
        <v>459</v>
      </c>
      <c r="D301" s="188" t="s">
        <v>137</v>
      </c>
      <c r="E301" s="189" t="s">
        <v>460</v>
      </c>
      <c r="F301" s="190" t="s">
        <v>461</v>
      </c>
      <c r="G301" s="191" t="s">
        <v>140</v>
      </c>
      <c r="H301" s="192">
        <v>1152</v>
      </c>
      <c r="I301" s="193"/>
      <c r="J301" s="194">
        <f>ROUND(I301*H301,2)</f>
        <v>0</v>
      </c>
      <c r="K301" s="195"/>
      <c r="L301" s="40"/>
      <c r="M301" s="196" t="s">
        <v>1</v>
      </c>
      <c r="N301" s="197" t="s">
        <v>41</v>
      </c>
      <c r="O301" s="72"/>
      <c r="P301" s="198">
        <f>O301*H301</f>
        <v>0</v>
      </c>
      <c r="Q301" s="198">
        <v>2.7E-4</v>
      </c>
      <c r="R301" s="198">
        <f>Q301*H301</f>
        <v>0.31103999999999998</v>
      </c>
      <c r="S301" s="198">
        <v>0</v>
      </c>
      <c r="T301" s="199">
        <f>S301*H301</f>
        <v>0</v>
      </c>
      <c r="U301" s="35"/>
      <c r="V301" s="35"/>
      <c r="W301" s="35"/>
      <c r="X301" s="35"/>
      <c r="Y301" s="35"/>
      <c r="Z301" s="35"/>
      <c r="AA301" s="35"/>
      <c r="AB301" s="35"/>
      <c r="AC301" s="35"/>
      <c r="AD301" s="35"/>
      <c r="AE301" s="35"/>
      <c r="AR301" s="200" t="s">
        <v>141</v>
      </c>
      <c r="AT301" s="200" t="s">
        <v>137</v>
      </c>
      <c r="AU301" s="200" t="s">
        <v>86</v>
      </c>
      <c r="AY301" s="18" t="s">
        <v>135</v>
      </c>
      <c r="BE301" s="201">
        <f>IF(N301="základní",J301,0)</f>
        <v>0</v>
      </c>
      <c r="BF301" s="201">
        <f>IF(N301="snížená",J301,0)</f>
        <v>0</v>
      </c>
      <c r="BG301" s="201">
        <f>IF(N301="zákl. přenesená",J301,0)</f>
        <v>0</v>
      </c>
      <c r="BH301" s="201">
        <f>IF(N301="sníž. přenesená",J301,0)</f>
        <v>0</v>
      </c>
      <c r="BI301" s="201">
        <f>IF(N301="nulová",J301,0)</f>
        <v>0</v>
      </c>
      <c r="BJ301" s="18" t="s">
        <v>84</v>
      </c>
      <c r="BK301" s="201">
        <f>ROUND(I301*H301,2)</f>
        <v>0</v>
      </c>
      <c r="BL301" s="18" t="s">
        <v>141</v>
      </c>
      <c r="BM301" s="200" t="s">
        <v>462</v>
      </c>
    </row>
    <row r="302" spans="1:65" s="14" customFormat="1" ht="11.25">
      <c r="B302" s="213"/>
      <c r="C302" s="214"/>
      <c r="D302" s="204" t="s">
        <v>143</v>
      </c>
      <c r="E302" s="215" t="s">
        <v>1</v>
      </c>
      <c r="F302" s="216" t="s">
        <v>463</v>
      </c>
      <c r="G302" s="214"/>
      <c r="H302" s="217">
        <v>1152</v>
      </c>
      <c r="I302" s="218"/>
      <c r="J302" s="214"/>
      <c r="K302" s="214"/>
      <c r="L302" s="219"/>
      <c r="M302" s="220"/>
      <c r="N302" s="221"/>
      <c r="O302" s="221"/>
      <c r="P302" s="221"/>
      <c r="Q302" s="221"/>
      <c r="R302" s="221"/>
      <c r="S302" s="221"/>
      <c r="T302" s="222"/>
      <c r="AT302" s="223" t="s">
        <v>143</v>
      </c>
      <c r="AU302" s="223" t="s">
        <v>86</v>
      </c>
      <c r="AV302" s="14" t="s">
        <v>86</v>
      </c>
      <c r="AW302" s="14" t="s">
        <v>32</v>
      </c>
      <c r="AX302" s="14" t="s">
        <v>84</v>
      </c>
      <c r="AY302" s="223" t="s">
        <v>135</v>
      </c>
    </row>
    <row r="303" spans="1:65" s="2" customFormat="1" ht="24.2" customHeight="1">
      <c r="A303" s="35"/>
      <c r="B303" s="36"/>
      <c r="C303" s="235" t="s">
        <v>464</v>
      </c>
      <c r="D303" s="235" t="s">
        <v>465</v>
      </c>
      <c r="E303" s="236" t="s">
        <v>466</v>
      </c>
      <c r="F303" s="237" t="s">
        <v>467</v>
      </c>
      <c r="G303" s="238" t="s">
        <v>140</v>
      </c>
      <c r="H303" s="239">
        <v>1382.4</v>
      </c>
      <c r="I303" s="240"/>
      <c r="J303" s="241">
        <f>ROUND(I303*H303,2)</f>
        <v>0</v>
      </c>
      <c r="K303" s="242"/>
      <c r="L303" s="243"/>
      <c r="M303" s="244" t="s">
        <v>1</v>
      </c>
      <c r="N303" s="245" t="s">
        <v>41</v>
      </c>
      <c r="O303" s="72"/>
      <c r="P303" s="198">
        <f>O303*H303</f>
        <v>0</v>
      </c>
      <c r="Q303" s="198">
        <v>4.0000000000000002E-4</v>
      </c>
      <c r="R303" s="198">
        <f>Q303*H303</f>
        <v>0.55296000000000012</v>
      </c>
      <c r="S303" s="198">
        <v>0</v>
      </c>
      <c r="T303" s="199">
        <f>S303*H303</f>
        <v>0</v>
      </c>
      <c r="U303" s="35"/>
      <c r="V303" s="35"/>
      <c r="W303" s="35"/>
      <c r="X303" s="35"/>
      <c r="Y303" s="35"/>
      <c r="Z303" s="35"/>
      <c r="AA303" s="35"/>
      <c r="AB303" s="35"/>
      <c r="AC303" s="35"/>
      <c r="AD303" s="35"/>
      <c r="AE303" s="35"/>
      <c r="AR303" s="200" t="s">
        <v>170</v>
      </c>
      <c r="AT303" s="200" t="s">
        <v>465</v>
      </c>
      <c r="AU303" s="200" t="s">
        <v>86</v>
      </c>
      <c r="AY303" s="18" t="s">
        <v>135</v>
      </c>
      <c r="BE303" s="201">
        <f>IF(N303="základní",J303,0)</f>
        <v>0</v>
      </c>
      <c r="BF303" s="201">
        <f>IF(N303="snížená",J303,0)</f>
        <v>0</v>
      </c>
      <c r="BG303" s="201">
        <f>IF(N303="zákl. přenesená",J303,0)</f>
        <v>0</v>
      </c>
      <c r="BH303" s="201">
        <f>IF(N303="sníž. přenesená",J303,0)</f>
        <v>0</v>
      </c>
      <c r="BI303" s="201">
        <f>IF(N303="nulová",J303,0)</f>
        <v>0</v>
      </c>
      <c r="BJ303" s="18" t="s">
        <v>84</v>
      </c>
      <c r="BK303" s="201">
        <f>ROUND(I303*H303,2)</f>
        <v>0</v>
      </c>
      <c r="BL303" s="18" t="s">
        <v>141</v>
      </c>
      <c r="BM303" s="200" t="s">
        <v>468</v>
      </c>
    </row>
    <row r="304" spans="1:65" s="14" customFormat="1" ht="11.25">
      <c r="B304" s="213"/>
      <c r="C304" s="214"/>
      <c r="D304" s="204" t="s">
        <v>143</v>
      </c>
      <c r="E304" s="214"/>
      <c r="F304" s="216" t="s">
        <v>469</v>
      </c>
      <c r="G304" s="214"/>
      <c r="H304" s="217">
        <v>1382.4</v>
      </c>
      <c r="I304" s="218"/>
      <c r="J304" s="214"/>
      <c r="K304" s="214"/>
      <c r="L304" s="219"/>
      <c r="M304" s="220"/>
      <c r="N304" s="221"/>
      <c r="O304" s="221"/>
      <c r="P304" s="221"/>
      <c r="Q304" s="221"/>
      <c r="R304" s="221"/>
      <c r="S304" s="221"/>
      <c r="T304" s="222"/>
      <c r="AT304" s="223" t="s">
        <v>143</v>
      </c>
      <c r="AU304" s="223" t="s">
        <v>86</v>
      </c>
      <c r="AV304" s="14" t="s">
        <v>86</v>
      </c>
      <c r="AW304" s="14" t="s">
        <v>4</v>
      </c>
      <c r="AX304" s="14" t="s">
        <v>84</v>
      </c>
      <c r="AY304" s="223" t="s">
        <v>135</v>
      </c>
    </row>
    <row r="305" spans="1:65" s="2" customFormat="1" ht="37.9" customHeight="1">
      <c r="A305" s="35"/>
      <c r="B305" s="36"/>
      <c r="C305" s="188" t="s">
        <v>470</v>
      </c>
      <c r="D305" s="188" t="s">
        <v>137</v>
      </c>
      <c r="E305" s="189" t="s">
        <v>471</v>
      </c>
      <c r="F305" s="190" t="s">
        <v>472</v>
      </c>
      <c r="G305" s="191" t="s">
        <v>250</v>
      </c>
      <c r="H305" s="192">
        <v>576</v>
      </c>
      <c r="I305" s="193"/>
      <c r="J305" s="194">
        <f>ROUND(I305*H305,2)</f>
        <v>0</v>
      </c>
      <c r="K305" s="195"/>
      <c r="L305" s="40"/>
      <c r="M305" s="196" t="s">
        <v>1</v>
      </c>
      <c r="N305" s="197" t="s">
        <v>41</v>
      </c>
      <c r="O305" s="72"/>
      <c r="P305" s="198">
        <f>O305*H305</f>
        <v>0</v>
      </c>
      <c r="Q305" s="198">
        <v>0.20469000000000001</v>
      </c>
      <c r="R305" s="198">
        <f>Q305*H305</f>
        <v>117.90144000000001</v>
      </c>
      <c r="S305" s="198">
        <v>0</v>
      </c>
      <c r="T305" s="199">
        <f>S305*H305</f>
        <v>0</v>
      </c>
      <c r="U305" s="35"/>
      <c r="V305" s="35"/>
      <c r="W305" s="35"/>
      <c r="X305" s="35"/>
      <c r="Y305" s="35"/>
      <c r="Z305" s="35"/>
      <c r="AA305" s="35"/>
      <c r="AB305" s="35"/>
      <c r="AC305" s="35"/>
      <c r="AD305" s="35"/>
      <c r="AE305" s="35"/>
      <c r="AR305" s="200" t="s">
        <v>141</v>
      </c>
      <c r="AT305" s="200" t="s">
        <v>137</v>
      </c>
      <c r="AU305" s="200" t="s">
        <v>86</v>
      </c>
      <c r="AY305" s="18" t="s">
        <v>135</v>
      </c>
      <c r="BE305" s="201">
        <f>IF(N305="základní",J305,0)</f>
        <v>0</v>
      </c>
      <c r="BF305" s="201">
        <f>IF(N305="snížená",J305,0)</f>
        <v>0</v>
      </c>
      <c r="BG305" s="201">
        <f>IF(N305="zákl. přenesená",J305,0)</f>
        <v>0</v>
      </c>
      <c r="BH305" s="201">
        <f>IF(N305="sníž. přenesená",J305,0)</f>
        <v>0</v>
      </c>
      <c r="BI305" s="201">
        <f>IF(N305="nulová",J305,0)</f>
        <v>0</v>
      </c>
      <c r="BJ305" s="18" t="s">
        <v>84</v>
      </c>
      <c r="BK305" s="201">
        <f>ROUND(I305*H305,2)</f>
        <v>0</v>
      </c>
      <c r="BL305" s="18" t="s">
        <v>141</v>
      </c>
      <c r="BM305" s="200" t="s">
        <v>473</v>
      </c>
    </row>
    <row r="306" spans="1:65" s="13" customFormat="1" ht="11.25">
      <c r="B306" s="202"/>
      <c r="C306" s="203"/>
      <c r="D306" s="204" t="s">
        <v>143</v>
      </c>
      <c r="E306" s="205" t="s">
        <v>1</v>
      </c>
      <c r="F306" s="206" t="s">
        <v>144</v>
      </c>
      <c r="G306" s="203"/>
      <c r="H306" s="205" t="s">
        <v>1</v>
      </c>
      <c r="I306" s="207"/>
      <c r="J306" s="203"/>
      <c r="K306" s="203"/>
      <c r="L306" s="208"/>
      <c r="M306" s="209"/>
      <c r="N306" s="210"/>
      <c r="O306" s="210"/>
      <c r="P306" s="210"/>
      <c r="Q306" s="210"/>
      <c r="R306" s="210"/>
      <c r="S306" s="210"/>
      <c r="T306" s="211"/>
      <c r="AT306" s="212" t="s">
        <v>143</v>
      </c>
      <c r="AU306" s="212" t="s">
        <v>86</v>
      </c>
      <c r="AV306" s="13" t="s">
        <v>84</v>
      </c>
      <c r="AW306" s="13" t="s">
        <v>32</v>
      </c>
      <c r="AX306" s="13" t="s">
        <v>76</v>
      </c>
      <c r="AY306" s="212" t="s">
        <v>135</v>
      </c>
    </row>
    <row r="307" spans="1:65" s="13" customFormat="1" ht="11.25">
      <c r="B307" s="202"/>
      <c r="C307" s="203"/>
      <c r="D307" s="204" t="s">
        <v>143</v>
      </c>
      <c r="E307" s="205" t="s">
        <v>1</v>
      </c>
      <c r="F307" s="206" t="s">
        <v>274</v>
      </c>
      <c r="G307" s="203"/>
      <c r="H307" s="205" t="s">
        <v>1</v>
      </c>
      <c r="I307" s="207"/>
      <c r="J307" s="203"/>
      <c r="K307" s="203"/>
      <c r="L307" s="208"/>
      <c r="M307" s="209"/>
      <c r="N307" s="210"/>
      <c r="O307" s="210"/>
      <c r="P307" s="210"/>
      <c r="Q307" s="210"/>
      <c r="R307" s="210"/>
      <c r="S307" s="210"/>
      <c r="T307" s="211"/>
      <c r="AT307" s="212" t="s">
        <v>143</v>
      </c>
      <c r="AU307" s="212" t="s">
        <v>86</v>
      </c>
      <c r="AV307" s="13" t="s">
        <v>84</v>
      </c>
      <c r="AW307" s="13" t="s">
        <v>32</v>
      </c>
      <c r="AX307" s="13" t="s">
        <v>76</v>
      </c>
      <c r="AY307" s="212" t="s">
        <v>135</v>
      </c>
    </row>
    <row r="308" spans="1:65" s="14" customFormat="1" ht="11.25">
      <c r="B308" s="213"/>
      <c r="C308" s="214"/>
      <c r="D308" s="204" t="s">
        <v>143</v>
      </c>
      <c r="E308" s="215" t="s">
        <v>1</v>
      </c>
      <c r="F308" s="216" t="s">
        <v>474</v>
      </c>
      <c r="G308" s="214"/>
      <c r="H308" s="217">
        <v>576</v>
      </c>
      <c r="I308" s="218"/>
      <c r="J308" s="214"/>
      <c r="K308" s="214"/>
      <c r="L308" s="219"/>
      <c r="M308" s="220"/>
      <c r="N308" s="221"/>
      <c r="O308" s="221"/>
      <c r="P308" s="221"/>
      <c r="Q308" s="221"/>
      <c r="R308" s="221"/>
      <c r="S308" s="221"/>
      <c r="T308" s="222"/>
      <c r="AT308" s="223" t="s">
        <v>143</v>
      </c>
      <c r="AU308" s="223" t="s">
        <v>86</v>
      </c>
      <c r="AV308" s="14" t="s">
        <v>86</v>
      </c>
      <c r="AW308" s="14" t="s">
        <v>32</v>
      </c>
      <c r="AX308" s="14" t="s">
        <v>84</v>
      </c>
      <c r="AY308" s="223" t="s">
        <v>135</v>
      </c>
    </row>
    <row r="309" spans="1:65" s="2" customFormat="1" ht="16.5" customHeight="1">
      <c r="A309" s="35"/>
      <c r="B309" s="36"/>
      <c r="C309" s="188" t="s">
        <v>475</v>
      </c>
      <c r="D309" s="188" t="s">
        <v>137</v>
      </c>
      <c r="E309" s="189" t="s">
        <v>476</v>
      </c>
      <c r="F309" s="190" t="s">
        <v>477</v>
      </c>
      <c r="G309" s="191" t="s">
        <v>272</v>
      </c>
      <c r="H309" s="192">
        <v>7.2</v>
      </c>
      <c r="I309" s="193"/>
      <c r="J309" s="194">
        <f>ROUND(I309*H309,2)</f>
        <v>0</v>
      </c>
      <c r="K309" s="195"/>
      <c r="L309" s="40"/>
      <c r="M309" s="196" t="s">
        <v>1</v>
      </c>
      <c r="N309" s="197" t="s">
        <v>41</v>
      </c>
      <c r="O309" s="72"/>
      <c r="P309" s="198">
        <f>O309*H309</f>
        <v>0</v>
      </c>
      <c r="Q309" s="198">
        <v>2.5018699999999998</v>
      </c>
      <c r="R309" s="198">
        <f>Q309*H309</f>
        <v>18.013463999999999</v>
      </c>
      <c r="S309" s="198">
        <v>0</v>
      </c>
      <c r="T309" s="199">
        <f>S309*H309</f>
        <v>0</v>
      </c>
      <c r="U309" s="35"/>
      <c r="V309" s="35"/>
      <c r="W309" s="35"/>
      <c r="X309" s="35"/>
      <c r="Y309" s="35"/>
      <c r="Z309" s="35"/>
      <c r="AA309" s="35"/>
      <c r="AB309" s="35"/>
      <c r="AC309" s="35"/>
      <c r="AD309" s="35"/>
      <c r="AE309" s="35"/>
      <c r="AR309" s="200" t="s">
        <v>141</v>
      </c>
      <c r="AT309" s="200" t="s">
        <v>137</v>
      </c>
      <c r="AU309" s="200" t="s">
        <v>86</v>
      </c>
      <c r="AY309" s="18" t="s">
        <v>135</v>
      </c>
      <c r="BE309" s="201">
        <f>IF(N309="základní",J309,0)</f>
        <v>0</v>
      </c>
      <c r="BF309" s="201">
        <f>IF(N309="snížená",J309,0)</f>
        <v>0</v>
      </c>
      <c r="BG309" s="201">
        <f>IF(N309="zákl. přenesená",J309,0)</f>
        <v>0</v>
      </c>
      <c r="BH309" s="201">
        <f>IF(N309="sníž. přenesená",J309,0)</f>
        <v>0</v>
      </c>
      <c r="BI309" s="201">
        <f>IF(N309="nulová",J309,0)</f>
        <v>0</v>
      </c>
      <c r="BJ309" s="18" t="s">
        <v>84</v>
      </c>
      <c r="BK309" s="201">
        <f>ROUND(I309*H309,2)</f>
        <v>0</v>
      </c>
      <c r="BL309" s="18" t="s">
        <v>141</v>
      </c>
      <c r="BM309" s="200" t="s">
        <v>478</v>
      </c>
    </row>
    <row r="310" spans="1:65" s="13" customFormat="1" ht="11.25">
      <c r="B310" s="202"/>
      <c r="C310" s="203"/>
      <c r="D310" s="204" t="s">
        <v>143</v>
      </c>
      <c r="E310" s="205" t="s">
        <v>1</v>
      </c>
      <c r="F310" s="206" t="s">
        <v>479</v>
      </c>
      <c r="G310" s="203"/>
      <c r="H310" s="205" t="s">
        <v>1</v>
      </c>
      <c r="I310" s="207"/>
      <c r="J310" s="203"/>
      <c r="K310" s="203"/>
      <c r="L310" s="208"/>
      <c r="M310" s="209"/>
      <c r="N310" s="210"/>
      <c r="O310" s="210"/>
      <c r="P310" s="210"/>
      <c r="Q310" s="210"/>
      <c r="R310" s="210"/>
      <c r="S310" s="210"/>
      <c r="T310" s="211"/>
      <c r="AT310" s="212" t="s">
        <v>143</v>
      </c>
      <c r="AU310" s="212" t="s">
        <v>86</v>
      </c>
      <c r="AV310" s="13" t="s">
        <v>84</v>
      </c>
      <c r="AW310" s="13" t="s">
        <v>32</v>
      </c>
      <c r="AX310" s="13" t="s">
        <v>76</v>
      </c>
      <c r="AY310" s="212" t="s">
        <v>135</v>
      </c>
    </row>
    <row r="311" spans="1:65" s="14" customFormat="1" ht="11.25">
      <c r="B311" s="213"/>
      <c r="C311" s="214"/>
      <c r="D311" s="204" t="s">
        <v>143</v>
      </c>
      <c r="E311" s="215" t="s">
        <v>1</v>
      </c>
      <c r="F311" s="216" t="s">
        <v>480</v>
      </c>
      <c r="G311" s="214"/>
      <c r="H311" s="217">
        <v>7.2</v>
      </c>
      <c r="I311" s="218"/>
      <c r="J311" s="214"/>
      <c r="K311" s="214"/>
      <c r="L311" s="219"/>
      <c r="M311" s="220"/>
      <c r="N311" s="221"/>
      <c r="O311" s="221"/>
      <c r="P311" s="221"/>
      <c r="Q311" s="221"/>
      <c r="R311" s="221"/>
      <c r="S311" s="221"/>
      <c r="T311" s="222"/>
      <c r="AT311" s="223" t="s">
        <v>143</v>
      </c>
      <c r="AU311" s="223" t="s">
        <v>86</v>
      </c>
      <c r="AV311" s="14" t="s">
        <v>86</v>
      </c>
      <c r="AW311" s="14" t="s">
        <v>32</v>
      </c>
      <c r="AX311" s="14" t="s">
        <v>84</v>
      </c>
      <c r="AY311" s="223" t="s">
        <v>135</v>
      </c>
    </row>
    <row r="312" spans="1:65" s="2" customFormat="1" ht="16.5" customHeight="1">
      <c r="A312" s="35"/>
      <c r="B312" s="36"/>
      <c r="C312" s="188" t="s">
        <v>481</v>
      </c>
      <c r="D312" s="188" t="s">
        <v>137</v>
      </c>
      <c r="E312" s="189" t="s">
        <v>482</v>
      </c>
      <c r="F312" s="190" t="s">
        <v>483</v>
      </c>
      <c r="G312" s="191" t="s">
        <v>140</v>
      </c>
      <c r="H312" s="192">
        <v>7.32</v>
      </c>
      <c r="I312" s="193"/>
      <c r="J312" s="194">
        <f>ROUND(I312*H312,2)</f>
        <v>0</v>
      </c>
      <c r="K312" s="195"/>
      <c r="L312" s="40"/>
      <c r="M312" s="196" t="s">
        <v>1</v>
      </c>
      <c r="N312" s="197" t="s">
        <v>41</v>
      </c>
      <c r="O312" s="72"/>
      <c r="P312" s="198">
        <f>O312*H312</f>
        <v>0</v>
      </c>
      <c r="Q312" s="198">
        <v>2.6900000000000001E-3</v>
      </c>
      <c r="R312" s="198">
        <f>Q312*H312</f>
        <v>1.9690800000000001E-2</v>
      </c>
      <c r="S312" s="198">
        <v>0</v>
      </c>
      <c r="T312" s="199">
        <f>S312*H312</f>
        <v>0</v>
      </c>
      <c r="U312" s="35"/>
      <c r="V312" s="35"/>
      <c r="W312" s="35"/>
      <c r="X312" s="35"/>
      <c r="Y312" s="35"/>
      <c r="Z312" s="35"/>
      <c r="AA312" s="35"/>
      <c r="AB312" s="35"/>
      <c r="AC312" s="35"/>
      <c r="AD312" s="35"/>
      <c r="AE312" s="35"/>
      <c r="AR312" s="200" t="s">
        <v>141</v>
      </c>
      <c r="AT312" s="200" t="s">
        <v>137</v>
      </c>
      <c r="AU312" s="200" t="s">
        <v>86</v>
      </c>
      <c r="AY312" s="18" t="s">
        <v>135</v>
      </c>
      <c r="BE312" s="201">
        <f>IF(N312="základní",J312,0)</f>
        <v>0</v>
      </c>
      <c r="BF312" s="201">
        <f>IF(N312="snížená",J312,0)</f>
        <v>0</v>
      </c>
      <c r="BG312" s="201">
        <f>IF(N312="zákl. přenesená",J312,0)</f>
        <v>0</v>
      </c>
      <c r="BH312" s="201">
        <f>IF(N312="sníž. přenesená",J312,0)</f>
        <v>0</v>
      </c>
      <c r="BI312" s="201">
        <f>IF(N312="nulová",J312,0)</f>
        <v>0</v>
      </c>
      <c r="BJ312" s="18" t="s">
        <v>84</v>
      </c>
      <c r="BK312" s="201">
        <f>ROUND(I312*H312,2)</f>
        <v>0</v>
      </c>
      <c r="BL312" s="18" t="s">
        <v>141</v>
      </c>
      <c r="BM312" s="200" t="s">
        <v>484</v>
      </c>
    </row>
    <row r="313" spans="1:65" s="14" customFormat="1" ht="11.25">
      <c r="B313" s="213"/>
      <c r="C313" s="214"/>
      <c r="D313" s="204" t="s">
        <v>143</v>
      </c>
      <c r="E313" s="215" t="s">
        <v>1</v>
      </c>
      <c r="F313" s="216" t="s">
        <v>485</v>
      </c>
      <c r="G313" s="214"/>
      <c r="H313" s="217">
        <v>1</v>
      </c>
      <c r="I313" s="218"/>
      <c r="J313" s="214"/>
      <c r="K313" s="214"/>
      <c r="L313" s="219"/>
      <c r="M313" s="220"/>
      <c r="N313" s="221"/>
      <c r="O313" s="221"/>
      <c r="P313" s="221"/>
      <c r="Q313" s="221"/>
      <c r="R313" s="221"/>
      <c r="S313" s="221"/>
      <c r="T313" s="222"/>
      <c r="AT313" s="223" t="s">
        <v>143</v>
      </c>
      <c r="AU313" s="223" t="s">
        <v>86</v>
      </c>
      <c r="AV313" s="14" t="s">
        <v>86</v>
      </c>
      <c r="AW313" s="14" t="s">
        <v>32</v>
      </c>
      <c r="AX313" s="14" t="s">
        <v>76</v>
      </c>
      <c r="AY313" s="223" t="s">
        <v>135</v>
      </c>
    </row>
    <row r="314" spans="1:65" s="14" customFormat="1" ht="11.25">
      <c r="B314" s="213"/>
      <c r="C314" s="214"/>
      <c r="D314" s="204" t="s">
        <v>143</v>
      </c>
      <c r="E314" s="215" t="s">
        <v>1</v>
      </c>
      <c r="F314" s="216" t="s">
        <v>486</v>
      </c>
      <c r="G314" s="214"/>
      <c r="H314" s="217">
        <v>0.32</v>
      </c>
      <c r="I314" s="218"/>
      <c r="J314" s="214"/>
      <c r="K314" s="214"/>
      <c r="L314" s="219"/>
      <c r="M314" s="220"/>
      <c r="N314" s="221"/>
      <c r="O314" s="221"/>
      <c r="P314" s="221"/>
      <c r="Q314" s="221"/>
      <c r="R314" s="221"/>
      <c r="S314" s="221"/>
      <c r="T314" s="222"/>
      <c r="AT314" s="223" t="s">
        <v>143</v>
      </c>
      <c r="AU314" s="223" t="s">
        <v>86</v>
      </c>
      <c r="AV314" s="14" t="s">
        <v>86</v>
      </c>
      <c r="AW314" s="14" t="s">
        <v>32</v>
      </c>
      <c r="AX314" s="14" t="s">
        <v>76</v>
      </c>
      <c r="AY314" s="223" t="s">
        <v>135</v>
      </c>
    </row>
    <row r="315" spans="1:65" s="14" customFormat="1" ht="11.25">
      <c r="B315" s="213"/>
      <c r="C315" s="214"/>
      <c r="D315" s="204" t="s">
        <v>143</v>
      </c>
      <c r="E315" s="215" t="s">
        <v>1</v>
      </c>
      <c r="F315" s="216" t="s">
        <v>487</v>
      </c>
      <c r="G315" s="214"/>
      <c r="H315" s="217">
        <v>6</v>
      </c>
      <c r="I315" s="218"/>
      <c r="J315" s="214"/>
      <c r="K315" s="214"/>
      <c r="L315" s="219"/>
      <c r="M315" s="220"/>
      <c r="N315" s="221"/>
      <c r="O315" s="221"/>
      <c r="P315" s="221"/>
      <c r="Q315" s="221"/>
      <c r="R315" s="221"/>
      <c r="S315" s="221"/>
      <c r="T315" s="222"/>
      <c r="AT315" s="223" t="s">
        <v>143</v>
      </c>
      <c r="AU315" s="223" t="s">
        <v>86</v>
      </c>
      <c r="AV315" s="14" t="s">
        <v>86</v>
      </c>
      <c r="AW315" s="14" t="s">
        <v>32</v>
      </c>
      <c r="AX315" s="14" t="s">
        <v>76</v>
      </c>
      <c r="AY315" s="223" t="s">
        <v>135</v>
      </c>
    </row>
    <row r="316" spans="1:65" s="15" customFormat="1" ht="11.25">
      <c r="B316" s="224"/>
      <c r="C316" s="225"/>
      <c r="D316" s="204" t="s">
        <v>143</v>
      </c>
      <c r="E316" s="226" t="s">
        <v>1</v>
      </c>
      <c r="F316" s="227" t="s">
        <v>232</v>
      </c>
      <c r="G316" s="225"/>
      <c r="H316" s="228">
        <v>7.32</v>
      </c>
      <c r="I316" s="229"/>
      <c r="J316" s="225"/>
      <c r="K316" s="225"/>
      <c r="L316" s="230"/>
      <c r="M316" s="231"/>
      <c r="N316" s="232"/>
      <c r="O316" s="232"/>
      <c r="P316" s="232"/>
      <c r="Q316" s="232"/>
      <c r="R316" s="232"/>
      <c r="S316" s="232"/>
      <c r="T316" s="233"/>
      <c r="AT316" s="234" t="s">
        <v>143</v>
      </c>
      <c r="AU316" s="234" t="s">
        <v>86</v>
      </c>
      <c r="AV316" s="15" t="s">
        <v>141</v>
      </c>
      <c r="AW316" s="15" t="s">
        <v>32</v>
      </c>
      <c r="AX316" s="15" t="s">
        <v>84</v>
      </c>
      <c r="AY316" s="234" t="s">
        <v>135</v>
      </c>
    </row>
    <row r="317" spans="1:65" s="2" customFormat="1" ht="16.5" customHeight="1">
      <c r="A317" s="35"/>
      <c r="B317" s="36"/>
      <c r="C317" s="188" t="s">
        <v>488</v>
      </c>
      <c r="D317" s="188" t="s">
        <v>137</v>
      </c>
      <c r="E317" s="189" t="s">
        <v>489</v>
      </c>
      <c r="F317" s="190" t="s">
        <v>490</v>
      </c>
      <c r="G317" s="191" t="s">
        <v>140</v>
      </c>
      <c r="H317" s="192">
        <v>7.32</v>
      </c>
      <c r="I317" s="193"/>
      <c r="J317" s="194">
        <f>ROUND(I317*H317,2)</f>
        <v>0</v>
      </c>
      <c r="K317" s="195"/>
      <c r="L317" s="40"/>
      <c r="M317" s="196" t="s">
        <v>1</v>
      </c>
      <c r="N317" s="197" t="s">
        <v>41</v>
      </c>
      <c r="O317" s="72"/>
      <c r="P317" s="198">
        <f>O317*H317</f>
        <v>0</v>
      </c>
      <c r="Q317" s="198">
        <v>0</v>
      </c>
      <c r="R317" s="198">
        <f>Q317*H317</f>
        <v>0</v>
      </c>
      <c r="S317" s="198">
        <v>0</v>
      </c>
      <c r="T317" s="199">
        <f>S317*H317</f>
        <v>0</v>
      </c>
      <c r="U317" s="35"/>
      <c r="V317" s="35"/>
      <c r="W317" s="35"/>
      <c r="X317" s="35"/>
      <c r="Y317" s="35"/>
      <c r="Z317" s="35"/>
      <c r="AA317" s="35"/>
      <c r="AB317" s="35"/>
      <c r="AC317" s="35"/>
      <c r="AD317" s="35"/>
      <c r="AE317" s="35"/>
      <c r="AR317" s="200" t="s">
        <v>141</v>
      </c>
      <c r="AT317" s="200" t="s">
        <v>137</v>
      </c>
      <c r="AU317" s="200" t="s">
        <v>86</v>
      </c>
      <c r="AY317" s="18" t="s">
        <v>135</v>
      </c>
      <c r="BE317" s="201">
        <f>IF(N317="základní",J317,0)</f>
        <v>0</v>
      </c>
      <c r="BF317" s="201">
        <f>IF(N317="snížená",J317,0)</f>
        <v>0</v>
      </c>
      <c r="BG317" s="201">
        <f>IF(N317="zákl. přenesená",J317,0)</f>
        <v>0</v>
      </c>
      <c r="BH317" s="201">
        <f>IF(N317="sníž. přenesená",J317,0)</f>
        <v>0</v>
      </c>
      <c r="BI317" s="201">
        <f>IF(N317="nulová",J317,0)</f>
        <v>0</v>
      </c>
      <c r="BJ317" s="18" t="s">
        <v>84</v>
      </c>
      <c r="BK317" s="201">
        <f>ROUND(I317*H317,2)</f>
        <v>0</v>
      </c>
      <c r="BL317" s="18" t="s">
        <v>141</v>
      </c>
      <c r="BM317" s="200" t="s">
        <v>491</v>
      </c>
    </row>
    <row r="318" spans="1:65" s="2" customFormat="1" ht="16.5" customHeight="1">
      <c r="A318" s="35"/>
      <c r="B318" s="36"/>
      <c r="C318" s="188" t="s">
        <v>492</v>
      </c>
      <c r="D318" s="188" t="s">
        <v>137</v>
      </c>
      <c r="E318" s="189" t="s">
        <v>493</v>
      </c>
      <c r="F318" s="190" t="s">
        <v>494</v>
      </c>
      <c r="G318" s="191" t="s">
        <v>272</v>
      </c>
      <c r="H318" s="192">
        <v>1</v>
      </c>
      <c r="I318" s="193"/>
      <c r="J318" s="194">
        <f>ROUND(I318*H318,2)</f>
        <v>0</v>
      </c>
      <c r="K318" s="195"/>
      <c r="L318" s="40"/>
      <c r="M318" s="196" t="s">
        <v>1</v>
      </c>
      <c r="N318" s="197" t="s">
        <v>41</v>
      </c>
      <c r="O318" s="72"/>
      <c r="P318" s="198">
        <f>O318*H318</f>
        <v>0</v>
      </c>
      <c r="Q318" s="198">
        <v>2.5018699999999998</v>
      </c>
      <c r="R318" s="198">
        <f>Q318*H318</f>
        <v>2.5018699999999998</v>
      </c>
      <c r="S318" s="198">
        <v>0</v>
      </c>
      <c r="T318" s="199">
        <f>S318*H318</f>
        <v>0</v>
      </c>
      <c r="U318" s="35"/>
      <c r="V318" s="35"/>
      <c r="W318" s="35"/>
      <c r="X318" s="35"/>
      <c r="Y318" s="35"/>
      <c r="Z318" s="35"/>
      <c r="AA318" s="35"/>
      <c r="AB318" s="35"/>
      <c r="AC318" s="35"/>
      <c r="AD318" s="35"/>
      <c r="AE318" s="35"/>
      <c r="AR318" s="200" t="s">
        <v>141</v>
      </c>
      <c r="AT318" s="200" t="s">
        <v>137</v>
      </c>
      <c r="AU318" s="200" t="s">
        <v>86</v>
      </c>
      <c r="AY318" s="18" t="s">
        <v>135</v>
      </c>
      <c r="BE318" s="201">
        <f>IF(N318="základní",J318,0)</f>
        <v>0</v>
      </c>
      <c r="BF318" s="201">
        <f>IF(N318="snížená",J318,0)</f>
        <v>0</v>
      </c>
      <c r="BG318" s="201">
        <f>IF(N318="zákl. přenesená",J318,0)</f>
        <v>0</v>
      </c>
      <c r="BH318" s="201">
        <f>IF(N318="sníž. přenesená",J318,0)</f>
        <v>0</v>
      </c>
      <c r="BI318" s="201">
        <f>IF(N318="nulová",J318,0)</f>
        <v>0</v>
      </c>
      <c r="BJ318" s="18" t="s">
        <v>84</v>
      </c>
      <c r="BK318" s="201">
        <f>ROUND(I318*H318,2)</f>
        <v>0</v>
      </c>
      <c r="BL318" s="18" t="s">
        <v>141</v>
      </c>
      <c r="BM318" s="200" t="s">
        <v>495</v>
      </c>
    </row>
    <row r="319" spans="1:65" s="13" customFormat="1" ht="11.25">
      <c r="B319" s="202"/>
      <c r="C319" s="203"/>
      <c r="D319" s="204" t="s">
        <v>143</v>
      </c>
      <c r="E319" s="205" t="s">
        <v>1</v>
      </c>
      <c r="F319" s="206" t="s">
        <v>496</v>
      </c>
      <c r="G319" s="203"/>
      <c r="H319" s="205" t="s">
        <v>1</v>
      </c>
      <c r="I319" s="207"/>
      <c r="J319" s="203"/>
      <c r="K319" s="203"/>
      <c r="L319" s="208"/>
      <c r="M319" s="209"/>
      <c r="N319" s="210"/>
      <c r="O319" s="210"/>
      <c r="P319" s="210"/>
      <c r="Q319" s="210"/>
      <c r="R319" s="210"/>
      <c r="S319" s="210"/>
      <c r="T319" s="211"/>
      <c r="AT319" s="212" t="s">
        <v>143</v>
      </c>
      <c r="AU319" s="212" t="s">
        <v>86</v>
      </c>
      <c r="AV319" s="13" t="s">
        <v>84</v>
      </c>
      <c r="AW319" s="13" t="s">
        <v>32</v>
      </c>
      <c r="AX319" s="13" t="s">
        <v>76</v>
      </c>
      <c r="AY319" s="212" t="s">
        <v>135</v>
      </c>
    </row>
    <row r="320" spans="1:65" s="14" customFormat="1" ht="11.25">
      <c r="B320" s="213"/>
      <c r="C320" s="214"/>
      <c r="D320" s="204" t="s">
        <v>143</v>
      </c>
      <c r="E320" s="215" t="s">
        <v>1</v>
      </c>
      <c r="F320" s="216" t="s">
        <v>497</v>
      </c>
      <c r="G320" s="214"/>
      <c r="H320" s="217">
        <v>1</v>
      </c>
      <c r="I320" s="218"/>
      <c r="J320" s="214"/>
      <c r="K320" s="214"/>
      <c r="L320" s="219"/>
      <c r="M320" s="220"/>
      <c r="N320" s="221"/>
      <c r="O320" s="221"/>
      <c r="P320" s="221"/>
      <c r="Q320" s="221"/>
      <c r="R320" s="221"/>
      <c r="S320" s="221"/>
      <c r="T320" s="222"/>
      <c r="AT320" s="223" t="s">
        <v>143</v>
      </c>
      <c r="AU320" s="223" t="s">
        <v>86</v>
      </c>
      <c r="AV320" s="14" t="s">
        <v>86</v>
      </c>
      <c r="AW320" s="14" t="s">
        <v>32</v>
      </c>
      <c r="AX320" s="14" t="s">
        <v>84</v>
      </c>
      <c r="AY320" s="223" t="s">
        <v>135</v>
      </c>
    </row>
    <row r="321" spans="1:65" s="12" customFormat="1" ht="22.9" customHeight="1">
      <c r="B321" s="172"/>
      <c r="C321" s="173"/>
      <c r="D321" s="174" t="s">
        <v>75</v>
      </c>
      <c r="E321" s="186" t="s">
        <v>152</v>
      </c>
      <c r="F321" s="186" t="s">
        <v>498</v>
      </c>
      <c r="G321" s="173"/>
      <c r="H321" s="173"/>
      <c r="I321" s="176"/>
      <c r="J321" s="187">
        <f>BK321</f>
        <v>0</v>
      </c>
      <c r="K321" s="173"/>
      <c r="L321" s="178"/>
      <c r="M321" s="179"/>
      <c r="N321" s="180"/>
      <c r="O321" s="180"/>
      <c r="P321" s="181">
        <f>SUM(P322:P342)</f>
        <v>0</v>
      </c>
      <c r="Q321" s="180"/>
      <c r="R321" s="181">
        <f>SUM(R322:R342)</f>
        <v>41.779386000000002</v>
      </c>
      <c r="S321" s="180"/>
      <c r="T321" s="182">
        <f>SUM(T322:T342)</f>
        <v>0</v>
      </c>
      <c r="AR321" s="183" t="s">
        <v>84</v>
      </c>
      <c r="AT321" s="184" t="s">
        <v>75</v>
      </c>
      <c r="AU321" s="184" t="s">
        <v>84</v>
      </c>
      <c r="AY321" s="183" t="s">
        <v>135</v>
      </c>
      <c r="BK321" s="185">
        <f>SUM(BK322:BK342)</f>
        <v>0</v>
      </c>
    </row>
    <row r="322" spans="1:65" s="2" customFormat="1" ht="24.2" customHeight="1">
      <c r="A322" s="35"/>
      <c r="B322" s="36"/>
      <c r="C322" s="188" t="s">
        <v>499</v>
      </c>
      <c r="D322" s="188" t="s">
        <v>137</v>
      </c>
      <c r="E322" s="189" t="s">
        <v>500</v>
      </c>
      <c r="F322" s="190" t="s">
        <v>501</v>
      </c>
      <c r="G322" s="191" t="s">
        <v>250</v>
      </c>
      <c r="H322" s="192">
        <v>87</v>
      </c>
      <c r="I322" s="193"/>
      <c r="J322" s="194">
        <f>ROUND(I322*H322,2)</f>
        <v>0</v>
      </c>
      <c r="K322" s="195"/>
      <c r="L322" s="40"/>
      <c r="M322" s="196" t="s">
        <v>1</v>
      </c>
      <c r="N322" s="197" t="s">
        <v>41</v>
      </c>
      <c r="O322" s="72"/>
      <c r="P322" s="198">
        <f>O322*H322</f>
        <v>0</v>
      </c>
      <c r="Q322" s="198">
        <v>0.24127000000000001</v>
      </c>
      <c r="R322" s="198">
        <f>Q322*H322</f>
        <v>20.990490000000001</v>
      </c>
      <c r="S322" s="198">
        <v>0</v>
      </c>
      <c r="T322" s="199">
        <f>S322*H322</f>
        <v>0</v>
      </c>
      <c r="U322" s="35"/>
      <c r="V322" s="35"/>
      <c r="W322" s="35"/>
      <c r="X322" s="35"/>
      <c r="Y322" s="35"/>
      <c r="Z322" s="35"/>
      <c r="AA322" s="35"/>
      <c r="AB322" s="35"/>
      <c r="AC322" s="35"/>
      <c r="AD322" s="35"/>
      <c r="AE322" s="35"/>
      <c r="AR322" s="200" t="s">
        <v>141</v>
      </c>
      <c r="AT322" s="200" t="s">
        <v>137</v>
      </c>
      <c r="AU322" s="200" t="s">
        <v>86</v>
      </c>
      <c r="AY322" s="18" t="s">
        <v>135</v>
      </c>
      <c r="BE322" s="201">
        <f>IF(N322="základní",J322,0)</f>
        <v>0</v>
      </c>
      <c r="BF322" s="201">
        <f>IF(N322="snížená",J322,0)</f>
        <v>0</v>
      </c>
      <c r="BG322" s="201">
        <f>IF(N322="zákl. přenesená",J322,0)</f>
        <v>0</v>
      </c>
      <c r="BH322" s="201">
        <f>IF(N322="sníž. přenesená",J322,0)</f>
        <v>0</v>
      </c>
      <c r="BI322" s="201">
        <f>IF(N322="nulová",J322,0)</f>
        <v>0</v>
      </c>
      <c r="BJ322" s="18" t="s">
        <v>84</v>
      </c>
      <c r="BK322" s="201">
        <f>ROUND(I322*H322,2)</f>
        <v>0</v>
      </c>
      <c r="BL322" s="18" t="s">
        <v>141</v>
      </c>
      <c r="BM322" s="200" t="s">
        <v>502</v>
      </c>
    </row>
    <row r="323" spans="1:65" s="13" customFormat="1" ht="11.25">
      <c r="B323" s="202"/>
      <c r="C323" s="203"/>
      <c r="D323" s="204" t="s">
        <v>143</v>
      </c>
      <c r="E323" s="205" t="s">
        <v>1</v>
      </c>
      <c r="F323" s="206" t="s">
        <v>252</v>
      </c>
      <c r="G323" s="203"/>
      <c r="H323" s="205" t="s">
        <v>1</v>
      </c>
      <c r="I323" s="207"/>
      <c r="J323" s="203"/>
      <c r="K323" s="203"/>
      <c r="L323" s="208"/>
      <c r="M323" s="209"/>
      <c r="N323" s="210"/>
      <c r="O323" s="210"/>
      <c r="P323" s="210"/>
      <c r="Q323" s="210"/>
      <c r="R323" s="210"/>
      <c r="S323" s="210"/>
      <c r="T323" s="211"/>
      <c r="AT323" s="212" t="s">
        <v>143</v>
      </c>
      <c r="AU323" s="212" t="s">
        <v>86</v>
      </c>
      <c r="AV323" s="13" t="s">
        <v>84</v>
      </c>
      <c r="AW323" s="13" t="s">
        <v>32</v>
      </c>
      <c r="AX323" s="13" t="s">
        <v>76</v>
      </c>
      <c r="AY323" s="212" t="s">
        <v>135</v>
      </c>
    </row>
    <row r="324" spans="1:65" s="13" customFormat="1" ht="11.25">
      <c r="B324" s="202"/>
      <c r="C324" s="203"/>
      <c r="D324" s="204" t="s">
        <v>143</v>
      </c>
      <c r="E324" s="205" t="s">
        <v>1</v>
      </c>
      <c r="F324" s="206" t="s">
        <v>274</v>
      </c>
      <c r="G324" s="203"/>
      <c r="H324" s="205" t="s">
        <v>1</v>
      </c>
      <c r="I324" s="207"/>
      <c r="J324" s="203"/>
      <c r="K324" s="203"/>
      <c r="L324" s="208"/>
      <c r="M324" s="209"/>
      <c r="N324" s="210"/>
      <c r="O324" s="210"/>
      <c r="P324" s="210"/>
      <c r="Q324" s="210"/>
      <c r="R324" s="210"/>
      <c r="S324" s="210"/>
      <c r="T324" s="211"/>
      <c r="AT324" s="212" t="s">
        <v>143</v>
      </c>
      <c r="AU324" s="212" t="s">
        <v>86</v>
      </c>
      <c r="AV324" s="13" t="s">
        <v>84</v>
      </c>
      <c r="AW324" s="13" t="s">
        <v>32</v>
      </c>
      <c r="AX324" s="13" t="s">
        <v>76</v>
      </c>
      <c r="AY324" s="212" t="s">
        <v>135</v>
      </c>
    </row>
    <row r="325" spans="1:65" s="13" customFormat="1" ht="11.25">
      <c r="B325" s="202"/>
      <c r="C325" s="203"/>
      <c r="D325" s="204" t="s">
        <v>143</v>
      </c>
      <c r="E325" s="205" t="s">
        <v>1</v>
      </c>
      <c r="F325" s="206" t="s">
        <v>503</v>
      </c>
      <c r="G325" s="203"/>
      <c r="H325" s="205" t="s">
        <v>1</v>
      </c>
      <c r="I325" s="207"/>
      <c r="J325" s="203"/>
      <c r="K325" s="203"/>
      <c r="L325" s="208"/>
      <c r="M325" s="209"/>
      <c r="N325" s="210"/>
      <c r="O325" s="210"/>
      <c r="P325" s="210"/>
      <c r="Q325" s="210"/>
      <c r="R325" s="210"/>
      <c r="S325" s="210"/>
      <c r="T325" s="211"/>
      <c r="AT325" s="212" t="s">
        <v>143</v>
      </c>
      <c r="AU325" s="212" t="s">
        <v>86</v>
      </c>
      <c r="AV325" s="13" t="s">
        <v>84</v>
      </c>
      <c r="AW325" s="13" t="s">
        <v>32</v>
      </c>
      <c r="AX325" s="13" t="s">
        <v>76</v>
      </c>
      <c r="AY325" s="212" t="s">
        <v>135</v>
      </c>
    </row>
    <row r="326" spans="1:65" s="14" customFormat="1" ht="11.25">
      <c r="B326" s="213"/>
      <c r="C326" s="214"/>
      <c r="D326" s="204" t="s">
        <v>143</v>
      </c>
      <c r="E326" s="215" t="s">
        <v>1</v>
      </c>
      <c r="F326" s="216" t="s">
        <v>504</v>
      </c>
      <c r="G326" s="214"/>
      <c r="H326" s="217">
        <v>87</v>
      </c>
      <c r="I326" s="218"/>
      <c r="J326" s="214"/>
      <c r="K326" s="214"/>
      <c r="L326" s="219"/>
      <c r="M326" s="220"/>
      <c r="N326" s="221"/>
      <c r="O326" s="221"/>
      <c r="P326" s="221"/>
      <c r="Q326" s="221"/>
      <c r="R326" s="221"/>
      <c r="S326" s="221"/>
      <c r="T326" s="222"/>
      <c r="AT326" s="223" t="s">
        <v>143</v>
      </c>
      <c r="AU326" s="223" t="s">
        <v>86</v>
      </c>
      <c r="AV326" s="14" t="s">
        <v>86</v>
      </c>
      <c r="AW326" s="14" t="s">
        <v>32</v>
      </c>
      <c r="AX326" s="14" t="s">
        <v>84</v>
      </c>
      <c r="AY326" s="223" t="s">
        <v>135</v>
      </c>
    </row>
    <row r="327" spans="1:65" s="2" customFormat="1" ht="24.2" customHeight="1">
      <c r="A327" s="35"/>
      <c r="B327" s="36"/>
      <c r="C327" s="235" t="s">
        <v>505</v>
      </c>
      <c r="D327" s="235" t="s">
        <v>465</v>
      </c>
      <c r="E327" s="236" t="s">
        <v>506</v>
      </c>
      <c r="F327" s="237" t="s">
        <v>507</v>
      </c>
      <c r="G327" s="238" t="s">
        <v>149</v>
      </c>
      <c r="H327" s="239">
        <v>802.77300000000002</v>
      </c>
      <c r="I327" s="240"/>
      <c r="J327" s="241">
        <f>ROUND(I327*H327,2)</f>
        <v>0</v>
      </c>
      <c r="K327" s="242"/>
      <c r="L327" s="243"/>
      <c r="M327" s="244" t="s">
        <v>1</v>
      </c>
      <c r="N327" s="245" t="s">
        <v>41</v>
      </c>
      <c r="O327" s="72"/>
      <c r="P327" s="198">
        <f>O327*H327</f>
        <v>0</v>
      </c>
      <c r="Q327" s="198">
        <v>1.2E-2</v>
      </c>
      <c r="R327" s="198">
        <f>Q327*H327</f>
        <v>9.6332760000000004</v>
      </c>
      <c r="S327" s="198">
        <v>0</v>
      </c>
      <c r="T327" s="199">
        <f>S327*H327</f>
        <v>0</v>
      </c>
      <c r="U327" s="35"/>
      <c r="V327" s="35"/>
      <c r="W327" s="35"/>
      <c r="X327" s="35"/>
      <c r="Y327" s="35"/>
      <c r="Z327" s="35"/>
      <c r="AA327" s="35"/>
      <c r="AB327" s="35"/>
      <c r="AC327" s="35"/>
      <c r="AD327" s="35"/>
      <c r="AE327" s="35"/>
      <c r="AR327" s="200" t="s">
        <v>170</v>
      </c>
      <c r="AT327" s="200" t="s">
        <v>465</v>
      </c>
      <c r="AU327" s="200" t="s">
        <v>86</v>
      </c>
      <c r="AY327" s="18" t="s">
        <v>135</v>
      </c>
      <c r="BE327" s="201">
        <f>IF(N327="základní",J327,0)</f>
        <v>0</v>
      </c>
      <c r="BF327" s="201">
        <f>IF(N327="snížená",J327,0)</f>
        <v>0</v>
      </c>
      <c r="BG327" s="201">
        <f>IF(N327="zákl. přenesená",J327,0)</f>
        <v>0</v>
      </c>
      <c r="BH327" s="201">
        <f>IF(N327="sníž. přenesená",J327,0)</f>
        <v>0</v>
      </c>
      <c r="BI327" s="201">
        <f>IF(N327="nulová",J327,0)</f>
        <v>0</v>
      </c>
      <c r="BJ327" s="18" t="s">
        <v>84</v>
      </c>
      <c r="BK327" s="201">
        <f>ROUND(I327*H327,2)</f>
        <v>0</v>
      </c>
      <c r="BL327" s="18" t="s">
        <v>141</v>
      </c>
      <c r="BM327" s="200" t="s">
        <v>508</v>
      </c>
    </row>
    <row r="328" spans="1:65" s="14" customFormat="1" ht="11.25">
      <c r="B328" s="213"/>
      <c r="C328" s="214"/>
      <c r="D328" s="204" t="s">
        <v>143</v>
      </c>
      <c r="E328" s="215" t="s">
        <v>1</v>
      </c>
      <c r="F328" s="216" t="s">
        <v>509</v>
      </c>
      <c r="G328" s="214"/>
      <c r="H328" s="217">
        <v>790.90899999999999</v>
      </c>
      <c r="I328" s="218"/>
      <c r="J328" s="214"/>
      <c r="K328" s="214"/>
      <c r="L328" s="219"/>
      <c r="M328" s="220"/>
      <c r="N328" s="221"/>
      <c r="O328" s="221"/>
      <c r="P328" s="221"/>
      <c r="Q328" s="221"/>
      <c r="R328" s="221"/>
      <c r="S328" s="221"/>
      <c r="T328" s="222"/>
      <c r="AT328" s="223" t="s">
        <v>143</v>
      </c>
      <c r="AU328" s="223" t="s">
        <v>86</v>
      </c>
      <c r="AV328" s="14" t="s">
        <v>86</v>
      </c>
      <c r="AW328" s="14" t="s">
        <v>32</v>
      </c>
      <c r="AX328" s="14" t="s">
        <v>84</v>
      </c>
      <c r="AY328" s="223" t="s">
        <v>135</v>
      </c>
    </row>
    <row r="329" spans="1:65" s="14" customFormat="1" ht="11.25">
      <c r="B329" s="213"/>
      <c r="C329" s="214"/>
      <c r="D329" s="204" t="s">
        <v>143</v>
      </c>
      <c r="E329" s="214"/>
      <c r="F329" s="216" t="s">
        <v>510</v>
      </c>
      <c r="G329" s="214"/>
      <c r="H329" s="217">
        <v>802.77300000000002</v>
      </c>
      <c r="I329" s="218"/>
      <c r="J329" s="214"/>
      <c r="K329" s="214"/>
      <c r="L329" s="219"/>
      <c r="M329" s="220"/>
      <c r="N329" s="221"/>
      <c r="O329" s="221"/>
      <c r="P329" s="221"/>
      <c r="Q329" s="221"/>
      <c r="R329" s="221"/>
      <c r="S329" s="221"/>
      <c r="T329" s="222"/>
      <c r="AT329" s="223" t="s">
        <v>143</v>
      </c>
      <c r="AU329" s="223" t="s">
        <v>86</v>
      </c>
      <c r="AV329" s="14" t="s">
        <v>86</v>
      </c>
      <c r="AW329" s="14" t="s">
        <v>4</v>
      </c>
      <c r="AX329" s="14" t="s">
        <v>84</v>
      </c>
      <c r="AY329" s="223" t="s">
        <v>135</v>
      </c>
    </row>
    <row r="330" spans="1:65" s="2" customFormat="1" ht="24.2" customHeight="1">
      <c r="A330" s="35"/>
      <c r="B330" s="36"/>
      <c r="C330" s="188" t="s">
        <v>511</v>
      </c>
      <c r="D330" s="188" t="s">
        <v>137</v>
      </c>
      <c r="E330" s="189" t="s">
        <v>512</v>
      </c>
      <c r="F330" s="190" t="s">
        <v>513</v>
      </c>
      <c r="G330" s="191" t="s">
        <v>250</v>
      </c>
      <c r="H330" s="192">
        <v>16</v>
      </c>
      <c r="I330" s="193"/>
      <c r="J330" s="194">
        <f>ROUND(I330*H330,2)</f>
        <v>0</v>
      </c>
      <c r="K330" s="195"/>
      <c r="L330" s="40"/>
      <c r="M330" s="196" t="s">
        <v>1</v>
      </c>
      <c r="N330" s="197" t="s">
        <v>41</v>
      </c>
      <c r="O330" s="72"/>
      <c r="P330" s="198">
        <f>O330*H330</f>
        <v>0</v>
      </c>
      <c r="Q330" s="198">
        <v>0.29757</v>
      </c>
      <c r="R330" s="198">
        <f>Q330*H330</f>
        <v>4.76112</v>
      </c>
      <c r="S330" s="198">
        <v>0</v>
      </c>
      <c r="T330" s="199">
        <f>S330*H330</f>
        <v>0</v>
      </c>
      <c r="U330" s="35"/>
      <c r="V330" s="35"/>
      <c r="W330" s="35"/>
      <c r="X330" s="35"/>
      <c r="Y330" s="35"/>
      <c r="Z330" s="35"/>
      <c r="AA330" s="35"/>
      <c r="AB330" s="35"/>
      <c r="AC330" s="35"/>
      <c r="AD330" s="35"/>
      <c r="AE330" s="35"/>
      <c r="AR330" s="200" t="s">
        <v>141</v>
      </c>
      <c r="AT330" s="200" t="s">
        <v>137</v>
      </c>
      <c r="AU330" s="200" t="s">
        <v>86</v>
      </c>
      <c r="AY330" s="18" t="s">
        <v>135</v>
      </c>
      <c r="BE330" s="201">
        <f>IF(N330="základní",J330,0)</f>
        <v>0</v>
      </c>
      <c r="BF330" s="201">
        <f>IF(N330="snížená",J330,0)</f>
        <v>0</v>
      </c>
      <c r="BG330" s="201">
        <f>IF(N330="zákl. přenesená",J330,0)</f>
        <v>0</v>
      </c>
      <c r="BH330" s="201">
        <f>IF(N330="sníž. přenesená",J330,0)</f>
        <v>0</v>
      </c>
      <c r="BI330" s="201">
        <f>IF(N330="nulová",J330,0)</f>
        <v>0</v>
      </c>
      <c r="BJ330" s="18" t="s">
        <v>84</v>
      </c>
      <c r="BK330" s="201">
        <f>ROUND(I330*H330,2)</f>
        <v>0</v>
      </c>
      <c r="BL330" s="18" t="s">
        <v>141</v>
      </c>
      <c r="BM330" s="200" t="s">
        <v>514</v>
      </c>
    </row>
    <row r="331" spans="1:65" s="13" customFormat="1" ht="11.25">
      <c r="B331" s="202"/>
      <c r="C331" s="203"/>
      <c r="D331" s="204" t="s">
        <v>143</v>
      </c>
      <c r="E331" s="205" t="s">
        <v>1</v>
      </c>
      <c r="F331" s="206" t="s">
        <v>252</v>
      </c>
      <c r="G331" s="203"/>
      <c r="H331" s="205" t="s">
        <v>1</v>
      </c>
      <c r="I331" s="207"/>
      <c r="J331" s="203"/>
      <c r="K331" s="203"/>
      <c r="L331" s="208"/>
      <c r="M331" s="209"/>
      <c r="N331" s="210"/>
      <c r="O331" s="210"/>
      <c r="P331" s="210"/>
      <c r="Q331" s="210"/>
      <c r="R331" s="210"/>
      <c r="S331" s="210"/>
      <c r="T331" s="211"/>
      <c r="AT331" s="212" t="s">
        <v>143</v>
      </c>
      <c r="AU331" s="212" t="s">
        <v>86</v>
      </c>
      <c r="AV331" s="13" t="s">
        <v>84</v>
      </c>
      <c r="AW331" s="13" t="s">
        <v>32</v>
      </c>
      <c r="AX331" s="13" t="s">
        <v>76</v>
      </c>
      <c r="AY331" s="212" t="s">
        <v>135</v>
      </c>
    </row>
    <row r="332" spans="1:65" s="13" customFormat="1" ht="11.25">
      <c r="B332" s="202"/>
      <c r="C332" s="203"/>
      <c r="D332" s="204" t="s">
        <v>143</v>
      </c>
      <c r="E332" s="205" t="s">
        <v>1</v>
      </c>
      <c r="F332" s="206" t="s">
        <v>515</v>
      </c>
      <c r="G332" s="203"/>
      <c r="H332" s="205" t="s">
        <v>1</v>
      </c>
      <c r="I332" s="207"/>
      <c r="J332" s="203"/>
      <c r="K332" s="203"/>
      <c r="L332" s="208"/>
      <c r="M332" s="209"/>
      <c r="N332" s="210"/>
      <c r="O332" s="210"/>
      <c r="P332" s="210"/>
      <c r="Q332" s="210"/>
      <c r="R332" s="210"/>
      <c r="S332" s="210"/>
      <c r="T332" s="211"/>
      <c r="AT332" s="212" t="s">
        <v>143</v>
      </c>
      <c r="AU332" s="212" t="s">
        <v>86</v>
      </c>
      <c r="AV332" s="13" t="s">
        <v>84</v>
      </c>
      <c r="AW332" s="13" t="s">
        <v>32</v>
      </c>
      <c r="AX332" s="13" t="s">
        <v>76</v>
      </c>
      <c r="AY332" s="212" t="s">
        <v>135</v>
      </c>
    </row>
    <row r="333" spans="1:65" s="13" customFormat="1" ht="11.25">
      <c r="B333" s="202"/>
      <c r="C333" s="203"/>
      <c r="D333" s="204" t="s">
        <v>143</v>
      </c>
      <c r="E333" s="205" t="s">
        <v>1</v>
      </c>
      <c r="F333" s="206" t="s">
        <v>503</v>
      </c>
      <c r="G333" s="203"/>
      <c r="H333" s="205" t="s">
        <v>1</v>
      </c>
      <c r="I333" s="207"/>
      <c r="J333" s="203"/>
      <c r="K333" s="203"/>
      <c r="L333" s="208"/>
      <c r="M333" s="209"/>
      <c r="N333" s="210"/>
      <c r="O333" s="210"/>
      <c r="P333" s="210"/>
      <c r="Q333" s="210"/>
      <c r="R333" s="210"/>
      <c r="S333" s="210"/>
      <c r="T333" s="211"/>
      <c r="AT333" s="212" t="s">
        <v>143</v>
      </c>
      <c r="AU333" s="212" t="s">
        <v>86</v>
      </c>
      <c r="AV333" s="13" t="s">
        <v>84</v>
      </c>
      <c r="AW333" s="13" t="s">
        <v>32</v>
      </c>
      <c r="AX333" s="13" t="s">
        <v>76</v>
      </c>
      <c r="AY333" s="212" t="s">
        <v>135</v>
      </c>
    </row>
    <row r="334" spans="1:65" s="14" customFormat="1" ht="11.25">
      <c r="B334" s="213"/>
      <c r="C334" s="214"/>
      <c r="D334" s="204" t="s">
        <v>143</v>
      </c>
      <c r="E334" s="215" t="s">
        <v>1</v>
      </c>
      <c r="F334" s="216" t="s">
        <v>516</v>
      </c>
      <c r="G334" s="214"/>
      <c r="H334" s="217">
        <v>16</v>
      </c>
      <c r="I334" s="218"/>
      <c r="J334" s="214"/>
      <c r="K334" s="214"/>
      <c r="L334" s="219"/>
      <c r="M334" s="220"/>
      <c r="N334" s="221"/>
      <c r="O334" s="221"/>
      <c r="P334" s="221"/>
      <c r="Q334" s="221"/>
      <c r="R334" s="221"/>
      <c r="S334" s="221"/>
      <c r="T334" s="222"/>
      <c r="AT334" s="223" t="s">
        <v>143</v>
      </c>
      <c r="AU334" s="223" t="s">
        <v>86</v>
      </c>
      <c r="AV334" s="14" t="s">
        <v>86</v>
      </c>
      <c r="AW334" s="14" t="s">
        <v>32</v>
      </c>
      <c r="AX334" s="14" t="s">
        <v>84</v>
      </c>
      <c r="AY334" s="223" t="s">
        <v>135</v>
      </c>
    </row>
    <row r="335" spans="1:65" s="2" customFormat="1" ht="16.5" customHeight="1">
      <c r="A335" s="35"/>
      <c r="B335" s="36"/>
      <c r="C335" s="235" t="s">
        <v>517</v>
      </c>
      <c r="D335" s="235" t="s">
        <v>465</v>
      </c>
      <c r="E335" s="236" t="s">
        <v>518</v>
      </c>
      <c r="F335" s="237" t="s">
        <v>519</v>
      </c>
      <c r="G335" s="238" t="s">
        <v>149</v>
      </c>
      <c r="H335" s="239">
        <v>101.5</v>
      </c>
      <c r="I335" s="240"/>
      <c r="J335" s="241">
        <f>ROUND(I335*H335,2)</f>
        <v>0</v>
      </c>
      <c r="K335" s="242"/>
      <c r="L335" s="243"/>
      <c r="M335" s="244" t="s">
        <v>1</v>
      </c>
      <c r="N335" s="245" t="s">
        <v>41</v>
      </c>
      <c r="O335" s="72"/>
      <c r="P335" s="198">
        <f>O335*H335</f>
        <v>0</v>
      </c>
      <c r="Q335" s="198">
        <v>6.3E-2</v>
      </c>
      <c r="R335" s="198">
        <f>Q335*H335</f>
        <v>6.3944999999999999</v>
      </c>
      <c r="S335" s="198">
        <v>0</v>
      </c>
      <c r="T335" s="199">
        <f>S335*H335</f>
        <v>0</v>
      </c>
      <c r="U335" s="35"/>
      <c r="V335" s="35"/>
      <c r="W335" s="35"/>
      <c r="X335" s="35"/>
      <c r="Y335" s="35"/>
      <c r="Z335" s="35"/>
      <c r="AA335" s="35"/>
      <c r="AB335" s="35"/>
      <c r="AC335" s="35"/>
      <c r="AD335" s="35"/>
      <c r="AE335" s="35"/>
      <c r="AR335" s="200" t="s">
        <v>170</v>
      </c>
      <c r="AT335" s="200" t="s">
        <v>465</v>
      </c>
      <c r="AU335" s="200" t="s">
        <v>86</v>
      </c>
      <c r="AY335" s="18" t="s">
        <v>135</v>
      </c>
      <c r="BE335" s="201">
        <f>IF(N335="základní",J335,0)</f>
        <v>0</v>
      </c>
      <c r="BF335" s="201">
        <f>IF(N335="snížená",J335,0)</f>
        <v>0</v>
      </c>
      <c r="BG335" s="201">
        <f>IF(N335="zákl. přenesená",J335,0)</f>
        <v>0</v>
      </c>
      <c r="BH335" s="201">
        <f>IF(N335="sníž. přenesená",J335,0)</f>
        <v>0</v>
      </c>
      <c r="BI335" s="201">
        <f>IF(N335="nulová",J335,0)</f>
        <v>0</v>
      </c>
      <c r="BJ335" s="18" t="s">
        <v>84</v>
      </c>
      <c r="BK335" s="201">
        <f>ROUND(I335*H335,2)</f>
        <v>0</v>
      </c>
      <c r="BL335" s="18" t="s">
        <v>141</v>
      </c>
      <c r="BM335" s="200" t="s">
        <v>520</v>
      </c>
    </row>
    <row r="336" spans="1:65" s="14" customFormat="1" ht="11.25">
      <c r="B336" s="213"/>
      <c r="C336" s="214"/>
      <c r="D336" s="204" t="s">
        <v>143</v>
      </c>
      <c r="E336" s="215" t="s">
        <v>1</v>
      </c>
      <c r="F336" s="216" t="s">
        <v>521</v>
      </c>
      <c r="G336" s="214"/>
      <c r="H336" s="217">
        <v>100</v>
      </c>
      <c r="I336" s="218"/>
      <c r="J336" s="214"/>
      <c r="K336" s="214"/>
      <c r="L336" s="219"/>
      <c r="M336" s="220"/>
      <c r="N336" s="221"/>
      <c r="O336" s="221"/>
      <c r="P336" s="221"/>
      <c r="Q336" s="221"/>
      <c r="R336" s="221"/>
      <c r="S336" s="221"/>
      <c r="T336" s="222"/>
      <c r="AT336" s="223" t="s">
        <v>143</v>
      </c>
      <c r="AU336" s="223" t="s">
        <v>86</v>
      </c>
      <c r="AV336" s="14" t="s">
        <v>86</v>
      </c>
      <c r="AW336" s="14" t="s">
        <v>32</v>
      </c>
      <c r="AX336" s="14" t="s">
        <v>84</v>
      </c>
      <c r="AY336" s="223" t="s">
        <v>135</v>
      </c>
    </row>
    <row r="337" spans="1:65" s="14" customFormat="1" ht="11.25">
      <c r="B337" s="213"/>
      <c r="C337" s="214"/>
      <c r="D337" s="204" t="s">
        <v>143</v>
      </c>
      <c r="E337" s="214"/>
      <c r="F337" s="216" t="s">
        <v>522</v>
      </c>
      <c r="G337" s="214"/>
      <c r="H337" s="217">
        <v>101.5</v>
      </c>
      <c r="I337" s="218"/>
      <c r="J337" s="214"/>
      <c r="K337" s="214"/>
      <c r="L337" s="219"/>
      <c r="M337" s="220"/>
      <c r="N337" s="221"/>
      <c r="O337" s="221"/>
      <c r="P337" s="221"/>
      <c r="Q337" s="221"/>
      <c r="R337" s="221"/>
      <c r="S337" s="221"/>
      <c r="T337" s="222"/>
      <c r="AT337" s="223" t="s">
        <v>143</v>
      </c>
      <c r="AU337" s="223" t="s">
        <v>86</v>
      </c>
      <c r="AV337" s="14" t="s">
        <v>86</v>
      </c>
      <c r="AW337" s="14" t="s">
        <v>4</v>
      </c>
      <c r="AX337" s="14" t="s">
        <v>84</v>
      </c>
      <c r="AY337" s="223" t="s">
        <v>135</v>
      </c>
    </row>
    <row r="338" spans="1:65" s="2" customFormat="1" ht="16.5" customHeight="1">
      <c r="A338" s="35"/>
      <c r="B338" s="36"/>
      <c r="C338" s="188" t="s">
        <v>523</v>
      </c>
      <c r="D338" s="188" t="s">
        <v>137</v>
      </c>
      <c r="E338" s="189" t="s">
        <v>524</v>
      </c>
      <c r="F338" s="190" t="s">
        <v>525</v>
      </c>
      <c r="G338" s="191" t="s">
        <v>250</v>
      </c>
      <c r="H338" s="192">
        <v>58</v>
      </c>
      <c r="I338" s="193"/>
      <c r="J338" s="194">
        <f>ROUND(I338*H338,2)</f>
        <v>0</v>
      </c>
      <c r="K338" s="195"/>
      <c r="L338" s="40"/>
      <c r="M338" s="196" t="s">
        <v>1</v>
      </c>
      <c r="N338" s="197" t="s">
        <v>41</v>
      </c>
      <c r="O338" s="72"/>
      <c r="P338" s="198">
        <f>O338*H338</f>
        <v>0</v>
      </c>
      <c r="Q338" s="198">
        <v>0</v>
      </c>
      <c r="R338" s="198">
        <f>Q338*H338</f>
        <v>0</v>
      </c>
      <c r="S338" s="198">
        <v>0</v>
      </c>
      <c r="T338" s="199">
        <f>S338*H338</f>
        <v>0</v>
      </c>
      <c r="U338" s="35"/>
      <c r="V338" s="35"/>
      <c r="W338" s="35"/>
      <c r="X338" s="35"/>
      <c r="Y338" s="35"/>
      <c r="Z338" s="35"/>
      <c r="AA338" s="35"/>
      <c r="AB338" s="35"/>
      <c r="AC338" s="35"/>
      <c r="AD338" s="35"/>
      <c r="AE338" s="35"/>
      <c r="AR338" s="200" t="s">
        <v>141</v>
      </c>
      <c r="AT338" s="200" t="s">
        <v>137</v>
      </c>
      <c r="AU338" s="200" t="s">
        <v>86</v>
      </c>
      <c r="AY338" s="18" t="s">
        <v>135</v>
      </c>
      <c r="BE338" s="201">
        <f>IF(N338="základní",J338,0)</f>
        <v>0</v>
      </c>
      <c r="BF338" s="201">
        <f>IF(N338="snížená",J338,0)</f>
        <v>0</v>
      </c>
      <c r="BG338" s="201">
        <f>IF(N338="zákl. přenesená",J338,0)</f>
        <v>0</v>
      </c>
      <c r="BH338" s="201">
        <f>IF(N338="sníž. přenesená",J338,0)</f>
        <v>0</v>
      </c>
      <c r="BI338" s="201">
        <f>IF(N338="nulová",J338,0)</f>
        <v>0</v>
      </c>
      <c r="BJ338" s="18" t="s">
        <v>84</v>
      </c>
      <c r="BK338" s="201">
        <f>ROUND(I338*H338,2)</f>
        <v>0</v>
      </c>
      <c r="BL338" s="18" t="s">
        <v>141</v>
      </c>
      <c r="BM338" s="200" t="s">
        <v>526</v>
      </c>
    </row>
    <row r="339" spans="1:65" s="13" customFormat="1" ht="11.25">
      <c r="B339" s="202"/>
      <c r="C339" s="203"/>
      <c r="D339" s="204" t="s">
        <v>143</v>
      </c>
      <c r="E339" s="205" t="s">
        <v>1</v>
      </c>
      <c r="F339" s="206" t="s">
        <v>144</v>
      </c>
      <c r="G339" s="203"/>
      <c r="H339" s="205" t="s">
        <v>1</v>
      </c>
      <c r="I339" s="207"/>
      <c r="J339" s="203"/>
      <c r="K339" s="203"/>
      <c r="L339" s="208"/>
      <c r="M339" s="209"/>
      <c r="N339" s="210"/>
      <c r="O339" s="210"/>
      <c r="P339" s="210"/>
      <c r="Q339" s="210"/>
      <c r="R339" s="210"/>
      <c r="S339" s="210"/>
      <c r="T339" s="211"/>
      <c r="AT339" s="212" t="s">
        <v>143</v>
      </c>
      <c r="AU339" s="212" t="s">
        <v>86</v>
      </c>
      <c r="AV339" s="13" t="s">
        <v>84</v>
      </c>
      <c r="AW339" s="13" t="s">
        <v>32</v>
      </c>
      <c r="AX339" s="13" t="s">
        <v>76</v>
      </c>
      <c r="AY339" s="212" t="s">
        <v>135</v>
      </c>
    </row>
    <row r="340" spans="1:65" s="13" customFormat="1" ht="11.25">
      <c r="B340" s="202"/>
      <c r="C340" s="203"/>
      <c r="D340" s="204" t="s">
        <v>143</v>
      </c>
      <c r="E340" s="205" t="s">
        <v>1</v>
      </c>
      <c r="F340" s="206" t="s">
        <v>252</v>
      </c>
      <c r="G340" s="203"/>
      <c r="H340" s="205" t="s">
        <v>1</v>
      </c>
      <c r="I340" s="207"/>
      <c r="J340" s="203"/>
      <c r="K340" s="203"/>
      <c r="L340" s="208"/>
      <c r="M340" s="209"/>
      <c r="N340" s="210"/>
      <c r="O340" s="210"/>
      <c r="P340" s="210"/>
      <c r="Q340" s="210"/>
      <c r="R340" s="210"/>
      <c r="S340" s="210"/>
      <c r="T340" s="211"/>
      <c r="AT340" s="212" t="s">
        <v>143</v>
      </c>
      <c r="AU340" s="212" t="s">
        <v>86</v>
      </c>
      <c r="AV340" s="13" t="s">
        <v>84</v>
      </c>
      <c r="AW340" s="13" t="s">
        <v>32</v>
      </c>
      <c r="AX340" s="13" t="s">
        <v>76</v>
      </c>
      <c r="AY340" s="212" t="s">
        <v>135</v>
      </c>
    </row>
    <row r="341" spans="1:65" s="13" customFormat="1" ht="11.25">
      <c r="B341" s="202"/>
      <c r="C341" s="203"/>
      <c r="D341" s="204" t="s">
        <v>143</v>
      </c>
      <c r="E341" s="205" t="s">
        <v>1</v>
      </c>
      <c r="F341" s="206" t="s">
        <v>527</v>
      </c>
      <c r="G341" s="203"/>
      <c r="H341" s="205" t="s">
        <v>1</v>
      </c>
      <c r="I341" s="207"/>
      <c r="J341" s="203"/>
      <c r="K341" s="203"/>
      <c r="L341" s="208"/>
      <c r="M341" s="209"/>
      <c r="N341" s="210"/>
      <c r="O341" s="210"/>
      <c r="P341" s="210"/>
      <c r="Q341" s="210"/>
      <c r="R341" s="210"/>
      <c r="S341" s="210"/>
      <c r="T341" s="211"/>
      <c r="AT341" s="212" t="s">
        <v>143</v>
      </c>
      <c r="AU341" s="212" t="s">
        <v>86</v>
      </c>
      <c r="AV341" s="13" t="s">
        <v>84</v>
      </c>
      <c r="AW341" s="13" t="s">
        <v>32</v>
      </c>
      <c r="AX341" s="13" t="s">
        <v>76</v>
      </c>
      <c r="AY341" s="212" t="s">
        <v>135</v>
      </c>
    </row>
    <row r="342" spans="1:65" s="14" customFormat="1" ht="11.25">
      <c r="B342" s="213"/>
      <c r="C342" s="214"/>
      <c r="D342" s="204" t="s">
        <v>143</v>
      </c>
      <c r="E342" s="215" t="s">
        <v>1</v>
      </c>
      <c r="F342" s="216" t="s">
        <v>528</v>
      </c>
      <c r="G342" s="214"/>
      <c r="H342" s="217">
        <v>58</v>
      </c>
      <c r="I342" s="218"/>
      <c r="J342" s="214"/>
      <c r="K342" s="214"/>
      <c r="L342" s="219"/>
      <c r="M342" s="220"/>
      <c r="N342" s="221"/>
      <c r="O342" s="221"/>
      <c r="P342" s="221"/>
      <c r="Q342" s="221"/>
      <c r="R342" s="221"/>
      <c r="S342" s="221"/>
      <c r="T342" s="222"/>
      <c r="AT342" s="223" t="s">
        <v>143</v>
      </c>
      <c r="AU342" s="223" t="s">
        <v>86</v>
      </c>
      <c r="AV342" s="14" t="s">
        <v>86</v>
      </c>
      <c r="AW342" s="14" t="s">
        <v>32</v>
      </c>
      <c r="AX342" s="14" t="s">
        <v>84</v>
      </c>
      <c r="AY342" s="223" t="s">
        <v>135</v>
      </c>
    </row>
    <row r="343" spans="1:65" s="12" customFormat="1" ht="22.9" customHeight="1">
      <c r="B343" s="172"/>
      <c r="C343" s="173"/>
      <c r="D343" s="174" t="s">
        <v>75</v>
      </c>
      <c r="E343" s="186" t="s">
        <v>141</v>
      </c>
      <c r="F343" s="186" t="s">
        <v>529</v>
      </c>
      <c r="G343" s="173"/>
      <c r="H343" s="173"/>
      <c r="I343" s="176"/>
      <c r="J343" s="187">
        <f>BK343</f>
        <v>0</v>
      </c>
      <c r="K343" s="173"/>
      <c r="L343" s="178"/>
      <c r="M343" s="179"/>
      <c r="N343" s="180"/>
      <c r="O343" s="180"/>
      <c r="P343" s="181">
        <f>SUM(P344:P353)</f>
        <v>0</v>
      </c>
      <c r="Q343" s="180"/>
      <c r="R343" s="181">
        <f>SUM(R344:R353)</f>
        <v>9.2961999999999989</v>
      </c>
      <c r="S343" s="180"/>
      <c r="T343" s="182">
        <f>SUM(T344:T353)</f>
        <v>0</v>
      </c>
      <c r="AR343" s="183" t="s">
        <v>84</v>
      </c>
      <c r="AT343" s="184" t="s">
        <v>75</v>
      </c>
      <c r="AU343" s="184" t="s">
        <v>84</v>
      </c>
      <c r="AY343" s="183" t="s">
        <v>135</v>
      </c>
      <c r="BK343" s="185">
        <f>SUM(BK344:BK353)</f>
        <v>0</v>
      </c>
    </row>
    <row r="344" spans="1:65" s="2" customFormat="1" ht="24.2" customHeight="1">
      <c r="A344" s="35"/>
      <c r="B344" s="36"/>
      <c r="C344" s="188" t="s">
        <v>530</v>
      </c>
      <c r="D344" s="188" t="s">
        <v>137</v>
      </c>
      <c r="E344" s="189" t="s">
        <v>531</v>
      </c>
      <c r="F344" s="190" t="s">
        <v>532</v>
      </c>
      <c r="G344" s="191" t="s">
        <v>250</v>
      </c>
      <c r="H344" s="192">
        <v>22</v>
      </c>
      <c r="I344" s="193"/>
      <c r="J344" s="194">
        <f>ROUND(I344*H344,2)</f>
        <v>0</v>
      </c>
      <c r="K344" s="195"/>
      <c r="L344" s="40"/>
      <c r="M344" s="196" t="s">
        <v>1</v>
      </c>
      <c r="N344" s="197" t="s">
        <v>41</v>
      </c>
      <c r="O344" s="72"/>
      <c r="P344" s="198">
        <f>O344*H344</f>
        <v>0</v>
      </c>
      <c r="Q344" s="198">
        <v>0.4204</v>
      </c>
      <c r="R344" s="198">
        <f>Q344*H344</f>
        <v>9.2487999999999992</v>
      </c>
      <c r="S344" s="198">
        <v>0</v>
      </c>
      <c r="T344" s="199">
        <f>S344*H344</f>
        <v>0</v>
      </c>
      <c r="U344" s="35"/>
      <c r="V344" s="35"/>
      <c r="W344" s="35"/>
      <c r="X344" s="35"/>
      <c r="Y344" s="35"/>
      <c r="Z344" s="35"/>
      <c r="AA344" s="35"/>
      <c r="AB344" s="35"/>
      <c r="AC344" s="35"/>
      <c r="AD344" s="35"/>
      <c r="AE344" s="35"/>
      <c r="AR344" s="200" t="s">
        <v>141</v>
      </c>
      <c r="AT344" s="200" t="s">
        <v>137</v>
      </c>
      <c r="AU344" s="200" t="s">
        <v>86</v>
      </c>
      <c r="AY344" s="18" t="s">
        <v>135</v>
      </c>
      <c r="BE344" s="201">
        <f>IF(N344="základní",J344,0)</f>
        <v>0</v>
      </c>
      <c r="BF344" s="201">
        <f>IF(N344="snížená",J344,0)</f>
        <v>0</v>
      </c>
      <c r="BG344" s="201">
        <f>IF(N344="zákl. přenesená",J344,0)</f>
        <v>0</v>
      </c>
      <c r="BH344" s="201">
        <f>IF(N344="sníž. přenesená",J344,0)</f>
        <v>0</v>
      </c>
      <c r="BI344" s="201">
        <f>IF(N344="nulová",J344,0)</f>
        <v>0</v>
      </c>
      <c r="BJ344" s="18" t="s">
        <v>84</v>
      </c>
      <c r="BK344" s="201">
        <f>ROUND(I344*H344,2)</f>
        <v>0</v>
      </c>
      <c r="BL344" s="18" t="s">
        <v>141</v>
      </c>
      <c r="BM344" s="200" t="s">
        <v>533</v>
      </c>
    </row>
    <row r="345" spans="1:65" s="14" customFormat="1" ht="11.25">
      <c r="B345" s="213"/>
      <c r="C345" s="214"/>
      <c r="D345" s="204" t="s">
        <v>143</v>
      </c>
      <c r="E345" s="215" t="s">
        <v>1</v>
      </c>
      <c r="F345" s="216" t="s">
        <v>534</v>
      </c>
      <c r="G345" s="214"/>
      <c r="H345" s="217">
        <v>14</v>
      </c>
      <c r="I345" s="218"/>
      <c r="J345" s="214"/>
      <c r="K345" s="214"/>
      <c r="L345" s="219"/>
      <c r="M345" s="220"/>
      <c r="N345" s="221"/>
      <c r="O345" s="221"/>
      <c r="P345" s="221"/>
      <c r="Q345" s="221"/>
      <c r="R345" s="221"/>
      <c r="S345" s="221"/>
      <c r="T345" s="222"/>
      <c r="AT345" s="223" t="s">
        <v>143</v>
      </c>
      <c r="AU345" s="223" t="s">
        <v>86</v>
      </c>
      <c r="AV345" s="14" t="s">
        <v>86</v>
      </c>
      <c r="AW345" s="14" t="s">
        <v>32</v>
      </c>
      <c r="AX345" s="14" t="s">
        <v>76</v>
      </c>
      <c r="AY345" s="223" t="s">
        <v>135</v>
      </c>
    </row>
    <row r="346" spans="1:65" s="14" customFormat="1" ht="11.25">
      <c r="B346" s="213"/>
      <c r="C346" s="214"/>
      <c r="D346" s="204" t="s">
        <v>143</v>
      </c>
      <c r="E346" s="215" t="s">
        <v>1</v>
      </c>
      <c r="F346" s="216" t="s">
        <v>535</v>
      </c>
      <c r="G346" s="214"/>
      <c r="H346" s="217">
        <v>8</v>
      </c>
      <c r="I346" s="218"/>
      <c r="J346" s="214"/>
      <c r="K346" s="214"/>
      <c r="L346" s="219"/>
      <c r="M346" s="220"/>
      <c r="N346" s="221"/>
      <c r="O346" s="221"/>
      <c r="P346" s="221"/>
      <c r="Q346" s="221"/>
      <c r="R346" s="221"/>
      <c r="S346" s="221"/>
      <c r="T346" s="222"/>
      <c r="AT346" s="223" t="s">
        <v>143</v>
      </c>
      <c r="AU346" s="223" t="s">
        <v>86</v>
      </c>
      <c r="AV346" s="14" t="s">
        <v>86</v>
      </c>
      <c r="AW346" s="14" t="s">
        <v>32</v>
      </c>
      <c r="AX346" s="14" t="s">
        <v>76</v>
      </c>
      <c r="AY346" s="223" t="s">
        <v>135</v>
      </c>
    </row>
    <row r="347" spans="1:65" s="15" customFormat="1" ht="11.25">
      <c r="B347" s="224"/>
      <c r="C347" s="225"/>
      <c r="D347" s="204" t="s">
        <v>143</v>
      </c>
      <c r="E347" s="226" t="s">
        <v>1</v>
      </c>
      <c r="F347" s="227" t="s">
        <v>232</v>
      </c>
      <c r="G347" s="225"/>
      <c r="H347" s="228">
        <v>22</v>
      </c>
      <c r="I347" s="229"/>
      <c r="J347" s="225"/>
      <c r="K347" s="225"/>
      <c r="L347" s="230"/>
      <c r="M347" s="231"/>
      <c r="N347" s="232"/>
      <c r="O347" s="232"/>
      <c r="P347" s="232"/>
      <c r="Q347" s="232"/>
      <c r="R347" s="232"/>
      <c r="S347" s="232"/>
      <c r="T347" s="233"/>
      <c r="AT347" s="234" t="s">
        <v>143</v>
      </c>
      <c r="AU347" s="234" t="s">
        <v>86</v>
      </c>
      <c r="AV347" s="15" t="s">
        <v>141</v>
      </c>
      <c r="AW347" s="15" t="s">
        <v>32</v>
      </c>
      <c r="AX347" s="15" t="s">
        <v>84</v>
      </c>
      <c r="AY347" s="234" t="s">
        <v>135</v>
      </c>
    </row>
    <row r="348" spans="1:65" s="2" customFormat="1" ht="24.2" customHeight="1">
      <c r="A348" s="35"/>
      <c r="B348" s="36"/>
      <c r="C348" s="188" t="s">
        <v>536</v>
      </c>
      <c r="D348" s="188" t="s">
        <v>137</v>
      </c>
      <c r="E348" s="189" t="s">
        <v>537</v>
      </c>
      <c r="F348" s="190" t="s">
        <v>538</v>
      </c>
      <c r="G348" s="191" t="s">
        <v>272</v>
      </c>
      <c r="H348" s="192">
        <v>0.93799999999999994</v>
      </c>
      <c r="I348" s="193"/>
      <c r="J348" s="194">
        <f>ROUND(I348*H348,2)</f>
        <v>0</v>
      </c>
      <c r="K348" s="195"/>
      <c r="L348" s="40"/>
      <c r="M348" s="196" t="s">
        <v>1</v>
      </c>
      <c r="N348" s="197" t="s">
        <v>41</v>
      </c>
      <c r="O348" s="72"/>
      <c r="P348" s="198">
        <f>O348*H348</f>
        <v>0</v>
      </c>
      <c r="Q348" s="198">
        <v>0</v>
      </c>
      <c r="R348" s="198">
        <f>Q348*H348</f>
        <v>0</v>
      </c>
      <c r="S348" s="198">
        <v>0</v>
      </c>
      <c r="T348" s="199">
        <f>S348*H348</f>
        <v>0</v>
      </c>
      <c r="U348" s="35"/>
      <c r="V348" s="35"/>
      <c r="W348" s="35"/>
      <c r="X348" s="35"/>
      <c r="Y348" s="35"/>
      <c r="Z348" s="35"/>
      <c r="AA348" s="35"/>
      <c r="AB348" s="35"/>
      <c r="AC348" s="35"/>
      <c r="AD348" s="35"/>
      <c r="AE348" s="35"/>
      <c r="AR348" s="200" t="s">
        <v>141</v>
      </c>
      <c r="AT348" s="200" t="s">
        <v>137</v>
      </c>
      <c r="AU348" s="200" t="s">
        <v>86</v>
      </c>
      <c r="AY348" s="18" t="s">
        <v>135</v>
      </c>
      <c r="BE348" s="201">
        <f>IF(N348="základní",J348,0)</f>
        <v>0</v>
      </c>
      <c r="BF348" s="201">
        <f>IF(N348="snížená",J348,0)</f>
        <v>0</v>
      </c>
      <c r="BG348" s="201">
        <f>IF(N348="zákl. přenesená",J348,0)</f>
        <v>0</v>
      </c>
      <c r="BH348" s="201">
        <f>IF(N348="sníž. přenesená",J348,0)</f>
        <v>0</v>
      </c>
      <c r="BI348" s="201">
        <f>IF(N348="nulová",J348,0)</f>
        <v>0</v>
      </c>
      <c r="BJ348" s="18" t="s">
        <v>84</v>
      </c>
      <c r="BK348" s="201">
        <f>ROUND(I348*H348,2)</f>
        <v>0</v>
      </c>
      <c r="BL348" s="18" t="s">
        <v>141</v>
      </c>
      <c r="BM348" s="200" t="s">
        <v>539</v>
      </c>
    </row>
    <row r="349" spans="1:65" s="13" customFormat="1" ht="11.25">
      <c r="B349" s="202"/>
      <c r="C349" s="203"/>
      <c r="D349" s="204" t="s">
        <v>143</v>
      </c>
      <c r="E349" s="205" t="s">
        <v>1</v>
      </c>
      <c r="F349" s="206" t="s">
        <v>144</v>
      </c>
      <c r="G349" s="203"/>
      <c r="H349" s="205" t="s">
        <v>1</v>
      </c>
      <c r="I349" s="207"/>
      <c r="J349" s="203"/>
      <c r="K349" s="203"/>
      <c r="L349" s="208"/>
      <c r="M349" s="209"/>
      <c r="N349" s="210"/>
      <c r="O349" s="210"/>
      <c r="P349" s="210"/>
      <c r="Q349" s="210"/>
      <c r="R349" s="210"/>
      <c r="S349" s="210"/>
      <c r="T349" s="211"/>
      <c r="AT349" s="212" t="s">
        <v>143</v>
      </c>
      <c r="AU349" s="212" t="s">
        <v>86</v>
      </c>
      <c r="AV349" s="13" t="s">
        <v>84</v>
      </c>
      <c r="AW349" s="13" t="s">
        <v>32</v>
      </c>
      <c r="AX349" s="13" t="s">
        <v>76</v>
      </c>
      <c r="AY349" s="212" t="s">
        <v>135</v>
      </c>
    </row>
    <row r="350" spans="1:65" s="13" customFormat="1" ht="22.5">
      <c r="B350" s="202"/>
      <c r="C350" s="203"/>
      <c r="D350" s="204" t="s">
        <v>143</v>
      </c>
      <c r="E350" s="205" t="s">
        <v>1</v>
      </c>
      <c r="F350" s="206" t="s">
        <v>540</v>
      </c>
      <c r="G350" s="203"/>
      <c r="H350" s="205" t="s">
        <v>1</v>
      </c>
      <c r="I350" s="207"/>
      <c r="J350" s="203"/>
      <c r="K350" s="203"/>
      <c r="L350" s="208"/>
      <c r="M350" s="209"/>
      <c r="N350" s="210"/>
      <c r="O350" s="210"/>
      <c r="P350" s="210"/>
      <c r="Q350" s="210"/>
      <c r="R350" s="210"/>
      <c r="S350" s="210"/>
      <c r="T350" s="211"/>
      <c r="AT350" s="212" t="s">
        <v>143</v>
      </c>
      <c r="AU350" s="212" t="s">
        <v>86</v>
      </c>
      <c r="AV350" s="13" t="s">
        <v>84</v>
      </c>
      <c r="AW350" s="13" t="s">
        <v>32</v>
      </c>
      <c r="AX350" s="13" t="s">
        <v>76</v>
      </c>
      <c r="AY350" s="212" t="s">
        <v>135</v>
      </c>
    </row>
    <row r="351" spans="1:65" s="14" customFormat="1" ht="11.25">
      <c r="B351" s="213"/>
      <c r="C351" s="214"/>
      <c r="D351" s="204" t="s">
        <v>143</v>
      </c>
      <c r="E351" s="215" t="s">
        <v>1</v>
      </c>
      <c r="F351" s="216" t="s">
        <v>541</v>
      </c>
      <c r="G351" s="214"/>
      <c r="H351" s="217">
        <v>0.93799999999999994</v>
      </c>
      <c r="I351" s="218"/>
      <c r="J351" s="214"/>
      <c r="K351" s="214"/>
      <c r="L351" s="219"/>
      <c r="M351" s="220"/>
      <c r="N351" s="221"/>
      <c r="O351" s="221"/>
      <c r="P351" s="221"/>
      <c r="Q351" s="221"/>
      <c r="R351" s="221"/>
      <c r="S351" s="221"/>
      <c r="T351" s="222"/>
      <c r="AT351" s="223" t="s">
        <v>143</v>
      </c>
      <c r="AU351" s="223" t="s">
        <v>86</v>
      </c>
      <c r="AV351" s="14" t="s">
        <v>86</v>
      </c>
      <c r="AW351" s="14" t="s">
        <v>32</v>
      </c>
      <c r="AX351" s="14" t="s">
        <v>84</v>
      </c>
      <c r="AY351" s="223" t="s">
        <v>135</v>
      </c>
    </row>
    <row r="352" spans="1:65" s="2" customFormat="1" ht="24.2" customHeight="1">
      <c r="A352" s="35"/>
      <c r="B352" s="36"/>
      <c r="C352" s="188" t="s">
        <v>542</v>
      </c>
      <c r="D352" s="188" t="s">
        <v>137</v>
      </c>
      <c r="E352" s="189" t="s">
        <v>543</v>
      </c>
      <c r="F352" s="190" t="s">
        <v>544</v>
      </c>
      <c r="G352" s="191" t="s">
        <v>140</v>
      </c>
      <c r="H352" s="192">
        <v>7.5</v>
      </c>
      <c r="I352" s="193"/>
      <c r="J352" s="194">
        <f>ROUND(I352*H352,2)</f>
        <v>0</v>
      </c>
      <c r="K352" s="195"/>
      <c r="L352" s="40"/>
      <c r="M352" s="196" t="s">
        <v>1</v>
      </c>
      <c r="N352" s="197" t="s">
        <v>41</v>
      </c>
      <c r="O352" s="72"/>
      <c r="P352" s="198">
        <f>O352*H352</f>
        <v>0</v>
      </c>
      <c r="Q352" s="198">
        <v>6.3200000000000001E-3</v>
      </c>
      <c r="R352" s="198">
        <f>Q352*H352</f>
        <v>4.7399999999999998E-2</v>
      </c>
      <c r="S352" s="198">
        <v>0</v>
      </c>
      <c r="T352" s="199">
        <f>S352*H352</f>
        <v>0</v>
      </c>
      <c r="U352" s="35"/>
      <c r="V352" s="35"/>
      <c r="W352" s="35"/>
      <c r="X352" s="35"/>
      <c r="Y352" s="35"/>
      <c r="Z352" s="35"/>
      <c r="AA352" s="35"/>
      <c r="AB352" s="35"/>
      <c r="AC352" s="35"/>
      <c r="AD352" s="35"/>
      <c r="AE352" s="35"/>
      <c r="AR352" s="200" t="s">
        <v>141</v>
      </c>
      <c r="AT352" s="200" t="s">
        <v>137</v>
      </c>
      <c r="AU352" s="200" t="s">
        <v>86</v>
      </c>
      <c r="AY352" s="18" t="s">
        <v>135</v>
      </c>
      <c r="BE352" s="201">
        <f>IF(N352="základní",J352,0)</f>
        <v>0</v>
      </c>
      <c r="BF352" s="201">
        <f>IF(N352="snížená",J352,0)</f>
        <v>0</v>
      </c>
      <c r="BG352" s="201">
        <f>IF(N352="zákl. přenesená",J352,0)</f>
        <v>0</v>
      </c>
      <c r="BH352" s="201">
        <f>IF(N352="sníž. přenesená",J352,0)</f>
        <v>0</v>
      </c>
      <c r="BI352" s="201">
        <f>IF(N352="nulová",J352,0)</f>
        <v>0</v>
      </c>
      <c r="BJ352" s="18" t="s">
        <v>84</v>
      </c>
      <c r="BK352" s="201">
        <f>ROUND(I352*H352,2)</f>
        <v>0</v>
      </c>
      <c r="BL352" s="18" t="s">
        <v>141</v>
      </c>
      <c r="BM352" s="200" t="s">
        <v>545</v>
      </c>
    </row>
    <row r="353" spans="1:65" s="14" customFormat="1" ht="11.25">
      <c r="B353" s="213"/>
      <c r="C353" s="214"/>
      <c r="D353" s="204" t="s">
        <v>143</v>
      </c>
      <c r="E353" s="215" t="s">
        <v>1</v>
      </c>
      <c r="F353" s="216" t="s">
        <v>546</v>
      </c>
      <c r="G353" s="214"/>
      <c r="H353" s="217">
        <v>7.5</v>
      </c>
      <c r="I353" s="218"/>
      <c r="J353" s="214"/>
      <c r="K353" s="214"/>
      <c r="L353" s="219"/>
      <c r="M353" s="220"/>
      <c r="N353" s="221"/>
      <c r="O353" s="221"/>
      <c r="P353" s="221"/>
      <c r="Q353" s="221"/>
      <c r="R353" s="221"/>
      <c r="S353" s="221"/>
      <c r="T353" s="222"/>
      <c r="AT353" s="223" t="s">
        <v>143</v>
      </c>
      <c r="AU353" s="223" t="s">
        <v>86</v>
      </c>
      <c r="AV353" s="14" t="s">
        <v>86</v>
      </c>
      <c r="AW353" s="14" t="s">
        <v>32</v>
      </c>
      <c r="AX353" s="14" t="s">
        <v>84</v>
      </c>
      <c r="AY353" s="223" t="s">
        <v>135</v>
      </c>
    </row>
    <row r="354" spans="1:65" s="12" customFormat="1" ht="22.9" customHeight="1">
      <c r="B354" s="172"/>
      <c r="C354" s="173"/>
      <c r="D354" s="174" t="s">
        <v>75</v>
      </c>
      <c r="E354" s="186" t="s">
        <v>151</v>
      </c>
      <c r="F354" s="186" t="s">
        <v>547</v>
      </c>
      <c r="G354" s="173"/>
      <c r="H354" s="173"/>
      <c r="I354" s="176"/>
      <c r="J354" s="187">
        <f>BK354</f>
        <v>0</v>
      </c>
      <c r="K354" s="173"/>
      <c r="L354" s="178"/>
      <c r="M354" s="179"/>
      <c r="N354" s="180"/>
      <c r="O354" s="180"/>
      <c r="P354" s="181">
        <f>SUM(P355:P469)</f>
        <v>0</v>
      </c>
      <c r="Q354" s="180"/>
      <c r="R354" s="181">
        <f>SUM(R355:R469)</f>
        <v>1842.29746</v>
      </c>
      <c r="S354" s="180"/>
      <c r="T354" s="182">
        <f>SUM(T355:T469)</f>
        <v>0</v>
      </c>
      <c r="AR354" s="183" t="s">
        <v>84</v>
      </c>
      <c r="AT354" s="184" t="s">
        <v>75</v>
      </c>
      <c r="AU354" s="184" t="s">
        <v>84</v>
      </c>
      <c r="AY354" s="183" t="s">
        <v>135</v>
      </c>
      <c r="BK354" s="185">
        <f>SUM(BK355:BK469)</f>
        <v>0</v>
      </c>
    </row>
    <row r="355" spans="1:65" s="2" customFormat="1" ht="24.2" customHeight="1">
      <c r="A355" s="35"/>
      <c r="B355" s="36"/>
      <c r="C355" s="188" t="s">
        <v>548</v>
      </c>
      <c r="D355" s="188" t="s">
        <v>137</v>
      </c>
      <c r="E355" s="189" t="s">
        <v>549</v>
      </c>
      <c r="F355" s="190" t="s">
        <v>550</v>
      </c>
      <c r="G355" s="191" t="s">
        <v>140</v>
      </c>
      <c r="H355" s="192">
        <v>34</v>
      </c>
      <c r="I355" s="193"/>
      <c r="J355" s="194">
        <f>ROUND(I355*H355,2)</f>
        <v>0</v>
      </c>
      <c r="K355" s="195"/>
      <c r="L355" s="40"/>
      <c r="M355" s="196" t="s">
        <v>1</v>
      </c>
      <c r="N355" s="197" t="s">
        <v>41</v>
      </c>
      <c r="O355" s="72"/>
      <c r="P355" s="198">
        <f>O355*H355</f>
        <v>0</v>
      </c>
      <c r="Q355" s="198">
        <v>0</v>
      </c>
      <c r="R355" s="198">
        <f>Q355*H355</f>
        <v>0</v>
      </c>
      <c r="S355" s="198">
        <v>0</v>
      </c>
      <c r="T355" s="199">
        <f>S355*H355</f>
        <v>0</v>
      </c>
      <c r="U355" s="35"/>
      <c r="V355" s="35"/>
      <c r="W355" s="35"/>
      <c r="X355" s="35"/>
      <c r="Y355" s="35"/>
      <c r="Z355" s="35"/>
      <c r="AA355" s="35"/>
      <c r="AB355" s="35"/>
      <c r="AC355" s="35"/>
      <c r="AD355" s="35"/>
      <c r="AE355" s="35"/>
      <c r="AR355" s="200" t="s">
        <v>141</v>
      </c>
      <c r="AT355" s="200" t="s">
        <v>137</v>
      </c>
      <c r="AU355" s="200" t="s">
        <v>86</v>
      </c>
      <c r="AY355" s="18" t="s">
        <v>135</v>
      </c>
      <c r="BE355" s="201">
        <f>IF(N355="základní",J355,0)</f>
        <v>0</v>
      </c>
      <c r="BF355" s="201">
        <f>IF(N355="snížená",J355,0)</f>
        <v>0</v>
      </c>
      <c r="BG355" s="201">
        <f>IF(N355="zákl. přenesená",J355,0)</f>
        <v>0</v>
      </c>
      <c r="BH355" s="201">
        <f>IF(N355="sníž. přenesená",J355,0)</f>
        <v>0</v>
      </c>
      <c r="BI355" s="201">
        <f>IF(N355="nulová",J355,0)</f>
        <v>0</v>
      </c>
      <c r="BJ355" s="18" t="s">
        <v>84</v>
      </c>
      <c r="BK355" s="201">
        <f>ROUND(I355*H355,2)</f>
        <v>0</v>
      </c>
      <c r="BL355" s="18" t="s">
        <v>141</v>
      </c>
      <c r="BM355" s="200" t="s">
        <v>551</v>
      </c>
    </row>
    <row r="356" spans="1:65" s="13" customFormat="1" ht="11.25">
      <c r="B356" s="202"/>
      <c r="C356" s="203"/>
      <c r="D356" s="204" t="s">
        <v>143</v>
      </c>
      <c r="E356" s="205" t="s">
        <v>1</v>
      </c>
      <c r="F356" s="206" t="s">
        <v>552</v>
      </c>
      <c r="G356" s="203"/>
      <c r="H356" s="205" t="s">
        <v>1</v>
      </c>
      <c r="I356" s="207"/>
      <c r="J356" s="203"/>
      <c r="K356" s="203"/>
      <c r="L356" s="208"/>
      <c r="M356" s="209"/>
      <c r="N356" s="210"/>
      <c r="O356" s="210"/>
      <c r="P356" s="210"/>
      <c r="Q356" s="210"/>
      <c r="R356" s="210"/>
      <c r="S356" s="210"/>
      <c r="T356" s="211"/>
      <c r="AT356" s="212" t="s">
        <v>143</v>
      </c>
      <c r="AU356" s="212" t="s">
        <v>86</v>
      </c>
      <c r="AV356" s="13" t="s">
        <v>84</v>
      </c>
      <c r="AW356" s="13" t="s">
        <v>32</v>
      </c>
      <c r="AX356" s="13" t="s">
        <v>76</v>
      </c>
      <c r="AY356" s="212" t="s">
        <v>135</v>
      </c>
    </row>
    <row r="357" spans="1:65" s="14" customFormat="1" ht="11.25">
      <c r="B357" s="213"/>
      <c r="C357" s="214"/>
      <c r="D357" s="204" t="s">
        <v>143</v>
      </c>
      <c r="E357" s="215" t="s">
        <v>1</v>
      </c>
      <c r="F357" s="216" t="s">
        <v>553</v>
      </c>
      <c r="G357" s="214"/>
      <c r="H357" s="217">
        <v>34</v>
      </c>
      <c r="I357" s="218"/>
      <c r="J357" s="214"/>
      <c r="K357" s="214"/>
      <c r="L357" s="219"/>
      <c r="M357" s="220"/>
      <c r="N357" s="221"/>
      <c r="O357" s="221"/>
      <c r="P357" s="221"/>
      <c r="Q357" s="221"/>
      <c r="R357" s="221"/>
      <c r="S357" s="221"/>
      <c r="T357" s="222"/>
      <c r="AT357" s="223" t="s">
        <v>143</v>
      </c>
      <c r="AU357" s="223" t="s">
        <v>86</v>
      </c>
      <c r="AV357" s="14" t="s">
        <v>86</v>
      </c>
      <c r="AW357" s="14" t="s">
        <v>32</v>
      </c>
      <c r="AX357" s="14" t="s">
        <v>84</v>
      </c>
      <c r="AY357" s="223" t="s">
        <v>135</v>
      </c>
    </row>
    <row r="358" spans="1:65" s="2" customFormat="1" ht="16.5" customHeight="1">
      <c r="A358" s="35"/>
      <c r="B358" s="36"/>
      <c r="C358" s="188" t="s">
        <v>554</v>
      </c>
      <c r="D358" s="188" t="s">
        <v>137</v>
      </c>
      <c r="E358" s="189" t="s">
        <v>555</v>
      </c>
      <c r="F358" s="190" t="s">
        <v>556</v>
      </c>
      <c r="G358" s="191" t="s">
        <v>140</v>
      </c>
      <c r="H358" s="192">
        <v>28</v>
      </c>
      <c r="I358" s="193"/>
      <c r="J358" s="194">
        <f>ROUND(I358*H358,2)</f>
        <v>0</v>
      </c>
      <c r="K358" s="195"/>
      <c r="L358" s="40"/>
      <c r="M358" s="196" t="s">
        <v>1</v>
      </c>
      <c r="N358" s="197" t="s">
        <v>41</v>
      </c>
      <c r="O358" s="72"/>
      <c r="P358" s="198">
        <f>O358*H358</f>
        <v>0</v>
      </c>
      <c r="Q358" s="198">
        <v>0</v>
      </c>
      <c r="R358" s="198">
        <f>Q358*H358</f>
        <v>0</v>
      </c>
      <c r="S358" s="198">
        <v>0</v>
      </c>
      <c r="T358" s="199">
        <f>S358*H358</f>
        <v>0</v>
      </c>
      <c r="U358" s="35"/>
      <c r="V358" s="35"/>
      <c r="W358" s="35"/>
      <c r="X358" s="35"/>
      <c r="Y358" s="35"/>
      <c r="Z358" s="35"/>
      <c r="AA358" s="35"/>
      <c r="AB358" s="35"/>
      <c r="AC358" s="35"/>
      <c r="AD358" s="35"/>
      <c r="AE358" s="35"/>
      <c r="AR358" s="200" t="s">
        <v>141</v>
      </c>
      <c r="AT358" s="200" t="s">
        <v>137</v>
      </c>
      <c r="AU358" s="200" t="s">
        <v>86</v>
      </c>
      <c r="AY358" s="18" t="s">
        <v>135</v>
      </c>
      <c r="BE358" s="201">
        <f>IF(N358="základní",J358,0)</f>
        <v>0</v>
      </c>
      <c r="BF358" s="201">
        <f>IF(N358="snížená",J358,0)</f>
        <v>0</v>
      </c>
      <c r="BG358" s="201">
        <f>IF(N358="zákl. přenesená",J358,0)</f>
        <v>0</v>
      </c>
      <c r="BH358" s="201">
        <f>IF(N358="sníž. přenesená",J358,0)</f>
        <v>0</v>
      </c>
      <c r="BI358" s="201">
        <f>IF(N358="nulová",J358,0)</f>
        <v>0</v>
      </c>
      <c r="BJ358" s="18" t="s">
        <v>84</v>
      </c>
      <c r="BK358" s="201">
        <f>ROUND(I358*H358,2)</f>
        <v>0</v>
      </c>
      <c r="BL358" s="18" t="s">
        <v>141</v>
      </c>
      <c r="BM358" s="200" t="s">
        <v>557</v>
      </c>
    </row>
    <row r="359" spans="1:65" s="13" customFormat="1" ht="22.5">
      <c r="B359" s="202"/>
      <c r="C359" s="203"/>
      <c r="D359" s="204" t="s">
        <v>143</v>
      </c>
      <c r="E359" s="205" t="s">
        <v>1</v>
      </c>
      <c r="F359" s="206" t="s">
        <v>558</v>
      </c>
      <c r="G359" s="203"/>
      <c r="H359" s="205" t="s">
        <v>1</v>
      </c>
      <c r="I359" s="207"/>
      <c r="J359" s="203"/>
      <c r="K359" s="203"/>
      <c r="L359" s="208"/>
      <c r="M359" s="209"/>
      <c r="N359" s="210"/>
      <c r="O359" s="210"/>
      <c r="P359" s="210"/>
      <c r="Q359" s="210"/>
      <c r="R359" s="210"/>
      <c r="S359" s="210"/>
      <c r="T359" s="211"/>
      <c r="AT359" s="212" t="s">
        <v>143</v>
      </c>
      <c r="AU359" s="212" t="s">
        <v>86</v>
      </c>
      <c r="AV359" s="13" t="s">
        <v>84</v>
      </c>
      <c r="AW359" s="13" t="s">
        <v>32</v>
      </c>
      <c r="AX359" s="13" t="s">
        <v>76</v>
      </c>
      <c r="AY359" s="212" t="s">
        <v>135</v>
      </c>
    </row>
    <row r="360" spans="1:65" s="14" customFormat="1" ht="11.25">
      <c r="B360" s="213"/>
      <c r="C360" s="214"/>
      <c r="D360" s="204" t="s">
        <v>143</v>
      </c>
      <c r="E360" s="215" t="s">
        <v>1</v>
      </c>
      <c r="F360" s="216" t="s">
        <v>559</v>
      </c>
      <c r="G360" s="214"/>
      <c r="H360" s="217">
        <v>28</v>
      </c>
      <c r="I360" s="218"/>
      <c r="J360" s="214"/>
      <c r="K360" s="214"/>
      <c r="L360" s="219"/>
      <c r="M360" s="220"/>
      <c r="N360" s="221"/>
      <c r="O360" s="221"/>
      <c r="P360" s="221"/>
      <c r="Q360" s="221"/>
      <c r="R360" s="221"/>
      <c r="S360" s="221"/>
      <c r="T360" s="222"/>
      <c r="AT360" s="223" t="s">
        <v>143</v>
      </c>
      <c r="AU360" s="223" t="s">
        <v>86</v>
      </c>
      <c r="AV360" s="14" t="s">
        <v>86</v>
      </c>
      <c r="AW360" s="14" t="s">
        <v>32</v>
      </c>
      <c r="AX360" s="14" t="s">
        <v>84</v>
      </c>
      <c r="AY360" s="223" t="s">
        <v>135</v>
      </c>
    </row>
    <row r="361" spans="1:65" s="2" customFormat="1" ht="24.2" customHeight="1">
      <c r="A361" s="35"/>
      <c r="B361" s="36"/>
      <c r="C361" s="188" t="s">
        <v>560</v>
      </c>
      <c r="D361" s="188" t="s">
        <v>137</v>
      </c>
      <c r="E361" s="189" t="s">
        <v>561</v>
      </c>
      <c r="F361" s="190" t="s">
        <v>562</v>
      </c>
      <c r="G361" s="191" t="s">
        <v>140</v>
      </c>
      <c r="H361" s="192">
        <v>67</v>
      </c>
      <c r="I361" s="193"/>
      <c r="J361" s="194">
        <f>ROUND(I361*H361,2)</f>
        <v>0</v>
      </c>
      <c r="K361" s="195"/>
      <c r="L361" s="40"/>
      <c r="M361" s="196" t="s">
        <v>1</v>
      </c>
      <c r="N361" s="197" t="s">
        <v>41</v>
      </c>
      <c r="O361" s="72"/>
      <c r="P361" s="198">
        <f>O361*H361</f>
        <v>0</v>
      </c>
      <c r="Q361" s="198">
        <v>0</v>
      </c>
      <c r="R361" s="198">
        <f>Q361*H361</f>
        <v>0</v>
      </c>
      <c r="S361" s="198">
        <v>0</v>
      </c>
      <c r="T361" s="199">
        <f>S361*H361</f>
        <v>0</v>
      </c>
      <c r="U361" s="35"/>
      <c r="V361" s="35"/>
      <c r="W361" s="35"/>
      <c r="X361" s="35"/>
      <c r="Y361" s="35"/>
      <c r="Z361" s="35"/>
      <c r="AA361" s="35"/>
      <c r="AB361" s="35"/>
      <c r="AC361" s="35"/>
      <c r="AD361" s="35"/>
      <c r="AE361" s="35"/>
      <c r="AR361" s="200" t="s">
        <v>141</v>
      </c>
      <c r="AT361" s="200" t="s">
        <v>137</v>
      </c>
      <c r="AU361" s="200" t="s">
        <v>86</v>
      </c>
      <c r="AY361" s="18" t="s">
        <v>135</v>
      </c>
      <c r="BE361" s="201">
        <f>IF(N361="základní",J361,0)</f>
        <v>0</v>
      </c>
      <c r="BF361" s="201">
        <f>IF(N361="snížená",J361,0)</f>
        <v>0</v>
      </c>
      <c r="BG361" s="201">
        <f>IF(N361="zákl. přenesená",J361,0)</f>
        <v>0</v>
      </c>
      <c r="BH361" s="201">
        <f>IF(N361="sníž. přenesená",J361,0)</f>
        <v>0</v>
      </c>
      <c r="BI361" s="201">
        <f>IF(N361="nulová",J361,0)</f>
        <v>0</v>
      </c>
      <c r="BJ361" s="18" t="s">
        <v>84</v>
      </c>
      <c r="BK361" s="201">
        <f>ROUND(I361*H361,2)</f>
        <v>0</v>
      </c>
      <c r="BL361" s="18" t="s">
        <v>141</v>
      </c>
      <c r="BM361" s="200" t="s">
        <v>563</v>
      </c>
    </row>
    <row r="362" spans="1:65" s="13" customFormat="1" ht="11.25">
      <c r="B362" s="202"/>
      <c r="C362" s="203"/>
      <c r="D362" s="204" t="s">
        <v>143</v>
      </c>
      <c r="E362" s="205" t="s">
        <v>1</v>
      </c>
      <c r="F362" s="206" t="s">
        <v>564</v>
      </c>
      <c r="G362" s="203"/>
      <c r="H362" s="205" t="s">
        <v>1</v>
      </c>
      <c r="I362" s="207"/>
      <c r="J362" s="203"/>
      <c r="K362" s="203"/>
      <c r="L362" s="208"/>
      <c r="M362" s="209"/>
      <c r="N362" s="210"/>
      <c r="O362" s="210"/>
      <c r="P362" s="210"/>
      <c r="Q362" s="210"/>
      <c r="R362" s="210"/>
      <c r="S362" s="210"/>
      <c r="T362" s="211"/>
      <c r="AT362" s="212" t="s">
        <v>143</v>
      </c>
      <c r="AU362" s="212" t="s">
        <v>86</v>
      </c>
      <c r="AV362" s="13" t="s">
        <v>84</v>
      </c>
      <c r="AW362" s="13" t="s">
        <v>32</v>
      </c>
      <c r="AX362" s="13" t="s">
        <v>76</v>
      </c>
      <c r="AY362" s="212" t="s">
        <v>135</v>
      </c>
    </row>
    <row r="363" spans="1:65" s="14" customFormat="1" ht="11.25">
      <c r="B363" s="213"/>
      <c r="C363" s="214"/>
      <c r="D363" s="204" t="s">
        <v>143</v>
      </c>
      <c r="E363" s="215" t="s">
        <v>1</v>
      </c>
      <c r="F363" s="216" t="s">
        <v>565</v>
      </c>
      <c r="G363" s="214"/>
      <c r="H363" s="217">
        <v>67</v>
      </c>
      <c r="I363" s="218"/>
      <c r="J363" s="214"/>
      <c r="K363" s="214"/>
      <c r="L363" s="219"/>
      <c r="M363" s="220"/>
      <c r="N363" s="221"/>
      <c r="O363" s="221"/>
      <c r="P363" s="221"/>
      <c r="Q363" s="221"/>
      <c r="R363" s="221"/>
      <c r="S363" s="221"/>
      <c r="T363" s="222"/>
      <c r="AT363" s="223" t="s">
        <v>143</v>
      </c>
      <c r="AU363" s="223" t="s">
        <v>86</v>
      </c>
      <c r="AV363" s="14" t="s">
        <v>86</v>
      </c>
      <c r="AW363" s="14" t="s">
        <v>32</v>
      </c>
      <c r="AX363" s="14" t="s">
        <v>84</v>
      </c>
      <c r="AY363" s="223" t="s">
        <v>135</v>
      </c>
    </row>
    <row r="364" spans="1:65" s="2" customFormat="1" ht="24.2" customHeight="1">
      <c r="A364" s="35"/>
      <c r="B364" s="36"/>
      <c r="C364" s="188" t="s">
        <v>566</v>
      </c>
      <c r="D364" s="188" t="s">
        <v>137</v>
      </c>
      <c r="E364" s="189" t="s">
        <v>567</v>
      </c>
      <c r="F364" s="190" t="s">
        <v>568</v>
      </c>
      <c r="G364" s="191" t="s">
        <v>140</v>
      </c>
      <c r="H364" s="192">
        <v>1113</v>
      </c>
      <c r="I364" s="193"/>
      <c r="J364" s="194">
        <f>ROUND(I364*H364,2)</f>
        <v>0</v>
      </c>
      <c r="K364" s="195"/>
      <c r="L364" s="40"/>
      <c r="M364" s="196" t="s">
        <v>1</v>
      </c>
      <c r="N364" s="197" t="s">
        <v>41</v>
      </c>
      <c r="O364" s="72"/>
      <c r="P364" s="198">
        <f>O364*H364</f>
        <v>0</v>
      </c>
      <c r="Q364" s="198">
        <v>0</v>
      </c>
      <c r="R364" s="198">
        <f>Q364*H364</f>
        <v>0</v>
      </c>
      <c r="S364" s="198">
        <v>0</v>
      </c>
      <c r="T364" s="199">
        <f>S364*H364</f>
        <v>0</v>
      </c>
      <c r="U364" s="35"/>
      <c r="V364" s="35"/>
      <c r="W364" s="35"/>
      <c r="X364" s="35"/>
      <c r="Y364" s="35"/>
      <c r="Z364" s="35"/>
      <c r="AA364" s="35"/>
      <c r="AB364" s="35"/>
      <c r="AC364" s="35"/>
      <c r="AD364" s="35"/>
      <c r="AE364" s="35"/>
      <c r="AR364" s="200" t="s">
        <v>141</v>
      </c>
      <c r="AT364" s="200" t="s">
        <v>137</v>
      </c>
      <c r="AU364" s="200" t="s">
        <v>86</v>
      </c>
      <c r="AY364" s="18" t="s">
        <v>135</v>
      </c>
      <c r="BE364" s="201">
        <f>IF(N364="základní",J364,0)</f>
        <v>0</v>
      </c>
      <c r="BF364" s="201">
        <f>IF(N364="snížená",J364,0)</f>
        <v>0</v>
      </c>
      <c r="BG364" s="201">
        <f>IF(N364="zákl. přenesená",J364,0)</f>
        <v>0</v>
      </c>
      <c r="BH364" s="201">
        <f>IF(N364="sníž. přenesená",J364,0)</f>
        <v>0</v>
      </c>
      <c r="BI364" s="201">
        <f>IF(N364="nulová",J364,0)</f>
        <v>0</v>
      </c>
      <c r="BJ364" s="18" t="s">
        <v>84</v>
      </c>
      <c r="BK364" s="201">
        <f>ROUND(I364*H364,2)</f>
        <v>0</v>
      </c>
      <c r="BL364" s="18" t="s">
        <v>141</v>
      </c>
      <c r="BM364" s="200" t="s">
        <v>569</v>
      </c>
    </row>
    <row r="365" spans="1:65" s="13" customFormat="1" ht="11.25">
      <c r="B365" s="202"/>
      <c r="C365" s="203"/>
      <c r="D365" s="204" t="s">
        <v>143</v>
      </c>
      <c r="E365" s="205" t="s">
        <v>1</v>
      </c>
      <c r="F365" s="206" t="s">
        <v>570</v>
      </c>
      <c r="G365" s="203"/>
      <c r="H365" s="205" t="s">
        <v>1</v>
      </c>
      <c r="I365" s="207"/>
      <c r="J365" s="203"/>
      <c r="K365" s="203"/>
      <c r="L365" s="208"/>
      <c r="M365" s="209"/>
      <c r="N365" s="210"/>
      <c r="O365" s="210"/>
      <c r="P365" s="210"/>
      <c r="Q365" s="210"/>
      <c r="R365" s="210"/>
      <c r="S365" s="210"/>
      <c r="T365" s="211"/>
      <c r="AT365" s="212" t="s">
        <v>143</v>
      </c>
      <c r="AU365" s="212" t="s">
        <v>86</v>
      </c>
      <c r="AV365" s="13" t="s">
        <v>84</v>
      </c>
      <c r="AW365" s="13" t="s">
        <v>32</v>
      </c>
      <c r="AX365" s="13" t="s">
        <v>76</v>
      </c>
      <c r="AY365" s="212" t="s">
        <v>135</v>
      </c>
    </row>
    <row r="366" spans="1:65" s="14" customFormat="1" ht="11.25">
      <c r="B366" s="213"/>
      <c r="C366" s="214"/>
      <c r="D366" s="204" t="s">
        <v>143</v>
      </c>
      <c r="E366" s="215" t="s">
        <v>1</v>
      </c>
      <c r="F366" s="216" t="s">
        <v>571</v>
      </c>
      <c r="G366" s="214"/>
      <c r="H366" s="217">
        <v>1113</v>
      </c>
      <c r="I366" s="218"/>
      <c r="J366" s="214"/>
      <c r="K366" s="214"/>
      <c r="L366" s="219"/>
      <c r="M366" s="220"/>
      <c r="N366" s="221"/>
      <c r="O366" s="221"/>
      <c r="P366" s="221"/>
      <c r="Q366" s="221"/>
      <c r="R366" s="221"/>
      <c r="S366" s="221"/>
      <c r="T366" s="222"/>
      <c r="AT366" s="223" t="s">
        <v>143</v>
      </c>
      <c r="AU366" s="223" t="s">
        <v>86</v>
      </c>
      <c r="AV366" s="14" t="s">
        <v>86</v>
      </c>
      <c r="AW366" s="14" t="s">
        <v>32</v>
      </c>
      <c r="AX366" s="14" t="s">
        <v>84</v>
      </c>
      <c r="AY366" s="223" t="s">
        <v>135</v>
      </c>
    </row>
    <row r="367" spans="1:65" s="2" customFormat="1" ht="24.2" customHeight="1">
      <c r="A367" s="35"/>
      <c r="B367" s="36"/>
      <c r="C367" s="188" t="s">
        <v>572</v>
      </c>
      <c r="D367" s="188" t="s">
        <v>137</v>
      </c>
      <c r="E367" s="189" t="s">
        <v>573</v>
      </c>
      <c r="F367" s="190" t="s">
        <v>574</v>
      </c>
      <c r="G367" s="191" t="s">
        <v>140</v>
      </c>
      <c r="H367" s="192">
        <v>1415</v>
      </c>
      <c r="I367" s="193"/>
      <c r="J367" s="194">
        <f>ROUND(I367*H367,2)</f>
        <v>0</v>
      </c>
      <c r="K367" s="195"/>
      <c r="L367" s="40"/>
      <c r="M367" s="196" t="s">
        <v>1</v>
      </c>
      <c r="N367" s="197" t="s">
        <v>41</v>
      </c>
      <c r="O367" s="72"/>
      <c r="P367" s="198">
        <f>O367*H367</f>
        <v>0</v>
      </c>
      <c r="Q367" s="198">
        <v>0</v>
      </c>
      <c r="R367" s="198">
        <f>Q367*H367</f>
        <v>0</v>
      </c>
      <c r="S367" s="198">
        <v>0</v>
      </c>
      <c r="T367" s="199">
        <f>S367*H367</f>
        <v>0</v>
      </c>
      <c r="U367" s="35"/>
      <c r="V367" s="35"/>
      <c r="W367" s="35"/>
      <c r="X367" s="35"/>
      <c r="Y367" s="35"/>
      <c r="Z367" s="35"/>
      <c r="AA367" s="35"/>
      <c r="AB367" s="35"/>
      <c r="AC367" s="35"/>
      <c r="AD367" s="35"/>
      <c r="AE367" s="35"/>
      <c r="AR367" s="200" t="s">
        <v>141</v>
      </c>
      <c r="AT367" s="200" t="s">
        <v>137</v>
      </c>
      <c r="AU367" s="200" t="s">
        <v>86</v>
      </c>
      <c r="AY367" s="18" t="s">
        <v>135</v>
      </c>
      <c r="BE367" s="201">
        <f>IF(N367="základní",J367,0)</f>
        <v>0</v>
      </c>
      <c r="BF367" s="201">
        <f>IF(N367="snížená",J367,0)</f>
        <v>0</v>
      </c>
      <c r="BG367" s="201">
        <f>IF(N367="zákl. přenesená",J367,0)</f>
        <v>0</v>
      </c>
      <c r="BH367" s="201">
        <f>IF(N367="sníž. přenesená",J367,0)</f>
        <v>0</v>
      </c>
      <c r="BI367" s="201">
        <f>IF(N367="nulová",J367,0)</f>
        <v>0</v>
      </c>
      <c r="BJ367" s="18" t="s">
        <v>84</v>
      </c>
      <c r="BK367" s="201">
        <f>ROUND(I367*H367,2)</f>
        <v>0</v>
      </c>
      <c r="BL367" s="18" t="s">
        <v>141</v>
      </c>
      <c r="BM367" s="200" t="s">
        <v>575</v>
      </c>
    </row>
    <row r="368" spans="1:65" s="13" customFormat="1" ht="11.25">
      <c r="B368" s="202"/>
      <c r="C368" s="203"/>
      <c r="D368" s="204" t="s">
        <v>143</v>
      </c>
      <c r="E368" s="205" t="s">
        <v>1</v>
      </c>
      <c r="F368" s="206" t="s">
        <v>564</v>
      </c>
      <c r="G368" s="203"/>
      <c r="H368" s="205" t="s">
        <v>1</v>
      </c>
      <c r="I368" s="207"/>
      <c r="J368" s="203"/>
      <c r="K368" s="203"/>
      <c r="L368" s="208"/>
      <c r="M368" s="209"/>
      <c r="N368" s="210"/>
      <c r="O368" s="210"/>
      <c r="P368" s="210"/>
      <c r="Q368" s="210"/>
      <c r="R368" s="210"/>
      <c r="S368" s="210"/>
      <c r="T368" s="211"/>
      <c r="AT368" s="212" t="s">
        <v>143</v>
      </c>
      <c r="AU368" s="212" t="s">
        <v>86</v>
      </c>
      <c r="AV368" s="13" t="s">
        <v>84</v>
      </c>
      <c r="AW368" s="13" t="s">
        <v>32</v>
      </c>
      <c r="AX368" s="13" t="s">
        <v>76</v>
      </c>
      <c r="AY368" s="212" t="s">
        <v>135</v>
      </c>
    </row>
    <row r="369" spans="1:65" s="14" customFormat="1" ht="11.25">
      <c r="B369" s="213"/>
      <c r="C369" s="214"/>
      <c r="D369" s="204" t="s">
        <v>143</v>
      </c>
      <c r="E369" s="215" t="s">
        <v>1</v>
      </c>
      <c r="F369" s="216" t="s">
        <v>576</v>
      </c>
      <c r="G369" s="214"/>
      <c r="H369" s="217">
        <v>1410</v>
      </c>
      <c r="I369" s="218"/>
      <c r="J369" s="214"/>
      <c r="K369" s="214"/>
      <c r="L369" s="219"/>
      <c r="M369" s="220"/>
      <c r="N369" s="221"/>
      <c r="O369" s="221"/>
      <c r="P369" s="221"/>
      <c r="Q369" s="221"/>
      <c r="R369" s="221"/>
      <c r="S369" s="221"/>
      <c r="T369" s="222"/>
      <c r="AT369" s="223" t="s">
        <v>143</v>
      </c>
      <c r="AU369" s="223" t="s">
        <v>86</v>
      </c>
      <c r="AV369" s="14" t="s">
        <v>86</v>
      </c>
      <c r="AW369" s="14" t="s">
        <v>32</v>
      </c>
      <c r="AX369" s="14" t="s">
        <v>76</v>
      </c>
      <c r="AY369" s="223" t="s">
        <v>135</v>
      </c>
    </row>
    <row r="370" spans="1:65" s="14" customFormat="1" ht="11.25">
      <c r="B370" s="213"/>
      <c r="C370" s="214"/>
      <c r="D370" s="204" t="s">
        <v>143</v>
      </c>
      <c r="E370" s="215" t="s">
        <v>1</v>
      </c>
      <c r="F370" s="216" t="s">
        <v>577</v>
      </c>
      <c r="G370" s="214"/>
      <c r="H370" s="217">
        <v>5</v>
      </c>
      <c r="I370" s="218"/>
      <c r="J370" s="214"/>
      <c r="K370" s="214"/>
      <c r="L370" s="219"/>
      <c r="M370" s="220"/>
      <c r="N370" s="221"/>
      <c r="O370" s="221"/>
      <c r="P370" s="221"/>
      <c r="Q370" s="221"/>
      <c r="R370" s="221"/>
      <c r="S370" s="221"/>
      <c r="T370" s="222"/>
      <c r="AT370" s="223" t="s">
        <v>143</v>
      </c>
      <c r="AU370" s="223" t="s">
        <v>86</v>
      </c>
      <c r="AV370" s="14" t="s">
        <v>86</v>
      </c>
      <c r="AW370" s="14" t="s">
        <v>32</v>
      </c>
      <c r="AX370" s="14" t="s">
        <v>76</v>
      </c>
      <c r="AY370" s="223" t="s">
        <v>135</v>
      </c>
    </row>
    <row r="371" spans="1:65" s="15" customFormat="1" ht="11.25">
      <c r="B371" s="224"/>
      <c r="C371" s="225"/>
      <c r="D371" s="204" t="s">
        <v>143</v>
      </c>
      <c r="E371" s="226" t="s">
        <v>1</v>
      </c>
      <c r="F371" s="227" t="s">
        <v>232</v>
      </c>
      <c r="G371" s="225"/>
      <c r="H371" s="228">
        <v>1415</v>
      </c>
      <c r="I371" s="229"/>
      <c r="J371" s="225"/>
      <c r="K371" s="225"/>
      <c r="L371" s="230"/>
      <c r="M371" s="231"/>
      <c r="N371" s="232"/>
      <c r="O371" s="232"/>
      <c r="P371" s="232"/>
      <c r="Q371" s="232"/>
      <c r="R371" s="232"/>
      <c r="S371" s="232"/>
      <c r="T371" s="233"/>
      <c r="AT371" s="234" t="s">
        <v>143</v>
      </c>
      <c r="AU371" s="234" t="s">
        <v>86</v>
      </c>
      <c r="AV371" s="15" t="s">
        <v>141</v>
      </c>
      <c r="AW371" s="15" t="s">
        <v>32</v>
      </c>
      <c r="AX371" s="15" t="s">
        <v>84</v>
      </c>
      <c r="AY371" s="234" t="s">
        <v>135</v>
      </c>
    </row>
    <row r="372" spans="1:65" s="2" customFormat="1" ht="24.2" customHeight="1">
      <c r="A372" s="35"/>
      <c r="B372" s="36"/>
      <c r="C372" s="188" t="s">
        <v>578</v>
      </c>
      <c r="D372" s="188" t="s">
        <v>137</v>
      </c>
      <c r="E372" s="189" t="s">
        <v>579</v>
      </c>
      <c r="F372" s="190" t="s">
        <v>580</v>
      </c>
      <c r="G372" s="191" t="s">
        <v>140</v>
      </c>
      <c r="H372" s="192">
        <v>344</v>
      </c>
      <c r="I372" s="193"/>
      <c r="J372" s="194">
        <f>ROUND(I372*H372,2)</f>
        <v>0</v>
      </c>
      <c r="K372" s="195"/>
      <c r="L372" s="40"/>
      <c r="M372" s="196" t="s">
        <v>1</v>
      </c>
      <c r="N372" s="197" t="s">
        <v>41</v>
      </c>
      <c r="O372" s="72"/>
      <c r="P372" s="198">
        <f>O372*H372</f>
        <v>0</v>
      </c>
      <c r="Q372" s="198">
        <v>0</v>
      </c>
      <c r="R372" s="198">
        <f>Q372*H372</f>
        <v>0</v>
      </c>
      <c r="S372" s="198">
        <v>0</v>
      </c>
      <c r="T372" s="199">
        <f>S372*H372</f>
        <v>0</v>
      </c>
      <c r="U372" s="35"/>
      <c r="V372" s="35"/>
      <c r="W372" s="35"/>
      <c r="X372" s="35"/>
      <c r="Y372" s="35"/>
      <c r="Z372" s="35"/>
      <c r="AA372" s="35"/>
      <c r="AB372" s="35"/>
      <c r="AC372" s="35"/>
      <c r="AD372" s="35"/>
      <c r="AE372" s="35"/>
      <c r="AR372" s="200" t="s">
        <v>141</v>
      </c>
      <c r="AT372" s="200" t="s">
        <v>137</v>
      </c>
      <c r="AU372" s="200" t="s">
        <v>86</v>
      </c>
      <c r="AY372" s="18" t="s">
        <v>135</v>
      </c>
      <c r="BE372" s="201">
        <f>IF(N372="základní",J372,0)</f>
        <v>0</v>
      </c>
      <c r="BF372" s="201">
        <f>IF(N372="snížená",J372,0)</f>
        <v>0</v>
      </c>
      <c r="BG372" s="201">
        <f>IF(N372="zákl. přenesená",J372,0)</f>
        <v>0</v>
      </c>
      <c r="BH372" s="201">
        <f>IF(N372="sníž. přenesená",J372,0)</f>
        <v>0</v>
      </c>
      <c r="BI372" s="201">
        <f>IF(N372="nulová",J372,0)</f>
        <v>0</v>
      </c>
      <c r="BJ372" s="18" t="s">
        <v>84</v>
      </c>
      <c r="BK372" s="201">
        <f>ROUND(I372*H372,2)</f>
        <v>0</v>
      </c>
      <c r="BL372" s="18" t="s">
        <v>141</v>
      </c>
      <c r="BM372" s="200" t="s">
        <v>581</v>
      </c>
    </row>
    <row r="373" spans="1:65" s="13" customFormat="1" ht="11.25">
      <c r="B373" s="202"/>
      <c r="C373" s="203"/>
      <c r="D373" s="204" t="s">
        <v>143</v>
      </c>
      <c r="E373" s="205" t="s">
        <v>1</v>
      </c>
      <c r="F373" s="206" t="s">
        <v>564</v>
      </c>
      <c r="G373" s="203"/>
      <c r="H373" s="205" t="s">
        <v>1</v>
      </c>
      <c r="I373" s="207"/>
      <c r="J373" s="203"/>
      <c r="K373" s="203"/>
      <c r="L373" s="208"/>
      <c r="M373" s="209"/>
      <c r="N373" s="210"/>
      <c r="O373" s="210"/>
      <c r="P373" s="210"/>
      <c r="Q373" s="210"/>
      <c r="R373" s="210"/>
      <c r="S373" s="210"/>
      <c r="T373" s="211"/>
      <c r="AT373" s="212" t="s">
        <v>143</v>
      </c>
      <c r="AU373" s="212" t="s">
        <v>86</v>
      </c>
      <c r="AV373" s="13" t="s">
        <v>84</v>
      </c>
      <c r="AW373" s="13" t="s">
        <v>32</v>
      </c>
      <c r="AX373" s="13" t="s">
        <v>76</v>
      </c>
      <c r="AY373" s="212" t="s">
        <v>135</v>
      </c>
    </row>
    <row r="374" spans="1:65" s="14" customFormat="1" ht="11.25">
      <c r="B374" s="213"/>
      <c r="C374" s="214"/>
      <c r="D374" s="204" t="s">
        <v>143</v>
      </c>
      <c r="E374" s="215" t="s">
        <v>1</v>
      </c>
      <c r="F374" s="216" t="s">
        <v>582</v>
      </c>
      <c r="G374" s="214"/>
      <c r="H374" s="217">
        <v>344</v>
      </c>
      <c r="I374" s="218"/>
      <c r="J374" s="214"/>
      <c r="K374" s="214"/>
      <c r="L374" s="219"/>
      <c r="M374" s="220"/>
      <c r="N374" s="221"/>
      <c r="O374" s="221"/>
      <c r="P374" s="221"/>
      <c r="Q374" s="221"/>
      <c r="R374" s="221"/>
      <c r="S374" s="221"/>
      <c r="T374" s="222"/>
      <c r="AT374" s="223" t="s">
        <v>143</v>
      </c>
      <c r="AU374" s="223" t="s">
        <v>86</v>
      </c>
      <c r="AV374" s="14" t="s">
        <v>86</v>
      </c>
      <c r="AW374" s="14" t="s">
        <v>32</v>
      </c>
      <c r="AX374" s="14" t="s">
        <v>84</v>
      </c>
      <c r="AY374" s="223" t="s">
        <v>135</v>
      </c>
    </row>
    <row r="375" spans="1:65" s="2" customFormat="1" ht="24.2" customHeight="1">
      <c r="A375" s="35"/>
      <c r="B375" s="36"/>
      <c r="C375" s="188" t="s">
        <v>583</v>
      </c>
      <c r="D375" s="188" t="s">
        <v>137</v>
      </c>
      <c r="E375" s="189" t="s">
        <v>584</v>
      </c>
      <c r="F375" s="190" t="s">
        <v>585</v>
      </c>
      <c r="G375" s="191" t="s">
        <v>140</v>
      </c>
      <c r="H375" s="192">
        <v>3503</v>
      </c>
      <c r="I375" s="193"/>
      <c r="J375" s="194">
        <f>ROUND(I375*H375,2)</f>
        <v>0</v>
      </c>
      <c r="K375" s="195"/>
      <c r="L375" s="40"/>
      <c r="M375" s="196" t="s">
        <v>1</v>
      </c>
      <c r="N375" s="197" t="s">
        <v>41</v>
      </c>
      <c r="O375" s="72"/>
      <c r="P375" s="198">
        <f>O375*H375</f>
        <v>0</v>
      </c>
      <c r="Q375" s="198">
        <v>0</v>
      </c>
      <c r="R375" s="198">
        <f>Q375*H375</f>
        <v>0</v>
      </c>
      <c r="S375" s="198">
        <v>0</v>
      </c>
      <c r="T375" s="199">
        <f>S375*H375</f>
        <v>0</v>
      </c>
      <c r="U375" s="35"/>
      <c r="V375" s="35"/>
      <c r="W375" s="35"/>
      <c r="X375" s="35"/>
      <c r="Y375" s="35"/>
      <c r="Z375" s="35"/>
      <c r="AA375" s="35"/>
      <c r="AB375" s="35"/>
      <c r="AC375" s="35"/>
      <c r="AD375" s="35"/>
      <c r="AE375" s="35"/>
      <c r="AR375" s="200" t="s">
        <v>141</v>
      </c>
      <c r="AT375" s="200" t="s">
        <v>137</v>
      </c>
      <c r="AU375" s="200" t="s">
        <v>86</v>
      </c>
      <c r="AY375" s="18" t="s">
        <v>135</v>
      </c>
      <c r="BE375" s="201">
        <f>IF(N375="základní",J375,0)</f>
        <v>0</v>
      </c>
      <c r="BF375" s="201">
        <f>IF(N375="snížená",J375,0)</f>
        <v>0</v>
      </c>
      <c r="BG375" s="201">
        <f>IF(N375="zákl. přenesená",J375,0)</f>
        <v>0</v>
      </c>
      <c r="BH375" s="201">
        <f>IF(N375="sníž. přenesená",J375,0)</f>
        <v>0</v>
      </c>
      <c r="BI375" s="201">
        <f>IF(N375="nulová",J375,0)</f>
        <v>0</v>
      </c>
      <c r="BJ375" s="18" t="s">
        <v>84</v>
      </c>
      <c r="BK375" s="201">
        <f>ROUND(I375*H375,2)</f>
        <v>0</v>
      </c>
      <c r="BL375" s="18" t="s">
        <v>141</v>
      </c>
      <c r="BM375" s="200" t="s">
        <v>586</v>
      </c>
    </row>
    <row r="376" spans="1:65" s="13" customFormat="1" ht="11.25">
      <c r="B376" s="202"/>
      <c r="C376" s="203"/>
      <c r="D376" s="204" t="s">
        <v>143</v>
      </c>
      <c r="E376" s="205" t="s">
        <v>1</v>
      </c>
      <c r="F376" s="206" t="s">
        <v>570</v>
      </c>
      <c r="G376" s="203"/>
      <c r="H376" s="205" t="s">
        <v>1</v>
      </c>
      <c r="I376" s="207"/>
      <c r="J376" s="203"/>
      <c r="K376" s="203"/>
      <c r="L376" s="208"/>
      <c r="M376" s="209"/>
      <c r="N376" s="210"/>
      <c r="O376" s="210"/>
      <c r="P376" s="210"/>
      <c r="Q376" s="210"/>
      <c r="R376" s="210"/>
      <c r="S376" s="210"/>
      <c r="T376" s="211"/>
      <c r="AT376" s="212" t="s">
        <v>143</v>
      </c>
      <c r="AU376" s="212" t="s">
        <v>86</v>
      </c>
      <c r="AV376" s="13" t="s">
        <v>84</v>
      </c>
      <c r="AW376" s="13" t="s">
        <v>32</v>
      </c>
      <c r="AX376" s="13" t="s">
        <v>76</v>
      </c>
      <c r="AY376" s="212" t="s">
        <v>135</v>
      </c>
    </row>
    <row r="377" spans="1:65" s="14" customFormat="1" ht="11.25">
      <c r="B377" s="213"/>
      <c r="C377" s="214"/>
      <c r="D377" s="204" t="s">
        <v>143</v>
      </c>
      <c r="E377" s="215" t="s">
        <v>1</v>
      </c>
      <c r="F377" s="216" t="s">
        <v>587</v>
      </c>
      <c r="G377" s="214"/>
      <c r="H377" s="217">
        <v>3503</v>
      </c>
      <c r="I377" s="218"/>
      <c r="J377" s="214"/>
      <c r="K377" s="214"/>
      <c r="L377" s="219"/>
      <c r="M377" s="220"/>
      <c r="N377" s="221"/>
      <c r="O377" s="221"/>
      <c r="P377" s="221"/>
      <c r="Q377" s="221"/>
      <c r="R377" s="221"/>
      <c r="S377" s="221"/>
      <c r="T377" s="222"/>
      <c r="AT377" s="223" t="s">
        <v>143</v>
      </c>
      <c r="AU377" s="223" t="s">
        <v>86</v>
      </c>
      <c r="AV377" s="14" t="s">
        <v>86</v>
      </c>
      <c r="AW377" s="14" t="s">
        <v>32</v>
      </c>
      <c r="AX377" s="14" t="s">
        <v>84</v>
      </c>
      <c r="AY377" s="223" t="s">
        <v>135</v>
      </c>
    </row>
    <row r="378" spans="1:65" s="2" customFormat="1" ht="24.2" customHeight="1">
      <c r="A378" s="35"/>
      <c r="B378" s="36"/>
      <c r="C378" s="188" t="s">
        <v>588</v>
      </c>
      <c r="D378" s="188" t="s">
        <v>137</v>
      </c>
      <c r="E378" s="189" t="s">
        <v>589</v>
      </c>
      <c r="F378" s="190" t="s">
        <v>590</v>
      </c>
      <c r="G378" s="191" t="s">
        <v>140</v>
      </c>
      <c r="H378" s="192">
        <v>10054</v>
      </c>
      <c r="I378" s="193"/>
      <c r="J378" s="194">
        <f>ROUND(I378*H378,2)</f>
        <v>0</v>
      </c>
      <c r="K378" s="195"/>
      <c r="L378" s="40"/>
      <c r="M378" s="196" t="s">
        <v>1</v>
      </c>
      <c r="N378" s="197" t="s">
        <v>41</v>
      </c>
      <c r="O378" s="72"/>
      <c r="P378" s="198">
        <f>O378*H378</f>
        <v>0</v>
      </c>
      <c r="Q378" s="198">
        <v>0</v>
      </c>
      <c r="R378" s="198">
        <f>Q378*H378</f>
        <v>0</v>
      </c>
      <c r="S378" s="198">
        <v>0</v>
      </c>
      <c r="T378" s="199">
        <f>S378*H378</f>
        <v>0</v>
      </c>
      <c r="U378" s="35"/>
      <c r="V378" s="35"/>
      <c r="W378" s="35"/>
      <c r="X378" s="35"/>
      <c r="Y378" s="35"/>
      <c r="Z378" s="35"/>
      <c r="AA378" s="35"/>
      <c r="AB378" s="35"/>
      <c r="AC378" s="35"/>
      <c r="AD378" s="35"/>
      <c r="AE378" s="35"/>
      <c r="AR378" s="200" t="s">
        <v>141</v>
      </c>
      <c r="AT378" s="200" t="s">
        <v>137</v>
      </c>
      <c r="AU378" s="200" t="s">
        <v>86</v>
      </c>
      <c r="AY378" s="18" t="s">
        <v>135</v>
      </c>
      <c r="BE378" s="201">
        <f>IF(N378="základní",J378,0)</f>
        <v>0</v>
      </c>
      <c r="BF378" s="201">
        <f>IF(N378="snížená",J378,0)</f>
        <v>0</v>
      </c>
      <c r="BG378" s="201">
        <f>IF(N378="zákl. přenesená",J378,0)</f>
        <v>0</v>
      </c>
      <c r="BH378" s="201">
        <f>IF(N378="sníž. přenesená",J378,0)</f>
        <v>0</v>
      </c>
      <c r="BI378" s="201">
        <f>IF(N378="nulová",J378,0)</f>
        <v>0</v>
      </c>
      <c r="BJ378" s="18" t="s">
        <v>84</v>
      </c>
      <c r="BK378" s="201">
        <f>ROUND(I378*H378,2)</f>
        <v>0</v>
      </c>
      <c r="BL378" s="18" t="s">
        <v>141</v>
      </c>
      <c r="BM378" s="200" t="s">
        <v>591</v>
      </c>
    </row>
    <row r="379" spans="1:65" s="13" customFormat="1" ht="11.25">
      <c r="B379" s="202"/>
      <c r="C379" s="203"/>
      <c r="D379" s="204" t="s">
        <v>143</v>
      </c>
      <c r="E379" s="205" t="s">
        <v>1</v>
      </c>
      <c r="F379" s="206" t="s">
        <v>144</v>
      </c>
      <c r="G379" s="203"/>
      <c r="H379" s="205" t="s">
        <v>1</v>
      </c>
      <c r="I379" s="207"/>
      <c r="J379" s="203"/>
      <c r="K379" s="203"/>
      <c r="L379" s="208"/>
      <c r="M379" s="209"/>
      <c r="N379" s="210"/>
      <c r="O379" s="210"/>
      <c r="P379" s="210"/>
      <c r="Q379" s="210"/>
      <c r="R379" s="210"/>
      <c r="S379" s="210"/>
      <c r="T379" s="211"/>
      <c r="AT379" s="212" t="s">
        <v>143</v>
      </c>
      <c r="AU379" s="212" t="s">
        <v>86</v>
      </c>
      <c r="AV379" s="13" t="s">
        <v>84</v>
      </c>
      <c r="AW379" s="13" t="s">
        <v>32</v>
      </c>
      <c r="AX379" s="13" t="s">
        <v>76</v>
      </c>
      <c r="AY379" s="212" t="s">
        <v>135</v>
      </c>
    </row>
    <row r="380" spans="1:65" s="13" customFormat="1" ht="11.25">
      <c r="B380" s="202"/>
      <c r="C380" s="203"/>
      <c r="D380" s="204" t="s">
        <v>143</v>
      </c>
      <c r="E380" s="205" t="s">
        <v>1</v>
      </c>
      <c r="F380" s="206" t="s">
        <v>274</v>
      </c>
      <c r="G380" s="203"/>
      <c r="H380" s="205" t="s">
        <v>1</v>
      </c>
      <c r="I380" s="207"/>
      <c r="J380" s="203"/>
      <c r="K380" s="203"/>
      <c r="L380" s="208"/>
      <c r="M380" s="209"/>
      <c r="N380" s="210"/>
      <c r="O380" s="210"/>
      <c r="P380" s="210"/>
      <c r="Q380" s="210"/>
      <c r="R380" s="210"/>
      <c r="S380" s="210"/>
      <c r="T380" s="211"/>
      <c r="AT380" s="212" t="s">
        <v>143</v>
      </c>
      <c r="AU380" s="212" t="s">
        <v>86</v>
      </c>
      <c r="AV380" s="13" t="s">
        <v>84</v>
      </c>
      <c r="AW380" s="13" t="s">
        <v>32</v>
      </c>
      <c r="AX380" s="13" t="s">
        <v>76</v>
      </c>
      <c r="AY380" s="212" t="s">
        <v>135</v>
      </c>
    </row>
    <row r="381" spans="1:65" s="13" customFormat="1" ht="22.5">
      <c r="B381" s="202"/>
      <c r="C381" s="203"/>
      <c r="D381" s="204" t="s">
        <v>143</v>
      </c>
      <c r="E381" s="205" t="s">
        <v>1</v>
      </c>
      <c r="F381" s="206" t="s">
        <v>592</v>
      </c>
      <c r="G381" s="203"/>
      <c r="H381" s="205" t="s">
        <v>1</v>
      </c>
      <c r="I381" s="207"/>
      <c r="J381" s="203"/>
      <c r="K381" s="203"/>
      <c r="L381" s="208"/>
      <c r="M381" s="209"/>
      <c r="N381" s="210"/>
      <c r="O381" s="210"/>
      <c r="P381" s="210"/>
      <c r="Q381" s="210"/>
      <c r="R381" s="210"/>
      <c r="S381" s="210"/>
      <c r="T381" s="211"/>
      <c r="AT381" s="212" t="s">
        <v>143</v>
      </c>
      <c r="AU381" s="212" t="s">
        <v>86</v>
      </c>
      <c r="AV381" s="13" t="s">
        <v>84</v>
      </c>
      <c r="AW381" s="13" t="s">
        <v>32</v>
      </c>
      <c r="AX381" s="13" t="s">
        <v>76</v>
      </c>
      <c r="AY381" s="212" t="s">
        <v>135</v>
      </c>
    </row>
    <row r="382" spans="1:65" s="14" customFormat="1" ht="11.25">
      <c r="B382" s="213"/>
      <c r="C382" s="214"/>
      <c r="D382" s="204" t="s">
        <v>143</v>
      </c>
      <c r="E382" s="215" t="s">
        <v>1</v>
      </c>
      <c r="F382" s="216" t="s">
        <v>593</v>
      </c>
      <c r="G382" s="214"/>
      <c r="H382" s="217">
        <v>7006</v>
      </c>
      <c r="I382" s="218"/>
      <c r="J382" s="214"/>
      <c r="K382" s="214"/>
      <c r="L382" s="219"/>
      <c r="M382" s="220"/>
      <c r="N382" s="221"/>
      <c r="O382" s="221"/>
      <c r="P382" s="221"/>
      <c r="Q382" s="221"/>
      <c r="R382" s="221"/>
      <c r="S382" s="221"/>
      <c r="T382" s="222"/>
      <c r="AT382" s="223" t="s">
        <v>143</v>
      </c>
      <c r="AU382" s="223" t="s">
        <v>86</v>
      </c>
      <c r="AV382" s="14" t="s">
        <v>86</v>
      </c>
      <c r="AW382" s="14" t="s">
        <v>32</v>
      </c>
      <c r="AX382" s="14" t="s">
        <v>76</v>
      </c>
      <c r="AY382" s="223" t="s">
        <v>135</v>
      </c>
    </row>
    <row r="383" spans="1:65" s="14" customFormat="1" ht="11.25">
      <c r="B383" s="213"/>
      <c r="C383" s="214"/>
      <c r="D383" s="204" t="s">
        <v>143</v>
      </c>
      <c r="E383" s="215" t="s">
        <v>1</v>
      </c>
      <c r="F383" s="216" t="s">
        <v>594</v>
      </c>
      <c r="G383" s="214"/>
      <c r="H383" s="217">
        <v>2226</v>
      </c>
      <c r="I383" s="218"/>
      <c r="J383" s="214"/>
      <c r="K383" s="214"/>
      <c r="L383" s="219"/>
      <c r="M383" s="220"/>
      <c r="N383" s="221"/>
      <c r="O383" s="221"/>
      <c r="P383" s="221"/>
      <c r="Q383" s="221"/>
      <c r="R383" s="221"/>
      <c r="S383" s="221"/>
      <c r="T383" s="222"/>
      <c r="AT383" s="223" t="s">
        <v>143</v>
      </c>
      <c r="AU383" s="223" t="s">
        <v>86</v>
      </c>
      <c r="AV383" s="14" t="s">
        <v>86</v>
      </c>
      <c r="AW383" s="14" t="s">
        <v>32</v>
      </c>
      <c r="AX383" s="14" t="s">
        <v>76</v>
      </c>
      <c r="AY383" s="223" t="s">
        <v>135</v>
      </c>
    </row>
    <row r="384" spans="1:65" s="14" customFormat="1" ht="11.25">
      <c r="B384" s="213"/>
      <c r="C384" s="214"/>
      <c r="D384" s="204" t="s">
        <v>143</v>
      </c>
      <c r="E384" s="215" t="s">
        <v>1</v>
      </c>
      <c r="F384" s="216" t="s">
        <v>595</v>
      </c>
      <c r="G384" s="214"/>
      <c r="H384" s="217">
        <v>688</v>
      </c>
      <c r="I384" s="218"/>
      <c r="J384" s="214"/>
      <c r="K384" s="214"/>
      <c r="L384" s="219"/>
      <c r="M384" s="220"/>
      <c r="N384" s="221"/>
      <c r="O384" s="221"/>
      <c r="P384" s="221"/>
      <c r="Q384" s="221"/>
      <c r="R384" s="221"/>
      <c r="S384" s="221"/>
      <c r="T384" s="222"/>
      <c r="AT384" s="223" t="s">
        <v>143</v>
      </c>
      <c r="AU384" s="223" t="s">
        <v>86</v>
      </c>
      <c r="AV384" s="14" t="s">
        <v>86</v>
      </c>
      <c r="AW384" s="14" t="s">
        <v>32</v>
      </c>
      <c r="AX384" s="14" t="s">
        <v>76</v>
      </c>
      <c r="AY384" s="223" t="s">
        <v>135</v>
      </c>
    </row>
    <row r="385" spans="1:65" s="14" customFormat="1" ht="11.25">
      <c r="B385" s="213"/>
      <c r="C385" s="214"/>
      <c r="D385" s="204" t="s">
        <v>143</v>
      </c>
      <c r="E385" s="215" t="s">
        <v>1</v>
      </c>
      <c r="F385" s="216" t="s">
        <v>596</v>
      </c>
      <c r="G385" s="214"/>
      <c r="H385" s="217">
        <v>134</v>
      </c>
      <c r="I385" s="218"/>
      <c r="J385" s="214"/>
      <c r="K385" s="214"/>
      <c r="L385" s="219"/>
      <c r="M385" s="220"/>
      <c r="N385" s="221"/>
      <c r="O385" s="221"/>
      <c r="P385" s="221"/>
      <c r="Q385" s="221"/>
      <c r="R385" s="221"/>
      <c r="S385" s="221"/>
      <c r="T385" s="222"/>
      <c r="AT385" s="223" t="s">
        <v>143</v>
      </c>
      <c r="AU385" s="223" t="s">
        <v>86</v>
      </c>
      <c r="AV385" s="14" t="s">
        <v>86</v>
      </c>
      <c r="AW385" s="14" t="s">
        <v>32</v>
      </c>
      <c r="AX385" s="14" t="s">
        <v>76</v>
      </c>
      <c r="AY385" s="223" t="s">
        <v>135</v>
      </c>
    </row>
    <row r="386" spans="1:65" s="15" customFormat="1" ht="11.25">
      <c r="B386" s="224"/>
      <c r="C386" s="225"/>
      <c r="D386" s="204" t="s">
        <v>143</v>
      </c>
      <c r="E386" s="226" t="s">
        <v>1</v>
      </c>
      <c r="F386" s="227" t="s">
        <v>232</v>
      </c>
      <c r="G386" s="225"/>
      <c r="H386" s="228">
        <v>10054</v>
      </c>
      <c r="I386" s="229"/>
      <c r="J386" s="225"/>
      <c r="K386" s="225"/>
      <c r="L386" s="230"/>
      <c r="M386" s="231"/>
      <c r="N386" s="232"/>
      <c r="O386" s="232"/>
      <c r="P386" s="232"/>
      <c r="Q386" s="232"/>
      <c r="R386" s="232"/>
      <c r="S386" s="232"/>
      <c r="T386" s="233"/>
      <c r="AT386" s="234" t="s">
        <v>143</v>
      </c>
      <c r="AU386" s="234" t="s">
        <v>86</v>
      </c>
      <c r="AV386" s="15" t="s">
        <v>141</v>
      </c>
      <c r="AW386" s="15" t="s">
        <v>32</v>
      </c>
      <c r="AX386" s="15" t="s">
        <v>84</v>
      </c>
      <c r="AY386" s="234" t="s">
        <v>135</v>
      </c>
    </row>
    <row r="387" spans="1:65" s="2" customFormat="1" ht="24.2" customHeight="1">
      <c r="A387" s="35"/>
      <c r="B387" s="36"/>
      <c r="C387" s="188" t="s">
        <v>597</v>
      </c>
      <c r="D387" s="188" t="s">
        <v>137</v>
      </c>
      <c r="E387" s="189" t="s">
        <v>598</v>
      </c>
      <c r="F387" s="190" t="s">
        <v>599</v>
      </c>
      <c r="G387" s="191" t="s">
        <v>140</v>
      </c>
      <c r="H387" s="192">
        <v>1444</v>
      </c>
      <c r="I387" s="193"/>
      <c r="J387" s="194">
        <f>ROUND(I387*H387,2)</f>
        <v>0</v>
      </c>
      <c r="K387" s="195"/>
      <c r="L387" s="40"/>
      <c r="M387" s="196" t="s">
        <v>1</v>
      </c>
      <c r="N387" s="197" t="s">
        <v>41</v>
      </c>
      <c r="O387" s="72"/>
      <c r="P387" s="198">
        <f>O387*H387</f>
        <v>0</v>
      </c>
      <c r="Q387" s="198">
        <v>0</v>
      </c>
      <c r="R387" s="198">
        <f>Q387*H387</f>
        <v>0</v>
      </c>
      <c r="S387" s="198">
        <v>0</v>
      </c>
      <c r="T387" s="199">
        <f>S387*H387</f>
        <v>0</v>
      </c>
      <c r="U387" s="35"/>
      <c r="V387" s="35"/>
      <c r="W387" s="35"/>
      <c r="X387" s="35"/>
      <c r="Y387" s="35"/>
      <c r="Z387" s="35"/>
      <c r="AA387" s="35"/>
      <c r="AB387" s="35"/>
      <c r="AC387" s="35"/>
      <c r="AD387" s="35"/>
      <c r="AE387" s="35"/>
      <c r="AR387" s="200" t="s">
        <v>141</v>
      </c>
      <c r="AT387" s="200" t="s">
        <v>137</v>
      </c>
      <c r="AU387" s="200" t="s">
        <v>86</v>
      </c>
      <c r="AY387" s="18" t="s">
        <v>135</v>
      </c>
      <c r="BE387" s="201">
        <f>IF(N387="základní",J387,0)</f>
        <v>0</v>
      </c>
      <c r="BF387" s="201">
        <f>IF(N387="snížená",J387,0)</f>
        <v>0</v>
      </c>
      <c r="BG387" s="201">
        <f>IF(N387="zákl. přenesená",J387,0)</f>
        <v>0</v>
      </c>
      <c r="BH387" s="201">
        <f>IF(N387="sníž. přenesená",J387,0)</f>
        <v>0</v>
      </c>
      <c r="BI387" s="201">
        <f>IF(N387="nulová",J387,0)</f>
        <v>0</v>
      </c>
      <c r="BJ387" s="18" t="s">
        <v>84</v>
      </c>
      <c r="BK387" s="201">
        <f>ROUND(I387*H387,2)</f>
        <v>0</v>
      </c>
      <c r="BL387" s="18" t="s">
        <v>141</v>
      </c>
      <c r="BM387" s="200" t="s">
        <v>600</v>
      </c>
    </row>
    <row r="388" spans="1:65" s="13" customFormat="1" ht="11.25">
      <c r="B388" s="202"/>
      <c r="C388" s="203"/>
      <c r="D388" s="204" t="s">
        <v>143</v>
      </c>
      <c r="E388" s="205" t="s">
        <v>1</v>
      </c>
      <c r="F388" s="206" t="s">
        <v>144</v>
      </c>
      <c r="G388" s="203"/>
      <c r="H388" s="205" t="s">
        <v>1</v>
      </c>
      <c r="I388" s="207"/>
      <c r="J388" s="203"/>
      <c r="K388" s="203"/>
      <c r="L388" s="208"/>
      <c r="M388" s="209"/>
      <c r="N388" s="210"/>
      <c r="O388" s="210"/>
      <c r="P388" s="210"/>
      <c r="Q388" s="210"/>
      <c r="R388" s="210"/>
      <c r="S388" s="210"/>
      <c r="T388" s="211"/>
      <c r="AT388" s="212" t="s">
        <v>143</v>
      </c>
      <c r="AU388" s="212" t="s">
        <v>86</v>
      </c>
      <c r="AV388" s="13" t="s">
        <v>84</v>
      </c>
      <c r="AW388" s="13" t="s">
        <v>32</v>
      </c>
      <c r="AX388" s="13" t="s">
        <v>76</v>
      </c>
      <c r="AY388" s="212" t="s">
        <v>135</v>
      </c>
    </row>
    <row r="389" spans="1:65" s="13" customFormat="1" ht="11.25">
      <c r="B389" s="202"/>
      <c r="C389" s="203"/>
      <c r="D389" s="204" t="s">
        <v>143</v>
      </c>
      <c r="E389" s="205" t="s">
        <v>1</v>
      </c>
      <c r="F389" s="206" t="s">
        <v>274</v>
      </c>
      <c r="G389" s="203"/>
      <c r="H389" s="205" t="s">
        <v>1</v>
      </c>
      <c r="I389" s="207"/>
      <c r="J389" s="203"/>
      <c r="K389" s="203"/>
      <c r="L389" s="208"/>
      <c r="M389" s="209"/>
      <c r="N389" s="210"/>
      <c r="O389" s="210"/>
      <c r="P389" s="210"/>
      <c r="Q389" s="210"/>
      <c r="R389" s="210"/>
      <c r="S389" s="210"/>
      <c r="T389" s="211"/>
      <c r="AT389" s="212" t="s">
        <v>143</v>
      </c>
      <c r="AU389" s="212" t="s">
        <v>86</v>
      </c>
      <c r="AV389" s="13" t="s">
        <v>84</v>
      </c>
      <c r="AW389" s="13" t="s">
        <v>32</v>
      </c>
      <c r="AX389" s="13" t="s">
        <v>76</v>
      </c>
      <c r="AY389" s="212" t="s">
        <v>135</v>
      </c>
    </row>
    <row r="390" spans="1:65" s="13" customFormat="1" ht="22.5">
      <c r="B390" s="202"/>
      <c r="C390" s="203"/>
      <c r="D390" s="204" t="s">
        <v>143</v>
      </c>
      <c r="E390" s="205" t="s">
        <v>1</v>
      </c>
      <c r="F390" s="206" t="s">
        <v>601</v>
      </c>
      <c r="G390" s="203"/>
      <c r="H390" s="205" t="s">
        <v>1</v>
      </c>
      <c r="I390" s="207"/>
      <c r="J390" s="203"/>
      <c r="K390" s="203"/>
      <c r="L390" s="208"/>
      <c r="M390" s="209"/>
      <c r="N390" s="210"/>
      <c r="O390" s="210"/>
      <c r="P390" s="210"/>
      <c r="Q390" s="210"/>
      <c r="R390" s="210"/>
      <c r="S390" s="210"/>
      <c r="T390" s="211"/>
      <c r="AT390" s="212" t="s">
        <v>143</v>
      </c>
      <c r="AU390" s="212" t="s">
        <v>86</v>
      </c>
      <c r="AV390" s="13" t="s">
        <v>84</v>
      </c>
      <c r="AW390" s="13" t="s">
        <v>32</v>
      </c>
      <c r="AX390" s="13" t="s">
        <v>76</v>
      </c>
      <c r="AY390" s="212" t="s">
        <v>135</v>
      </c>
    </row>
    <row r="391" spans="1:65" s="14" customFormat="1" ht="11.25">
      <c r="B391" s="213"/>
      <c r="C391" s="214"/>
      <c r="D391" s="204" t="s">
        <v>143</v>
      </c>
      <c r="E391" s="215" t="s">
        <v>1</v>
      </c>
      <c r="F391" s="216" t="s">
        <v>576</v>
      </c>
      <c r="G391" s="214"/>
      <c r="H391" s="217">
        <v>1410</v>
      </c>
      <c r="I391" s="218"/>
      <c r="J391" s="214"/>
      <c r="K391" s="214"/>
      <c r="L391" s="219"/>
      <c r="M391" s="220"/>
      <c r="N391" s="221"/>
      <c r="O391" s="221"/>
      <c r="P391" s="221"/>
      <c r="Q391" s="221"/>
      <c r="R391" s="221"/>
      <c r="S391" s="221"/>
      <c r="T391" s="222"/>
      <c r="AT391" s="223" t="s">
        <v>143</v>
      </c>
      <c r="AU391" s="223" t="s">
        <v>86</v>
      </c>
      <c r="AV391" s="14" t="s">
        <v>86</v>
      </c>
      <c r="AW391" s="14" t="s">
        <v>32</v>
      </c>
      <c r="AX391" s="14" t="s">
        <v>76</v>
      </c>
      <c r="AY391" s="223" t="s">
        <v>135</v>
      </c>
    </row>
    <row r="392" spans="1:65" s="14" customFormat="1" ht="11.25">
      <c r="B392" s="213"/>
      <c r="C392" s="214"/>
      <c r="D392" s="204" t="s">
        <v>143</v>
      </c>
      <c r="E392" s="215" t="s">
        <v>1</v>
      </c>
      <c r="F392" s="216" t="s">
        <v>553</v>
      </c>
      <c r="G392" s="214"/>
      <c r="H392" s="217">
        <v>34</v>
      </c>
      <c r="I392" s="218"/>
      <c r="J392" s="214"/>
      <c r="K392" s="214"/>
      <c r="L392" s="219"/>
      <c r="M392" s="220"/>
      <c r="N392" s="221"/>
      <c r="O392" s="221"/>
      <c r="P392" s="221"/>
      <c r="Q392" s="221"/>
      <c r="R392" s="221"/>
      <c r="S392" s="221"/>
      <c r="T392" s="222"/>
      <c r="AT392" s="223" t="s">
        <v>143</v>
      </c>
      <c r="AU392" s="223" t="s">
        <v>86</v>
      </c>
      <c r="AV392" s="14" t="s">
        <v>86</v>
      </c>
      <c r="AW392" s="14" t="s">
        <v>32</v>
      </c>
      <c r="AX392" s="14" t="s">
        <v>76</v>
      </c>
      <c r="AY392" s="223" t="s">
        <v>135</v>
      </c>
    </row>
    <row r="393" spans="1:65" s="15" customFormat="1" ht="11.25">
      <c r="B393" s="224"/>
      <c r="C393" s="225"/>
      <c r="D393" s="204" t="s">
        <v>143</v>
      </c>
      <c r="E393" s="226" t="s">
        <v>1</v>
      </c>
      <c r="F393" s="227" t="s">
        <v>232</v>
      </c>
      <c r="G393" s="225"/>
      <c r="H393" s="228">
        <v>1444</v>
      </c>
      <c r="I393" s="229"/>
      <c r="J393" s="225"/>
      <c r="K393" s="225"/>
      <c r="L393" s="230"/>
      <c r="M393" s="231"/>
      <c r="N393" s="232"/>
      <c r="O393" s="232"/>
      <c r="P393" s="232"/>
      <c r="Q393" s="232"/>
      <c r="R393" s="232"/>
      <c r="S393" s="232"/>
      <c r="T393" s="233"/>
      <c r="AT393" s="234" t="s">
        <v>143</v>
      </c>
      <c r="AU393" s="234" t="s">
        <v>86</v>
      </c>
      <c r="AV393" s="15" t="s">
        <v>141</v>
      </c>
      <c r="AW393" s="15" t="s">
        <v>32</v>
      </c>
      <c r="AX393" s="15" t="s">
        <v>84</v>
      </c>
      <c r="AY393" s="234" t="s">
        <v>135</v>
      </c>
    </row>
    <row r="394" spans="1:65" s="2" customFormat="1" ht="24.2" customHeight="1">
      <c r="A394" s="35"/>
      <c r="B394" s="36"/>
      <c r="C394" s="188" t="s">
        <v>602</v>
      </c>
      <c r="D394" s="188" t="s">
        <v>137</v>
      </c>
      <c r="E394" s="189" t="s">
        <v>603</v>
      </c>
      <c r="F394" s="190" t="s">
        <v>604</v>
      </c>
      <c r="G394" s="191" t="s">
        <v>140</v>
      </c>
      <c r="H394" s="192">
        <v>4457</v>
      </c>
      <c r="I394" s="193"/>
      <c r="J394" s="194">
        <f>ROUND(I394*H394,2)</f>
        <v>0</v>
      </c>
      <c r="K394" s="195"/>
      <c r="L394" s="40"/>
      <c r="M394" s="196" t="s">
        <v>1</v>
      </c>
      <c r="N394" s="197" t="s">
        <v>41</v>
      </c>
      <c r="O394" s="72"/>
      <c r="P394" s="198">
        <f>O394*H394</f>
        <v>0</v>
      </c>
      <c r="Q394" s="198">
        <v>0</v>
      </c>
      <c r="R394" s="198">
        <f>Q394*H394</f>
        <v>0</v>
      </c>
      <c r="S394" s="198">
        <v>0</v>
      </c>
      <c r="T394" s="199">
        <f>S394*H394</f>
        <v>0</v>
      </c>
      <c r="U394" s="35"/>
      <c r="V394" s="35"/>
      <c r="W394" s="35"/>
      <c r="X394" s="35"/>
      <c r="Y394" s="35"/>
      <c r="Z394" s="35"/>
      <c r="AA394" s="35"/>
      <c r="AB394" s="35"/>
      <c r="AC394" s="35"/>
      <c r="AD394" s="35"/>
      <c r="AE394" s="35"/>
      <c r="AR394" s="200" t="s">
        <v>141</v>
      </c>
      <c r="AT394" s="200" t="s">
        <v>137</v>
      </c>
      <c r="AU394" s="200" t="s">
        <v>86</v>
      </c>
      <c r="AY394" s="18" t="s">
        <v>135</v>
      </c>
      <c r="BE394" s="201">
        <f>IF(N394="základní",J394,0)</f>
        <v>0</v>
      </c>
      <c r="BF394" s="201">
        <f>IF(N394="snížená",J394,0)</f>
        <v>0</v>
      </c>
      <c r="BG394" s="201">
        <f>IF(N394="zákl. přenesená",J394,0)</f>
        <v>0</v>
      </c>
      <c r="BH394" s="201">
        <f>IF(N394="sníž. přenesená",J394,0)</f>
        <v>0</v>
      </c>
      <c r="BI394" s="201">
        <f>IF(N394="nulová",J394,0)</f>
        <v>0</v>
      </c>
      <c r="BJ394" s="18" t="s">
        <v>84</v>
      </c>
      <c r="BK394" s="201">
        <f>ROUND(I394*H394,2)</f>
        <v>0</v>
      </c>
      <c r="BL394" s="18" t="s">
        <v>141</v>
      </c>
      <c r="BM394" s="200" t="s">
        <v>605</v>
      </c>
    </row>
    <row r="395" spans="1:65" s="13" customFormat="1" ht="11.25">
      <c r="B395" s="202"/>
      <c r="C395" s="203"/>
      <c r="D395" s="204" t="s">
        <v>143</v>
      </c>
      <c r="E395" s="205" t="s">
        <v>1</v>
      </c>
      <c r="F395" s="206" t="s">
        <v>144</v>
      </c>
      <c r="G395" s="203"/>
      <c r="H395" s="205" t="s">
        <v>1</v>
      </c>
      <c r="I395" s="207"/>
      <c r="J395" s="203"/>
      <c r="K395" s="203"/>
      <c r="L395" s="208"/>
      <c r="M395" s="209"/>
      <c r="N395" s="210"/>
      <c r="O395" s="210"/>
      <c r="P395" s="210"/>
      <c r="Q395" s="210"/>
      <c r="R395" s="210"/>
      <c r="S395" s="210"/>
      <c r="T395" s="211"/>
      <c r="AT395" s="212" t="s">
        <v>143</v>
      </c>
      <c r="AU395" s="212" t="s">
        <v>86</v>
      </c>
      <c r="AV395" s="13" t="s">
        <v>84</v>
      </c>
      <c r="AW395" s="13" t="s">
        <v>32</v>
      </c>
      <c r="AX395" s="13" t="s">
        <v>76</v>
      </c>
      <c r="AY395" s="212" t="s">
        <v>135</v>
      </c>
    </row>
    <row r="396" spans="1:65" s="13" customFormat="1" ht="11.25">
      <c r="B396" s="202"/>
      <c r="C396" s="203"/>
      <c r="D396" s="204" t="s">
        <v>143</v>
      </c>
      <c r="E396" s="205" t="s">
        <v>1</v>
      </c>
      <c r="F396" s="206" t="s">
        <v>252</v>
      </c>
      <c r="G396" s="203"/>
      <c r="H396" s="205" t="s">
        <v>1</v>
      </c>
      <c r="I396" s="207"/>
      <c r="J396" s="203"/>
      <c r="K396" s="203"/>
      <c r="L396" s="208"/>
      <c r="M396" s="209"/>
      <c r="N396" s="210"/>
      <c r="O396" s="210"/>
      <c r="P396" s="210"/>
      <c r="Q396" s="210"/>
      <c r="R396" s="210"/>
      <c r="S396" s="210"/>
      <c r="T396" s="211"/>
      <c r="AT396" s="212" t="s">
        <v>143</v>
      </c>
      <c r="AU396" s="212" t="s">
        <v>86</v>
      </c>
      <c r="AV396" s="13" t="s">
        <v>84</v>
      </c>
      <c r="AW396" s="13" t="s">
        <v>32</v>
      </c>
      <c r="AX396" s="13" t="s">
        <v>76</v>
      </c>
      <c r="AY396" s="212" t="s">
        <v>135</v>
      </c>
    </row>
    <row r="397" spans="1:65" s="13" customFormat="1" ht="11.25">
      <c r="B397" s="202"/>
      <c r="C397" s="203"/>
      <c r="D397" s="204" t="s">
        <v>143</v>
      </c>
      <c r="E397" s="205" t="s">
        <v>1</v>
      </c>
      <c r="F397" s="206" t="s">
        <v>274</v>
      </c>
      <c r="G397" s="203"/>
      <c r="H397" s="205" t="s">
        <v>1</v>
      </c>
      <c r="I397" s="207"/>
      <c r="J397" s="203"/>
      <c r="K397" s="203"/>
      <c r="L397" s="208"/>
      <c r="M397" s="209"/>
      <c r="N397" s="210"/>
      <c r="O397" s="210"/>
      <c r="P397" s="210"/>
      <c r="Q397" s="210"/>
      <c r="R397" s="210"/>
      <c r="S397" s="210"/>
      <c r="T397" s="211"/>
      <c r="AT397" s="212" t="s">
        <v>143</v>
      </c>
      <c r="AU397" s="212" t="s">
        <v>86</v>
      </c>
      <c r="AV397" s="13" t="s">
        <v>84</v>
      </c>
      <c r="AW397" s="13" t="s">
        <v>32</v>
      </c>
      <c r="AX397" s="13" t="s">
        <v>76</v>
      </c>
      <c r="AY397" s="212" t="s">
        <v>135</v>
      </c>
    </row>
    <row r="398" spans="1:65" s="14" customFormat="1" ht="11.25">
      <c r="B398" s="213"/>
      <c r="C398" s="214"/>
      <c r="D398" s="204" t="s">
        <v>143</v>
      </c>
      <c r="E398" s="215" t="s">
        <v>1</v>
      </c>
      <c r="F398" s="216" t="s">
        <v>606</v>
      </c>
      <c r="G398" s="214"/>
      <c r="H398" s="217">
        <v>3383</v>
      </c>
      <c r="I398" s="218"/>
      <c r="J398" s="214"/>
      <c r="K398" s="214"/>
      <c r="L398" s="219"/>
      <c r="M398" s="220"/>
      <c r="N398" s="221"/>
      <c r="O398" s="221"/>
      <c r="P398" s="221"/>
      <c r="Q398" s="221"/>
      <c r="R398" s="221"/>
      <c r="S398" s="221"/>
      <c r="T398" s="222"/>
      <c r="AT398" s="223" t="s">
        <v>143</v>
      </c>
      <c r="AU398" s="223" t="s">
        <v>86</v>
      </c>
      <c r="AV398" s="14" t="s">
        <v>86</v>
      </c>
      <c r="AW398" s="14" t="s">
        <v>32</v>
      </c>
      <c r="AX398" s="14" t="s">
        <v>76</v>
      </c>
      <c r="AY398" s="223" t="s">
        <v>135</v>
      </c>
    </row>
    <row r="399" spans="1:65" s="14" customFormat="1" ht="11.25">
      <c r="B399" s="213"/>
      <c r="C399" s="214"/>
      <c r="D399" s="204" t="s">
        <v>143</v>
      </c>
      <c r="E399" s="215" t="s">
        <v>1</v>
      </c>
      <c r="F399" s="216" t="s">
        <v>607</v>
      </c>
      <c r="G399" s="214"/>
      <c r="H399" s="217">
        <v>1074</v>
      </c>
      <c r="I399" s="218"/>
      <c r="J399" s="214"/>
      <c r="K399" s="214"/>
      <c r="L399" s="219"/>
      <c r="M399" s="220"/>
      <c r="N399" s="221"/>
      <c r="O399" s="221"/>
      <c r="P399" s="221"/>
      <c r="Q399" s="221"/>
      <c r="R399" s="221"/>
      <c r="S399" s="221"/>
      <c r="T399" s="222"/>
      <c r="AT399" s="223" t="s">
        <v>143</v>
      </c>
      <c r="AU399" s="223" t="s">
        <v>86</v>
      </c>
      <c r="AV399" s="14" t="s">
        <v>86</v>
      </c>
      <c r="AW399" s="14" t="s">
        <v>32</v>
      </c>
      <c r="AX399" s="14" t="s">
        <v>76</v>
      </c>
      <c r="AY399" s="223" t="s">
        <v>135</v>
      </c>
    </row>
    <row r="400" spans="1:65" s="15" customFormat="1" ht="11.25">
      <c r="B400" s="224"/>
      <c r="C400" s="225"/>
      <c r="D400" s="204" t="s">
        <v>143</v>
      </c>
      <c r="E400" s="226" t="s">
        <v>1</v>
      </c>
      <c r="F400" s="227" t="s">
        <v>232</v>
      </c>
      <c r="G400" s="225"/>
      <c r="H400" s="228">
        <v>4457</v>
      </c>
      <c r="I400" s="229"/>
      <c r="J400" s="225"/>
      <c r="K400" s="225"/>
      <c r="L400" s="230"/>
      <c r="M400" s="231"/>
      <c r="N400" s="232"/>
      <c r="O400" s="232"/>
      <c r="P400" s="232"/>
      <c r="Q400" s="232"/>
      <c r="R400" s="232"/>
      <c r="S400" s="232"/>
      <c r="T400" s="233"/>
      <c r="AT400" s="234" t="s">
        <v>143</v>
      </c>
      <c r="AU400" s="234" t="s">
        <v>86</v>
      </c>
      <c r="AV400" s="15" t="s">
        <v>141</v>
      </c>
      <c r="AW400" s="15" t="s">
        <v>32</v>
      </c>
      <c r="AX400" s="15" t="s">
        <v>84</v>
      </c>
      <c r="AY400" s="234" t="s">
        <v>135</v>
      </c>
    </row>
    <row r="401" spans="1:65" s="2" customFormat="1" ht="33" customHeight="1">
      <c r="A401" s="35"/>
      <c r="B401" s="36"/>
      <c r="C401" s="188" t="s">
        <v>608</v>
      </c>
      <c r="D401" s="188" t="s">
        <v>137</v>
      </c>
      <c r="E401" s="189" t="s">
        <v>609</v>
      </c>
      <c r="F401" s="190" t="s">
        <v>610</v>
      </c>
      <c r="G401" s="191" t="s">
        <v>140</v>
      </c>
      <c r="H401" s="192">
        <v>67</v>
      </c>
      <c r="I401" s="193"/>
      <c r="J401" s="194">
        <f>ROUND(I401*H401,2)</f>
        <v>0</v>
      </c>
      <c r="K401" s="195"/>
      <c r="L401" s="40"/>
      <c r="M401" s="196" t="s">
        <v>1</v>
      </c>
      <c r="N401" s="197" t="s">
        <v>41</v>
      </c>
      <c r="O401" s="72"/>
      <c r="P401" s="198">
        <f>O401*H401</f>
        <v>0</v>
      </c>
      <c r="Q401" s="198">
        <v>0</v>
      </c>
      <c r="R401" s="198">
        <f>Q401*H401</f>
        <v>0</v>
      </c>
      <c r="S401" s="198">
        <v>0</v>
      </c>
      <c r="T401" s="199">
        <f>S401*H401</f>
        <v>0</v>
      </c>
      <c r="U401" s="35"/>
      <c r="V401" s="35"/>
      <c r="W401" s="35"/>
      <c r="X401" s="35"/>
      <c r="Y401" s="35"/>
      <c r="Z401" s="35"/>
      <c r="AA401" s="35"/>
      <c r="AB401" s="35"/>
      <c r="AC401" s="35"/>
      <c r="AD401" s="35"/>
      <c r="AE401" s="35"/>
      <c r="AR401" s="200" t="s">
        <v>141</v>
      </c>
      <c r="AT401" s="200" t="s">
        <v>137</v>
      </c>
      <c r="AU401" s="200" t="s">
        <v>86</v>
      </c>
      <c r="AY401" s="18" t="s">
        <v>135</v>
      </c>
      <c r="BE401" s="201">
        <f>IF(N401="základní",J401,0)</f>
        <v>0</v>
      </c>
      <c r="BF401" s="201">
        <f>IF(N401="snížená",J401,0)</f>
        <v>0</v>
      </c>
      <c r="BG401" s="201">
        <f>IF(N401="zákl. přenesená",J401,0)</f>
        <v>0</v>
      </c>
      <c r="BH401" s="201">
        <f>IF(N401="sníž. přenesená",J401,0)</f>
        <v>0</v>
      </c>
      <c r="BI401" s="201">
        <f>IF(N401="nulová",J401,0)</f>
        <v>0</v>
      </c>
      <c r="BJ401" s="18" t="s">
        <v>84</v>
      </c>
      <c r="BK401" s="201">
        <f>ROUND(I401*H401,2)</f>
        <v>0</v>
      </c>
      <c r="BL401" s="18" t="s">
        <v>141</v>
      </c>
      <c r="BM401" s="200" t="s">
        <v>611</v>
      </c>
    </row>
    <row r="402" spans="1:65" s="13" customFormat="1" ht="11.25">
      <c r="B402" s="202"/>
      <c r="C402" s="203"/>
      <c r="D402" s="204" t="s">
        <v>143</v>
      </c>
      <c r="E402" s="205" t="s">
        <v>1</v>
      </c>
      <c r="F402" s="206" t="s">
        <v>144</v>
      </c>
      <c r="G402" s="203"/>
      <c r="H402" s="205" t="s">
        <v>1</v>
      </c>
      <c r="I402" s="207"/>
      <c r="J402" s="203"/>
      <c r="K402" s="203"/>
      <c r="L402" s="208"/>
      <c r="M402" s="209"/>
      <c r="N402" s="210"/>
      <c r="O402" s="210"/>
      <c r="P402" s="210"/>
      <c r="Q402" s="210"/>
      <c r="R402" s="210"/>
      <c r="S402" s="210"/>
      <c r="T402" s="211"/>
      <c r="AT402" s="212" t="s">
        <v>143</v>
      </c>
      <c r="AU402" s="212" t="s">
        <v>86</v>
      </c>
      <c r="AV402" s="13" t="s">
        <v>84</v>
      </c>
      <c r="AW402" s="13" t="s">
        <v>32</v>
      </c>
      <c r="AX402" s="13" t="s">
        <v>76</v>
      </c>
      <c r="AY402" s="212" t="s">
        <v>135</v>
      </c>
    </row>
    <row r="403" spans="1:65" s="13" customFormat="1" ht="11.25">
      <c r="B403" s="202"/>
      <c r="C403" s="203"/>
      <c r="D403" s="204" t="s">
        <v>143</v>
      </c>
      <c r="E403" s="205" t="s">
        <v>1</v>
      </c>
      <c r="F403" s="206" t="s">
        <v>274</v>
      </c>
      <c r="G403" s="203"/>
      <c r="H403" s="205" t="s">
        <v>1</v>
      </c>
      <c r="I403" s="207"/>
      <c r="J403" s="203"/>
      <c r="K403" s="203"/>
      <c r="L403" s="208"/>
      <c r="M403" s="209"/>
      <c r="N403" s="210"/>
      <c r="O403" s="210"/>
      <c r="P403" s="210"/>
      <c r="Q403" s="210"/>
      <c r="R403" s="210"/>
      <c r="S403" s="210"/>
      <c r="T403" s="211"/>
      <c r="AT403" s="212" t="s">
        <v>143</v>
      </c>
      <c r="AU403" s="212" t="s">
        <v>86</v>
      </c>
      <c r="AV403" s="13" t="s">
        <v>84</v>
      </c>
      <c r="AW403" s="13" t="s">
        <v>32</v>
      </c>
      <c r="AX403" s="13" t="s">
        <v>76</v>
      </c>
      <c r="AY403" s="212" t="s">
        <v>135</v>
      </c>
    </row>
    <row r="404" spans="1:65" s="14" customFormat="1" ht="11.25">
      <c r="B404" s="213"/>
      <c r="C404" s="214"/>
      <c r="D404" s="204" t="s">
        <v>143</v>
      </c>
      <c r="E404" s="215" t="s">
        <v>1</v>
      </c>
      <c r="F404" s="216" t="s">
        <v>565</v>
      </c>
      <c r="G404" s="214"/>
      <c r="H404" s="217">
        <v>67</v>
      </c>
      <c r="I404" s="218"/>
      <c r="J404" s="214"/>
      <c r="K404" s="214"/>
      <c r="L404" s="219"/>
      <c r="M404" s="220"/>
      <c r="N404" s="221"/>
      <c r="O404" s="221"/>
      <c r="P404" s="221"/>
      <c r="Q404" s="221"/>
      <c r="R404" s="221"/>
      <c r="S404" s="221"/>
      <c r="T404" s="222"/>
      <c r="AT404" s="223" t="s">
        <v>143</v>
      </c>
      <c r="AU404" s="223" t="s">
        <v>86</v>
      </c>
      <c r="AV404" s="14" t="s">
        <v>86</v>
      </c>
      <c r="AW404" s="14" t="s">
        <v>32</v>
      </c>
      <c r="AX404" s="14" t="s">
        <v>84</v>
      </c>
      <c r="AY404" s="223" t="s">
        <v>135</v>
      </c>
    </row>
    <row r="405" spans="1:65" s="2" customFormat="1" ht="24.2" customHeight="1">
      <c r="A405" s="35"/>
      <c r="B405" s="36"/>
      <c r="C405" s="188" t="s">
        <v>612</v>
      </c>
      <c r="D405" s="188" t="s">
        <v>137</v>
      </c>
      <c r="E405" s="189" t="s">
        <v>613</v>
      </c>
      <c r="F405" s="190" t="s">
        <v>614</v>
      </c>
      <c r="G405" s="191" t="s">
        <v>140</v>
      </c>
      <c r="H405" s="192">
        <v>40.5</v>
      </c>
      <c r="I405" s="193"/>
      <c r="J405" s="194">
        <f>ROUND(I405*H405,2)</f>
        <v>0</v>
      </c>
      <c r="K405" s="195"/>
      <c r="L405" s="40"/>
      <c r="M405" s="196" t="s">
        <v>1</v>
      </c>
      <c r="N405" s="197" t="s">
        <v>41</v>
      </c>
      <c r="O405" s="72"/>
      <c r="P405" s="198">
        <f>O405*H405</f>
        <v>0</v>
      </c>
      <c r="Q405" s="198">
        <v>0.40799999999999997</v>
      </c>
      <c r="R405" s="198">
        <f>Q405*H405</f>
        <v>16.523999999999997</v>
      </c>
      <c r="S405" s="198">
        <v>0</v>
      </c>
      <c r="T405" s="199">
        <f>S405*H405</f>
        <v>0</v>
      </c>
      <c r="U405" s="35"/>
      <c r="V405" s="35"/>
      <c r="W405" s="35"/>
      <c r="X405" s="35"/>
      <c r="Y405" s="35"/>
      <c r="Z405" s="35"/>
      <c r="AA405" s="35"/>
      <c r="AB405" s="35"/>
      <c r="AC405" s="35"/>
      <c r="AD405" s="35"/>
      <c r="AE405" s="35"/>
      <c r="AR405" s="200" t="s">
        <v>141</v>
      </c>
      <c r="AT405" s="200" t="s">
        <v>137</v>
      </c>
      <c r="AU405" s="200" t="s">
        <v>86</v>
      </c>
      <c r="AY405" s="18" t="s">
        <v>135</v>
      </c>
      <c r="BE405" s="201">
        <f>IF(N405="základní",J405,0)</f>
        <v>0</v>
      </c>
      <c r="BF405" s="201">
        <f>IF(N405="snížená",J405,0)</f>
        <v>0</v>
      </c>
      <c r="BG405" s="201">
        <f>IF(N405="zákl. přenesená",J405,0)</f>
        <v>0</v>
      </c>
      <c r="BH405" s="201">
        <f>IF(N405="sníž. přenesená",J405,0)</f>
        <v>0</v>
      </c>
      <c r="BI405" s="201">
        <f>IF(N405="nulová",J405,0)</f>
        <v>0</v>
      </c>
      <c r="BJ405" s="18" t="s">
        <v>84</v>
      </c>
      <c r="BK405" s="201">
        <f>ROUND(I405*H405,2)</f>
        <v>0</v>
      </c>
      <c r="BL405" s="18" t="s">
        <v>141</v>
      </c>
      <c r="BM405" s="200" t="s">
        <v>615</v>
      </c>
    </row>
    <row r="406" spans="1:65" s="13" customFormat="1" ht="11.25">
      <c r="B406" s="202"/>
      <c r="C406" s="203"/>
      <c r="D406" s="204" t="s">
        <v>143</v>
      </c>
      <c r="E406" s="205" t="s">
        <v>1</v>
      </c>
      <c r="F406" s="206" t="s">
        <v>252</v>
      </c>
      <c r="G406" s="203"/>
      <c r="H406" s="205" t="s">
        <v>1</v>
      </c>
      <c r="I406" s="207"/>
      <c r="J406" s="203"/>
      <c r="K406" s="203"/>
      <c r="L406" s="208"/>
      <c r="M406" s="209"/>
      <c r="N406" s="210"/>
      <c r="O406" s="210"/>
      <c r="P406" s="210"/>
      <c r="Q406" s="210"/>
      <c r="R406" s="210"/>
      <c r="S406" s="210"/>
      <c r="T406" s="211"/>
      <c r="AT406" s="212" t="s">
        <v>143</v>
      </c>
      <c r="AU406" s="212" t="s">
        <v>86</v>
      </c>
      <c r="AV406" s="13" t="s">
        <v>84</v>
      </c>
      <c r="AW406" s="13" t="s">
        <v>32</v>
      </c>
      <c r="AX406" s="13" t="s">
        <v>76</v>
      </c>
      <c r="AY406" s="212" t="s">
        <v>135</v>
      </c>
    </row>
    <row r="407" spans="1:65" s="13" customFormat="1" ht="11.25">
      <c r="B407" s="202"/>
      <c r="C407" s="203"/>
      <c r="D407" s="204" t="s">
        <v>143</v>
      </c>
      <c r="E407" s="205" t="s">
        <v>1</v>
      </c>
      <c r="F407" s="206" t="s">
        <v>515</v>
      </c>
      <c r="G407" s="203"/>
      <c r="H407" s="205" t="s">
        <v>1</v>
      </c>
      <c r="I407" s="207"/>
      <c r="J407" s="203"/>
      <c r="K407" s="203"/>
      <c r="L407" s="208"/>
      <c r="M407" s="209"/>
      <c r="N407" s="210"/>
      <c r="O407" s="210"/>
      <c r="P407" s="210"/>
      <c r="Q407" s="210"/>
      <c r="R407" s="210"/>
      <c r="S407" s="210"/>
      <c r="T407" s="211"/>
      <c r="AT407" s="212" t="s">
        <v>143</v>
      </c>
      <c r="AU407" s="212" t="s">
        <v>86</v>
      </c>
      <c r="AV407" s="13" t="s">
        <v>84</v>
      </c>
      <c r="AW407" s="13" t="s">
        <v>32</v>
      </c>
      <c r="AX407" s="13" t="s">
        <v>76</v>
      </c>
      <c r="AY407" s="212" t="s">
        <v>135</v>
      </c>
    </row>
    <row r="408" spans="1:65" s="14" customFormat="1" ht="11.25">
      <c r="B408" s="213"/>
      <c r="C408" s="214"/>
      <c r="D408" s="204" t="s">
        <v>143</v>
      </c>
      <c r="E408" s="215" t="s">
        <v>1</v>
      </c>
      <c r="F408" s="216" t="s">
        <v>616</v>
      </c>
      <c r="G408" s="214"/>
      <c r="H408" s="217">
        <v>40.5</v>
      </c>
      <c r="I408" s="218"/>
      <c r="J408" s="214"/>
      <c r="K408" s="214"/>
      <c r="L408" s="219"/>
      <c r="M408" s="220"/>
      <c r="N408" s="221"/>
      <c r="O408" s="221"/>
      <c r="P408" s="221"/>
      <c r="Q408" s="221"/>
      <c r="R408" s="221"/>
      <c r="S408" s="221"/>
      <c r="T408" s="222"/>
      <c r="AT408" s="223" t="s">
        <v>143</v>
      </c>
      <c r="AU408" s="223" t="s">
        <v>86</v>
      </c>
      <c r="AV408" s="14" t="s">
        <v>86</v>
      </c>
      <c r="AW408" s="14" t="s">
        <v>32</v>
      </c>
      <c r="AX408" s="14" t="s">
        <v>84</v>
      </c>
      <c r="AY408" s="223" t="s">
        <v>135</v>
      </c>
    </row>
    <row r="409" spans="1:65" s="2" customFormat="1" ht="24.2" customHeight="1">
      <c r="A409" s="35"/>
      <c r="B409" s="36"/>
      <c r="C409" s="188" t="s">
        <v>617</v>
      </c>
      <c r="D409" s="188" t="s">
        <v>137</v>
      </c>
      <c r="E409" s="189" t="s">
        <v>618</v>
      </c>
      <c r="F409" s="190" t="s">
        <v>619</v>
      </c>
      <c r="G409" s="191" t="s">
        <v>140</v>
      </c>
      <c r="H409" s="192">
        <v>97</v>
      </c>
      <c r="I409" s="193"/>
      <c r="J409" s="194">
        <f>ROUND(I409*H409,2)</f>
        <v>0</v>
      </c>
      <c r="K409" s="195"/>
      <c r="L409" s="40"/>
      <c r="M409" s="196" t="s">
        <v>1</v>
      </c>
      <c r="N409" s="197" t="s">
        <v>41</v>
      </c>
      <c r="O409" s="72"/>
      <c r="P409" s="198">
        <f>O409*H409</f>
        <v>0</v>
      </c>
      <c r="Q409" s="198">
        <v>0</v>
      </c>
      <c r="R409" s="198">
        <f>Q409*H409</f>
        <v>0</v>
      </c>
      <c r="S409" s="198">
        <v>0</v>
      </c>
      <c r="T409" s="199">
        <f>S409*H409</f>
        <v>0</v>
      </c>
      <c r="U409" s="35"/>
      <c r="V409" s="35"/>
      <c r="W409" s="35"/>
      <c r="X409" s="35"/>
      <c r="Y409" s="35"/>
      <c r="Z409" s="35"/>
      <c r="AA409" s="35"/>
      <c r="AB409" s="35"/>
      <c r="AC409" s="35"/>
      <c r="AD409" s="35"/>
      <c r="AE409" s="35"/>
      <c r="AR409" s="200" t="s">
        <v>141</v>
      </c>
      <c r="AT409" s="200" t="s">
        <v>137</v>
      </c>
      <c r="AU409" s="200" t="s">
        <v>86</v>
      </c>
      <c r="AY409" s="18" t="s">
        <v>135</v>
      </c>
      <c r="BE409" s="201">
        <f>IF(N409="základní",J409,0)</f>
        <v>0</v>
      </c>
      <c r="BF409" s="201">
        <f>IF(N409="snížená",J409,0)</f>
        <v>0</v>
      </c>
      <c r="BG409" s="201">
        <f>IF(N409="zákl. přenesená",J409,0)</f>
        <v>0</v>
      </c>
      <c r="BH409" s="201">
        <f>IF(N409="sníž. přenesená",J409,0)</f>
        <v>0</v>
      </c>
      <c r="BI409" s="201">
        <f>IF(N409="nulová",J409,0)</f>
        <v>0</v>
      </c>
      <c r="BJ409" s="18" t="s">
        <v>84</v>
      </c>
      <c r="BK409" s="201">
        <f>ROUND(I409*H409,2)</f>
        <v>0</v>
      </c>
      <c r="BL409" s="18" t="s">
        <v>141</v>
      </c>
      <c r="BM409" s="200" t="s">
        <v>620</v>
      </c>
    </row>
    <row r="410" spans="1:65" s="2" customFormat="1" ht="24.2" customHeight="1">
      <c r="A410" s="35"/>
      <c r="B410" s="36"/>
      <c r="C410" s="188" t="s">
        <v>621</v>
      </c>
      <c r="D410" s="188" t="s">
        <v>137</v>
      </c>
      <c r="E410" s="189" t="s">
        <v>622</v>
      </c>
      <c r="F410" s="190" t="s">
        <v>623</v>
      </c>
      <c r="G410" s="191" t="s">
        <v>140</v>
      </c>
      <c r="H410" s="192">
        <v>108</v>
      </c>
      <c r="I410" s="193"/>
      <c r="J410" s="194">
        <f>ROUND(I410*H410,2)</f>
        <v>0</v>
      </c>
      <c r="K410" s="195"/>
      <c r="L410" s="40"/>
      <c r="M410" s="196" t="s">
        <v>1</v>
      </c>
      <c r="N410" s="197" t="s">
        <v>41</v>
      </c>
      <c r="O410" s="72"/>
      <c r="P410" s="198">
        <f>O410*H410</f>
        <v>0</v>
      </c>
      <c r="Q410" s="198">
        <v>0</v>
      </c>
      <c r="R410" s="198">
        <f>Q410*H410</f>
        <v>0</v>
      </c>
      <c r="S410" s="198">
        <v>0</v>
      </c>
      <c r="T410" s="199">
        <f>S410*H410</f>
        <v>0</v>
      </c>
      <c r="U410" s="35"/>
      <c r="V410" s="35"/>
      <c r="W410" s="35"/>
      <c r="X410" s="35"/>
      <c r="Y410" s="35"/>
      <c r="Z410" s="35"/>
      <c r="AA410" s="35"/>
      <c r="AB410" s="35"/>
      <c r="AC410" s="35"/>
      <c r="AD410" s="35"/>
      <c r="AE410" s="35"/>
      <c r="AR410" s="200" t="s">
        <v>141</v>
      </c>
      <c r="AT410" s="200" t="s">
        <v>137</v>
      </c>
      <c r="AU410" s="200" t="s">
        <v>86</v>
      </c>
      <c r="AY410" s="18" t="s">
        <v>135</v>
      </c>
      <c r="BE410" s="201">
        <f>IF(N410="základní",J410,0)</f>
        <v>0</v>
      </c>
      <c r="BF410" s="201">
        <f>IF(N410="snížená",J410,0)</f>
        <v>0</v>
      </c>
      <c r="BG410" s="201">
        <f>IF(N410="zákl. přenesená",J410,0)</f>
        <v>0</v>
      </c>
      <c r="BH410" s="201">
        <f>IF(N410="sníž. přenesená",J410,0)</f>
        <v>0</v>
      </c>
      <c r="BI410" s="201">
        <f>IF(N410="nulová",J410,0)</f>
        <v>0</v>
      </c>
      <c r="BJ410" s="18" t="s">
        <v>84</v>
      </c>
      <c r="BK410" s="201">
        <f>ROUND(I410*H410,2)</f>
        <v>0</v>
      </c>
      <c r="BL410" s="18" t="s">
        <v>141</v>
      </c>
      <c r="BM410" s="200" t="s">
        <v>624</v>
      </c>
    </row>
    <row r="411" spans="1:65" s="2" customFormat="1" ht="33" customHeight="1">
      <c r="A411" s="35"/>
      <c r="B411" s="36"/>
      <c r="C411" s="188" t="s">
        <v>625</v>
      </c>
      <c r="D411" s="188" t="s">
        <v>137</v>
      </c>
      <c r="E411" s="189" t="s">
        <v>626</v>
      </c>
      <c r="F411" s="190" t="s">
        <v>627</v>
      </c>
      <c r="G411" s="191" t="s">
        <v>140</v>
      </c>
      <c r="H411" s="192">
        <v>108</v>
      </c>
      <c r="I411" s="193"/>
      <c r="J411" s="194">
        <f>ROUND(I411*H411,2)</f>
        <v>0</v>
      </c>
      <c r="K411" s="195"/>
      <c r="L411" s="40"/>
      <c r="M411" s="196" t="s">
        <v>1</v>
      </c>
      <c r="N411" s="197" t="s">
        <v>41</v>
      </c>
      <c r="O411" s="72"/>
      <c r="P411" s="198">
        <f>O411*H411</f>
        <v>0</v>
      </c>
      <c r="Q411" s="198">
        <v>0</v>
      </c>
      <c r="R411" s="198">
        <f>Q411*H411</f>
        <v>0</v>
      </c>
      <c r="S411" s="198">
        <v>0</v>
      </c>
      <c r="T411" s="199">
        <f>S411*H411</f>
        <v>0</v>
      </c>
      <c r="U411" s="35"/>
      <c r="V411" s="35"/>
      <c r="W411" s="35"/>
      <c r="X411" s="35"/>
      <c r="Y411" s="35"/>
      <c r="Z411" s="35"/>
      <c r="AA411" s="35"/>
      <c r="AB411" s="35"/>
      <c r="AC411" s="35"/>
      <c r="AD411" s="35"/>
      <c r="AE411" s="35"/>
      <c r="AR411" s="200" t="s">
        <v>141</v>
      </c>
      <c r="AT411" s="200" t="s">
        <v>137</v>
      </c>
      <c r="AU411" s="200" t="s">
        <v>86</v>
      </c>
      <c r="AY411" s="18" t="s">
        <v>135</v>
      </c>
      <c r="BE411" s="201">
        <f>IF(N411="základní",J411,0)</f>
        <v>0</v>
      </c>
      <c r="BF411" s="201">
        <f>IF(N411="snížená",J411,0)</f>
        <v>0</v>
      </c>
      <c r="BG411" s="201">
        <f>IF(N411="zákl. přenesená",J411,0)</f>
        <v>0</v>
      </c>
      <c r="BH411" s="201">
        <f>IF(N411="sníž. přenesená",J411,0)</f>
        <v>0</v>
      </c>
      <c r="BI411" s="201">
        <f>IF(N411="nulová",J411,0)</f>
        <v>0</v>
      </c>
      <c r="BJ411" s="18" t="s">
        <v>84</v>
      </c>
      <c r="BK411" s="201">
        <f>ROUND(I411*H411,2)</f>
        <v>0</v>
      </c>
      <c r="BL411" s="18" t="s">
        <v>141</v>
      </c>
      <c r="BM411" s="200" t="s">
        <v>628</v>
      </c>
    </row>
    <row r="412" spans="1:65" s="13" customFormat="1" ht="11.25">
      <c r="B412" s="202"/>
      <c r="C412" s="203"/>
      <c r="D412" s="204" t="s">
        <v>143</v>
      </c>
      <c r="E412" s="205" t="s">
        <v>1</v>
      </c>
      <c r="F412" s="206" t="s">
        <v>144</v>
      </c>
      <c r="G412" s="203"/>
      <c r="H412" s="205" t="s">
        <v>1</v>
      </c>
      <c r="I412" s="207"/>
      <c r="J412" s="203"/>
      <c r="K412" s="203"/>
      <c r="L412" s="208"/>
      <c r="M412" s="209"/>
      <c r="N412" s="210"/>
      <c r="O412" s="210"/>
      <c r="P412" s="210"/>
      <c r="Q412" s="210"/>
      <c r="R412" s="210"/>
      <c r="S412" s="210"/>
      <c r="T412" s="211"/>
      <c r="AT412" s="212" t="s">
        <v>143</v>
      </c>
      <c r="AU412" s="212" t="s">
        <v>86</v>
      </c>
      <c r="AV412" s="13" t="s">
        <v>84</v>
      </c>
      <c r="AW412" s="13" t="s">
        <v>32</v>
      </c>
      <c r="AX412" s="13" t="s">
        <v>76</v>
      </c>
      <c r="AY412" s="212" t="s">
        <v>135</v>
      </c>
    </row>
    <row r="413" spans="1:65" s="13" customFormat="1" ht="11.25">
      <c r="B413" s="202"/>
      <c r="C413" s="203"/>
      <c r="D413" s="204" t="s">
        <v>143</v>
      </c>
      <c r="E413" s="205" t="s">
        <v>1</v>
      </c>
      <c r="F413" s="206" t="s">
        <v>274</v>
      </c>
      <c r="G413" s="203"/>
      <c r="H413" s="205" t="s">
        <v>1</v>
      </c>
      <c r="I413" s="207"/>
      <c r="J413" s="203"/>
      <c r="K413" s="203"/>
      <c r="L413" s="208"/>
      <c r="M413" s="209"/>
      <c r="N413" s="210"/>
      <c r="O413" s="210"/>
      <c r="P413" s="210"/>
      <c r="Q413" s="210"/>
      <c r="R413" s="210"/>
      <c r="S413" s="210"/>
      <c r="T413" s="211"/>
      <c r="AT413" s="212" t="s">
        <v>143</v>
      </c>
      <c r="AU413" s="212" t="s">
        <v>86</v>
      </c>
      <c r="AV413" s="13" t="s">
        <v>84</v>
      </c>
      <c r="AW413" s="13" t="s">
        <v>32</v>
      </c>
      <c r="AX413" s="13" t="s">
        <v>76</v>
      </c>
      <c r="AY413" s="212" t="s">
        <v>135</v>
      </c>
    </row>
    <row r="414" spans="1:65" s="14" customFormat="1" ht="11.25">
      <c r="B414" s="213"/>
      <c r="C414" s="214"/>
      <c r="D414" s="204" t="s">
        <v>143</v>
      </c>
      <c r="E414" s="215" t="s">
        <v>1</v>
      </c>
      <c r="F414" s="216" t="s">
        <v>629</v>
      </c>
      <c r="G414" s="214"/>
      <c r="H414" s="217">
        <v>108</v>
      </c>
      <c r="I414" s="218"/>
      <c r="J414" s="214"/>
      <c r="K414" s="214"/>
      <c r="L414" s="219"/>
      <c r="M414" s="220"/>
      <c r="N414" s="221"/>
      <c r="O414" s="221"/>
      <c r="P414" s="221"/>
      <c r="Q414" s="221"/>
      <c r="R414" s="221"/>
      <c r="S414" s="221"/>
      <c r="T414" s="222"/>
      <c r="AT414" s="223" t="s">
        <v>143</v>
      </c>
      <c r="AU414" s="223" t="s">
        <v>86</v>
      </c>
      <c r="AV414" s="14" t="s">
        <v>86</v>
      </c>
      <c r="AW414" s="14" t="s">
        <v>32</v>
      </c>
      <c r="AX414" s="14" t="s">
        <v>84</v>
      </c>
      <c r="AY414" s="223" t="s">
        <v>135</v>
      </c>
    </row>
    <row r="415" spans="1:65" s="2" customFormat="1" ht="24.2" customHeight="1">
      <c r="A415" s="35"/>
      <c r="B415" s="36"/>
      <c r="C415" s="188" t="s">
        <v>630</v>
      </c>
      <c r="D415" s="188" t="s">
        <v>137</v>
      </c>
      <c r="E415" s="189" t="s">
        <v>631</v>
      </c>
      <c r="F415" s="190" t="s">
        <v>632</v>
      </c>
      <c r="G415" s="191" t="s">
        <v>140</v>
      </c>
      <c r="H415" s="192">
        <v>2803</v>
      </c>
      <c r="I415" s="193"/>
      <c r="J415" s="194">
        <f>ROUND(I415*H415,2)</f>
        <v>0</v>
      </c>
      <c r="K415" s="195"/>
      <c r="L415" s="40"/>
      <c r="M415" s="196" t="s">
        <v>1</v>
      </c>
      <c r="N415" s="197" t="s">
        <v>41</v>
      </c>
      <c r="O415" s="72"/>
      <c r="P415" s="198">
        <f>O415*H415</f>
        <v>0</v>
      </c>
      <c r="Q415" s="198">
        <v>0.1837</v>
      </c>
      <c r="R415" s="198">
        <f>Q415*H415</f>
        <v>514.91110000000003</v>
      </c>
      <c r="S415" s="198">
        <v>0</v>
      </c>
      <c r="T415" s="199">
        <f>S415*H415</f>
        <v>0</v>
      </c>
      <c r="U415" s="35"/>
      <c r="V415" s="35"/>
      <c r="W415" s="35"/>
      <c r="X415" s="35"/>
      <c r="Y415" s="35"/>
      <c r="Z415" s="35"/>
      <c r="AA415" s="35"/>
      <c r="AB415" s="35"/>
      <c r="AC415" s="35"/>
      <c r="AD415" s="35"/>
      <c r="AE415" s="35"/>
      <c r="AR415" s="200" t="s">
        <v>141</v>
      </c>
      <c r="AT415" s="200" t="s">
        <v>137</v>
      </c>
      <c r="AU415" s="200" t="s">
        <v>86</v>
      </c>
      <c r="AY415" s="18" t="s">
        <v>135</v>
      </c>
      <c r="BE415" s="201">
        <f>IF(N415="základní",J415,0)</f>
        <v>0</v>
      </c>
      <c r="BF415" s="201">
        <f>IF(N415="snížená",J415,0)</f>
        <v>0</v>
      </c>
      <c r="BG415" s="201">
        <f>IF(N415="zákl. přenesená",J415,0)</f>
        <v>0</v>
      </c>
      <c r="BH415" s="201">
        <f>IF(N415="sníž. přenesená",J415,0)</f>
        <v>0</v>
      </c>
      <c r="BI415" s="201">
        <f>IF(N415="nulová",J415,0)</f>
        <v>0</v>
      </c>
      <c r="BJ415" s="18" t="s">
        <v>84</v>
      </c>
      <c r="BK415" s="201">
        <f>ROUND(I415*H415,2)</f>
        <v>0</v>
      </c>
      <c r="BL415" s="18" t="s">
        <v>141</v>
      </c>
      <c r="BM415" s="200" t="s">
        <v>633</v>
      </c>
    </row>
    <row r="416" spans="1:65" s="13" customFormat="1" ht="11.25">
      <c r="B416" s="202"/>
      <c r="C416" s="203"/>
      <c r="D416" s="204" t="s">
        <v>143</v>
      </c>
      <c r="E416" s="205" t="s">
        <v>1</v>
      </c>
      <c r="F416" s="206" t="s">
        <v>144</v>
      </c>
      <c r="G416" s="203"/>
      <c r="H416" s="205" t="s">
        <v>1</v>
      </c>
      <c r="I416" s="207"/>
      <c r="J416" s="203"/>
      <c r="K416" s="203"/>
      <c r="L416" s="208"/>
      <c r="M416" s="209"/>
      <c r="N416" s="210"/>
      <c r="O416" s="210"/>
      <c r="P416" s="210"/>
      <c r="Q416" s="210"/>
      <c r="R416" s="210"/>
      <c r="S416" s="210"/>
      <c r="T416" s="211"/>
      <c r="AT416" s="212" t="s">
        <v>143</v>
      </c>
      <c r="AU416" s="212" t="s">
        <v>86</v>
      </c>
      <c r="AV416" s="13" t="s">
        <v>84</v>
      </c>
      <c r="AW416" s="13" t="s">
        <v>32</v>
      </c>
      <c r="AX416" s="13" t="s">
        <v>76</v>
      </c>
      <c r="AY416" s="212" t="s">
        <v>135</v>
      </c>
    </row>
    <row r="417" spans="1:65" s="13" customFormat="1" ht="11.25">
      <c r="B417" s="202"/>
      <c r="C417" s="203"/>
      <c r="D417" s="204" t="s">
        <v>143</v>
      </c>
      <c r="E417" s="205" t="s">
        <v>1</v>
      </c>
      <c r="F417" s="206" t="s">
        <v>252</v>
      </c>
      <c r="G417" s="203"/>
      <c r="H417" s="205" t="s">
        <v>1</v>
      </c>
      <c r="I417" s="207"/>
      <c r="J417" s="203"/>
      <c r="K417" s="203"/>
      <c r="L417" s="208"/>
      <c r="M417" s="209"/>
      <c r="N417" s="210"/>
      <c r="O417" s="210"/>
      <c r="P417" s="210"/>
      <c r="Q417" s="210"/>
      <c r="R417" s="210"/>
      <c r="S417" s="210"/>
      <c r="T417" s="211"/>
      <c r="AT417" s="212" t="s">
        <v>143</v>
      </c>
      <c r="AU417" s="212" t="s">
        <v>86</v>
      </c>
      <c r="AV417" s="13" t="s">
        <v>84</v>
      </c>
      <c r="AW417" s="13" t="s">
        <v>32</v>
      </c>
      <c r="AX417" s="13" t="s">
        <v>76</v>
      </c>
      <c r="AY417" s="212" t="s">
        <v>135</v>
      </c>
    </row>
    <row r="418" spans="1:65" s="13" customFormat="1" ht="11.25">
      <c r="B418" s="202"/>
      <c r="C418" s="203"/>
      <c r="D418" s="204" t="s">
        <v>143</v>
      </c>
      <c r="E418" s="205" t="s">
        <v>1</v>
      </c>
      <c r="F418" s="206" t="s">
        <v>274</v>
      </c>
      <c r="G418" s="203"/>
      <c r="H418" s="205" t="s">
        <v>1</v>
      </c>
      <c r="I418" s="207"/>
      <c r="J418" s="203"/>
      <c r="K418" s="203"/>
      <c r="L418" s="208"/>
      <c r="M418" s="209"/>
      <c r="N418" s="210"/>
      <c r="O418" s="210"/>
      <c r="P418" s="210"/>
      <c r="Q418" s="210"/>
      <c r="R418" s="210"/>
      <c r="S418" s="210"/>
      <c r="T418" s="211"/>
      <c r="AT418" s="212" t="s">
        <v>143</v>
      </c>
      <c r="AU418" s="212" t="s">
        <v>86</v>
      </c>
      <c r="AV418" s="13" t="s">
        <v>84</v>
      </c>
      <c r="AW418" s="13" t="s">
        <v>32</v>
      </c>
      <c r="AX418" s="13" t="s">
        <v>76</v>
      </c>
      <c r="AY418" s="212" t="s">
        <v>135</v>
      </c>
    </row>
    <row r="419" spans="1:65" s="14" customFormat="1" ht="33.75">
      <c r="B419" s="213"/>
      <c r="C419" s="214"/>
      <c r="D419" s="204" t="s">
        <v>143</v>
      </c>
      <c r="E419" s="215" t="s">
        <v>1</v>
      </c>
      <c r="F419" s="216" t="s">
        <v>634</v>
      </c>
      <c r="G419" s="214"/>
      <c r="H419" s="217">
        <v>2803</v>
      </c>
      <c r="I419" s="218"/>
      <c r="J419" s="214"/>
      <c r="K419" s="214"/>
      <c r="L419" s="219"/>
      <c r="M419" s="220"/>
      <c r="N419" s="221"/>
      <c r="O419" s="221"/>
      <c r="P419" s="221"/>
      <c r="Q419" s="221"/>
      <c r="R419" s="221"/>
      <c r="S419" s="221"/>
      <c r="T419" s="222"/>
      <c r="AT419" s="223" t="s">
        <v>143</v>
      </c>
      <c r="AU419" s="223" t="s">
        <v>86</v>
      </c>
      <c r="AV419" s="14" t="s">
        <v>86</v>
      </c>
      <c r="AW419" s="14" t="s">
        <v>32</v>
      </c>
      <c r="AX419" s="14" t="s">
        <v>84</v>
      </c>
      <c r="AY419" s="223" t="s">
        <v>135</v>
      </c>
    </row>
    <row r="420" spans="1:65" s="2" customFormat="1" ht="16.5" customHeight="1">
      <c r="A420" s="35"/>
      <c r="B420" s="36"/>
      <c r="C420" s="235" t="s">
        <v>635</v>
      </c>
      <c r="D420" s="235" t="s">
        <v>465</v>
      </c>
      <c r="E420" s="236" t="s">
        <v>636</v>
      </c>
      <c r="F420" s="237" t="s">
        <v>637</v>
      </c>
      <c r="G420" s="238" t="s">
        <v>140</v>
      </c>
      <c r="H420" s="239">
        <v>2859.06</v>
      </c>
      <c r="I420" s="240"/>
      <c r="J420" s="241">
        <f>ROUND(I420*H420,2)</f>
        <v>0</v>
      </c>
      <c r="K420" s="242"/>
      <c r="L420" s="243"/>
      <c r="M420" s="244" t="s">
        <v>1</v>
      </c>
      <c r="N420" s="245" t="s">
        <v>41</v>
      </c>
      <c r="O420" s="72"/>
      <c r="P420" s="198">
        <f>O420*H420</f>
        <v>0</v>
      </c>
      <c r="Q420" s="198">
        <v>0.222</v>
      </c>
      <c r="R420" s="198">
        <f>Q420*H420</f>
        <v>634.71132</v>
      </c>
      <c r="S420" s="198">
        <v>0</v>
      </c>
      <c r="T420" s="199">
        <f>S420*H420</f>
        <v>0</v>
      </c>
      <c r="U420" s="35"/>
      <c r="V420" s="35"/>
      <c r="W420" s="35"/>
      <c r="X420" s="35"/>
      <c r="Y420" s="35"/>
      <c r="Z420" s="35"/>
      <c r="AA420" s="35"/>
      <c r="AB420" s="35"/>
      <c r="AC420" s="35"/>
      <c r="AD420" s="35"/>
      <c r="AE420" s="35"/>
      <c r="AR420" s="200" t="s">
        <v>170</v>
      </c>
      <c r="AT420" s="200" t="s">
        <v>465</v>
      </c>
      <c r="AU420" s="200" t="s">
        <v>86</v>
      </c>
      <c r="AY420" s="18" t="s">
        <v>135</v>
      </c>
      <c r="BE420" s="201">
        <f>IF(N420="základní",J420,0)</f>
        <v>0</v>
      </c>
      <c r="BF420" s="201">
        <f>IF(N420="snížená",J420,0)</f>
        <v>0</v>
      </c>
      <c r="BG420" s="201">
        <f>IF(N420="zákl. přenesená",J420,0)</f>
        <v>0</v>
      </c>
      <c r="BH420" s="201">
        <f>IF(N420="sníž. přenesená",J420,0)</f>
        <v>0</v>
      </c>
      <c r="BI420" s="201">
        <f>IF(N420="nulová",J420,0)</f>
        <v>0</v>
      </c>
      <c r="BJ420" s="18" t="s">
        <v>84</v>
      </c>
      <c r="BK420" s="201">
        <f>ROUND(I420*H420,2)</f>
        <v>0</v>
      </c>
      <c r="BL420" s="18" t="s">
        <v>141</v>
      </c>
      <c r="BM420" s="200" t="s">
        <v>638</v>
      </c>
    </row>
    <row r="421" spans="1:65" s="14" customFormat="1" ht="11.25">
      <c r="B421" s="213"/>
      <c r="C421" s="214"/>
      <c r="D421" s="204" t="s">
        <v>143</v>
      </c>
      <c r="E421" s="214"/>
      <c r="F421" s="216" t="s">
        <v>639</v>
      </c>
      <c r="G421" s="214"/>
      <c r="H421" s="217">
        <v>2859.06</v>
      </c>
      <c r="I421" s="218"/>
      <c r="J421" s="214"/>
      <c r="K421" s="214"/>
      <c r="L421" s="219"/>
      <c r="M421" s="220"/>
      <c r="N421" s="221"/>
      <c r="O421" s="221"/>
      <c r="P421" s="221"/>
      <c r="Q421" s="221"/>
      <c r="R421" s="221"/>
      <c r="S421" s="221"/>
      <c r="T421" s="222"/>
      <c r="AT421" s="223" t="s">
        <v>143</v>
      </c>
      <c r="AU421" s="223" t="s">
        <v>86</v>
      </c>
      <c r="AV421" s="14" t="s">
        <v>86</v>
      </c>
      <c r="AW421" s="14" t="s">
        <v>4</v>
      </c>
      <c r="AX421" s="14" t="s">
        <v>84</v>
      </c>
      <c r="AY421" s="223" t="s">
        <v>135</v>
      </c>
    </row>
    <row r="422" spans="1:65" s="2" customFormat="1" ht="33" customHeight="1">
      <c r="A422" s="35"/>
      <c r="B422" s="36"/>
      <c r="C422" s="188" t="s">
        <v>640</v>
      </c>
      <c r="D422" s="188" t="s">
        <v>137</v>
      </c>
      <c r="E422" s="189" t="s">
        <v>641</v>
      </c>
      <c r="F422" s="190" t="s">
        <v>642</v>
      </c>
      <c r="G422" s="191" t="s">
        <v>140</v>
      </c>
      <c r="H422" s="192">
        <v>1410</v>
      </c>
      <c r="I422" s="193"/>
      <c r="J422" s="194">
        <f>ROUND(I422*H422,2)</f>
        <v>0</v>
      </c>
      <c r="K422" s="195"/>
      <c r="L422" s="40"/>
      <c r="M422" s="196" t="s">
        <v>1</v>
      </c>
      <c r="N422" s="197" t="s">
        <v>41</v>
      </c>
      <c r="O422" s="72"/>
      <c r="P422" s="198">
        <f>O422*H422</f>
        <v>0</v>
      </c>
      <c r="Q422" s="198">
        <v>8.9219999999999994E-2</v>
      </c>
      <c r="R422" s="198">
        <f>Q422*H422</f>
        <v>125.80019999999999</v>
      </c>
      <c r="S422" s="198">
        <v>0</v>
      </c>
      <c r="T422" s="199">
        <f>S422*H422</f>
        <v>0</v>
      </c>
      <c r="U422" s="35"/>
      <c r="V422" s="35"/>
      <c r="W422" s="35"/>
      <c r="X422" s="35"/>
      <c r="Y422" s="35"/>
      <c r="Z422" s="35"/>
      <c r="AA422" s="35"/>
      <c r="AB422" s="35"/>
      <c r="AC422" s="35"/>
      <c r="AD422" s="35"/>
      <c r="AE422" s="35"/>
      <c r="AR422" s="200" t="s">
        <v>141</v>
      </c>
      <c r="AT422" s="200" t="s">
        <v>137</v>
      </c>
      <c r="AU422" s="200" t="s">
        <v>86</v>
      </c>
      <c r="AY422" s="18" t="s">
        <v>135</v>
      </c>
      <c r="BE422" s="201">
        <f>IF(N422="základní",J422,0)</f>
        <v>0</v>
      </c>
      <c r="BF422" s="201">
        <f>IF(N422="snížená",J422,0)</f>
        <v>0</v>
      </c>
      <c r="BG422" s="201">
        <f>IF(N422="zákl. přenesená",J422,0)</f>
        <v>0</v>
      </c>
      <c r="BH422" s="201">
        <f>IF(N422="sníž. přenesená",J422,0)</f>
        <v>0</v>
      </c>
      <c r="BI422" s="201">
        <f>IF(N422="nulová",J422,0)</f>
        <v>0</v>
      </c>
      <c r="BJ422" s="18" t="s">
        <v>84</v>
      </c>
      <c r="BK422" s="201">
        <f>ROUND(I422*H422,2)</f>
        <v>0</v>
      </c>
      <c r="BL422" s="18" t="s">
        <v>141</v>
      </c>
      <c r="BM422" s="200" t="s">
        <v>643</v>
      </c>
    </row>
    <row r="423" spans="1:65" s="13" customFormat="1" ht="11.25">
      <c r="B423" s="202"/>
      <c r="C423" s="203"/>
      <c r="D423" s="204" t="s">
        <v>143</v>
      </c>
      <c r="E423" s="205" t="s">
        <v>1</v>
      </c>
      <c r="F423" s="206" t="s">
        <v>144</v>
      </c>
      <c r="G423" s="203"/>
      <c r="H423" s="205" t="s">
        <v>1</v>
      </c>
      <c r="I423" s="207"/>
      <c r="J423" s="203"/>
      <c r="K423" s="203"/>
      <c r="L423" s="208"/>
      <c r="M423" s="209"/>
      <c r="N423" s="210"/>
      <c r="O423" s="210"/>
      <c r="P423" s="210"/>
      <c r="Q423" s="210"/>
      <c r="R423" s="210"/>
      <c r="S423" s="210"/>
      <c r="T423" s="211"/>
      <c r="AT423" s="212" t="s">
        <v>143</v>
      </c>
      <c r="AU423" s="212" t="s">
        <v>86</v>
      </c>
      <c r="AV423" s="13" t="s">
        <v>84</v>
      </c>
      <c r="AW423" s="13" t="s">
        <v>32</v>
      </c>
      <c r="AX423" s="13" t="s">
        <v>76</v>
      </c>
      <c r="AY423" s="212" t="s">
        <v>135</v>
      </c>
    </row>
    <row r="424" spans="1:65" s="13" customFormat="1" ht="11.25">
      <c r="B424" s="202"/>
      <c r="C424" s="203"/>
      <c r="D424" s="204" t="s">
        <v>143</v>
      </c>
      <c r="E424" s="205" t="s">
        <v>1</v>
      </c>
      <c r="F424" s="206" t="s">
        <v>252</v>
      </c>
      <c r="G424" s="203"/>
      <c r="H424" s="205" t="s">
        <v>1</v>
      </c>
      <c r="I424" s="207"/>
      <c r="J424" s="203"/>
      <c r="K424" s="203"/>
      <c r="L424" s="208"/>
      <c r="M424" s="209"/>
      <c r="N424" s="210"/>
      <c r="O424" s="210"/>
      <c r="P424" s="210"/>
      <c r="Q424" s="210"/>
      <c r="R424" s="210"/>
      <c r="S424" s="210"/>
      <c r="T424" s="211"/>
      <c r="AT424" s="212" t="s">
        <v>143</v>
      </c>
      <c r="AU424" s="212" t="s">
        <v>86</v>
      </c>
      <c r="AV424" s="13" t="s">
        <v>84</v>
      </c>
      <c r="AW424" s="13" t="s">
        <v>32</v>
      </c>
      <c r="AX424" s="13" t="s">
        <v>76</v>
      </c>
      <c r="AY424" s="212" t="s">
        <v>135</v>
      </c>
    </row>
    <row r="425" spans="1:65" s="13" customFormat="1" ht="11.25">
      <c r="B425" s="202"/>
      <c r="C425" s="203"/>
      <c r="D425" s="204" t="s">
        <v>143</v>
      </c>
      <c r="E425" s="205" t="s">
        <v>1</v>
      </c>
      <c r="F425" s="206" t="s">
        <v>274</v>
      </c>
      <c r="G425" s="203"/>
      <c r="H425" s="205" t="s">
        <v>1</v>
      </c>
      <c r="I425" s="207"/>
      <c r="J425" s="203"/>
      <c r="K425" s="203"/>
      <c r="L425" s="208"/>
      <c r="M425" s="209"/>
      <c r="N425" s="210"/>
      <c r="O425" s="210"/>
      <c r="P425" s="210"/>
      <c r="Q425" s="210"/>
      <c r="R425" s="210"/>
      <c r="S425" s="210"/>
      <c r="T425" s="211"/>
      <c r="AT425" s="212" t="s">
        <v>143</v>
      </c>
      <c r="AU425" s="212" t="s">
        <v>86</v>
      </c>
      <c r="AV425" s="13" t="s">
        <v>84</v>
      </c>
      <c r="AW425" s="13" t="s">
        <v>32</v>
      </c>
      <c r="AX425" s="13" t="s">
        <v>76</v>
      </c>
      <c r="AY425" s="212" t="s">
        <v>135</v>
      </c>
    </row>
    <row r="426" spans="1:65" s="14" customFormat="1" ht="11.25">
      <c r="B426" s="213"/>
      <c r="C426" s="214"/>
      <c r="D426" s="204" t="s">
        <v>143</v>
      </c>
      <c r="E426" s="215" t="s">
        <v>1</v>
      </c>
      <c r="F426" s="216" t="s">
        <v>644</v>
      </c>
      <c r="G426" s="214"/>
      <c r="H426" s="217">
        <v>1410</v>
      </c>
      <c r="I426" s="218"/>
      <c r="J426" s="214"/>
      <c r="K426" s="214"/>
      <c r="L426" s="219"/>
      <c r="M426" s="220"/>
      <c r="N426" s="221"/>
      <c r="O426" s="221"/>
      <c r="P426" s="221"/>
      <c r="Q426" s="221"/>
      <c r="R426" s="221"/>
      <c r="S426" s="221"/>
      <c r="T426" s="222"/>
      <c r="AT426" s="223" t="s">
        <v>143</v>
      </c>
      <c r="AU426" s="223" t="s">
        <v>86</v>
      </c>
      <c r="AV426" s="14" t="s">
        <v>86</v>
      </c>
      <c r="AW426" s="14" t="s">
        <v>32</v>
      </c>
      <c r="AX426" s="14" t="s">
        <v>84</v>
      </c>
      <c r="AY426" s="223" t="s">
        <v>135</v>
      </c>
    </row>
    <row r="427" spans="1:65" s="2" customFormat="1" ht="21.75" customHeight="1">
      <c r="A427" s="35"/>
      <c r="B427" s="36"/>
      <c r="C427" s="235" t="s">
        <v>645</v>
      </c>
      <c r="D427" s="235" t="s">
        <v>465</v>
      </c>
      <c r="E427" s="236" t="s">
        <v>646</v>
      </c>
      <c r="F427" s="237" t="s">
        <v>647</v>
      </c>
      <c r="G427" s="238" t="s">
        <v>140</v>
      </c>
      <c r="H427" s="239">
        <v>1396.83</v>
      </c>
      <c r="I427" s="240"/>
      <c r="J427" s="241">
        <f>ROUND(I427*H427,2)</f>
        <v>0</v>
      </c>
      <c r="K427" s="242"/>
      <c r="L427" s="243"/>
      <c r="M427" s="244" t="s">
        <v>1</v>
      </c>
      <c r="N427" s="245" t="s">
        <v>41</v>
      </c>
      <c r="O427" s="72"/>
      <c r="P427" s="198">
        <f>O427*H427</f>
        <v>0</v>
      </c>
      <c r="Q427" s="198">
        <v>0.13100000000000001</v>
      </c>
      <c r="R427" s="198">
        <f>Q427*H427</f>
        <v>182.98472999999998</v>
      </c>
      <c r="S427" s="198">
        <v>0</v>
      </c>
      <c r="T427" s="199">
        <f>S427*H427</f>
        <v>0</v>
      </c>
      <c r="U427" s="35"/>
      <c r="V427" s="35"/>
      <c r="W427" s="35"/>
      <c r="X427" s="35"/>
      <c r="Y427" s="35"/>
      <c r="Z427" s="35"/>
      <c r="AA427" s="35"/>
      <c r="AB427" s="35"/>
      <c r="AC427" s="35"/>
      <c r="AD427" s="35"/>
      <c r="AE427" s="35"/>
      <c r="AR427" s="200" t="s">
        <v>170</v>
      </c>
      <c r="AT427" s="200" t="s">
        <v>465</v>
      </c>
      <c r="AU427" s="200" t="s">
        <v>86</v>
      </c>
      <c r="AY427" s="18" t="s">
        <v>135</v>
      </c>
      <c r="BE427" s="201">
        <f>IF(N427="základní",J427,0)</f>
        <v>0</v>
      </c>
      <c r="BF427" s="201">
        <f>IF(N427="snížená",J427,0)</f>
        <v>0</v>
      </c>
      <c r="BG427" s="201">
        <f>IF(N427="zákl. přenesená",J427,0)</f>
        <v>0</v>
      </c>
      <c r="BH427" s="201">
        <f>IF(N427="sníž. přenesená",J427,0)</f>
        <v>0</v>
      </c>
      <c r="BI427" s="201">
        <f>IF(N427="nulová",J427,0)</f>
        <v>0</v>
      </c>
      <c r="BJ427" s="18" t="s">
        <v>84</v>
      </c>
      <c r="BK427" s="201">
        <f>ROUND(I427*H427,2)</f>
        <v>0</v>
      </c>
      <c r="BL427" s="18" t="s">
        <v>141</v>
      </c>
      <c r="BM427" s="200" t="s">
        <v>648</v>
      </c>
    </row>
    <row r="428" spans="1:65" s="13" customFormat="1" ht="11.25">
      <c r="B428" s="202"/>
      <c r="C428" s="203"/>
      <c r="D428" s="204" t="s">
        <v>143</v>
      </c>
      <c r="E428" s="205" t="s">
        <v>1</v>
      </c>
      <c r="F428" s="206" t="s">
        <v>274</v>
      </c>
      <c r="G428" s="203"/>
      <c r="H428" s="205" t="s">
        <v>1</v>
      </c>
      <c r="I428" s="207"/>
      <c r="J428" s="203"/>
      <c r="K428" s="203"/>
      <c r="L428" s="208"/>
      <c r="M428" s="209"/>
      <c r="N428" s="210"/>
      <c r="O428" s="210"/>
      <c r="P428" s="210"/>
      <c r="Q428" s="210"/>
      <c r="R428" s="210"/>
      <c r="S428" s="210"/>
      <c r="T428" s="211"/>
      <c r="AT428" s="212" t="s">
        <v>143</v>
      </c>
      <c r="AU428" s="212" t="s">
        <v>86</v>
      </c>
      <c r="AV428" s="13" t="s">
        <v>84</v>
      </c>
      <c r="AW428" s="13" t="s">
        <v>32</v>
      </c>
      <c r="AX428" s="13" t="s">
        <v>76</v>
      </c>
      <c r="AY428" s="212" t="s">
        <v>135</v>
      </c>
    </row>
    <row r="429" spans="1:65" s="14" customFormat="1" ht="11.25">
      <c r="B429" s="213"/>
      <c r="C429" s="214"/>
      <c r="D429" s="204" t="s">
        <v>143</v>
      </c>
      <c r="E429" s="215" t="s">
        <v>1</v>
      </c>
      <c r="F429" s="216" t="s">
        <v>649</v>
      </c>
      <c r="G429" s="214"/>
      <c r="H429" s="217">
        <v>1383</v>
      </c>
      <c r="I429" s="218"/>
      <c r="J429" s="214"/>
      <c r="K429" s="214"/>
      <c r="L429" s="219"/>
      <c r="M429" s="220"/>
      <c r="N429" s="221"/>
      <c r="O429" s="221"/>
      <c r="P429" s="221"/>
      <c r="Q429" s="221"/>
      <c r="R429" s="221"/>
      <c r="S429" s="221"/>
      <c r="T429" s="222"/>
      <c r="AT429" s="223" t="s">
        <v>143</v>
      </c>
      <c r="AU429" s="223" t="s">
        <v>86</v>
      </c>
      <c r="AV429" s="14" t="s">
        <v>86</v>
      </c>
      <c r="AW429" s="14" t="s">
        <v>32</v>
      </c>
      <c r="AX429" s="14" t="s">
        <v>84</v>
      </c>
      <c r="AY429" s="223" t="s">
        <v>135</v>
      </c>
    </row>
    <row r="430" spans="1:65" s="13" customFormat="1" ht="11.25">
      <c r="B430" s="202"/>
      <c r="C430" s="203"/>
      <c r="D430" s="204" t="s">
        <v>143</v>
      </c>
      <c r="E430" s="205" t="s">
        <v>1</v>
      </c>
      <c r="F430" s="206" t="s">
        <v>650</v>
      </c>
      <c r="G430" s="203"/>
      <c r="H430" s="205" t="s">
        <v>1</v>
      </c>
      <c r="I430" s="207"/>
      <c r="J430" s="203"/>
      <c r="K430" s="203"/>
      <c r="L430" s="208"/>
      <c r="M430" s="209"/>
      <c r="N430" s="210"/>
      <c r="O430" s="210"/>
      <c r="P430" s="210"/>
      <c r="Q430" s="210"/>
      <c r="R430" s="210"/>
      <c r="S430" s="210"/>
      <c r="T430" s="211"/>
      <c r="AT430" s="212" t="s">
        <v>143</v>
      </c>
      <c r="AU430" s="212" t="s">
        <v>86</v>
      </c>
      <c r="AV430" s="13" t="s">
        <v>84</v>
      </c>
      <c r="AW430" s="13" t="s">
        <v>32</v>
      </c>
      <c r="AX430" s="13" t="s">
        <v>76</v>
      </c>
      <c r="AY430" s="212" t="s">
        <v>135</v>
      </c>
    </row>
    <row r="431" spans="1:65" s="14" customFormat="1" ht="11.25">
      <c r="B431" s="213"/>
      <c r="C431" s="214"/>
      <c r="D431" s="204" t="s">
        <v>143</v>
      </c>
      <c r="E431" s="214"/>
      <c r="F431" s="216" t="s">
        <v>651</v>
      </c>
      <c r="G431" s="214"/>
      <c r="H431" s="217">
        <v>1396.83</v>
      </c>
      <c r="I431" s="218"/>
      <c r="J431" s="214"/>
      <c r="K431" s="214"/>
      <c r="L431" s="219"/>
      <c r="M431" s="220"/>
      <c r="N431" s="221"/>
      <c r="O431" s="221"/>
      <c r="P431" s="221"/>
      <c r="Q431" s="221"/>
      <c r="R431" s="221"/>
      <c r="S431" s="221"/>
      <c r="T431" s="222"/>
      <c r="AT431" s="223" t="s">
        <v>143</v>
      </c>
      <c r="AU431" s="223" t="s">
        <v>86</v>
      </c>
      <c r="AV431" s="14" t="s">
        <v>86</v>
      </c>
      <c r="AW431" s="14" t="s">
        <v>4</v>
      </c>
      <c r="AX431" s="14" t="s">
        <v>84</v>
      </c>
      <c r="AY431" s="223" t="s">
        <v>135</v>
      </c>
    </row>
    <row r="432" spans="1:65" s="2" customFormat="1" ht="24.2" customHeight="1">
      <c r="A432" s="35"/>
      <c r="B432" s="36"/>
      <c r="C432" s="235" t="s">
        <v>652</v>
      </c>
      <c r="D432" s="235" t="s">
        <v>465</v>
      </c>
      <c r="E432" s="236" t="s">
        <v>653</v>
      </c>
      <c r="F432" s="237" t="s">
        <v>654</v>
      </c>
      <c r="G432" s="238" t="s">
        <v>140</v>
      </c>
      <c r="H432" s="239">
        <v>27.81</v>
      </c>
      <c r="I432" s="240"/>
      <c r="J432" s="241">
        <f>ROUND(I432*H432,2)</f>
        <v>0</v>
      </c>
      <c r="K432" s="242"/>
      <c r="L432" s="243"/>
      <c r="M432" s="244" t="s">
        <v>1</v>
      </c>
      <c r="N432" s="245" t="s">
        <v>41</v>
      </c>
      <c r="O432" s="72"/>
      <c r="P432" s="198">
        <f>O432*H432</f>
        <v>0</v>
      </c>
      <c r="Q432" s="198">
        <v>0.13100000000000001</v>
      </c>
      <c r="R432" s="198">
        <f>Q432*H432</f>
        <v>3.6431100000000001</v>
      </c>
      <c r="S432" s="198">
        <v>0</v>
      </c>
      <c r="T432" s="199">
        <f>S432*H432</f>
        <v>0</v>
      </c>
      <c r="U432" s="35"/>
      <c r="V432" s="35"/>
      <c r="W432" s="35"/>
      <c r="X432" s="35"/>
      <c r="Y432" s="35"/>
      <c r="Z432" s="35"/>
      <c r="AA432" s="35"/>
      <c r="AB432" s="35"/>
      <c r="AC432" s="35"/>
      <c r="AD432" s="35"/>
      <c r="AE432" s="35"/>
      <c r="AR432" s="200" t="s">
        <v>170</v>
      </c>
      <c r="AT432" s="200" t="s">
        <v>465</v>
      </c>
      <c r="AU432" s="200" t="s">
        <v>86</v>
      </c>
      <c r="AY432" s="18" t="s">
        <v>135</v>
      </c>
      <c r="BE432" s="201">
        <f>IF(N432="základní",J432,0)</f>
        <v>0</v>
      </c>
      <c r="BF432" s="201">
        <f>IF(N432="snížená",J432,0)</f>
        <v>0</v>
      </c>
      <c r="BG432" s="201">
        <f>IF(N432="zákl. přenesená",J432,0)</f>
        <v>0</v>
      </c>
      <c r="BH432" s="201">
        <f>IF(N432="sníž. přenesená",J432,0)</f>
        <v>0</v>
      </c>
      <c r="BI432" s="201">
        <f>IF(N432="nulová",J432,0)</f>
        <v>0</v>
      </c>
      <c r="BJ432" s="18" t="s">
        <v>84</v>
      </c>
      <c r="BK432" s="201">
        <f>ROUND(I432*H432,2)</f>
        <v>0</v>
      </c>
      <c r="BL432" s="18" t="s">
        <v>141</v>
      </c>
      <c r="BM432" s="200" t="s">
        <v>655</v>
      </c>
    </row>
    <row r="433" spans="1:65" s="13" customFormat="1" ht="11.25">
      <c r="B433" s="202"/>
      <c r="C433" s="203"/>
      <c r="D433" s="204" t="s">
        <v>143</v>
      </c>
      <c r="E433" s="205" t="s">
        <v>1</v>
      </c>
      <c r="F433" s="206" t="s">
        <v>274</v>
      </c>
      <c r="G433" s="203"/>
      <c r="H433" s="205" t="s">
        <v>1</v>
      </c>
      <c r="I433" s="207"/>
      <c r="J433" s="203"/>
      <c r="K433" s="203"/>
      <c r="L433" s="208"/>
      <c r="M433" s="209"/>
      <c r="N433" s="210"/>
      <c r="O433" s="210"/>
      <c r="P433" s="210"/>
      <c r="Q433" s="210"/>
      <c r="R433" s="210"/>
      <c r="S433" s="210"/>
      <c r="T433" s="211"/>
      <c r="AT433" s="212" t="s">
        <v>143</v>
      </c>
      <c r="AU433" s="212" t="s">
        <v>86</v>
      </c>
      <c r="AV433" s="13" t="s">
        <v>84</v>
      </c>
      <c r="AW433" s="13" t="s">
        <v>32</v>
      </c>
      <c r="AX433" s="13" t="s">
        <v>76</v>
      </c>
      <c r="AY433" s="212" t="s">
        <v>135</v>
      </c>
    </row>
    <row r="434" spans="1:65" s="14" customFormat="1" ht="11.25">
      <c r="B434" s="213"/>
      <c r="C434" s="214"/>
      <c r="D434" s="204" t="s">
        <v>143</v>
      </c>
      <c r="E434" s="215" t="s">
        <v>1</v>
      </c>
      <c r="F434" s="216" t="s">
        <v>656</v>
      </c>
      <c r="G434" s="214"/>
      <c r="H434" s="217">
        <v>27</v>
      </c>
      <c r="I434" s="218"/>
      <c r="J434" s="214"/>
      <c r="K434" s="214"/>
      <c r="L434" s="219"/>
      <c r="M434" s="220"/>
      <c r="N434" s="221"/>
      <c r="O434" s="221"/>
      <c r="P434" s="221"/>
      <c r="Q434" s="221"/>
      <c r="R434" s="221"/>
      <c r="S434" s="221"/>
      <c r="T434" s="222"/>
      <c r="AT434" s="223" t="s">
        <v>143</v>
      </c>
      <c r="AU434" s="223" t="s">
        <v>86</v>
      </c>
      <c r="AV434" s="14" t="s">
        <v>86</v>
      </c>
      <c r="AW434" s="14" t="s">
        <v>32</v>
      </c>
      <c r="AX434" s="14" t="s">
        <v>84</v>
      </c>
      <c r="AY434" s="223" t="s">
        <v>135</v>
      </c>
    </row>
    <row r="435" spans="1:65" s="14" customFormat="1" ht="11.25">
      <c r="B435" s="213"/>
      <c r="C435" s="214"/>
      <c r="D435" s="204" t="s">
        <v>143</v>
      </c>
      <c r="E435" s="214"/>
      <c r="F435" s="216" t="s">
        <v>657</v>
      </c>
      <c r="G435" s="214"/>
      <c r="H435" s="217">
        <v>27.81</v>
      </c>
      <c r="I435" s="218"/>
      <c r="J435" s="214"/>
      <c r="K435" s="214"/>
      <c r="L435" s="219"/>
      <c r="M435" s="220"/>
      <c r="N435" s="221"/>
      <c r="O435" s="221"/>
      <c r="P435" s="221"/>
      <c r="Q435" s="221"/>
      <c r="R435" s="221"/>
      <c r="S435" s="221"/>
      <c r="T435" s="222"/>
      <c r="AT435" s="223" t="s">
        <v>143</v>
      </c>
      <c r="AU435" s="223" t="s">
        <v>86</v>
      </c>
      <c r="AV435" s="14" t="s">
        <v>86</v>
      </c>
      <c r="AW435" s="14" t="s">
        <v>4</v>
      </c>
      <c r="AX435" s="14" t="s">
        <v>84</v>
      </c>
      <c r="AY435" s="223" t="s">
        <v>135</v>
      </c>
    </row>
    <row r="436" spans="1:65" s="2" customFormat="1" ht="33" customHeight="1">
      <c r="A436" s="35"/>
      <c r="B436" s="36"/>
      <c r="C436" s="188" t="s">
        <v>658</v>
      </c>
      <c r="D436" s="188" t="s">
        <v>137</v>
      </c>
      <c r="E436" s="189" t="s">
        <v>659</v>
      </c>
      <c r="F436" s="190" t="s">
        <v>660</v>
      </c>
      <c r="G436" s="191" t="s">
        <v>140</v>
      </c>
      <c r="H436" s="192">
        <v>284</v>
      </c>
      <c r="I436" s="193"/>
      <c r="J436" s="194">
        <f>ROUND(I436*H436,2)</f>
        <v>0</v>
      </c>
      <c r="K436" s="195"/>
      <c r="L436" s="40"/>
      <c r="M436" s="196" t="s">
        <v>1</v>
      </c>
      <c r="N436" s="197" t="s">
        <v>41</v>
      </c>
      <c r="O436" s="72"/>
      <c r="P436" s="198">
        <f>O436*H436</f>
        <v>0</v>
      </c>
      <c r="Q436" s="198">
        <v>0.11162</v>
      </c>
      <c r="R436" s="198">
        <f>Q436*H436</f>
        <v>31.70008</v>
      </c>
      <c r="S436" s="198">
        <v>0</v>
      </c>
      <c r="T436" s="199">
        <f>S436*H436</f>
        <v>0</v>
      </c>
      <c r="U436" s="35"/>
      <c r="V436" s="35"/>
      <c r="W436" s="35"/>
      <c r="X436" s="35"/>
      <c r="Y436" s="35"/>
      <c r="Z436" s="35"/>
      <c r="AA436" s="35"/>
      <c r="AB436" s="35"/>
      <c r="AC436" s="35"/>
      <c r="AD436" s="35"/>
      <c r="AE436" s="35"/>
      <c r="AR436" s="200" t="s">
        <v>141</v>
      </c>
      <c r="AT436" s="200" t="s">
        <v>137</v>
      </c>
      <c r="AU436" s="200" t="s">
        <v>86</v>
      </c>
      <c r="AY436" s="18" t="s">
        <v>135</v>
      </c>
      <c r="BE436" s="201">
        <f>IF(N436="základní",J436,0)</f>
        <v>0</v>
      </c>
      <c r="BF436" s="201">
        <f>IF(N436="snížená",J436,0)</f>
        <v>0</v>
      </c>
      <c r="BG436" s="201">
        <f>IF(N436="zákl. přenesená",J436,0)</f>
        <v>0</v>
      </c>
      <c r="BH436" s="201">
        <f>IF(N436="sníž. přenesená",J436,0)</f>
        <v>0</v>
      </c>
      <c r="BI436" s="201">
        <f>IF(N436="nulová",J436,0)</f>
        <v>0</v>
      </c>
      <c r="BJ436" s="18" t="s">
        <v>84</v>
      </c>
      <c r="BK436" s="201">
        <f>ROUND(I436*H436,2)</f>
        <v>0</v>
      </c>
      <c r="BL436" s="18" t="s">
        <v>141</v>
      </c>
      <c r="BM436" s="200" t="s">
        <v>661</v>
      </c>
    </row>
    <row r="437" spans="1:65" s="13" customFormat="1" ht="11.25">
      <c r="B437" s="202"/>
      <c r="C437" s="203"/>
      <c r="D437" s="204" t="s">
        <v>143</v>
      </c>
      <c r="E437" s="205" t="s">
        <v>1</v>
      </c>
      <c r="F437" s="206" t="s">
        <v>144</v>
      </c>
      <c r="G437" s="203"/>
      <c r="H437" s="205" t="s">
        <v>1</v>
      </c>
      <c r="I437" s="207"/>
      <c r="J437" s="203"/>
      <c r="K437" s="203"/>
      <c r="L437" s="208"/>
      <c r="M437" s="209"/>
      <c r="N437" s="210"/>
      <c r="O437" s="210"/>
      <c r="P437" s="210"/>
      <c r="Q437" s="210"/>
      <c r="R437" s="210"/>
      <c r="S437" s="210"/>
      <c r="T437" s="211"/>
      <c r="AT437" s="212" t="s">
        <v>143</v>
      </c>
      <c r="AU437" s="212" t="s">
        <v>86</v>
      </c>
      <c r="AV437" s="13" t="s">
        <v>84</v>
      </c>
      <c r="AW437" s="13" t="s">
        <v>32</v>
      </c>
      <c r="AX437" s="13" t="s">
        <v>76</v>
      </c>
      <c r="AY437" s="212" t="s">
        <v>135</v>
      </c>
    </row>
    <row r="438" spans="1:65" s="13" customFormat="1" ht="11.25">
      <c r="B438" s="202"/>
      <c r="C438" s="203"/>
      <c r="D438" s="204" t="s">
        <v>143</v>
      </c>
      <c r="E438" s="205" t="s">
        <v>1</v>
      </c>
      <c r="F438" s="206" t="s">
        <v>252</v>
      </c>
      <c r="G438" s="203"/>
      <c r="H438" s="205" t="s">
        <v>1</v>
      </c>
      <c r="I438" s="207"/>
      <c r="J438" s="203"/>
      <c r="K438" s="203"/>
      <c r="L438" s="208"/>
      <c r="M438" s="209"/>
      <c r="N438" s="210"/>
      <c r="O438" s="210"/>
      <c r="P438" s="210"/>
      <c r="Q438" s="210"/>
      <c r="R438" s="210"/>
      <c r="S438" s="210"/>
      <c r="T438" s="211"/>
      <c r="AT438" s="212" t="s">
        <v>143</v>
      </c>
      <c r="AU438" s="212" t="s">
        <v>86</v>
      </c>
      <c r="AV438" s="13" t="s">
        <v>84</v>
      </c>
      <c r="AW438" s="13" t="s">
        <v>32</v>
      </c>
      <c r="AX438" s="13" t="s">
        <v>76</v>
      </c>
      <c r="AY438" s="212" t="s">
        <v>135</v>
      </c>
    </row>
    <row r="439" spans="1:65" s="13" customFormat="1" ht="11.25">
      <c r="B439" s="202"/>
      <c r="C439" s="203"/>
      <c r="D439" s="204" t="s">
        <v>143</v>
      </c>
      <c r="E439" s="205" t="s">
        <v>1</v>
      </c>
      <c r="F439" s="206" t="s">
        <v>274</v>
      </c>
      <c r="G439" s="203"/>
      <c r="H439" s="205" t="s">
        <v>1</v>
      </c>
      <c r="I439" s="207"/>
      <c r="J439" s="203"/>
      <c r="K439" s="203"/>
      <c r="L439" s="208"/>
      <c r="M439" s="209"/>
      <c r="N439" s="210"/>
      <c r="O439" s="210"/>
      <c r="P439" s="210"/>
      <c r="Q439" s="210"/>
      <c r="R439" s="210"/>
      <c r="S439" s="210"/>
      <c r="T439" s="211"/>
      <c r="AT439" s="212" t="s">
        <v>143</v>
      </c>
      <c r="AU439" s="212" t="s">
        <v>86</v>
      </c>
      <c r="AV439" s="13" t="s">
        <v>84</v>
      </c>
      <c r="AW439" s="13" t="s">
        <v>32</v>
      </c>
      <c r="AX439" s="13" t="s">
        <v>76</v>
      </c>
      <c r="AY439" s="212" t="s">
        <v>135</v>
      </c>
    </row>
    <row r="440" spans="1:65" s="14" customFormat="1" ht="11.25">
      <c r="B440" s="213"/>
      <c r="C440" s="214"/>
      <c r="D440" s="204" t="s">
        <v>143</v>
      </c>
      <c r="E440" s="215" t="s">
        <v>1</v>
      </c>
      <c r="F440" s="216" t="s">
        <v>662</v>
      </c>
      <c r="G440" s="214"/>
      <c r="H440" s="217">
        <v>284</v>
      </c>
      <c r="I440" s="218"/>
      <c r="J440" s="214"/>
      <c r="K440" s="214"/>
      <c r="L440" s="219"/>
      <c r="M440" s="220"/>
      <c r="N440" s="221"/>
      <c r="O440" s="221"/>
      <c r="P440" s="221"/>
      <c r="Q440" s="221"/>
      <c r="R440" s="221"/>
      <c r="S440" s="221"/>
      <c r="T440" s="222"/>
      <c r="AT440" s="223" t="s">
        <v>143</v>
      </c>
      <c r="AU440" s="223" t="s">
        <v>86</v>
      </c>
      <c r="AV440" s="14" t="s">
        <v>86</v>
      </c>
      <c r="AW440" s="14" t="s">
        <v>32</v>
      </c>
      <c r="AX440" s="14" t="s">
        <v>84</v>
      </c>
      <c r="AY440" s="223" t="s">
        <v>135</v>
      </c>
    </row>
    <row r="441" spans="1:65" s="2" customFormat="1" ht="21.75" customHeight="1">
      <c r="A441" s="35"/>
      <c r="B441" s="36"/>
      <c r="C441" s="235" t="s">
        <v>663</v>
      </c>
      <c r="D441" s="235" t="s">
        <v>465</v>
      </c>
      <c r="E441" s="236" t="s">
        <v>664</v>
      </c>
      <c r="F441" s="237" t="s">
        <v>665</v>
      </c>
      <c r="G441" s="238" t="s">
        <v>140</v>
      </c>
      <c r="H441" s="239">
        <v>248.88</v>
      </c>
      <c r="I441" s="240"/>
      <c r="J441" s="241">
        <f>ROUND(I441*H441,2)</f>
        <v>0</v>
      </c>
      <c r="K441" s="242"/>
      <c r="L441" s="243"/>
      <c r="M441" s="244" t="s">
        <v>1</v>
      </c>
      <c r="N441" s="245" t="s">
        <v>41</v>
      </c>
      <c r="O441" s="72"/>
      <c r="P441" s="198">
        <f>O441*H441</f>
        <v>0</v>
      </c>
      <c r="Q441" s="198">
        <v>0.17599999999999999</v>
      </c>
      <c r="R441" s="198">
        <f>Q441*H441</f>
        <v>43.802879999999995</v>
      </c>
      <c r="S441" s="198">
        <v>0</v>
      </c>
      <c r="T441" s="199">
        <f>S441*H441</f>
        <v>0</v>
      </c>
      <c r="U441" s="35"/>
      <c r="V441" s="35"/>
      <c r="W441" s="35"/>
      <c r="X441" s="35"/>
      <c r="Y441" s="35"/>
      <c r="Z441" s="35"/>
      <c r="AA441" s="35"/>
      <c r="AB441" s="35"/>
      <c r="AC441" s="35"/>
      <c r="AD441" s="35"/>
      <c r="AE441" s="35"/>
      <c r="AR441" s="200" t="s">
        <v>170</v>
      </c>
      <c r="AT441" s="200" t="s">
        <v>465</v>
      </c>
      <c r="AU441" s="200" t="s">
        <v>86</v>
      </c>
      <c r="AY441" s="18" t="s">
        <v>135</v>
      </c>
      <c r="BE441" s="201">
        <f>IF(N441="základní",J441,0)</f>
        <v>0</v>
      </c>
      <c r="BF441" s="201">
        <f>IF(N441="snížená",J441,0)</f>
        <v>0</v>
      </c>
      <c r="BG441" s="201">
        <f>IF(N441="zákl. přenesená",J441,0)</f>
        <v>0</v>
      </c>
      <c r="BH441" s="201">
        <f>IF(N441="sníž. přenesená",J441,0)</f>
        <v>0</v>
      </c>
      <c r="BI441" s="201">
        <f>IF(N441="nulová",J441,0)</f>
        <v>0</v>
      </c>
      <c r="BJ441" s="18" t="s">
        <v>84</v>
      </c>
      <c r="BK441" s="201">
        <f>ROUND(I441*H441,2)</f>
        <v>0</v>
      </c>
      <c r="BL441" s="18" t="s">
        <v>141</v>
      </c>
      <c r="BM441" s="200" t="s">
        <v>666</v>
      </c>
    </row>
    <row r="442" spans="1:65" s="14" customFormat="1" ht="11.25">
      <c r="B442" s="213"/>
      <c r="C442" s="214"/>
      <c r="D442" s="204" t="s">
        <v>143</v>
      </c>
      <c r="E442" s="215" t="s">
        <v>1</v>
      </c>
      <c r="F442" s="216" t="s">
        <v>667</v>
      </c>
      <c r="G442" s="214"/>
      <c r="H442" s="217">
        <v>244</v>
      </c>
      <c r="I442" s="218"/>
      <c r="J442" s="214"/>
      <c r="K442" s="214"/>
      <c r="L442" s="219"/>
      <c r="M442" s="220"/>
      <c r="N442" s="221"/>
      <c r="O442" s="221"/>
      <c r="P442" s="221"/>
      <c r="Q442" s="221"/>
      <c r="R442" s="221"/>
      <c r="S442" s="221"/>
      <c r="T442" s="222"/>
      <c r="AT442" s="223" t="s">
        <v>143</v>
      </c>
      <c r="AU442" s="223" t="s">
        <v>86</v>
      </c>
      <c r="AV442" s="14" t="s">
        <v>86</v>
      </c>
      <c r="AW442" s="14" t="s">
        <v>32</v>
      </c>
      <c r="AX442" s="14" t="s">
        <v>84</v>
      </c>
      <c r="AY442" s="223" t="s">
        <v>135</v>
      </c>
    </row>
    <row r="443" spans="1:65" s="13" customFormat="1" ht="11.25">
      <c r="B443" s="202"/>
      <c r="C443" s="203"/>
      <c r="D443" s="204" t="s">
        <v>143</v>
      </c>
      <c r="E443" s="205" t="s">
        <v>1</v>
      </c>
      <c r="F443" s="206" t="s">
        <v>668</v>
      </c>
      <c r="G443" s="203"/>
      <c r="H443" s="205" t="s">
        <v>1</v>
      </c>
      <c r="I443" s="207"/>
      <c r="J443" s="203"/>
      <c r="K443" s="203"/>
      <c r="L443" s="208"/>
      <c r="M443" s="209"/>
      <c r="N443" s="210"/>
      <c r="O443" s="210"/>
      <c r="P443" s="210"/>
      <c r="Q443" s="210"/>
      <c r="R443" s="210"/>
      <c r="S443" s="210"/>
      <c r="T443" s="211"/>
      <c r="AT443" s="212" t="s">
        <v>143</v>
      </c>
      <c r="AU443" s="212" t="s">
        <v>86</v>
      </c>
      <c r="AV443" s="13" t="s">
        <v>84</v>
      </c>
      <c r="AW443" s="13" t="s">
        <v>32</v>
      </c>
      <c r="AX443" s="13" t="s">
        <v>76</v>
      </c>
      <c r="AY443" s="212" t="s">
        <v>135</v>
      </c>
    </row>
    <row r="444" spans="1:65" s="14" customFormat="1" ht="11.25">
      <c r="B444" s="213"/>
      <c r="C444" s="214"/>
      <c r="D444" s="204" t="s">
        <v>143</v>
      </c>
      <c r="E444" s="214"/>
      <c r="F444" s="216" t="s">
        <v>669</v>
      </c>
      <c r="G444" s="214"/>
      <c r="H444" s="217">
        <v>248.88</v>
      </c>
      <c r="I444" s="218"/>
      <c r="J444" s="214"/>
      <c r="K444" s="214"/>
      <c r="L444" s="219"/>
      <c r="M444" s="220"/>
      <c r="N444" s="221"/>
      <c r="O444" s="221"/>
      <c r="P444" s="221"/>
      <c r="Q444" s="221"/>
      <c r="R444" s="221"/>
      <c r="S444" s="221"/>
      <c r="T444" s="222"/>
      <c r="AT444" s="223" t="s">
        <v>143</v>
      </c>
      <c r="AU444" s="223" t="s">
        <v>86</v>
      </c>
      <c r="AV444" s="14" t="s">
        <v>86</v>
      </c>
      <c r="AW444" s="14" t="s">
        <v>4</v>
      </c>
      <c r="AX444" s="14" t="s">
        <v>84</v>
      </c>
      <c r="AY444" s="223" t="s">
        <v>135</v>
      </c>
    </row>
    <row r="445" spans="1:65" s="2" customFormat="1" ht="24.2" customHeight="1">
      <c r="A445" s="35"/>
      <c r="B445" s="36"/>
      <c r="C445" s="235" t="s">
        <v>670</v>
      </c>
      <c r="D445" s="235" t="s">
        <v>465</v>
      </c>
      <c r="E445" s="236" t="s">
        <v>671</v>
      </c>
      <c r="F445" s="237" t="s">
        <v>672</v>
      </c>
      <c r="G445" s="238" t="s">
        <v>140</v>
      </c>
      <c r="H445" s="239">
        <v>41.2</v>
      </c>
      <c r="I445" s="240"/>
      <c r="J445" s="241">
        <f>ROUND(I445*H445,2)</f>
        <v>0</v>
      </c>
      <c r="K445" s="242"/>
      <c r="L445" s="243"/>
      <c r="M445" s="244" t="s">
        <v>1</v>
      </c>
      <c r="N445" s="245" t="s">
        <v>41</v>
      </c>
      <c r="O445" s="72"/>
      <c r="P445" s="198">
        <f>O445*H445</f>
        <v>0</v>
      </c>
      <c r="Q445" s="198">
        <v>0.17499999999999999</v>
      </c>
      <c r="R445" s="198">
        <f>Q445*H445</f>
        <v>7.21</v>
      </c>
      <c r="S445" s="198">
        <v>0</v>
      </c>
      <c r="T445" s="199">
        <f>S445*H445</f>
        <v>0</v>
      </c>
      <c r="U445" s="35"/>
      <c r="V445" s="35"/>
      <c r="W445" s="35"/>
      <c r="X445" s="35"/>
      <c r="Y445" s="35"/>
      <c r="Z445" s="35"/>
      <c r="AA445" s="35"/>
      <c r="AB445" s="35"/>
      <c r="AC445" s="35"/>
      <c r="AD445" s="35"/>
      <c r="AE445" s="35"/>
      <c r="AR445" s="200" t="s">
        <v>170</v>
      </c>
      <c r="AT445" s="200" t="s">
        <v>465</v>
      </c>
      <c r="AU445" s="200" t="s">
        <v>86</v>
      </c>
      <c r="AY445" s="18" t="s">
        <v>135</v>
      </c>
      <c r="BE445" s="201">
        <f>IF(N445="základní",J445,0)</f>
        <v>0</v>
      </c>
      <c r="BF445" s="201">
        <f>IF(N445="snížená",J445,0)</f>
        <v>0</v>
      </c>
      <c r="BG445" s="201">
        <f>IF(N445="zákl. přenesená",J445,0)</f>
        <v>0</v>
      </c>
      <c r="BH445" s="201">
        <f>IF(N445="sníž. přenesená",J445,0)</f>
        <v>0</v>
      </c>
      <c r="BI445" s="201">
        <f>IF(N445="nulová",J445,0)</f>
        <v>0</v>
      </c>
      <c r="BJ445" s="18" t="s">
        <v>84</v>
      </c>
      <c r="BK445" s="201">
        <f>ROUND(I445*H445,2)</f>
        <v>0</v>
      </c>
      <c r="BL445" s="18" t="s">
        <v>141</v>
      </c>
      <c r="BM445" s="200" t="s">
        <v>673</v>
      </c>
    </row>
    <row r="446" spans="1:65" s="14" customFormat="1" ht="11.25">
      <c r="B446" s="213"/>
      <c r="C446" s="214"/>
      <c r="D446" s="204" t="s">
        <v>143</v>
      </c>
      <c r="E446" s="215" t="s">
        <v>1</v>
      </c>
      <c r="F446" s="216" t="s">
        <v>674</v>
      </c>
      <c r="G446" s="214"/>
      <c r="H446" s="217">
        <v>37</v>
      </c>
      <c r="I446" s="218"/>
      <c r="J446" s="214"/>
      <c r="K446" s="214"/>
      <c r="L446" s="219"/>
      <c r="M446" s="220"/>
      <c r="N446" s="221"/>
      <c r="O446" s="221"/>
      <c r="P446" s="221"/>
      <c r="Q446" s="221"/>
      <c r="R446" s="221"/>
      <c r="S446" s="221"/>
      <c r="T446" s="222"/>
      <c r="AT446" s="223" t="s">
        <v>143</v>
      </c>
      <c r="AU446" s="223" t="s">
        <v>86</v>
      </c>
      <c r="AV446" s="14" t="s">
        <v>86</v>
      </c>
      <c r="AW446" s="14" t="s">
        <v>32</v>
      </c>
      <c r="AX446" s="14" t="s">
        <v>76</v>
      </c>
      <c r="AY446" s="223" t="s">
        <v>135</v>
      </c>
    </row>
    <row r="447" spans="1:65" s="13" customFormat="1" ht="11.25">
      <c r="B447" s="202"/>
      <c r="C447" s="203"/>
      <c r="D447" s="204" t="s">
        <v>143</v>
      </c>
      <c r="E447" s="205" t="s">
        <v>1</v>
      </c>
      <c r="F447" s="206" t="s">
        <v>675</v>
      </c>
      <c r="G447" s="203"/>
      <c r="H447" s="205" t="s">
        <v>1</v>
      </c>
      <c r="I447" s="207"/>
      <c r="J447" s="203"/>
      <c r="K447" s="203"/>
      <c r="L447" s="208"/>
      <c r="M447" s="209"/>
      <c r="N447" s="210"/>
      <c r="O447" s="210"/>
      <c r="P447" s="210"/>
      <c r="Q447" s="210"/>
      <c r="R447" s="210"/>
      <c r="S447" s="210"/>
      <c r="T447" s="211"/>
      <c r="AT447" s="212" t="s">
        <v>143</v>
      </c>
      <c r="AU447" s="212" t="s">
        <v>86</v>
      </c>
      <c r="AV447" s="13" t="s">
        <v>84</v>
      </c>
      <c r="AW447" s="13" t="s">
        <v>32</v>
      </c>
      <c r="AX447" s="13" t="s">
        <v>76</v>
      </c>
      <c r="AY447" s="212" t="s">
        <v>135</v>
      </c>
    </row>
    <row r="448" spans="1:65" s="14" customFormat="1" ht="11.25">
      <c r="B448" s="213"/>
      <c r="C448" s="214"/>
      <c r="D448" s="204" t="s">
        <v>143</v>
      </c>
      <c r="E448" s="215" t="s">
        <v>1</v>
      </c>
      <c r="F448" s="216" t="s">
        <v>676</v>
      </c>
      <c r="G448" s="214"/>
      <c r="H448" s="217">
        <v>3</v>
      </c>
      <c r="I448" s="218"/>
      <c r="J448" s="214"/>
      <c r="K448" s="214"/>
      <c r="L448" s="219"/>
      <c r="M448" s="220"/>
      <c r="N448" s="221"/>
      <c r="O448" s="221"/>
      <c r="P448" s="221"/>
      <c r="Q448" s="221"/>
      <c r="R448" s="221"/>
      <c r="S448" s="221"/>
      <c r="T448" s="222"/>
      <c r="AT448" s="223" t="s">
        <v>143</v>
      </c>
      <c r="AU448" s="223" t="s">
        <v>86</v>
      </c>
      <c r="AV448" s="14" t="s">
        <v>86</v>
      </c>
      <c r="AW448" s="14" t="s">
        <v>32</v>
      </c>
      <c r="AX448" s="14" t="s">
        <v>76</v>
      </c>
      <c r="AY448" s="223" t="s">
        <v>135</v>
      </c>
    </row>
    <row r="449" spans="1:65" s="13" customFormat="1" ht="11.25">
      <c r="B449" s="202"/>
      <c r="C449" s="203"/>
      <c r="D449" s="204" t="s">
        <v>143</v>
      </c>
      <c r="E449" s="205" t="s">
        <v>1</v>
      </c>
      <c r="F449" s="206" t="s">
        <v>677</v>
      </c>
      <c r="G449" s="203"/>
      <c r="H449" s="205" t="s">
        <v>1</v>
      </c>
      <c r="I449" s="207"/>
      <c r="J449" s="203"/>
      <c r="K449" s="203"/>
      <c r="L449" s="208"/>
      <c r="M449" s="209"/>
      <c r="N449" s="210"/>
      <c r="O449" s="210"/>
      <c r="P449" s="210"/>
      <c r="Q449" s="210"/>
      <c r="R449" s="210"/>
      <c r="S449" s="210"/>
      <c r="T449" s="211"/>
      <c r="AT449" s="212" t="s">
        <v>143</v>
      </c>
      <c r="AU449" s="212" t="s">
        <v>86</v>
      </c>
      <c r="AV449" s="13" t="s">
        <v>84</v>
      </c>
      <c r="AW449" s="13" t="s">
        <v>32</v>
      </c>
      <c r="AX449" s="13" t="s">
        <v>76</v>
      </c>
      <c r="AY449" s="212" t="s">
        <v>135</v>
      </c>
    </row>
    <row r="450" spans="1:65" s="15" customFormat="1" ht="11.25">
      <c r="B450" s="224"/>
      <c r="C450" s="225"/>
      <c r="D450" s="204" t="s">
        <v>143</v>
      </c>
      <c r="E450" s="226" t="s">
        <v>1</v>
      </c>
      <c r="F450" s="227" t="s">
        <v>232</v>
      </c>
      <c r="G450" s="225"/>
      <c r="H450" s="228">
        <v>40</v>
      </c>
      <c r="I450" s="229"/>
      <c r="J450" s="225"/>
      <c r="K450" s="225"/>
      <c r="L450" s="230"/>
      <c r="M450" s="231"/>
      <c r="N450" s="232"/>
      <c r="O450" s="232"/>
      <c r="P450" s="232"/>
      <c r="Q450" s="232"/>
      <c r="R450" s="232"/>
      <c r="S450" s="232"/>
      <c r="T450" s="233"/>
      <c r="AT450" s="234" t="s">
        <v>143</v>
      </c>
      <c r="AU450" s="234" t="s">
        <v>86</v>
      </c>
      <c r="AV450" s="15" t="s">
        <v>141</v>
      </c>
      <c r="AW450" s="15" t="s">
        <v>32</v>
      </c>
      <c r="AX450" s="15" t="s">
        <v>84</v>
      </c>
      <c r="AY450" s="234" t="s">
        <v>135</v>
      </c>
    </row>
    <row r="451" spans="1:65" s="14" customFormat="1" ht="11.25">
      <c r="B451" s="213"/>
      <c r="C451" s="214"/>
      <c r="D451" s="204" t="s">
        <v>143</v>
      </c>
      <c r="E451" s="214"/>
      <c r="F451" s="216" t="s">
        <v>678</v>
      </c>
      <c r="G451" s="214"/>
      <c r="H451" s="217">
        <v>41.2</v>
      </c>
      <c r="I451" s="218"/>
      <c r="J451" s="214"/>
      <c r="K451" s="214"/>
      <c r="L451" s="219"/>
      <c r="M451" s="220"/>
      <c r="N451" s="221"/>
      <c r="O451" s="221"/>
      <c r="P451" s="221"/>
      <c r="Q451" s="221"/>
      <c r="R451" s="221"/>
      <c r="S451" s="221"/>
      <c r="T451" s="222"/>
      <c r="AT451" s="223" t="s">
        <v>143</v>
      </c>
      <c r="AU451" s="223" t="s">
        <v>86</v>
      </c>
      <c r="AV451" s="14" t="s">
        <v>86</v>
      </c>
      <c r="AW451" s="14" t="s">
        <v>4</v>
      </c>
      <c r="AX451" s="14" t="s">
        <v>84</v>
      </c>
      <c r="AY451" s="223" t="s">
        <v>135</v>
      </c>
    </row>
    <row r="452" spans="1:65" s="2" customFormat="1" ht="33" customHeight="1">
      <c r="A452" s="35"/>
      <c r="B452" s="36"/>
      <c r="C452" s="188" t="s">
        <v>679</v>
      </c>
      <c r="D452" s="188" t="s">
        <v>137</v>
      </c>
      <c r="E452" s="189" t="s">
        <v>680</v>
      </c>
      <c r="F452" s="190" t="s">
        <v>681</v>
      </c>
      <c r="G452" s="191" t="s">
        <v>140</v>
      </c>
      <c r="H452" s="192">
        <v>970</v>
      </c>
      <c r="I452" s="193"/>
      <c r="J452" s="194">
        <f>ROUND(I452*H452,2)</f>
        <v>0</v>
      </c>
      <c r="K452" s="195"/>
      <c r="L452" s="40"/>
      <c r="M452" s="196" t="s">
        <v>1</v>
      </c>
      <c r="N452" s="197" t="s">
        <v>41</v>
      </c>
      <c r="O452" s="72"/>
      <c r="P452" s="198">
        <f>O452*H452</f>
        <v>0</v>
      </c>
      <c r="Q452" s="198">
        <v>0.11162</v>
      </c>
      <c r="R452" s="198">
        <f>Q452*H452</f>
        <v>108.2714</v>
      </c>
      <c r="S452" s="198">
        <v>0</v>
      </c>
      <c r="T452" s="199">
        <f>S452*H452</f>
        <v>0</v>
      </c>
      <c r="U452" s="35"/>
      <c r="V452" s="35"/>
      <c r="W452" s="35"/>
      <c r="X452" s="35"/>
      <c r="Y452" s="35"/>
      <c r="Z452" s="35"/>
      <c r="AA452" s="35"/>
      <c r="AB452" s="35"/>
      <c r="AC452" s="35"/>
      <c r="AD452" s="35"/>
      <c r="AE452" s="35"/>
      <c r="AR452" s="200" t="s">
        <v>141</v>
      </c>
      <c r="AT452" s="200" t="s">
        <v>137</v>
      </c>
      <c r="AU452" s="200" t="s">
        <v>86</v>
      </c>
      <c r="AY452" s="18" t="s">
        <v>135</v>
      </c>
      <c r="BE452" s="201">
        <f>IF(N452="základní",J452,0)</f>
        <v>0</v>
      </c>
      <c r="BF452" s="201">
        <f>IF(N452="snížená",J452,0)</f>
        <v>0</v>
      </c>
      <c r="BG452" s="201">
        <f>IF(N452="zákl. přenesená",J452,0)</f>
        <v>0</v>
      </c>
      <c r="BH452" s="201">
        <f>IF(N452="sníž. přenesená",J452,0)</f>
        <v>0</v>
      </c>
      <c r="BI452" s="201">
        <f>IF(N452="nulová",J452,0)</f>
        <v>0</v>
      </c>
      <c r="BJ452" s="18" t="s">
        <v>84</v>
      </c>
      <c r="BK452" s="201">
        <f>ROUND(I452*H452,2)</f>
        <v>0</v>
      </c>
      <c r="BL452" s="18" t="s">
        <v>141</v>
      </c>
      <c r="BM452" s="200" t="s">
        <v>682</v>
      </c>
    </row>
    <row r="453" spans="1:65" s="13" customFormat="1" ht="11.25">
      <c r="B453" s="202"/>
      <c r="C453" s="203"/>
      <c r="D453" s="204" t="s">
        <v>143</v>
      </c>
      <c r="E453" s="205" t="s">
        <v>1</v>
      </c>
      <c r="F453" s="206" t="s">
        <v>144</v>
      </c>
      <c r="G453" s="203"/>
      <c r="H453" s="205" t="s">
        <v>1</v>
      </c>
      <c r="I453" s="207"/>
      <c r="J453" s="203"/>
      <c r="K453" s="203"/>
      <c r="L453" s="208"/>
      <c r="M453" s="209"/>
      <c r="N453" s="210"/>
      <c r="O453" s="210"/>
      <c r="P453" s="210"/>
      <c r="Q453" s="210"/>
      <c r="R453" s="210"/>
      <c r="S453" s="210"/>
      <c r="T453" s="211"/>
      <c r="AT453" s="212" t="s">
        <v>143</v>
      </c>
      <c r="AU453" s="212" t="s">
        <v>86</v>
      </c>
      <c r="AV453" s="13" t="s">
        <v>84</v>
      </c>
      <c r="AW453" s="13" t="s">
        <v>32</v>
      </c>
      <c r="AX453" s="13" t="s">
        <v>76</v>
      </c>
      <c r="AY453" s="212" t="s">
        <v>135</v>
      </c>
    </row>
    <row r="454" spans="1:65" s="13" customFormat="1" ht="11.25">
      <c r="B454" s="202"/>
      <c r="C454" s="203"/>
      <c r="D454" s="204" t="s">
        <v>143</v>
      </c>
      <c r="E454" s="205" t="s">
        <v>1</v>
      </c>
      <c r="F454" s="206" t="s">
        <v>252</v>
      </c>
      <c r="G454" s="203"/>
      <c r="H454" s="205" t="s">
        <v>1</v>
      </c>
      <c r="I454" s="207"/>
      <c r="J454" s="203"/>
      <c r="K454" s="203"/>
      <c r="L454" s="208"/>
      <c r="M454" s="209"/>
      <c r="N454" s="210"/>
      <c r="O454" s="210"/>
      <c r="P454" s="210"/>
      <c r="Q454" s="210"/>
      <c r="R454" s="210"/>
      <c r="S454" s="210"/>
      <c r="T454" s="211"/>
      <c r="AT454" s="212" t="s">
        <v>143</v>
      </c>
      <c r="AU454" s="212" t="s">
        <v>86</v>
      </c>
      <c r="AV454" s="13" t="s">
        <v>84</v>
      </c>
      <c r="AW454" s="13" t="s">
        <v>32</v>
      </c>
      <c r="AX454" s="13" t="s">
        <v>76</v>
      </c>
      <c r="AY454" s="212" t="s">
        <v>135</v>
      </c>
    </row>
    <row r="455" spans="1:65" s="13" customFormat="1" ht="11.25">
      <c r="B455" s="202"/>
      <c r="C455" s="203"/>
      <c r="D455" s="204" t="s">
        <v>143</v>
      </c>
      <c r="E455" s="205" t="s">
        <v>1</v>
      </c>
      <c r="F455" s="206" t="s">
        <v>274</v>
      </c>
      <c r="G455" s="203"/>
      <c r="H455" s="205" t="s">
        <v>1</v>
      </c>
      <c r="I455" s="207"/>
      <c r="J455" s="203"/>
      <c r="K455" s="203"/>
      <c r="L455" s="208"/>
      <c r="M455" s="209"/>
      <c r="N455" s="210"/>
      <c r="O455" s="210"/>
      <c r="P455" s="210"/>
      <c r="Q455" s="210"/>
      <c r="R455" s="210"/>
      <c r="S455" s="210"/>
      <c r="T455" s="211"/>
      <c r="AT455" s="212" t="s">
        <v>143</v>
      </c>
      <c r="AU455" s="212" t="s">
        <v>86</v>
      </c>
      <c r="AV455" s="13" t="s">
        <v>84</v>
      </c>
      <c r="AW455" s="13" t="s">
        <v>32</v>
      </c>
      <c r="AX455" s="13" t="s">
        <v>76</v>
      </c>
      <c r="AY455" s="212" t="s">
        <v>135</v>
      </c>
    </row>
    <row r="456" spans="1:65" s="14" customFormat="1" ht="11.25">
      <c r="B456" s="213"/>
      <c r="C456" s="214"/>
      <c r="D456" s="204" t="s">
        <v>143</v>
      </c>
      <c r="E456" s="215" t="s">
        <v>1</v>
      </c>
      <c r="F456" s="216" t="s">
        <v>683</v>
      </c>
      <c r="G456" s="214"/>
      <c r="H456" s="217">
        <v>970</v>
      </c>
      <c r="I456" s="218"/>
      <c r="J456" s="214"/>
      <c r="K456" s="214"/>
      <c r="L456" s="219"/>
      <c r="M456" s="220"/>
      <c r="N456" s="221"/>
      <c r="O456" s="221"/>
      <c r="P456" s="221"/>
      <c r="Q456" s="221"/>
      <c r="R456" s="221"/>
      <c r="S456" s="221"/>
      <c r="T456" s="222"/>
      <c r="AT456" s="223" t="s">
        <v>143</v>
      </c>
      <c r="AU456" s="223" t="s">
        <v>86</v>
      </c>
      <c r="AV456" s="14" t="s">
        <v>86</v>
      </c>
      <c r="AW456" s="14" t="s">
        <v>32</v>
      </c>
      <c r="AX456" s="14" t="s">
        <v>84</v>
      </c>
      <c r="AY456" s="223" t="s">
        <v>135</v>
      </c>
    </row>
    <row r="457" spans="1:65" s="2" customFormat="1" ht="21.75" customHeight="1">
      <c r="A457" s="35"/>
      <c r="B457" s="36"/>
      <c r="C457" s="235" t="s">
        <v>684</v>
      </c>
      <c r="D457" s="235" t="s">
        <v>465</v>
      </c>
      <c r="E457" s="236" t="s">
        <v>685</v>
      </c>
      <c r="F457" s="237" t="s">
        <v>686</v>
      </c>
      <c r="G457" s="238" t="s">
        <v>140</v>
      </c>
      <c r="H457" s="239">
        <v>957.48</v>
      </c>
      <c r="I457" s="240"/>
      <c r="J457" s="241">
        <f>ROUND(I457*H457,2)</f>
        <v>0</v>
      </c>
      <c r="K457" s="242"/>
      <c r="L457" s="243"/>
      <c r="M457" s="244" t="s">
        <v>1</v>
      </c>
      <c r="N457" s="245" t="s">
        <v>41</v>
      </c>
      <c r="O457" s="72"/>
      <c r="P457" s="198">
        <f>O457*H457</f>
        <v>0</v>
      </c>
      <c r="Q457" s="198">
        <v>0.17599999999999999</v>
      </c>
      <c r="R457" s="198">
        <f>Q457*H457</f>
        <v>168.51648</v>
      </c>
      <c r="S457" s="198">
        <v>0</v>
      </c>
      <c r="T457" s="199">
        <f>S457*H457</f>
        <v>0</v>
      </c>
      <c r="U457" s="35"/>
      <c r="V457" s="35"/>
      <c r="W457" s="35"/>
      <c r="X457" s="35"/>
      <c r="Y457" s="35"/>
      <c r="Z457" s="35"/>
      <c r="AA457" s="35"/>
      <c r="AB457" s="35"/>
      <c r="AC457" s="35"/>
      <c r="AD457" s="35"/>
      <c r="AE457" s="35"/>
      <c r="AR457" s="200" t="s">
        <v>170</v>
      </c>
      <c r="AT457" s="200" t="s">
        <v>465</v>
      </c>
      <c r="AU457" s="200" t="s">
        <v>86</v>
      </c>
      <c r="AY457" s="18" t="s">
        <v>135</v>
      </c>
      <c r="BE457" s="201">
        <f>IF(N457="základní",J457,0)</f>
        <v>0</v>
      </c>
      <c r="BF457" s="201">
        <f>IF(N457="snížená",J457,0)</f>
        <v>0</v>
      </c>
      <c r="BG457" s="201">
        <f>IF(N457="zákl. přenesená",J457,0)</f>
        <v>0</v>
      </c>
      <c r="BH457" s="201">
        <f>IF(N457="sníž. přenesená",J457,0)</f>
        <v>0</v>
      </c>
      <c r="BI457" s="201">
        <f>IF(N457="nulová",J457,0)</f>
        <v>0</v>
      </c>
      <c r="BJ457" s="18" t="s">
        <v>84</v>
      </c>
      <c r="BK457" s="201">
        <f>ROUND(I457*H457,2)</f>
        <v>0</v>
      </c>
      <c r="BL457" s="18" t="s">
        <v>141</v>
      </c>
      <c r="BM457" s="200" t="s">
        <v>687</v>
      </c>
    </row>
    <row r="458" spans="1:65" s="14" customFormat="1" ht="11.25">
      <c r="B458" s="213"/>
      <c r="C458" s="214"/>
      <c r="D458" s="204" t="s">
        <v>143</v>
      </c>
      <c r="E458" s="215" t="s">
        <v>1</v>
      </c>
      <c r="F458" s="216" t="s">
        <v>688</v>
      </c>
      <c r="G458" s="214"/>
      <c r="H458" s="217">
        <v>948</v>
      </c>
      <c r="I458" s="218"/>
      <c r="J458" s="214"/>
      <c r="K458" s="214"/>
      <c r="L458" s="219"/>
      <c r="M458" s="220"/>
      <c r="N458" s="221"/>
      <c r="O458" s="221"/>
      <c r="P458" s="221"/>
      <c r="Q458" s="221"/>
      <c r="R458" s="221"/>
      <c r="S458" s="221"/>
      <c r="T458" s="222"/>
      <c r="AT458" s="223" t="s">
        <v>143</v>
      </c>
      <c r="AU458" s="223" t="s">
        <v>86</v>
      </c>
      <c r="AV458" s="14" t="s">
        <v>86</v>
      </c>
      <c r="AW458" s="14" t="s">
        <v>32</v>
      </c>
      <c r="AX458" s="14" t="s">
        <v>84</v>
      </c>
      <c r="AY458" s="223" t="s">
        <v>135</v>
      </c>
    </row>
    <row r="459" spans="1:65" s="13" customFormat="1" ht="11.25">
      <c r="B459" s="202"/>
      <c r="C459" s="203"/>
      <c r="D459" s="204" t="s">
        <v>143</v>
      </c>
      <c r="E459" s="205" t="s">
        <v>1</v>
      </c>
      <c r="F459" s="206" t="s">
        <v>650</v>
      </c>
      <c r="G459" s="203"/>
      <c r="H459" s="205" t="s">
        <v>1</v>
      </c>
      <c r="I459" s="207"/>
      <c r="J459" s="203"/>
      <c r="K459" s="203"/>
      <c r="L459" s="208"/>
      <c r="M459" s="209"/>
      <c r="N459" s="210"/>
      <c r="O459" s="210"/>
      <c r="P459" s="210"/>
      <c r="Q459" s="210"/>
      <c r="R459" s="210"/>
      <c r="S459" s="210"/>
      <c r="T459" s="211"/>
      <c r="AT459" s="212" t="s">
        <v>143</v>
      </c>
      <c r="AU459" s="212" t="s">
        <v>86</v>
      </c>
      <c r="AV459" s="13" t="s">
        <v>84</v>
      </c>
      <c r="AW459" s="13" t="s">
        <v>32</v>
      </c>
      <c r="AX459" s="13" t="s">
        <v>76</v>
      </c>
      <c r="AY459" s="212" t="s">
        <v>135</v>
      </c>
    </row>
    <row r="460" spans="1:65" s="14" customFormat="1" ht="11.25">
      <c r="B460" s="213"/>
      <c r="C460" s="214"/>
      <c r="D460" s="204" t="s">
        <v>143</v>
      </c>
      <c r="E460" s="214"/>
      <c r="F460" s="216" t="s">
        <v>689</v>
      </c>
      <c r="G460" s="214"/>
      <c r="H460" s="217">
        <v>957.48</v>
      </c>
      <c r="I460" s="218"/>
      <c r="J460" s="214"/>
      <c r="K460" s="214"/>
      <c r="L460" s="219"/>
      <c r="M460" s="220"/>
      <c r="N460" s="221"/>
      <c r="O460" s="221"/>
      <c r="P460" s="221"/>
      <c r="Q460" s="221"/>
      <c r="R460" s="221"/>
      <c r="S460" s="221"/>
      <c r="T460" s="222"/>
      <c r="AT460" s="223" t="s">
        <v>143</v>
      </c>
      <c r="AU460" s="223" t="s">
        <v>86</v>
      </c>
      <c r="AV460" s="14" t="s">
        <v>86</v>
      </c>
      <c r="AW460" s="14" t="s">
        <v>4</v>
      </c>
      <c r="AX460" s="14" t="s">
        <v>84</v>
      </c>
      <c r="AY460" s="223" t="s">
        <v>135</v>
      </c>
    </row>
    <row r="461" spans="1:65" s="2" customFormat="1" ht="21.75" customHeight="1">
      <c r="A461" s="35"/>
      <c r="B461" s="36"/>
      <c r="C461" s="235" t="s">
        <v>690</v>
      </c>
      <c r="D461" s="235" t="s">
        <v>465</v>
      </c>
      <c r="E461" s="236" t="s">
        <v>664</v>
      </c>
      <c r="F461" s="237" t="s">
        <v>665</v>
      </c>
      <c r="G461" s="238" t="s">
        <v>140</v>
      </c>
      <c r="H461" s="239">
        <v>22.66</v>
      </c>
      <c r="I461" s="240"/>
      <c r="J461" s="241">
        <f>ROUND(I461*H461,2)</f>
        <v>0</v>
      </c>
      <c r="K461" s="242"/>
      <c r="L461" s="243"/>
      <c r="M461" s="244" t="s">
        <v>1</v>
      </c>
      <c r="N461" s="245" t="s">
        <v>41</v>
      </c>
      <c r="O461" s="72"/>
      <c r="P461" s="198">
        <f>O461*H461</f>
        <v>0</v>
      </c>
      <c r="Q461" s="198">
        <v>0.17599999999999999</v>
      </c>
      <c r="R461" s="198">
        <f>Q461*H461</f>
        <v>3.9881599999999997</v>
      </c>
      <c r="S461" s="198">
        <v>0</v>
      </c>
      <c r="T461" s="199">
        <f>S461*H461</f>
        <v>0</v>
      </c>
      <c r="U461" s="35"/>
      <c r="V461" s="35"/>
      <c r="W461" s="35"/>
      <c r="X461" s="35"/>
      <c r="Y461" s="35"/>
      <c r="Z461" s="35"/>
      <c r="AA461" s="35"/>
      <c r="AB461" s="35"/>
      <c r="AC461" s="35"/>
      <c r="AD461" s="35"/>
      <c r="AE461" s="35"/>
      <c r="AR461" s="200" t="s">
        <v>170</v>
      </c>
      <c r="AT461" s="200" t="s">
        <v>465</v>
      </c>
      <c r="AU461" s="200" t="s">
        <v>86</v>
      </c>
      <c r="AY461" s="18" t="s">
        <v>135</v>
      </c>
      <c r="BE461" s="201">
        <f>IF(N461="základní",J461,0)</f>
        <v>0</v>
      </c>
      <c r="BF461" s="201">
        <f>IF(N461="snížená",J461,0)</f>
        <v>0</v>
      </c>
      <c r="BG461" s="201">
        <f>IF(N461="zákl. přenesená",J461,0)</f>
        <v>0</v>
      </c>
      <c r="BH461" s="201">
        <f>IF(N461="sníž. přenesená",J461,0)</f>
        <v>0</v>
      </c>
      <c r="BI461" s="201">
        <f>IF(N461="nulová",J461,0)</f>
        <v>0</v>
      </c>
      <c r="BJ461" s="18" t="s">
        <v>84</v>
      </c>
      <c r="BK461" s="201">
        <f>ROUND(I461*H461,2)</f>
        <v>0</v>
      </c>
      <c r="BL461" s="18" t="s">
        <v>141</v>
      </c>
      <c r="BM461" s="200" t="s">
        <v>691</v>
      </c>
    </row>
    <row r="462" spans="1:65" s="14" customFormat="1" ht="11.25">
      <c r="B462" s="213"/>
      <c r="C462" s="214"/>
      <c r="D462" s="204" t="s">
        <v>143</v>
      </c>
      <c r="E462" s="215" t="s">
        <v>1</v>
      </c>
      <c r="F462" s="216" t="s">
        <v>692</v>
      </c>
      <c r="G462" s="214"/>
      <c r="H462" s="217">
        <v>22</v>
      </c>
      <c r="I462" s="218"/>
      <c r="J462" s="214"/>
      <c r="K462" s="214"/>
      <c r="L462" s="219"/>
      <c r="M462" s="220"/>
      <c r="N462" s="221"/>
      <c r="O462" s="221"/>
      <c r="P462" s="221"/>
      <c r="Q462" s="221"/>
      <c r="R462" s="221"/>
      <c r="S462" s="221"/>
      <c r="T462" s="222"/>
      <c r="AT462" s="223" t="s">
        <v>143</v>
      </c>
      <c r="AU462" s="223" t="s">
        <v>86</v>
      </c>
      <c r="AV462" s="14" t="s">
        <v>86</v>
      </c>
      <c r="AW462" s="14" t="s">
        <v>32</v>
      </c>
      <c r="AX462" s="14" t="s">
        <v>84</v>
      </c>
      <c r="AY462" s="223" t="s">
        <v>135</v>
      </c>
    </row>
    <row r="463" spans="1:65" s="13" customFormat="1" ht="11.25">
      <c r="B463" s="202"/>
      <c r="C463" s="203"/>
      <c r="D463" s="204" t="s">
        <v>143</v>
      </c>
      <c r="E463" s="205" t="s">
        <v>1</v>
      </c>
      <c r="F463" s="206" t="s">
        <v>668</v>
      </c>
      <c r="G463" s="203"/>
      <c r="H463" s="205" t="s">
        <v>1</v>
      </c>
      <c r="I463" s="207"/>
      <c r="J463" s="203"/>
      <c r="K463" s="203"/>
      <c r="L463" s="208"/>
      <c r="M463" s="209"/>
      <c r="N463" s="210"/>
      <c r="O463" s="210"/>
      <c r="P463" s="210"/>
      <c r="Q463" s="210"/>
      <c r="R463" s="210"/>
      <c r="S463" s="210"/>
      <c r="T463" s="211"/>
      <c r="AT463" s="212" t="s">
        <v>143</v>
      </c>
      <c r="AU463" s="212" t="s">
        <v>86</v>
      </c>
      <c r="AV463" s="13" t="s">
        <v>84</v>
      </c>
      <c r="AW463" s="13" t="s">
        <v>32</v>
      </c>
      <c r="AX463" s="13" t="s">
        <v>76</v>
      </c>
      <c r="AY463" s="212" t="s">
        <v>135</v>
      </c>
    </row>
    <row r="464" spans="1:65" s="14" customFormat="1" ht="11.25">
      <c r="B464" s="213"/>
      <c r="C464" s="214"/>
      <c r="D464" s="204" t="s">
        <v>143</v>
      </c>
      <c r="E464" s="214"/>
      <c r="F464" s="216" t="s">
        <v>693</v>
      </c>
      <c r="G464" s="214"/>
      <c r="H464" s="217">
        <v>22.66</v>
      </c>
      <c r="I464" s="218"/>
      <c r="J464" s="214"/>
      <c r="K464" s="214"/>
      <c r="L464" s="219"/>
      <c r="M464" s="220"/>
      <c r="N464" s="221"/>
      <c r="O464" s="221"/>
      <c r="P464" s="221"/>
      <c r="Q464" s="221"/>
      <c r="R464" s="221"/>
      <c r="S464" s="221"/>
      <c r="T464" s="222"/>
      <c r="AT464" s="223" t="s">
        <v>143</v>
      </c>
      <c r="AU464" s="223" t="s">
        <v>86</v>
      </c>
      <c r="AV464" s="14" t="s">
        <v>86</v>
      </c>
      <c r="AW464" s="14" t="s">
        <v>4</v>
      </c>
      <c r="AX464" s="14" t="s">
        <v>84</v>
      </c>
      <c r="AY464" s="223" t="s">
        <v>135</v>
      </c>
    </row>
    <row r="465" spans="1:65" s="2" customFormat="1" ht="33" customHeight="1">
      <c r="A465" s="35"/>
      <c r="B465" s="36"/>
      <c r="C465" s="188" t="s">
        <v>694</v>
      </c>
      <c r="D465" s="188" t="s">
        <v>137</v>
      </c>
      <c r="E465" s="189" t="s">
        <v>695</v>
      </c>
      <c r="F465" s="190" t="s">
        <v>696</v>
      </c>
      <c r="G465" s="191" t="s">
        <v>140</v>
      </c>
      <c r="H465" s="192">
        <v>62</v>
      </c>
      <c r="I465" s="193"/>
      <c r="J465" s="194">
        <f>ROUND(I465*H465,2)</f>
        <v>0</v>
      </c>
      <c r="K465" s="195"/>
      <c r="L465" s="40"/>
      <c r="M465" s="196" t="s">
        <v>1</v>
      </c>
      <c r="N465" s="197" t="s">
        <v>41</v>
      </c>
      <c r="O465" s="72"/>
      <c r="P465" s="198">
        <f>O465*H465</f>
        <v>0</v>
      </c>
      <c r="Q465" s="198">
        <v>0</v>
      </c>
      <c r="R465" s="198">
        <f>Q465*H465</f>
        <v>0</v>
      </c>
      <c r="S465" s="198">
        <v>0</v>
      </c>
      <c r="T465" s="199">
        <f>S465*H465</f>
        <v>0</v>
      </c>
      <c r="U465" s="35"/>
      <c r="V465" s="35"/>
      <c r="W465" s="35"/>
      <c r="X465" s="35"/>
      <c r="Y465" s="35"/>
      <c r="Z465" s="35"/>
      <c r="AA465" s="35"/>
      <c r="AB465" s="35"/>
      <c r="AC465" s="35"/>
      <c r="AD465" s="35"/>
      <c r="AE465" s="35"/>
      <c r="AR465" s="200" t="s">
        <v>141</v>
      </c>
      <c r="AT465" s="200" t="s">
        <v>137</v>
      </c>
      <c r="AU465" s="200" t="s">
        <v>86</v>
      </c>
      <c r="AY465" s="18" t="s">
        <v>135</v>
      </c>
      <c r="BE465" s="201">
        <f>IF(N465="základní",J465,0)</f>
        <v>0</v>
      </c>
      <c r="BF465" s="201">
        <f>IF(N465="snížená",J465,0)</f>
        <v>0</v>
      </c>
      <c r="BG465" s="201">
        <f>IF(N465="zákl. přenesená",J465,0)</f>
        <v>0</v>
      </c>
      <c r="BH465" s="201">
        <f>IF(N465="sníž. přenesená",J465,0)</f>
        <v>0</v>
      </c>
      <c r="BI465" s="201">
        <f>IF(N465="nulová",J465,0)</f>
        <v>0</v>
      </c>
      <c r="BJ465" s="18" t="s">
        <v>84</v>
      </c>
      <c r="BK465" s="201">
        <f>ROUND(I465*H465,2)</f>
        <v>0</v>
      </c>
      <c r="BL465" s="18" t="s">
        <v>141</v>
      </c>
      <c r="BM465" s="200" t="s">
        <v>697</v>
      </c>
    </row>
    <row r="466" spans="1:65" s="14" customFormat="1" ht="11.25">
      <c r="B466" s="213"/>
      <c r="C466" s="214"/>
      <c r="D466" s="204" t="s">
        <v>143</v>
      </c>
      <c r="E466" s="215" t="s">
        <v>1</v>
      </c>
      <c r="F466" s="216" t="s">
        <v>698</v>
      </c>
      <c r="G466" s="214"/>
      <c r="H466" s="217">
        <v>62</v>
      </c>
      <c r="I466" s="218"/>
      <c r="J466" s="214"/>
      <c r="K466" s="214"/>
      <c r="L466" s="219"/>
      <c r="M466" s="220"/>
      <c r="N466" s="221"/>
      <c r="O466" s="221"/>
      <c r="P466" s="221"/>
      <c r="Q466" s="221"/>
      <c r="R466" s="221"/>
      <c r="S466" s="221"/>
      <c r="T466" s="222"/>
      <c r="AT466" s="223" t="s">
        <v>143</v>
      </c>
      <c r="AU466" s="223" t="s">
        <v>86</v>
      </c>
      <c r="AV466" s="14" t="s">
        <v>86</v>
      </c>
      <c r="AW466" s="14" t="s">
        <v>32</v>
      </c>
      <c r="AX466" s="14" t="s">
        <v>84</v>
      </c>
      <c r="AY466" s="223" t="s">
        <v>135</v>
      </c>
    </row>
    <row r="467" spans="1:65" s="2" customFormat="1" ht="21.75" customHeight="1">
      <c r="A467" s="35"/>
      <c r="B467" s="36"/>
      <c r="C467" s="188" t="s">
        <v>699</v>
      </c>
      <c r="D467" s="188" t="s">
        <v>137</v>
      </c>
      <c r="E467" s="189" t="s">
        <v>700</v>
      </c>
      <c r="F467" s="190" t="s">
        <v>701</v>
      </c>
      <c r="G467" s="191" t="s">
        <v>250</v>
      </c>
      <c r="H467" s="192">
        <v>65</v>
      </c>
      <c r="I467" s="193"/>
      <c r="J467" s="194">
        <f>ROUND(I467*H467,2)</f>
        <v>0</v>
      </c>
      <c r="K467" s="195"/>
      <c r="L467" s="40"/>
      <c r="M467" s="196" t="s">
        <v>1</v>
      </c>
      <c r="N467" s="197" t="s">
        <v>41</v>
      </c>
      <c r="O467" s="72"/>
      <c r="P467" s="198">
        <f>O467*H467</f>
        <v>0</v>
      </c>
      <c r="Q467" s="198">
        <v>3.5999999999999999E-3</v>
      </c>
      <c r="R467" s="198">
        <f>Q467*H467</f>
        <v>0.23399999999999999</v>
      </c>
      <c r="S467" s="198">
        <v>0</v>
      </c>
      <c r="T467" s="199">
        <f>S467*H467</f>
        <v>0</v>
      </c>
      <c r="U467" s="35"/>
      <c r="V467" s="35"/>
      <c r="W467" s="35"/>
      <c r="X467" s="35"/>
      <c r="Y467" s="35"/>
      <c r="Z467" s="35"/>
      <c r="AA467" s="35"/>
      <c r="AB467" s="35"/>
      <c r="AC467" s="35"/>
      <c r="AD467" s="35"/>
      <c r="AE467" s="35"/>
      <c r="AR467" s="200" t="s">
        <v>141</v>
      </c>
      <c r="AT467" s="200" t="s">
        <v>137</v>
      </c>
      <c r="AU467" s="200" t="s">
        <v>86</v>
      </c>
      <c r="AY467" s="18" t="s">
        <v>135</v>
      </c>
      <c r="BE467" s="201">
        <f>IF(N467="základní",J467,0)</f>
        <v>0</v>
      </c>
      <c r="BF467" s="201">
        <f>IF(N467="snížená",J467,0)</f>
        <v>0</v>
      </c>
      <c r="BG467" s="201">
        <f>IF(N467="zákl. přenesená",J467,0)</f>
        <v>0</v>
      </c>
      <c r="BH467" s="201">
        <f>IF(N467="sníž. přenesená",J467,0)</f>
        <v>0</v>
      </c>
      <c r="BI467" s="201">
        <f>IF(N467="nulová",J467,0)</f>
        <v>0</v>
      </c>
      <c r="BJ467" s="18" t="s">
        <v>84</v>
      </c>
      <c r="BK467" s="201">
        <f>ROUND(I467*H467,2)</f>
        <v>0</v>
      </c>
      <c r="BL467" s="18" t="s">
        <v>141</v>
      </c>
      <c r="BM467" s="200" t="s">
        <v>702</v>
      </c>
    </row>
    <row r="468" spans="1:65" s="13" customFormat="1" ht="11.25">
      <c r="B468" s="202"/>
      <c r="C468" s="203"/>
      <c r="D468" s="204" t="s">
        <v>143</v>
      </c>
      <c r="E468" s="205" t="s">
        <v>1</v>
      </c>
      <c r="F468" s="206" t="s">
        <v>252</v>
      </c>
      <c r="G468" s="203"/>
      <c r="H468" s="205" t="s">
        <v>1</v>
      </c>
      <c r="I468" s="207"/>
      <c r="J468" s="203"/>
      <c r="K468" s="203"/>
      <c r="L468" s="208"/>
      <c r="M468" s="209"/>
      <c r="N468" s="210"/>
      <c r="O468" s="210"/>
      <c r="P468" s="210"/>
      <c r="Q468" s="210"/>
      <c r="R468" s="210"/>
      <c r="S468" s="210"/>
      <c r="T468" s="211"/>
      <c r="AT468" s="212" t="s">
        <v>143</v>
      </c>
      <c r="AU468" s="212" t="s">
        <v>86</v>
      </c>
      <c r="AV468" s="13" t="s">
        <v>84</v>
      </c>
      <c r="AW468" s="13" t="s">
        <v>32</v>
      </c>
      <c r="AX468" s="13" t="s">
        <v>76</v>
      </c>
      <c r="AY468" s="212" t="s">
        <v>135</v>
      </c>
    </row>
    <row r="469" spans="1:65" s="14" customFormat="1" ht="11.25">
      <c r="B469" s="213"/>
      <c r="C469" s="214"/>
      <c r="D469" s="204" t="s">
        <v>143</v>
      </c>
      <c r="E469" s="215" t="s">
        <v>1</v>
      </c>
      <c r="F469" s="216" t="s">
        <v>703</v>
      </c>
      <c r="G469" s="214"/>
      <c r="H469" s="217">
        <v>65</v>
      </c>
      <c r="I469" s="218"/>
      <c r="J469" s="214"/>
      <c r="K469" s="214"/>
      <c r="L469" s="219"/>
      <c r="M469" s="220"/>
      <c r="N469" s="221"/>
      <c r="O469" s="221"/>
      <c r="P469" s="221"/>
      <c r="Q469" s="221"/>
      <c r="R469" s="221"/>
      <c r="S469" s="221"/>
      <c r="T469" s="222"/>
      <c r="AT469" s="223" t="s">
        <v>143</v>
      </c>
      <c r="AU469" s="223" t="s">
        <v>86</v>
      </c>
      <c r="AV469" s="14" t="s">
        <v>86</v>
      </c>
      <c r="AW469" s="14" t="s">
        <v>32</v>
      </c>
      <c r="AX469" s="14" t="s">
        <v>84</v>
      </c>
      <c r="AY469" s="223" t="s">
        <v>135</v>
      </c>
    </row>
    <row r="470" spans="1:65" s="12" customFormat="1" ht="22.9" customHeight="1">
      <c r="B470" s="172"/>
      <c r="C470" s="173"/>
      <c r="D470" s="174" t="s">
        <v>75</v>
      </c>
      <c r="E470" s="186" t="s">
        <v>170</v>
      </c>
      <c r="F470" s="186" t="s">
        <v>704</v>
      </c>
      <c r="G470" s="173"/>
      <c r="H470" s="173"/>
      <c r="I470" s="176"/>
      <c r="J470" s="187">
        <f>BK470</f>
        <v>0</v>
      </c>
      <c r="K470" s="173"/>
      <c r="L470" s="178"/>
      <c r="M470" s="179"/>
      <c r="N470" s="180"/>
      <c r="O470" s="180"/>
      <c r="P470" s="181">
        <f>SUM(P471:P540)</f>
        <v>0</v>
      </c>
      <c r="Q470" s="180"/>
      <c r="R470" s="181">
        <f>SUM(R471:R540)</f>
        <v>31.364529999999998</v>
      </c>
      <c r="S470" s="180"/>
      <c r="T470" s="182">
        <f>SUM(T471:T540)</f>
        <v>25.45</v>
      </c>
      <c r="AR470" s="183" t="s">
        <v>84</v>
      </c>
      <c r="AT470" s="184" t="s">
        <v>75</v>
      </c>
      <c r="AU470" s="184" t="s">
        <v>84</v>
      </c>
      <c r="AY470" s="183" t="s">
        <v>135</v>
      </c>
      <c r="BK470" s="185">
        <f>SUM(BK471:BK540)</f>
        <v>0</v>
      </c>
    </row>
    <row r="471" spans="1:65" s="2" customFormat="1" ht="24.2" customHeight="1">
      <c r="A471" s="35"/>
      <c r="B471" s="36"/>
      <c r="C471" s="188" t="s">
        <v>705</v>
      </c>
      <c r="D471" s="188" t="s">
        <v>137</v>
      </c>
      <c r="E471" s="189" t="s">
        <v>706</v>
      </c>
      <c r="F471" s="190" t="s">
        <v>707</v>
      </c>
      <c r="G471" s="191" t="s">
        <v>250</v>
      </c>
      <c r="H471" s="192">
        <v>28.5</v>
      </c>
      <c r="I471" s="193"/>
      <c r="J471" s="194">
        <f>ROUND(I471*H471,2)</f>
        <v>0</v>
      </c>
      <c r="K471" s="195"/>
      <c r="L471" s="40"/>
      <c r="M471" s="196" t="s">
        <v>1</v>
      </c>
      <c r="N471" s="197" t="s">
        <v>41</v>
      </c>
      <c r="O471" s="72"/>
      <c r="P471" s="198">
        <f>O471*H471</f>
        <v>0</v>
      </c>
      <c r="Q471" s="198">
        <v>0</v>
      </c>
      <c r="R471" s="198">
        <f>Q471*H471</f>
        <v>0</v>
      </c>
      <c r="S471" s="198">
        <v>0.7</v>
      </c>
      <c r="T471" s="199">
        <f>S471*H471</f>
        <v>19.95</v>
      </c>
      <c r="U471" s="35"/>
      <c r="V471" s="35"/>
      <c r="W471" s="35"/>
      <c r="X471" s="35"/>
      <c r="Y471" s="35"/>
      <c r="Z471" s="35"/>
      <c r="AA471" s="35"/>
      <c r="AB471" s="35"/>
      <c r="AC471" s="35"/>
      <c r="AD471" s="35"/>
      <c r="AE471" s="35"/>
      <c r="AR471" s="200" t="s">
        <v>141</v>
      </c>
      <c r="AT471" s="200" t="s">
        <v>137</v>
      </c>
      <c r="AU471" s="200" t="s">
        <v>86</v>
      </c>
      <c r="AY471" s="18" t="s">
        <v>135</v>
      </c>
      <c r="BE471" s="201">
        <f>IF(N471="základní",J471,0)</f>
        <v>0</v>
      </c>
      <c r="BF471" s="201">
        <f>IF(N471="snížená",J471,0)</f>
        <v>0</v>
      </c>
      <c r="BG471" s="201">
        <f>IF(N471="zákl. přenesená",J471,0)</f>
        <v>0</v>
      </c>
      <c r="BH471" s="201">
        <f>IF(N471="sníž. přenesená",J471,0)</f>
        <v>0</v>
      </c>
      <c r="BI471" s="201">
        <f>IF(N471="nulová",J471,0)</f>
        <v>0</v>
      </c>
      <c r="BJ471" s="18" t="s">
        <v>84</v>
      </c>
      <c r="BK471" s="201">
        <f>ROUND(I471*H471,2)</f>
        <v>0</v>
      </c>
      <c r="BL471" s="18" t="s">
        <v>141</v>
      </c>
      <c r="BM471" s="200" t="s">
        <v>708</v>
      </c>
    </row>
    <row r="472" spans="1:65" s="13" customFormat="1" ht="11.25">
      <c r="B472" s="202"/>
      <c r="C472" s="203"/>
      <c r="D472" s="204" t="s">
        <v>143</v>
      </c>
      <c r="E472" s="205" t="s">
        <v>1</v>
      </c>
      <c r="F472" s="206" t="s">
        <v>709</v>
      </c>
      <c r="G472" s="203"/>
      <c r="H472" s="205" t="s">
        <v>1</v>
      </c>
      <c r="I472" s="207"/>
      <c r="J472" s="203"/>
      <c r="K472" s="203"/>
      <c r="L472" s="208"/>
      <c r="M472" s="209"/>
      <c r="N472" s="210"/>
      <c r="O472" s="210"/>
      <c r="P472" s="210"/>
      <c r="Q472" s="210"/>
      <c r="R472" s="210"/>
      <c r="S472" s="210"/>
      <c r="T472" s="211"/>
      <c r="AT472" s="212" t="s">
        <v>143</v>
      </c>
      <c r="AU472" s="212" t="s">
        <v>86</v>
      </c>
      <c r="AV472" s="13" t="s">
        <v>84</v>
      </c>
      <c r="AW472" s="13" t="s">
        <v>32</v>
      </c>
      <c r="AX472" s="13" t="s">
        <v>76</v>
      </c>
      <c r="AY472" s="212" t="s">
        <v>135</v>
      </c>
    </row>
    <row r="473" spans="1:65" s="14" customFormat="1" ht="11.25">
      <c r="B473" s="213"/>
      <c r="C473" s="214"/>
      <c r="D473" s="204" t="s">
        <v>143</v>
      </c>
      <c r="E473" s="215" t="s">
        <v>1</v>
      </c>
      <c r="F473" s="216" t="s">
        <v>710</v>
      </c>
      <c r="G473" s="214"/>
      <c r="H473" s="217">
        <v>28.5</v>
      </c>
      <c r="I473" s="218"/>
      <c r="J473" s="214"/>
      <c r="K473" s="214"/>
      <c r="L473" s="219"/>
      <c r="M473" s="220"/>
      <c r="N473" s="221"/>
      <c r="O473" s="221"/>
      <c r="P473" s="221"/>
      <c r="Q473" s="221"/>
      <c r="R473" s="221"/>
      <c r="S473" s="221"/>
      <c r="T473" s="222"/>
      <c r="AT473" s="223" t="s">
        <v>143</v>
      </c>
      <c r="AU473" s="223" t="s">
        <v>86</v>
      </c>
      <c r="AV473" s="14" t="s">
        <v>86</v>
      </c>
      <c r="AW473" s="14" t="s">
        <v>32</v>
      </c>
      <c r="AX473" s="14" t="s">
        <v>84</v>
      </c>
      <c r="AY473" s="223" t="s">
        <v>135</v>
      </c>
    </row>
    <row r="474" spans="1:65" s="2" customFormat="1" ht="24.2" customHeight="1">
      <c r="A474" s="35"/>
      <c r="B474" s="36"/>
      <c r="C474" s="188" t="s">
        <v>711</v>
      </c>
      <c r="D474" s="188" t="s">
        <v>137</v>
      </c>
      <c r="E474" s="189" t="s">
        <v>712</v>
      </c>
      <c r="F474" s="190" t="s">
        <v>713</v>
      </c>
      <c r="G474" s="191" t="s">
        <v>250</v>
      </c>
      <c r="H474" s="192">
        <v>38</v>
      </c>
      <c r="I474" s="193"/>
      <c r="J474" s="194">
        <f>ROUND(I474*H474,2)</f>
        <v>0</v>
      </c>
      <c r="K474" s="195"/>
      <c r="L474" s="40"/>
      <c r="M474" s="196" t="s">
        <v>1</v>
      </c>
      <c r="N474" s="197" t="s">
        <v>41</v>
      </c>
      <c r="O474" s="72"/>
      <c r="P474" s="198">
        <f>O474*H474</f>
        <v>0</v>
      </c>
      <c r="Q474" s="198">
        <v>2.48E-3</v>
      </c>
      <c r="R474" s="198">
        <f>Q474*H474</f>
        <v>9.4240000000000004E-2</v>
      </c>
      <c r="S474" s="198">
        <v>0</v>
      </c>
      <c r="T474" s="199">
        <f>S474*H474</f>
        <v>0</v>
      </c>
      <c r="U474" s="35"/>
      <c r="V474" s="35"/>
      <c r="W474" s="35"/>
      <c r="X474" s="35"/>
      <c r="Y474" s="35"/>
      <c r="Z474" s="35"/>
      <c r="AA474" s="35"/>
      <c r="AB474" s="35"/>
      <c r="AC474" s="35"/>
      <c r="AD474" s="35"/>
      <c r="AE474" s="35"/>
      <c r="AR474" s="200" t="s">
        <v>141</v>
      </c>
      <c r="AT474" s="200" t="s">
        <v>137</v>
      </c>
      <c r="AU474" s="200" t="s">
        <v>86</v>
      </c>
      <c r="AY474" s="18" t="s">
        <v>135</v>
      </c>
      <c r="BE474" s="201">
        <f>IF(N474="základní",J474,0)</f>
        <v>0</v>
      </c>
      <c r="BF474" s="201">
        <f>IF(N474="snížená",J474,0)</f>
        <v>0</v>
      </c>
      <c r="BG474" s="201">
        <f>IF(N474="zákl. přenesená",J474,0)</f>
        <v>0</v>
      </c>
      <c r="BH474" s="201">
        <f>IF(N474="sníž. přenesená",J474,0)</f>
        <v>0</v>
      </c>
      <c r="BI474" s="201">
        <f>IF(N474="nulová",J474,0)</f>
        <v>0</v>
      </c>
      <c r="BJ474" s="18" t="s">
        <v>84</v>
      </c>
      <c r="BK474" s="201">
        <f>ROUND(I474*H474,2)</f>
        <v>0</v>
      </c>
      <c r="BL474" s="18" t="s">
        <v>141</v>
      </c>
      <c r="BM474" s="200" t="s">
        <v>714</v>
      </c>
    </row>
    <row r="475" spans="1:65" s="14" customFormat="1" ht="11.25">
      <c r="B475" s="213"/>
      <c r="C475" s="214"/>
      <c r="D475" s="204" t="s">
        <v>143</v>
      </c>
      <c r="E475" s="215" t="s">
        <v>1</v>
      </c>
      <c r="F475" s="216" t="s">
        <v>715</v>
      </c>
      <c r="G475" s="214"/>
      <c r="H475" s="217">
        <v>38</v>
      </c>
      <c r="I475" s="218"/>
      <c r="J475" s="214"/>
      <c r="K475" s="214"/>
      <c r="L475" s="219"/>
      <c r="M475" s="220"/>
      <c r="N475" s="221"/>
      <c r="O475" s="221"/>
      <c r="P475" s="221"/>
      <c r="Q475" s="221"/>
      <c r="R475" s="221"/>
      <c r="S475" s="221"/>
      <c r="T475" s="222"/>
      <c r="AT475" s="223" t="s">
        <v>143</v>
      </c>
      <c r="AU475" s="223" t="s">
        <v>86</v>
      </c>
      <c r="AV475" s="14" t="s">
        <v>86</v>
      </c>
      <c r="AW475" s="14" t="s">
        <v>32</v>
      </c>
      <c r="AX475" s="14" t="s">
        <v>84</v>
      </c>
      <c r="AY475" s="223" t="s">
        <v>135</v>
      </c>
    </row>
    <row r="476" spans="1:65" s="2" customFormat="1" ht="24.2" customHeight="1">
      <c r="A476" s="35"/>
      <c r="B476" s="36"/>
      <c r="C476" s="188" t="s">
        <v>716</v>
      </c>
      <c r="D476" s="188" t="s">
        <v>137</v>
      </c>
      <c r="E476" s="189" t="s">
        <v>717</v>
      </c>
      <c r="F476" s="190" t="s">
        <v>718</v>
      </c>
      <c r="G476" s="191" t="s">
        <v>149</v>
      </c>
      <c r="H476" s="192">
        <v>1</v>
      </c>
      <c r="I476" s="193"/>
      <c r="J476" s="194">
        <f>ROUND(I476*H476,2)</f>
        <v>0</v>
      </c>
      <c r="K476" s="195"/>
      <c r="L476" s="40"/>
      <c r="M476" s="196" t="s">
        <v>1</v>
      </c>
      <c r="N476" s="197" t="s">
        <v>41</v>
      </c>
      <c r="O476" s="72"/>
      <c r="P476" s="198">
        <f>O476*H476</f>
        <v>0</v>
      </c>
      <c r="Q476" s="198">
        <v>8.0000000000000007E-5</v>
      </c>
      <c r="R476" s="198">
        <f>Q476*H476</f>
        <v>8.0000000000000007E-5</v>
      </c>
      <c r="S476" s="198">
        <v>0</v>
      </c>
      <c r="T476" s="199">
        <f>S476*H476</f>
        <v>0</v>
      </c>
      <c r="U476" s="35"/>
      <c r="V476" s="35"/>
      <c r="W476" s="35"/>
      <c r="X476" s="35"/>
      <c r="Y476" s="35"/>
      <c r="Z476" s="35"/>
      <c r="AA476" s="35"/>
      <c r="AB476" s="35"/>
      <c r="AC476" s="35"/>
      <c r="AD476" s="35"/>
      <c r="AE476" s="35"/>
      <c r="AR476" s="200" t="s">
        <v>141</v>
      </c>
      <c r="AT476" s="200" t="s">
        <v>137</v>
      </c>
      <c r="AU476" s="200" t="s">
        <v>86</v>
      </c>
      <c r="AY476" s="18" t="s">
        <v>135</v>
      </c>
      <c r="BE476" s="201">
        <f>IF(N476="základní",J476,0)</f>
        <v>0</v>
      </c>
      <c r="BF476" s="201">
        <f>IF(N476="snížená",J476,0)</f>
        <v>0</v>
      </c>
      <c r="BG476" s="201">
        <f>IF(N476="zákl. přenesená",J476,0)</f>
        <v>0</v>
      </c>
      <c r="BH476" s="201">
        <f>IF(N476="sníž. přenesená",J476,0)</f>
        <v>0</v>
      </c>
      <c r="BI476" s="201">
        <f>IF(N476="nulová",J476,0)</f>
        <v>0</v>
      </c>
      <c r="BJ476" s="18" t="s">
        <v>84</v>
      </c>
      <c r="BK476" s="201">
        <f>ROUND(I476*H476,2)</f>
        <v>0</v>
      </c>
      <c r="BL476" s="18" t="s">
        <v>141</v>
      </c>
      <c r="BM476" s="200" t="s">
        <v>719</v>
      </c>
    </row>
    <row r="477" spans="1:65" s="13" customFormat="1" ht="11.25">
      <c r="B477" s="202"/>
      <c r="C477" s="203"/>
      <c r="D477" s="204" t="s">
        <v>143</v>
      </c>
      <c r="E477" s="205" t="s">
        <v>1</v>
      </c>
      <c r="F477" s="206" t="s">
        <v>720</v>
      </c>
      <c r="G477" s="203"/>
      <c r="H477" s="205" t="s">
        <v>1</v>
      </c>
      <c r="I477" s="207"/>
      <c r="J477" s="203"/>
      <c r="K477" s="203"/>
      <c r="L477" s="208"/>
      <c r="M477" s="209"/>
      <c r="N477" s="210"/>
      <c r="O477" s="210"/>
      <c r="P477" s="210"/>
      <c r="Q477" s="210"/>
      <c r="R477" s="210"/>
      <c r="S477" s="210"/>
      <c r="T477" s="211"/>
      <c r="AT477" s="212" t="s">
        <v>143</v>
      </c>
      <c r="AU477" s="212" t="s">
        <v>86</v>
      </c>
      <c r="AV477" s="13" t="s">
        <v>84</v>
      </c>
      <c r="AW477" s="13" t="s">
        <v>32</v>
      </c>
      <c r="AX477" s="13" t="s">
        <v>76</v>
      </c>
      <c r="AY477" s="212" t="s">
        <v>135</v>
      </c>
    </row>
    <row r="478" spans="1:65" s="14" customFormat="1" ht="11.25">
      <c r="B478" s="213"/>
      <c r="C478" s="214"/>
      <c r="D478" s="204" t="s">
        <v>143</v>
      </c>
      <c r="E478" s="215" t="s">
        <v>1</v>
      </c>
      <c r="F478" s="216" t="s">
        <v>84</v>
      </c>
      <c r="G478" s="214"/>
      <c r="H478" s="217">
        <v>1</v>
      </c>
      <c r="I478" s="218"/>
      <c r="J478" s="214"/>
      <c r="K478" s="214"/>
      <c r="L478" s="219"/>
      <c r="M478" s="220"/>
      <c r="N478" s="221"/>
      <c r="O478" s="221"/>
      <c r="P478" s="221"/>
      <c r="Q478" s="221"/>
      <c r="R478" s="221"/>
      <c r="S478" s="221"/>
      <c r="T478" s="222"/>
      <c r="AT478" s="223" t="s">
        <v>143</v>
      </c>
      <c r="AU478" s="223" t="s">
        <v>86</v>
      </c>
      <c r="AV478" s="14" t="s">
        <v>86</v>
      </c>
      <c r="AW478" s="14" t="s">
        <v>32</v>
      </c>
      <c r="AX478" s="14" t="s">
        <v>84</v>
      </c>
      <c r="AY478" s="223" t="s">
        <v>135</v>
      </c>
    </row>
    <row r="479" spans="1:65" s="2" customFormat="1" ht="16.5" customHeight="1">
      <c r="A479" s="35"/>
      <c r="B479" s="36"/>
      <c r="C479" s="235" t="s">
        <v>721</v>
      </c>
      <c r="D479" s="235" t="s">
        <v>465</v>
      </c>
      <c r="E479" s="236" t="s">
        <v>722</v>
      </c>
      <c r="F479" s="237" t="s">
        <v>723</v>
      </c>
      <c r="G479" s="238" t="s">
        <v>149</v>
      </c>
      <c r="H479" s="239">
        <v>1</v>
      </c>
      <c r="I479" s="240"/>
      <c r="J479" s="241">
        <f>ROUND(I479*H479,2)</f>
        <v>0</v>
      </c>
      <c r="K479" s="242"/>
      <c r="L479" s="243"/>
      <c r="M479" s="244" t="s">
        <v>1</v>
      </c>
      <c r="N479" s="245" t="s">
        <v>41</v>
      </c>
      <c r="O479" s="72"/>
      <c r="P479" s="198">
        <f>O479*H479</f>
        <v>0</v>
      </c>
      <c r="Q479" s="198">
        <v>5.0000000000000001E-4</v>
      </c>
      <c r="R479" s="198">
        <f>Q479*H479</f>
        <v>5.0000000000000001E-4</v>
      </c>
      <c r="S479" s="198">
        <v>0</v>
      </c>
      <c r="T479" s="199">
        <f>S479*H479</f>
        <v>0</v>
      </c>
      <c r="U479" s="35"/>
      <c r="V479" s="35"/>
      <c r="W479" s="35"/>
      <c r="X479" s="35"/>
      <c r="Y479" s="35"/>
      <c r="Z479" s="35"/>
      <c r="AA479" s="35"/>
      <c r="AB479" s="35"/>
      <c r="AC479" s="35"/>
      <c r="AD479" s="35"/>
      <c r="AE479" s="35"/>
      <c r="AR479" s="200" t="s">
        <v>170</v>
      </c>
      <c r="AT479" s="200" t="s">
        <v>465</v>
      </c>
      <c r="AU479" s="200" t="s">
        <v>86</v>
      </c>
      <c r="AY479" s="18" t="s">
        <v>135</v>
      </c>
      <c r="BE479" s="201">
        <f>IF(N479="základní",J479,0)</f>
        <v>0</v>
      </c>
      <c r="BF479" s="201">
        <f>IF(N479="snížená",J479,0)</f>
        <v>0</v>
      </c>
      <c r="BG479" s="201">
        <f>IF(N479="zákl. přenesená",J479,0)</f>
        <v>0</v>
      </c>
      <c r="BH479" s="201">
        <f>IF(N479="sníž. přenesená",J479,0)</f>
        <v>0</v>
      </c>
      <c r="BI479" s="201">
        <f>IF(N479="nulová",J479,0)</f>
        <v>0</v>
      </c>
      <c r="BJ479" s="18" t="s">
        <v>84</v>
      </c>
      <c r="BK479" s="201">
        <f>ROUND(I479*H479,2)</f>
        <v>0</v>
      </c>
      <c r="BL479" s="18" t="s">
        <v>141</v>
      </c>
      <c r="BM479" s="200" t="s">
        <v>724</v>
      </c>
    </row>
    <row r="480" spans="1:65" s="2" customFormat="1" ht="33" customHeight="1">
      <c r="A480" s="35"/>
      <c r="B480" s="36"/>
      <c r="C480" s="188" t="s">
        <v>725</v>
      </c>
      <c r="D480" s="188" t="s">
        <v>137</v>
      </c>
      <c r="E480" s="189" t="s">
        <v>726</v>
      </c>
      <c r="F480" s="190" t="s">
        <v>727</v>
      </c>
      <c r="G480" s="191" t="s">
        <v>149</v>
      </c>
      <c r="H480" s="192">
        <v>41</v>
      </c>
      <c r="I480" s="193"/>
      <c r="J480" s="194">
        <f>ROUND(I480*H480,2)</f>
        <v>0</v>
      </c>
      <c r="K480" s="195"/>
      <c r="L480" s="40"/>
      <c r="M480" s="196" t="s">
        <v>1</v>
      </c>
      <c r="N480" s="197" t="s">
        <v>41</v>
      </c>
      <c r="O480" s="72"/>
      <c r="P480" s="198">
        <f>O480*H480</f>
        <v>0</v>
      </c>
      <c r="Q480" s="198">
        <v>0</v>
      </c>
      <c r="R480" s="198">
        <f>Q480*H480</f>
        <v>0</v>
      </c>
      <c r="S480" s="198">
        <v>0</v>
      </c>
      <c r="T480" s="199">
        <f>S480*H480</f>
        <v>0</v>
      </c>
      <c r="U480" s="35"/>
      <c r="V480" s="35"/>
      <c r="W480" s="35"/>
      <c r="X480" s="35"/>
      <c r="Y480" s="35"/>
      <c r="Z480" s="35"/>
      <c r="AA480" s="35"/>
      <c r="AB480" s="35"/>
      <c r="AC480" s="35"/>
      <c r="AD480" s="35"/>
      <c r="AE480" s="35"/>
      <c r="AR480" s="200" t="s">
        <v>141</v>
      </c>
      <c r="AT480" s="200" t="s">
        <v>137</v>
      </c>
      <c r="AU480" s="200" t="s">
        <v>86</v>
      </c>
      <c r="AY480" s="18" t="s">
        <v>135</v>
      </c>
      <c r="BE480" s="201">
        <f>IF(N480="základní",J480,0)</f>
        <v>0</v>
      </c>
      <c r="BF480" s="201">
        <f>IF(N480="snížená",J480,0)</f>
        <v>0</v>
      </c>
      <c r="BG480" s="201">
        <f>IF(N480="zákl. přenesená",J480,0)</f>
        <v>0</v>
      </c>
      <c r="BH480" s="201">
        <f>IF(N480="sníž. přenesená",J480,0)</f>
        <v>0</v>
      </c>
      <c r="BI480" s="201">
        <f>IF(N480="nulová",J480,0)</f>
        <v>0</v>
      </c>
      <c r="BJ480" s="18" t="s">
        <v>84</v>
      </c>
      <c r="BK480" s="201">
        <f>ROUND(I480*H480,2)</f>
        <v>0</v>
      </c>
      <c r="BL480" s="18" t="s">
        <v>141</v>
      </c>
      <c r="BM480" s="200" t="s">
        <v>728</v>
      </c>
    </row>
    <row r="481" spans="1:65" s="2" customFormat="1" ht="16.5" customHeight="1">
      <c r="A481" s="35"/>
      <c r="B481" s="36"/>
      <c r="C481" s="235" t="s">
        <v>729</v>
      </c>
      <c r="D481" s="235" t="s">
        <v>465</v>
      </c>
      <c r="E481" s="236" t="s">
        <v>730</v>
      </c>
      <c r="F481" s="237" t="s">
        <v>731</v>
      </c>
      <c r="G481" s="238" t="s">
        <v>149</v>
      </c>
      <c r="H481" s="239">
        <v>16</v>
      </c>
      <c r="I481" s="240"/>
      <c r="J481" s="241">
        <f>ROUND(I481*H481,2)</f>
        <v>0</v>
      </c>
      <c r="K481" s="242"/>
      <c r="L481" s="243"/>
      <c r="M481" s="244" t="s">
        <v>1</v>
      </c>
      <c r="N481" s="245" t="s">
        <v>41</v>
      </c>
      <c r="O481" s="72"/>
      <c r="P481" s="198">
        <f>O481*H481</f>
        <v>0</v>
      </c>
      <c r="Q481" s="198">
        <v>5.4000000000000001E-4</v>
      </c>
      <c r="R481" s="198">
        <f>Q481*H481</f>
        <v>8.6400000000000001E-3</v>
      </c>
      <c r="S481" s="198">
        <v>0</v>
      </c>
      <c r="T481" s="199">
        <f>S481*H481</f>
        <v>0</v>
      </c>
      <c r="U481" s="35"/>
      <c r="V481" s="35"/>
      <c r="W481" s="35"/>
      <c r="X481" s="35"/>
      <c r="Y481" s="35"/>
      <c r="Z481" s="35"/>
      <c r="AA481" s="35"/>
      <c r="AB481" s="35"/>
      <c r="AC481" s="35"/>
      <c r="AD481" s="35"/>
      <c r="AE481" s="35"/>
      <c r="AR481" s="200" t="s">
        <v>170</v>
      </c>
      <c r="AT481" s="200" t="s">
        <v>465</v>
      </c>
      <c r="AU481" s="200" t="s">
        <v>86</v>
      </c>
      <c r="AY481" s="18" t="s">
        <v>135</v>
      </c>
      <c r="BE481" s="201">
        <f>IF(N481="základní",J481,0)</f>
        <v>0</v>
      </c>
      <c r="BF481" s="201">
        <f>IF(N481="snížená",J481,0)</f>
        <v>0</v>
      </c>
      <c r="BG481" s="201">
        <f>IF(N481="zákl. přenesená",J481,0)</f>
        <v>0</v>
      </c>
      <c r="BH481" s="201">
        <f>IF(N481="sníž. přenesená",J481,0)</f>
        <v>0</v>
      </c>
      <c r="BI481" s="201">
        <f>IF(N481="nulová",J481,0)</f>
        <v>0</v>
      </c>
      <c r="BJ481" s="18" t="s">
        <v>84</v>
      </c>
      <c r="BK481" s="201">
        <f>ROUND(I481*H481,2)</f>
        <v>0</v>
      </c>
      <c r="BL481" s="18" t="s">
        <v>141</v>
      </c>
      <c r="BM481" s="200" t="s">
        <v>732</v>
      </c>
    </row>
    <row r="482" spans="1:65" s="2" customFormat="1" ht="16.5" customHeight="1">
      <c r="A482" s="35"/>
      <c r="B482" s="36"/>
      <c r="C482" s="235" t="s">
        <v>733</v>
      </c>
      <c r="D482" s="235" t="s">
        <v>465</v>
      </c>
      <c r="E482" s="236" t="s">
        <v>734</v>
      </c>
      <c r="F482" s="237" t="s">
        <v>735</v>
      </c>
      <c r="G482" s="238" t="s">
        <v>149</v>
      </c>
      <c r="H482" s="239">
        <v>9</v>
      </c>
      <c r="I482" s="240"/>
      <c r="J482" s="241">
        <f>ROUND(I482*H482,2)</f>
        <v>0</v>
      </c>
      <c r="K482" s="242"/>
      <c r="L482" s="243"/>
      <c r="M482" s="244" t="s">
        <v>1</v>
      </c>
      <c r="N482" s="245" t="s">
        <v>41</v>
      </c>
      <c r="O482" s="72"/>
      <c r="P482" s="198">
        <f>O482*H482</f>
        <v>0</v>
      </c>
      <c r="Q482" s="198">
        <v>6.4999999999999997E-4</v>
      </c>
      <c r="R482" s="198">
        <f>Q482*H482</f>
        <v>5.8499999999999993E-3</v>
      </c>
      <c r="S482" s="198">
        <v>0</v>
      </c>
      <c r="T482" s="199">
        <f>S482*H482</f>
        <v>0</v>
      </c>
      <c r="U482" s="35"/>
      <c r="V482" s="35"/>
      <c r="W482" s="35"/>
      <c r="X482" s="35"/>
      <c r="Y482" s="35"/>
      <c r="Z482" s="35"/>
      <c r="AA482" s="35"/>
      <c r="AB482" s="35"/>
      <c r="AC482" s="35"/>
      <c r="AD482" s="35"/>
      <c r="AE482" s="35"/>
      <c r="AR482" s="200" t="s">
        <v>170</v>
      </c>
      <c r="AT482" s="200" t="s">
        <v>465</v>
      </c>
      <c r="AU482" s="200" t="s">
        <v>86</v>
      </c>
      <c r="AY482" s="18" t="s">
        <v>135</v>
      </c>
      <c r="BE482" s="201">
        <f>IF(N482="základní",J482,0)</f>
        <v>0</v>
      </c>
      <c r="BF482" s="201">
        <f>IF(N482="snížená",J482,0)</f>
        <v>0</v>
      </c>
      <c r="BG482" s="201">
        <f>IF(N482="zákl. přenesená",J482,0)</f>
        <v>0</v>
      </c>
      <c r="BH482" s="201">
        <f>IF(N482="sníž. přenesená",J482,0)</f>
        <v>0</v>
      </c>
      <c r="BI482" s="201">
        <f>IF(N482="nulová",J482,0)</f>
        <v>0</v>
      </c>
      <c r="BJ482" s="18" t="s">
        <v>84</v>
      </c>
      <c r="BK482" s="201">
        <f>ROUND(I482*H482,2)</f>
        <v>0</v>
      </c>
      <c r="BL482" s="18" t="s">
        <v>141</v>
      </c>
      <c r="BM482" s="200" t="s">
        <v>736</v>
      </c>
    </row>
    <row r="483" spans="1:65" s="2" customFormat="1" ht="24.2" customHeight="1">
      <c r="A483" s="35"/>
      <c r="B483" s="36"/>
      <c r="C483" s="235" t="s">
        <v>737</v>
      </c>
      <c r="D483" s="235" t="s">
        <v>465</v>
      </c>
      <c r="E483" s="236" t="s">
        <v>738</v>
      </c>
      <c r="F483" s="237" t="s">
        <v>739</v>
      </c>
      <c r="G483" s="238" t="s">
        <v>149</v>
      </c>
      <c r="H483" s="239">
        <v>16</v>
      </c>
      <c r="I483" s="240"/>
      <c r="J483" s="241">
        <f>ROUND(I483*H483,2)</f>
        <v>0</v>
      </c>
      <c r="K483" s="242"/>
      <c r="L483" s="243"/>
      <c r="M483" s="244" t="s">
        <v>1</v>
      </c>
      <c r="N483" s="245" t="s">
        <v>41</v>
      </c>
      <c r="O483" s="72"/>
      <c r="P483" s="198">
        <f>O483*H483</f>
        <v>0</v>
      </c>
      <c r="Q483" s="198">
        <v>5.9999999999999995E-4</v>
      </c>
      <c r="R483" s="198">
        <f>Q483*H483</f>
        <v>9.5999999999999992E-3</v>
      </c>
      <c r="S483" s="198">
        <v>0</v>
      </c>
      <c r="T483" s="199">
        <f>S483*H483</f>
        <v>0</v>
      </c>
      <c r="U483" s="35"/>
      <c r="V483" s="35"/>
      <c r="W483" s="35"/>
      <c r="X483" s="35"/>
      <c r="Y483" s="35"/>
      <c r="Z483" s="35"/>
      <c r="AA483" s="35"/>
      <c r="AB483" s="35"/>
      <c r="AC483" s="35"/>
      <c r="AD483" s="35"/>
      <c r="AE483" s="35"/>
      <c r="AR483" s="200" t="s">
        <v>170</v>
      </c>
      <c r="AT483" s="200" t="s">
        <v>465</v>
      </c>
      <c r="AU483" s="200" t="s">
        <v>86</v>
      </c>
      <c r="AY483" s="18" t="s">
        <v>135</v>
      </c>
      <c r="BE483" s="201">
        <f>IF(N483="základní",J483,0)</f>
        <v>0</v>
      </c>
      <c r="BF483" s="201">
        <f>IF(N483="snížená",J483,0)</f>
        <v>0</v>
      </c>
      <c r="BG483" s="201">
        <f>IF(N483="zákl. přenesená",J483,0)</f>
        <v>0</v>
      </c>
      <c r="BH483" s="201">
        <f>IF(N483="sníž. přenesená",J483,0)</f>
        <v>0</v>
      </c>
      <c r="BI483" s="201">
        <f>IF(N483="nulová",J483,0)</f>
        <v>0</v>
      </c>
      <c r="BJ483" s="18" t="s">
        <v>84</v>
      </c>
      <c r="BK483" s="201">
        <f>ROUND(I483*H483,2)</f>
        <v>0</v>
      </c>
      <c r="BL483" s="18" t="s">
        <v>141</v>
      </c>
      <c r="BM483" s="200" t="s">
        <v>740</v>
      </c>
    </row>
    <row r="484" spans="1:65" s="13" customFormat="1" ht="11.25">
      <c r="B484" s="202"/>
      <c r="C484" s="203"/>
      <c r="D484" s="204" t="s">
        <v>143</v>
      </c>
      <c r="E484" s="205" t="s">
        <v>1</v>
      </c>
      <c r="F484" s="206" t="s">
        <v>741</v>
      </c>
      <c r="G484" s="203"/>
      <c r="H484" s="205" t="s">
        <v>1</v>
      </c>
      <c r="I484" s="207"/>
      <c r="J484" s="203"/>
      <c r="K484" s="203"/>
      <c r="L484" s="208"/>
      <c r="M484" s="209"/>
      <c r="N484" s="210"/>
      <c r="O484" s="210"/>
      <c r="P484" s="210"/>
      <c r="Q484" s="210"/>
      <c r="R484" s="210"/>
      <c r="S484" s="210"/>
      <c r="T484" s="211"/>
      <c r="AT484" s="212" t="s">
        <v>143</v>
      </c>
      <c r="AU484" s="212" t="s">
        <v>86</v>
      </c>
      <c r="AV484" s="13" t="s">
        <v>84</v>
      </c>
      <c r="AW484" s="13" t="s">
        <v>32</v>
      </c>
      <c r="AX484" s="13" t="s">
        <v>76</v>
      </c>
      <c r="AY484" s="212" t="s">
        <v>135</v>
      </c>
    </row>
    <row r="485" spans="1:65" s="14" customFormat="1" ht="11.25">
      <c r="B485" s="213"/>
      <c r="C485" s="214"/>
      <c r="D485" s="204" t="s">
        <v>143</v>
      </c>
      <c r="E485" s="215" t="s">
        <v>1</v>
      </c>
      <c r="F485" s="216" t="s">
        <v>201</v>
      </c>
      <c r="G485" s="214"/>
      <c r="H485" s="217">
        <v>16</v>
      </c>
      <c r="I485" s="218"/>
      <c r="J485" s="214"/>
      <c r="K485" s="214"/>
      <c r="L485" s="219"/>
      <c r="M485" s="220"/>
      <c r="N485" s="221"/>
      <c r="O485" s="221"/>
      <c r="P485" s="221"/>
      <c r="Q485" s="221"/>
      <c r="R485" s="221"/>
      <c r="S485" s="221"/>
      <c r="T485" s="222"/>
      <c r="AT485" s="223" t="s">
        <v>143</v>
      </c>
      <c r="AU485" s="223" t="s">
        <v>86</v>
      </c>
      <c r="AV485" s="14" t="s">
        <v>86</v>
      </c>
      <c r="AW485" s="14" t="s">
        <v>32</v>
      </c>
      <c r="AX485" s="14" t="s">
        <v>84</v>
      </c>
      <c r="AY485" s="223" t="s">
        <v>135</v>
      </c>
    </row>
    <row r="486" spans="1:65" s="2" customFormat="1" ht="24.2" customHeight="1">
      <c r="A486" s="35"/>
      <c r="B486" s="36"/>
      <c r="C486" s="188" t="s">
        <v>742</v>
      </c>
      <c r="D486" s="188" t="s">
        <v>137</v>
      </c>
      <c r="E486" s="189" t="s">
        <v>743</v>
      </c>
      <c r="F486" s="190" t="s">
        <v>744</v>
      </c>
      <c r="G486" s="191" t="s">
        <v>149</v>
      </c>
      <c r="H486" s="192">
        <v>25</v>
      </c>
      <c r="I486" s="193"/>
      <c r="J486" s="194">
        <f>ROUND(I486*H486,2)</f>
        <v>0</v>
      </c>
      <c r="K486" s="195"/>
      <c r="L486" s="40"/>
      <c r="M486" s="196" t="s">
        <v>1</v>
      </c>
      <c r="N486" s="197" t="s">
        <v>41</v>
      </c>
      <c r="O486" s="72"/>
      <c r="P486" s="198">
        <f>O486*H486</f>
        <v>0</v>
      </c>
      <c r="Q486" s="198">
        <v>0.12422</v>
      </c>
      <c r="R486" s="198">
        <f>Q486*H486</f>
        <v>3.1055000000000001</v>
      </c>
      <c r="S486" s="198">
        <v>0</v>
      </c>
      <c r="T486" s="199">
        <f>S486*H486</f>
        <v>0</v>
      </c>
      <c r="U486" s="35"/>
      <c r="V486" s="35"/>
      <c r="W486" s="35"/>
      <c r="X486" s="35"/>
      <c r="Y486" s="35"/>
      <c r="Z486" s="35"/>
      <c r="AA486" s="35"/>
      <c r="AB486" s="35"/>
      <c r="AC486" s="35"/>
      <c r="AD486" s="35"/>
      <c r="AE486" s="35"/>
      <c r="AR486" s="200" t="s">
        <v>141</v>
      </c>
      <c r="AT486" s="200" t="s">
        <v>137</v>
      </c>
      <c r="AU486" s="200" t="s">
        <v>86</v>
      </c>
      <c r="AY486" s="18" t="s">
        <v>135</v>
      </c>
      <c r="BE486" s="201">
        <f>IF(N486="základní",J486,0)</f>
        <v>0</v>
      </c>
      <c r="BF486" s="201">
        <f>IF(N486="snížená",J486,0)</f>
        <v>0</v>
      </c>
      <c r="BG486" s="201">
        <f>IF(N486="zákl. přenesená",J486,0)</f>
        <v>0</v>
      </c>
      <c r="BH486" s="201">
        <f>IF(N486="sníž. přenesená",J486,0)</f>
        <v>0</v>
      </c>
      <c r="BI486" s="201">
        <f>IF(N486="nulová",J486,0)</f>
        <v>0</v>
      </c>
      <c r="BJ486" s="18" t="s">
        <v>84</v>
      </c>
      <c r="BK486" s="201">
        <f>ROUND(I486*H486,2)</f>
        <v>0</v>
      </c>
      <c r="BL486" s="18" t="s">
        <v>141</v>
      </c>
      <c r="BM486" s="200" t="s">
        <v>745</v>
      </c>
    </row>
    <row r="487" spans="1:65" s="13" customFormat="1" ht="11.25">
      <c r="B487" s="202"/>
      <c r="C487" s="203"/>
      <c r="D487" s="204" t="s">
        <v>143</v>
      </c>
      <c r="E487" s="205" t="s">
        <v>1</v>
      </c>
      <c r="F487" s="206" t="s">
        <v>144</v>
      </c>
      <c r="G487" s="203"/>
      <c r="H487" s="205" t="s">
        <v>1</v>
      </c>
      <c r="I487" s="207"/>
      <c r="J487" s="203"/>
      <c r="K487" s="203"/>
      <c r="L487" s="208"/>
      <c r="M487" s="209"/>
      <c r="N487" s="210"/>
      <c r="O487" s="210"/>
      <c r="P487" s="210"/>
      <c r="Q487" s="210"/>
      <c r="R487" s="210"/>
      <c r="S487" s="210"/>
      <c r="T487" s="211"/>
      <c r="AT487" s="212" t="s">
        <v>143</v>
      </c>
      <c r="AU487" s="212" t="s">
        <v>86</v>
      </c>
      <c r="AV487" s="13" t="s">
        <v>84</v>
      </c>
      <c r="AW487" s="13" t="s">
        <v>32</v>
      </c>
      <c r="AX487" s="13" t="s">
        <v>76</v>
      </c>
      <c r="AY487" s="212" t="s">
        <v>135</v>
      </c>
    </row>
    <row r="488" spans="1:65" s="13" customFormat="1" ht="11.25">
      <c r="B488" s="202"/>
      <c r="C488" s="203"/>
      <c r="D488" s="204" t="s">
        <v>143</v>
      </c>
      <c r="E488" s="205" t="s">
        <v>1</v>
      </c>
      <c r="F488" s="206" t="s">
        <v>252</v>
      </c>
      <c r="G488" s="203"/>
      <c r="H488" s="205" t="s">
        <v>1</v>
      </c>
      <c r="I488" s="207"/>
      <c r="J488" s="203"/>
      <c r="K488" s="203"/>
      <c r="L488" s="208"/>
      <c r="M488" s="209"/>
      <c r="N488" s="210"/>
      <c r="O488" s="210"/>
      <c r="P488" s="210"/>
      <c r="Q488" s="210"/>
      <c r="R488" s="210"/>
      <c r="S488" s="210"/>
      <c r="T488" s="211"/>
      <c r="AT488" s="212" t="s">
        <v>143</v>
      </c>
      <c r="AU488" s="212" t="s">
        <v>86</v>
      </c>
      <c r="AV488" s="13" t="s">
        <v>84</v>
      </c>
      <c r="AW488" s="13" t="s">
        <v>32</v>
      </c>
      <c r="AX488" s="13" t="s">
        <v>76</v>
      </c>
      <c r="AY488" s="212" t="s">
        <v>135</v>
      </c>
    </row>
    <row r="489" spans="1:65" s="13" customFormat="1" ht="22.5">
      <c r="B489" s="202"/>
      <c r="C489" s="203"/>
      <c r="D489" s="204" t="s">
        <v>143</v>
      </c>
      <c r="E489" s="205" t="s">
        <v>1</v>
      </c>
      <c r="F489" s="206" t="s">
        <v>540</v>
      </c>
      <c r="G489" s="203"/>
      <c r="H489" s="205" t="s">
        <v>1</v>
      </c>
      <c r="I489" s="207"/>
      <c r="J489" s="203"/>
      <c r="K489" s="203"/>
      <c r="L489" s="208"/>
      <c r="M489" s="209"/>
      <c r="N489" s="210"/>
      <c r="O489" s="210"/>
      <c r="P489" s="210"/>
      <c r="Q489" s="210"/>
      <c r="R489" s="210"/>
      <c r="S489" s="210"/>
      <c r="T489" s="211"/>
      <c r="AT489" s="212" t="s">
        <v>143</v>
      </c>
      <c r="AU489" s="212" t="s">
        <v>86</v>
      </c>
      <c r="AV489" s="13" t="s">
        <v>84</v>
      </c>
      <c r="AW489" s="13" t="s">
        <v>32</v>
      </c>
      <c r="AX489" s="13" t="s">
        <v>76</v>
      </c>
      <c r="AY489" s="212" t="s">
        <v>135</v>
      </c>
    </row>
    <row r="490" spans="1:65" s="14" customFormat="1" ht="11.25">
      <c r="B490" s="213"/>
      <c r="C490" s="214"/>
      <c r="D490" s="204" t="s">
        <v>143</v>
      </c>
      <c r="E490" s="215" t="s">
        <v>1</v>
      </c>
      <c r="F490" s="216" t="s">
        <v>247</v>
      </c>
      <c r="G490" s="214"/>
      <c r="H490" s="217">
        <v>25</v>
      </c>
      <c r="I490" s="218"/>
      <c r="J490" s="214"/>
      <c r="K490" s="214"/>
      <c r="L490" s="219"/>
      <c r="M490" s="220"/>
      <c r="N490" s="221"/>
      <c r="O490" s="221"/>
      <c r="P490" s="221"/>
      <c r="Q490" s="221"/>
      <c r="R490" s="221"/>
      <c r="S490" s="221"/>
      <c r="T490" s="222"/>
      <c r="AT490" s="223" t="s">
        <v>143</v>
      </c>
      <c r="AU490" s="223" t="s">
        <v>86</v>
      </c>
      <c r="AV490" s="14" t="s">
        <v>86</v>
      </c>
      <c r="AW490" s="14" t="s">
        <v>32</v>
      </c>
      <c r="AX490" s="14" t="s">
        <v>84</v>
      </c>
      <c r="AY490" s="223" t="s">
        <v>135</v>
      </c>
    </row>
    <row r="491" spans="1:65" s="2" customFormat="1" ht="21.75" customHeight="1">
      <c r="A491" s="35"/>
      <c r="B491" s="36"/>
      <c r="C491" s="235" t="s">
        <v>746</v>
      </c>
      <c r="D491" s="235" t="s">
        <v>465</v>
      </c>
      <c r="E491" s="236" t="s">
        <v>747</v>
      </c>
      <c r="F491" s="237" t="s">
        <v>748</v>
      </c>
      <c r="G491" s="238" t="s">
        <v>149</v>
      </c>
      <c r="H491" s="239">
        <v>25</v>
      </c>
      <c r="I491" s="240"/>
      <c r="J491" s="241">
        <f>ROUND(I491*H491,2)</f>
        <v>0</v>
      </c>
      <c r="K491" s="242"/>
      <c r="L491" s="243"/>
      <c r="M491" s="244" t="s">
        <v>1</v>
      </c>
      <c r="N491" s="245" t="s">
        <v>41</v>
      </c>
      <c r="O491" s="72"/>
      <c r="P491" s="198">
        <f>O491*H491</f>
        <v>0</v>
      </c>
      <c r="Q491" s="198">
        <v>6.7000000000000004E-2</v>
      </c>
      <c r="R491" s="198">
        <f>Q491*H491</f>
        <v>1.675</v>
      </c>
      <c r="S491" s="198">
        <v>0</v>
      </c>
      <c r="T491" s="199">
        <f>S491*H491</f>
        <v>0</v>
      </c>
      <c r="U491" s="35"/>
      <c r="V491" s="35"/>
      <c r="W491" s="35"/>
      <c r="X491" s="35"/>
      <c r="Y491" s="35"/>
      <c r="Z491" s="35"/>
      <c r="AA491" s="35"/>
      <c r="AB491" s="35"/>
      <c r="AC491" s="35"/>
      <c r="AD491" s="35"/>
      <c r="AE491" s="35"/>
      <c r="AR491" s="200" t="s">
        <v>170</v>
      </c>
      <c r="AT491" s="200" t="s">
        <v>465</v>
      </c>
      <c r="AU491" s="200" t="s">
        <v>86</v>
      </c>
      <c r="AY491" s="18" t="s">
        <v>135</v>
      </c>
      <c r="BE491" s="201">
        <f>IF(N491="základní",J491,0)</f>
        <v>0</v>
      </c>
      <c r="BF491" s="201">
        <f>IF(N491="snížená",J491,0)</f>
        <v>0</v>
      </c>
      <c r="BG491" s="201">
        <f>IF(N491="zákl. přenesená",J491,0)</f>
        <v>0</v>
      </c>
      <c r="BH491" s="201">
        <f>IF(N491="sníž. přenesená",J491,0)</f>
        <v>0</v>
      </c>
      <c r="BI491" s="201">
        <f>IF(N491="nulová",J491,0)</f>
        <v>0</v>
      </c>
      <c r="BJ491" s="18" t="s">
        <v>84</v>
      </c>
      <c r="BK491" s="201">
        <f>ROUND(I491*H491,2)</f>
        <v>0</v>
      </c>
      <c r="BL491" s="18" t="s">
        <v>141</v>
      </c>
      <c r="BM491" s="200" t="s">
        <v>749</v>
      </c>
    </row>
    <row r="492" spans="1:65" s="2" customFormat="1" ht="24.2" customHeight="1">
      <c r="A492" s="35"/>
      <c r="B492" s="36"/>
      <c r="C492" s="188" t="s">
        <v>750</v>
      </c>
      <c r="D492" s="188" t="s">
        <v>137</v>
      </c>
      <c r="E492" s="189" t="s">
        <v>751</v>
      </c>
      <c r="F492" s="190" t="s">
        <v>752</v>
      </c>
      <c r="G492" s="191" t="s">
        <v>149</v>
      </c>
      <c r="H492" s="192">
        <v>25</v>
      </c>
      <c r="I492" s="193"/>
      <c r="J492" s="194">
        <f>ROUND(I492*H492,2)</f>
        <v>0</v>
      </c>
      <c r="K492" s="195"/>
      <c r="L492" s="40"/>
      <c r="M492" s="196" t="s">
        <v>1</v>
      </c>
      <c r="N492" s="197" t="s">
        <v>41</v>
      </c>
      <c r="O492" s="72"/>
      <c r="P492" s="198">
        <f>O492*H492</f>
        <v>0</v>
      </c>
      <c r="Q492" s="198">
        <v>2.972E-2</v>
      </c>
      <c r="R492" s="198">
        <f>Q492*H492</f>
        <v>0.74299999999999999</v>
      </c>
      <c r="S492" s="198">
        <v>0</v>
      </c>
      <c r="T492" s="199">
        <f>S492*H492</f>
        <v>0</v>
      </c>
      <c r="U492" s="35"/>
      <c r="V492" s="35"/>
      <c r="W492" s="35"/>
      <c r="X492" s="35"/>
      <c r="Y492" s="35"/>
      <c r="Z492" s="35"/>
      <c r="AA492" s="35"/>
      <c r="AB492" s="35"/>
      <c r="AC492" s="35"/>
      <c r="AD492" s="35"/>
      <c r="AE492" s="35"/>
      <c r="AR492" s="200" t="s">
        <v>141</v>
      </c>
      <c r="AT492" s="200" t="s">
        <v>137</v>
      </c>
      <c r="AU492" s="200" t="s">
        <v>86</v>
      </c>
      <c r="AY492" s="18" t="s">
        <v>135</v>
      </c>
      <c r="BE492" s="201">
        <f>IF(N492="základní",J492,0)</f>
        <v>0</v>
      </c>
      <c r="BF492" s="201">
        <f>IF(N492="snížená",J492,0)</f>
        <v>0</v>
      </c>
      <c r="BG492" s="201">
        <f>IF(N492="zákl. přenesená",J492,0)</f>
        <v>0</v>
      </c>
      <c r="BH492" s="201">
        <f>IF(N492="sníž. přenesená",J492,0)</f>
        <v>0</v>
      </c>
      <c r="BI492" s="201">
        <f>IF(N492="nulová",J492,0)</f>
        <v>0</v>
      </c>
      <c r="BJ492" s="18" t="s">
        <v>84</v>
      </c>
      <c r="BK492" s="201">
        <f>ROUND(I492*H492,2)</f>
        <v>0</v>
      </c>
      <c r="BL492" s="18" t="s">
        <v>141</v>
      </c>
      <c r="BM492" s="200" t="s">
        <v>753</v>
      </c>
    </row>
    <row r="493" spans="1:65" s="2" customFormat="1" ht="24.2" customHeight="1">
      <c r="A493" s="35"/>
      <c r="B493" s="36"/>
      <c r="C493" s="235" t="s">
        <v>754</v>
      </c>
      <c r="D493" s="235" t="s">
        <v>465</v>
      </c>
      <c r="E493" s="236" t="s">
        <v>755</v>
      </c>
      <c r="F493" s="237" t="s">
        <v>756</v>
      </c>
      <c r="G493" s="238" t="s">
        <v>149</v>
      </c>
      <c r="H493" s="239">
        <v>25</v>
      </c>
      <c r="I493" s="240"/>
      <c r="J493" s="241">
        <f>ROUND(I493*H493,2)</f>
        <v>0</v>
      </c>
      <c r="K493" s="242"/>
      <c r="L493" s="243"/>
      <c r="M493" s="244" t="s">
        <v>1</v>
      </c>
      <c r="N493" s="245" t="s">
        <v>41</v>
      </c>
      <c r="O493" s="72"/>
      <c r="P493" s="198">
        <f>O493*H493</f>
        <v>0</v>
      </c>
      <c r="Q493" s="198">
        <v>2.7E-2</v>
      </c>
      <c r="R493" s="198">
        <f>Q493*H493</f>
        <v>0.67500000000000004</v>
      </c>
      <c r="S493" s="198">
        <v>0</v>
      </c>
      <c r="T493" s="199">
        <f>S493*H493</f>
        <v>0</v>
      </c>
      <c r="U493" s="35"/>
      <c r="V493" s="35"/>
      <c r="W493" s="35"/>
      <c r="X493" s="35"/>
      <c r="Y493" s="35"/>
      <c r="Z493" s="35"/>
      <c r="AA493" s="35"/>
      <c r="AB493" s="35"/>
      <c r="AC493" s="35"/>
      <c r="AD493" s="35"/>
      <c r="AE493" s="35"/>
      <c r="AR493" s="200" t="s">
        <v>170</v>
      </c>
      <c r="AT493" s="200" t="s">
        <v>465</v>
      </c>
      <c r="AU493" s="200" t="s">
        <v>86</v>
      </c>
      <c r="AY493" s="18" t="s">
        <v>135</v>
      </c>
      <c r="BE493" s="201">
        <f>IF(N493="základní",J493,0)</f>
        <v>0</v>
      </c>
      <c r="BF493" s="201">
        <f>IF(N493="snížená",J493,0)</f>
        <v>0</v>
      </c>
      <c r="BG493" s="201">
        <f>IF(N493="zákl. přenesená",J493,0)</f>
        <v>0</v>
      </c>
      <c r="BH493" s="201">
        <f>IF(N493="sníž. přenesená",J493,0)</f>
        <v>0</v>
      </c>
      <c r="BI493" s="201">
        <f>IF(N493="nulová",J493,0)</f>
        <v>0</v>
      </c>
      <c r="BJ493" s="18" t="s">
        <v>84</v>
      </c>
      <c r="BK493" s="201">
        <f>ROUND(I493*H493,2)</f>
        <v>0</v>
      </c>
      <c r="BL493" s="18" t="s">
        <v>141</v>
      </c>
      <c r="BM493" s="200" t="s">
        <v>757</v>
      </c>
    </row>
    <row r="494" spans="1:65" s="13" customFormat="1" ht="11.25">
      <c r="B494" s="202"/>
      <c r="C494" s="203"/>
      <c r="D494" s="204" t="s">
        <v>143</v>
      </c>
      <c r="E494" s="205" t="s">
        <v>1</v>
      </c>
      <c r="F494" s="206" t="s">
        <v>758</v>
      </c>
      <c r="G494" s="203"/>
      <c r="H494" s="205" t="s">
        <v>1</v>
      </c>
      <c r="I494" s="207"/>
      <c r="J494" s="203"/>
      <c r="K494" s="203"/>
      <c r="L494" s="208"/>
      <c r="M494" s="209"/>
      <c r="N494" s="210"/>
      <c r="O494" s="210"/>
      <c r="P494" s="210"/>
      <c r="Q494" s="210"/>
      <c r="R494" s="210"/>
      <c r="S494" s="210"/>
      <c r="T494" s="211"/>
      <c r="AT494" s="212" t="s">
        <v>143</v>
      </c>
      <c r="AU494" s="212" t="s">
        <v>86</v>
      </c>
      <c r="AV494" s="13" t="s">
        <v>84</v>
      </c>
      <c r="AW494" s="13" t="s">
        <v>32</v>
      </c>
      <c r="AX494" s="13" t="s">
        <v>76</v>
      </c>
      <c r="AY494" s="212" t="s">
        <v>135</v>
      </c>
    </row>
    <row r="495" spans="1:65" s="14" customFormat="1" ht="11.25">
      <c r="B495" s="213"/>
      <c r="C495" s="214"/>
      <c r="D495" s="204" t="s">
        <v>143</v>
      </c>
      <c r="E495" s="215" t="s">
        <v>1</v>
      </c>
      <c r="F495" s="216" t="s">
        <v>247</v>
      </c>
      <c r="G495" s="214"/>
      <c r="H495" s="217">
        <v>25</v>
      </c>
      <c r="I495" s="218"/>
      <c r="J495" s="214"/>
      <c r="K495" s="214"/>
      <c r="L495" s="219"/>
      <c r="M495" s="220"/>
      <c r="N495" s="221"/>
      <c r="O495" s="221"/>
      <c r="P495" s="221"/>
      <c r="Q495" s="221"/>
      <c r="R495" s="221"/>
      <c r="S495" s="221"/>
      <c r="T495" s="222"/>
      <c r="AT495" s="223" t="s">
        <v>143</v>
      </c>
      <c r="AU495" s="223" t="s">
        <v>86</v>
      </c>
      <c r="AV495" s="14" t="s">
        <v>86</v>
      </c>
      <c r="AW495" s="14" t="s">
        <v>32</v>
      </c>
      <c r="AX495" s="14" t="s">
        <v>84</v>
      </c>
      <c r="AY495" s="223" t="s">
        <v>135</v>
      </c>
    </row>
    <row r="496" spans="1:65" s="2" customFormat="1" ht="24.2" customHeight="1">
      <c r="A496" s="35"/>
      <c r="B496" s="36"/>
      <c r="C496" s="188" t="s">
        <v>759</v>
      </c>
      <c r="D496" s="188" t="s">
        <v>137</v>
      </c>
      <c r="E496" s="189" t="s">
        <v>760</v>
      </c>
      <c r="F496" s="190" t="s">
        <v>761</v>
      </c>
      <c r="G496" s="191" t="s">
        <v>149</v>
      </c>
      <c r="H496" s="192">
        <v>25</v>
      </c>
      <c r="I496" s="193"/>
      <c r="J496" s="194">
        <f>ROUND(I496*H496,2)</f>
        <v>0</v>
      </c>
      <c r="K496" s="195"/>
      <c r="L496" s="40"/>
      <c r="M496" s="196" t="s">
        <v>1</v>
      </c>
      <c r="N496" s="197" t="s">
        <v>41</v>
      </c>
      <c r="O496" s="72"/>
      <c r="P496" s="198">
        <f>O496*H496</f>
        <v>0</v>
      </c>
      <c r="Q496" s="198">
        <v>2.972E-2</v>
      </c>
      <c r="R496" s="198">
        <f>Q496*H496</f>
        <v>0.74299999999999999</v>
      </c>
      <c r="S496" s="198">
        <v>0</v>
      </c>
      <c r="T496" s="199">
        <f>S496*H496</f>
        <v>0</v>
      </c>
      <c r="U496" s="35"/>
      <c r="V496" s="35"/>
      <c r="W496" s="35"/>
      <c r="X496" s="35"/>
      <c r="Y496" s="35"/>
      <c r="Z496" s="35"/>
      <c r="AA496" s="35"/>
      <c r="AB496" s="35"/>
      <c r="AC496" s="35"/>
      <c r="AD496" s="35"/>
      <c r="AE496" s="35"/>
      <c r="AR496" s="200" t="s">
        <v>141</v>
      </c>
      <c r="AT496" s="200" t="s">
        <v>137</v>
      </c>
      <c r="AU496" s="200" t="s">
        <v>86</v>
      </c>
      <c r="AY496" s="18" t="s">
        <v>135</v>
      </c>
      <c r="BE496" s="201">
        <f>IF(N496="základní",J496,0)</f>
        <v>0</v>
      </c>
      <c r="BF496" s="201">
        <f>IF(N496="snížená",J496,0)</f>
        <v>0</v>
      </c>
      <c r="BG496" s="201">
        <f>IF(N496="zákl. přenesená",J496,0)</f>
        <v>0</v>
      </c>
      <c r="BH496" s="201">
        <f>IF(N496="sníž. přenesená",J496,0)</f>
        <v>0</v>
      </c>
      <c r="BI496" s="201">
        <f>IF(N496="nulová",J496,0)</f>
        <v>0</v>
      </c>
      <c r="BJ496" s="18" t="s">
        <v>84</v>
      </c>
      <c r="BK496" s="201">
        <f>ROUND(I496*H496,2)</f>
        <v>0</v>
      </c>
      <c r="BL496" s="18" t="s">
        <v>141</v>
      </c>
      <c r="BM496" s="200" t="s">
        <v>762</v>
      </c>
    </row>
    <row r="497" spans="1:65" s="2" customFormat="1" ht="24.2" customHeight="1">
      <c r="A497" s="35"/>
      <c r="B497" s="36"/>
      <c r="C497" s="235" t="s">
        <v>763</v>
      </c>
      <c r="D497" s="235" t="s">
        <v>465</v>
      </c>
      <c r="E497" s="236" t="s">
        <v>764</v>
      </c>
      <c r="F497" s="237" t="s">
        <v>765</v>
      </c>
      <c r="G497" s="238" t="s">
        <v>149</v>
      </c>
      <c r="H497" s="239">
        <v>25</v>
      </c>
      <c r="I497" s="240"/>
      <c r="J497" s="241">
        <f>ROUND(I497*H497,2)</f>
        <v>0</v>
      </c>
      <c r="K497" s="242"/>
      <c r="L497" s="243"/>
      <c r="M497" s="244" t="s">
        <v>1</v>
      </c>
      <c r="N497" s="245" t="s">
        <v>41</v>
      </c>
      <c r="O497" s="72"/>
      <c r="P497" s="198">
        <f>O497*H497</f>
        <v>0</v>
      </c>
      <c r="Q497" s="198">
        <v>0.112</v>
      </c>
      <c r="R497" s="198">
        <f>Q497*H497</f>
        <v>2.8000000000000003</v>
      </c>
      <c r="S497" s="198">
        <v>0</v>
      </c>
      <c r="T497" s="199">
        <f>S497*H497</f>
        <v>0</v>
      </c>
      <c r="U497" s="35"/>
      <c r="V497" s="35"/>
      <c r="W497" s="35"/>
      <c r="X497" s="35"/>
      <c r="Y497" s="35"/>
      <c r="Z497" s="35"/>
      <c r="AA497" s="35"/>
      <c r="AB497" s="35"/>
      <c r="AC497" s="35"/>
      <c r="AD497" s="35"/>
      <c r="AE497" s="35"/>
      <c r="AR497" s="200" t="s">
        <v>170</v>
      </c>
      <c r="AT497" s="200" t="s">
        <v>465</v>
      </c>
      <c r="AU497" s="200" t="s">
        <v>86</v>
      </c>
      <c r="AY497" s="18" t="s">
        <v>135</v>
      </c>
      <c r="BE497" s="201">
        <f>IF(N497="základní",J497,0)</f>
        <v>0</v>
      </c>
      <c r="BF497" s="201">
        <f>IF(N497="snížená",J497,0)</f>
        <v>0</v>
      </c>
      <c r="BG497" s="201">
        <f>IF(N497="zákl. přenesená",J497,0)</f>
        <v>0</v>
      </c>
      <c r="BH497" s="201">
        <f>IF(N497="sníž. přenesená",J497,0)</f>
        <v>0</v>
      </c>
      <c r="BI497" s="201">
        <f>IF(N497="nulová",J497,0)</f>
        <v>0</v>
      </c>
      <c r="BJ497" s="18" t="s">
        <v>84</v>
      </c>
      <c r="BK497" s="201">
        <f>ROUND(I497*H497,2)</f>
        <v>0</v>
      </c>
      <c r="BL497" s="18" t="s">
        <v>141</v>
      </c>
      <c r="BM497" s="200" t="s">
        <v>766</v>
      </c>
    </row>
    <row r="498" spans="1:65" s="13" customFormat="1" ht="22.5">
      <c r="B498" s="202"/>
      <c r="C498" s="203"/>
      <c r="D498" s="204" t="s">
        <v>143</v>
      </c>
      <c r="E498" s="205" t="s">
        <v>1</v>
      </c>
      <c r="F498" s="206" t="s">
        <v>540</v>
      </c>
      <c r="G498" s="203"/>
      <c r="H498" s="205" t="s">
        <v>1</v>
      </c>
      <c r="I498" s="207"/>
      <c r="J498" s="203"/>
      <c r="K498" s="203"/>
      <c r="L498" s="208"/>
      <c r="M498" s="209"/>
      <c r="N498" s="210"/>
      <c r="O498" s="210"/>
      <c r="P498" s="210"/>
      <c r="Q498" s="210"/>
      <c r="R498" s="210"/>
      <c r="S498" s="210"/>
      <c r="T498" s="211"/>
      <c r="AT498" s="212" t="s">
        <v>143</v>
      </c>
      <c r="AU498" s="212" t="s">
        <v>86</v>
      </c>
      <c r="AV498" s="13" t="s">
        <v>84</v>
      </c>
      <c r="AW498" s="13" t="s">
        <v>32</v>
      </c>
      <c r="AX498" s="13" t="s">
        <v>76</v>
      </c>
      <c r="AY498" s="212" t="s">
        <v>135</v>
      </c>
    </row>
    <row r="499" spans="1:65" s="13" customFormat="1" ht="11.25">
      <c r="B499" s="202"/>
      <c r="C499" s="203"/>
      <c r="D499" s="204" t="s">
        <v>143</v>
      </c>
      <c r="E499" s="205" t="s">
        <v>1</v>
      </c>
      <c r="F499" s="206" t="s">
        <v>758</v>
      </c>
      <c r="G499" s="203"/>
      <c r="H499" s="205" t="s">
        <v>1</v>
      </c>
      <c r="I499" s="207"/>
      <c r="J499" s="203"/>
      <c r="K499" s="203"/>
      <c r="L499" s="208"/>
      <c r="M499" s="209"/>
      <c r="N499" s="210"/>
      <c r="O499" s="210"/>
      <c r="P499" s="210"/>
      <c r="Q499" s="210"/>
      <c r="R499" s="210"/>
      <c r="S499" s="210"/>
      <c r="T499" s="211"/>
      <c r="AT499" s="212" t="s">
        <v>143</v>
      </c>
      <c r="AU499" s="212" t="s">
        <v>86</v>
      </c>
      <c r="AV499" s="13" t="s">
        <v>84</v>
      </c>
      <c r="AW499" s="13" t="s">
        <v>32</v>
      </c>
      <c r="AX499" s="13" t="s">
        <v>76</v>
      </c>
      <c r="AY499" s="212" t="s">
        <v>135</v>
      </c>
    </row>
    <row r="500" spans="1:65" s="14" customFormat="1" ht="11.25">
      <c r="B500" s="213"/>
      <c r="C500" s="214"/>
      <c r="D500" s="204" t="s">
        <v>143</v>
      </c>
      <c r="E500" s="215" t="s">
        <v>1</v>
      </c>
      <c r="F500" s="216" t="s">
        <v>247</v>
      </c>
      <c r="G500" s="214"/>
      <c r="H500" s="217">
        <v>25</v>
      </c>
      <c r="I500" s="218"/>
      <c r="J500" s="214"/>
      <c r="K500" s="214"/>
      <c r="L500" s="219"/>
      <c r="M500" s="220"/>
      <c r="N500" s="221"/>
      <c r="O500" s="221"/>
      <c r="P500" s="221"/>
      <c r="Q500" s="221"/>
      <c r="R500" s="221"/>
      <c r="S500" s="221"/>
      <c r="T500" s="222"/>
      <c r="AT500" s="223" t="s">
        <v>143</v>
      </c>
      <c r="AU500" s="223" t="s">
        <v>86</v>
      </c>
      <c r="AV500" s="14" t="s">
        <v>86</v>
      </c>
      <c r="AW500" s="14" t="s">
        <v>32</v>
      </c>
      <c r="AX500" s="14" t="s">
        <v>84</v>
      </c>
      <c r="AY500" s="223" t="s">
        <v>135</v>
      </c>
    </row>
    <row r="501" spans="1:65" s="2" customFormat="1" ht="24.2" customHeight="1">
      <c r="A501" s="35"/>
      <c r="B501" s="36"/>
      <c r="C501" s="188" t="s">
        <v>767</v>
      </c>
      <c r="D501" s="188" t="s">
        <v>137</v>
      </c>
      <c r="E501" s="189" t="s">
        <v>768</v>
      </c>
      <c r="F501" s="190" t="s">
        <v>769</v>
      </c>
      <c r="G501" s="191" t="s">
        <v>149</v>
      </c>
      <c r="H501" s="192">
        <v>25</v>
      </c>
      <c r="I501" s="193"/>
      <c r="J501" s="194">
        <f>ROUND(I501*H501,2)</f>
        <v>0</v>
      </c>
      <c r="K501" s="195"/>
      <c r="L501" s="40"/>
      <c r="M501" s="196" t="s">
        <v>1</v>
      </c>
      <c r="N501" s="197" t="s">
        <v>41</v>
      </c>
      <c r="O501" s="72"/>
      <c r="P501" s="198">
        <f>O501*H501</f>
        <v>0</v>
      </c>
      <c r="Q501" s="198">
        <v>2.972E-2</v>
      </c>
      <c r="R501" s="198">
        <f>Q501*H501</f>
        <v>0.74299999999999999</v>
      </c>
      <c r="S501" s="198">
        <v>0</v>
      </c>
      <c r="T501" s="199">
        <f>S501*H501</f>
        <v>0</v>
      </c>
      <c r="U501" s="35"/>
      <c r="V501" s="35"/>
      <c r="W501" s="35"/>
      <c r="X501" s="35"/>
      <c r="Y501" s="35"/>
      <c r="Z501" s="35"/>
      <c r="AA501" s="35"/>
      <c r="AB501" s="35"/>
      <c r="AC501" s="35"/>
      <c r="AD501" s="35"/>
      <c r="AE501" s="35"/>
      <c r="AR501" s="200" t="s">
        <v>141</v>
      </c>
      <c r="AT501" s="200" t="s">
        <v>137</v>
      </c>
      <c r="AU501" s="200" t="s">
        <v>86</v>
      </c>
      <c r="AY501" s="18" t="s">
        <v>135</v>
      </c>
      <c r="BE501" s="201">
        <f>IF(N501="základní",J501,0)</f>
        <v>0</v>
      </c>
      <c r="BF501" s="201">
        <f>IF(N501="snížená",J501,0)</f>
        <v>0</v>
      </c>
      <c r="BG501" s="201">
        <f>IF(N501="zákl. přenesená",J501,0)</f>
        <v>0</v>
      </c>
      <c r="BH501" s="201">
        <f>IF(N501="sníž. přenesená",J501,0)</f>
        <v>0</v>
      </c>
      <c r="BI501" s="201">
        <f>IF(N501="nulová",J501,0)</f>
        <v>0</v>
      </c>
      <c r="BJ501" s="18" t="s">
        <v>84</v>
      </c>
      <c r="BK501" s="201">
        <f>ROUND(I501*H501,2)</f>
        <v>0</v>
      </c>
      <c r="BL501" s="18" t="s">
        <v>141</v>
      </c>
      <c r="BM501" s="200" t="s">
        <v>770</v>
      </c>
    </row>
    <row r="502" spans="1:65" s="2" customFormat="1" ht="33" customHeight="1">
      <c r="A502" s="35"/>
      <c r="B502" s="36"/>
      <c r="C502" s="235" t="s">
        <v>771</v>
      </c>
      <c r="D502" s="235" t="s">
        <v>465</v>
      </c>
      <c r="E502" s="236" t="s">
        <v>772</v>
      </c>
      <c r="F502" s="237" t="s">
        <v>773</v>
      </c>
      <c r="G502" s="238" t="s">
        <v>149</v>
      </c>
      <c r="H502" s="239">
        <v>25</v>
      </c>
      <c r="I502" s="240"/>
      <c r="J502" s="241">
        <f>ROUND(I502*H502,2)</f>
        <v>0</v>
      </c>
      <c r="K502" s="242"/>
      <c r="L502" s="243"/>
      <c r="M502" s="244" t="s">
        <v>1</v>
      </c>
      <c r="N502" s="245" t="s">
        <v>41</v>
      </c>
      <c r="O502" s="72"/>
      <c r="P502" s="198">
        <f>O502*H502</f>
        <v>0</v>
      </c>
      <c r="Q502" s="198">
        <v>0.29799999999999999</v>
      </c>
      <c r="R502" s="198">
        <f>Q502*H502</f>
        <v>7.4499999999999993</v>
      </c>
      <c r="S502" s="198">
        <v>0</v>
      </c>
      <c r="T502" s="199">
        <f>S502*H502</f>
        <v>0</v>
      </c>
      <c r="U502" s="35"/>
      <c r="V502" s="35"/>
      <c r="W502" s="35"/>
      <c r="X502" s="35"/>
      <c r="Y502" s="35"/>
      <c r="Z502" s="35"/>
      <c r="AA502" s="35"/>
      <c r="AB502" s="35"/>
      <c r="AC502" s="35"/>
      <c r="AD502" s="35"/>
      <c r="AE502" s="35"/>
      <c r="AR502" s="200" t="s">
        <v>170</v>
      </c>
      <c r="AT502" s="200" t="s">
        <v>465</v>
      </c>
      <c r="AU502" s="200" t="s">
        <v>86</v>
      </c>
      <c r="AY502" s="18" t="s">
        <v>135</v>
      </c>
      <c r="BE502" s="201">
        <f>IF(N502="základní",J502,0)</f>
        <v>0</v>
      </c>
      <c r="BF502" s="201">
        <f>IF(N502="snížená",J502,0)</f>
        <v>0</v>
      </c>
      <c r="BG502" s="201">
        <f>IF(N502="zákl. přenesená",J502,0)</f>
        <v>0</v>
      </c>
      <c r="BH502" s="201">
        <f>IF(N502="sníž. přenesená",J502,0)</f>
        <v>0</v>
      </c>
      <c r="BI502" s="201">
        <f>IF(N502="nulová",J502,0)</f>
        <v>0</v>
      </c>
      <c r="BJ502" s="18" t="s">
        <v>84</v>
      </c>
      <c r="BK502" s="201">
        <f>ROUND(I502*H502,2)</f>
        <v>0</v>
      </c>
      <c r="BL502" s="18" t="s">
        <v>141</v>
      </c>
      <c r="BM502" s="200" t="s">
        <v>774</v>
      </c>
    </row>
    <row r="503" spans="1:65" s="13" customFormat="1" ht="22.5">
      <c r="B503" s="202"/>
      <c r="C503" s="203"/>
      <c r="D503" s="204" t="s">
        <v>143</v>
      </c>
      <c r="E503" s="205" t="s">
        <v>1</v>
      </c>
      <c r="F503" s="206" t="s">
        <v>540</v>
      </c>
      <c r="G503" s="203"/>
      <c r="H503" s="205" t="s">
        <v>1</v>
      </c>
      <c r="I503" s="207"/>
      <c r="J503" s="203"/>
      <c r="K503" s="203"/>
      <c r="L503" s="208"/>
      <c r="M503" s="209"/>
      <c r="N503" s="210"/>
      <c r="O503" s="210"/>
      <c r="P503" s="210"/>
      <c r="Q503" s="210"/>
      <c r="R503" s="210"/>
      <c r="S503" s="210"/>
      <c r="T503" s="211"/>
      <c r="AT503" s="212" t="s">
        <v>143</v>
      </c>
      <c r="AU503" s="212" t="s">
        <v>86</v>
      </c>
      <c r="AV503" s="13" t="s">
        <v>84</v>
      </c>
      <c r="AW503" s="13" t="s">
        <v>32</v>
      </c>
      <c r="AX503" s="13" t="s">
        <v>76</v>
      </c>
      <c r="AY503" s="212" t="s">
        <v>135</v>
      </c>
    </row>
    <row r="504" spans="1:65" s="13" customFormat="1" ht="11.25">
      <c r="B504" s="202"/>
      <c r="C504" s="203"/>
      <c r="D504" s="204" t="s">
        <v>143</v>
      </c>
      <c r="E504" s="205" t="s">
        <v>1</v>
      </c>
      <c r="F504" s="206" t="s">
        <v>758</v>
      </c>
      <c r="G504" s="203"/>
      <c r="H504" s="205" t="s">
        <v>1</v>
      </c>
      <c r="I504" s="207"/>
      <c r="J504" s="203"/>
      <c r="K504" s="203"/>
      <c r="L504" s="208"/>
      <c r="M504" s="209"/>
      <c r="N504" s="210"/>
      <c r="O504" s="210"/>
      <c r="P504" s="210"/>
      <c r="Q504" s="210"/>
      <c r="R504" s="210"/>
      <c r="S504" s="210"/>
      <c r="T504" s="211"/>
      <c r="AT504" s="212" t="s">
        <v>143</v>
      </c>
      <c r="AU504" s="212" t="s">
        <v>86</v>
      </c>
      <c r="AV504" s="13" t="s">
        <v>84</v>
      </c>
      <c r="AW504" s="13" t="s">
        <v>32</v>
      </c>
      <c r="AX504" s="13" t="s">
        <v>76</v>
      </c>
      <c r="AY504" s="212" t="s">
        <v>135</v>
      </c>
    </row>
    <row r="505" spans="1:65" s="14" customFormat="1" ht="11.25">
      <c r="B505" s="213"/>
      <c r="C505" s="214"/>
      <c r="D505" s="204" t="s">
        <v>143</v>
      </c>
      <c r="E505" s="215" t="s">
        <v>1</v>
      </c>
      <c r="F505" s="216" t="s">
        <v>247</v>
      </c>
      <c r="G505" s="214"/>
      <c r="H505" s="217">
        <v>25</v>
      </c>
      <c r="I505" s="218"/>
      <c r="J505" s="214"/>
      <c r="K505" s="214"/>
      <c r="L505" s="219"/>
      <c r="M505" s="220"/>
      <c r="N505" s="221"/>
      <c r="O505" s="221"/>
      <c r="P505" s="221"/>
      <c r="Q505" s="221"/>
      <c r="R505" s="221"/>
      <c r="S505" s="221"/>
      <c r="T505" s="222"/>
      <c r="AT505" s="223" t="s">
        <v>143</v>
      </c>
      <c r="AU505" s="223" t="s">
        <v>86</v>
      </c>
      <c r="AV505" s="14" t="s">
        <v>86</v>
      </c>
      <c r="AW505" s="14" t="s">
        <v>32</v>
      </c>
      <c r="AX505" s="14" t="s">
        <v>84</v>
      </c>
      <c r="AY505" s="223" t="s">
        <v>135</v>
      </c>
    </row>
    <row r="506" spans="1:65" s="2" customFormat="1" ht="24.2" customHeight="1">
      <c r="A506" s="35"/>
      <c r="B506" s="36"/>
      <c r="C506" s="188" t="s">
        <v>775</v>
      </c>
      <c r="D506" s="188" t="s">
        <v>137</v>
      </c>
      <c r="E506" s="189" t="s">
        <v>776</v>
      </c>
      <c r="F506" s="190" t="s">
        <v>777</v>
      </c>
      <c r="G506" s="191" t="s">
        <v>149</v>
      </c>
      <c r="H506" s="192">
        <v>18</v>
      </c>
      <c r="I506" s="193"/>
      <c r="J506" s="194">
        <f>ROUND(I506*H506,2)</f>
        <v>0</v>
      </c>
      <c r="K506" s="195"/>
      <c r="L506" s="40"/>
      <c r="M506" s="196" t="s">
        <v>1</v>
      </c>
      <c r="N506" s="197" t="s">
        <v>41</v>
      </c>
      <c r="O506" s="72"/>
      <c r="P506" s="198">
        <f>O506*H506</f>
        <v>0</v>
      </c>
      <c r="Q506" s="198">
        <v>0.21734000000000001</v>
      </c>
      <c r="R506" s="198">
        <f>Q506*H506</f>
        <v>3.9121200000000003</v>
      </c>
      <c r="S506" s="198">
        <v>0</v>
      </c>
      <c r="T506" s="199">
        <f>S506*H506</f>
        <v>0</v>
      </c>
      <c r="U506" s="35"/>
      <c r="V506" s="35"/>
      <c r="W506" s="35"/>
      <c r="X506" s="35"/>
      <c r="Y506" s="35"/>
      <c r="Z506" s="35"/>
      <c r="AA506" s="35"/>
      <c r="AB506" s="35"/>
      <c r="AC506" s="35"/>
      <c r="AD506" s="35"/>
      <c r="AE506" s="35"/>
      <c r="AR506" s="200" t="s">
        <v>141</v>
      </c>
      <c r="AT506" s="200" t="s">
        <v>137</v>
      </c>
      <c r="AU506" s="200" t="s">
        <v>86</v>
      </c>
      <c r="AY506" s="18" t="s">
        <v>135</v>
      </c>
      <c r="BE506" s="201">
        <f>IF(N506="základní",J506,0)</f>
        <v>0</v>
      </c>
      <c r="BF506" s="201">
        <f>IF(N506="snížená",J506,0)</f>
        <v>0</v>
      </c>
      <c r="BG506" s="201">
        <f>IF(N506="zákl. přenesená",J506,0)</f>
        <v>0</v>
      </c>
      <c r="BH506" s="201">
        <f>IF(N506="sníž. přenesená",J506,0)</f>
        <v>0</v>
      </c>
      <c r="BI506" s="201">
        <f>IF(N506="nulová",J506,0)</f>
        <v>0</v>
      </c>
      <c r="BJ506" s="18" t="s">
        <v>84</v>
      </c>
      <c r="BK506" s="201">
        <f>ROUND(I506*H506,2)</f>
        <v>0</v>
      </c>
      <c r="BL506" s="18" t="s">
        <v>141</v>
      </c>
      <c r="BM506" s="200" t="s">
        <v>778</v>
      </c>
    </row>
    <row r="507" spans="1:65" s="2" customFormat="1" ht="24.2" customHeight="1">
      <c r="A507" s="35"/>
      <c r="B507" s="36"/>
      <c r="C507" s="235" t="s">
        <v>779</v>
      </c>
      <c r="D507" s="235" t="s">
        <v>465</v>
      </c>
      <c r="E507" s="236" t="s">
        <v>780</v>
      </c>
      <c r="F507" s="237" t="s">
        <v>781</v>
      </c>
      <c r="G507" s="238" t="s">
        <v>149</v>
      </c>
      <c r="H507" s="239">
        <v>5</v>
      </c>
      <c r="I507" s="240"/>
      <c r="J507" s="241">
        <f>ROUND(I507*H507,2)</f>
        <v>0</v>
      </c>
      <c r="K507" s="242"/>
      <c r="L507" s="243"/>
      <c r="M507" s="244" t="s">
        <v>1</v>
      </c>
      <c r="N507" s="245" t="s">
        <v>41</v>
      </c>
      <c r="O507" s="72"/>
      <c r="P507" s="198">
        <f>O507*H507</f>
        <v>0</v>
      </c>
      <c r="Q507" s="198">
        <v>5.4600000000000003E-2</v>
      </c>
      <c r="R507" s="198">
        <f>Q507*H507</f>
        <v>0.27300000000000002</v>
      </c>
      <c r="S507" s="198">
        <v>0</v>
      </c>
      <c r="T507" s="199">
        <f>S507*H507</f>
        <v>0</v>
      </c>
      <c r="U507" s="35"/>
      <c r="V507" s="35"/>
      <c r="W507" s="35"/>
      <c r="X507" s="35"/>
      <c r="Y507" s="35"/>
      <c r="Z507" s="35"/>
      <c r="AA507" s="35"/>
      <c r="AB507" s="35"/>
      <c r="AC507" s="35"/>
      <c r="AD507" s="35"/>
      <c r="AE507" s="35"/>
      <c r="AR507" s="200" t="s">
        <v>170</v>
      </c>
      <c r="AT507" s="200" t="s">
        <v>465</v>
      </c>
      <c r="AU507" s="200" t="s">
        <v>86</v>
      </c>
      <c r="AY507" s="18" t="s">
        <v>135</v>
      </c>
      <c r="BE507" s="201">
        <f>IF(N507="základní",J507,0)</f>
        <v>0</v>
      </c>
      <c r="BF507" s="201">
        <f>IF(N507="snížená",J507,0)</f>
        <v>0</v>
      </c>
      <c r="BG507" s="201">
        <f>IF(N507="zákl. přenesená",J507,0)</f>
        <v>0</v>
      </c>
      <c r="BH507" s="201">
        <f>IF(N507="sníž. přenesená",J507,0)</f>
        <v>0</v>
      </c>
      <c r="BI507" s="201">
        <f>IF(N507="nulová",J507,0)</f>
        <v>0</v>
      </c>
      <c r="BJ507" s="18" t="s">
        <v>84</v>
      </c>
      <c r="BK507" s="201">
        <f>ROUND(I507*H507,2)</f>
        <v>0</v>
      </c>
      <c r="BL507" s="18" t="s">
        <v>141</v>
      </c>
      <c r="BM507" s="200" t="s">
        <v>782</v>
      </c>
    </row>
    <row r="508" spans="1:65" s="13" customFormat="1" ht="11.25">
      <c r="B508" s="202"/>
      <c r="C508" s="203"/>
      <c r="D508" s="204" t="s">
        <v>143</v>
      </c>
      <c r="E508" s="205" t="s">
        <v>1</v>
      </c>
      <c r="F508" s="206" t="s">
        <v>144</v>
      </c>
      <c r="G508" s="203"/>
      <c r="H508" s="205" t="s">
        <v>1</v>
      </c>
      <c r="I508" s="207"/>
      <c r="J508" s="203"/>
      <c r="K508" s="203"/>
      <c r="L508" s="208"/>
      <c r="M508" s="209"/>
      <c r="N508" s="210"/>
      <c r="O508" s="210"/>
      <c r="P508" s="210"/>
      <c r="Q508" s="210"/>
      <c r="R508" s="210"/>
      <c r="S508" s="210"/>
      <c r="T508" s="211"/>
      <c r="AT508" s="212" t="s">
        <v>143</v>
      </c>
      <c r="AU508" s="212" t="s">
        <v>86</v>
      </c>
      <c r="AV508" s="13" t="s">
        <v>84</v>
      </c>
      <c r="AW508" s="13" t="s">
        <v>32</v>
      </c>
      <c r="AX508" s="13" t="s">
        <v>76</v>
      </c>
      <c r="AY508" s="212" t="s">
        <v>135</v>
      </c>
    </row>
    <row r="509" spans="1:65" s="13" customFormat="1" ht="11.25">
      <c r="B509" s="202"/>
      <c r="C509" s="203"/>
      <c r="D509" s="204" t="s">
        <v>143</v>
      </c>
      <c r="E509" s="205" t="s">
        <v>1</v>
      </c>
      <c r="F509" s="206" t="s">
        <v>252</v>
      </c>
      <c r="G509" s="203"/>
      <c r="H509" s="205" t="s">
        <v>1</v>
      </c>
      <c r="I509" s="207"/>
      <c r="J509" s="203"/>
      <c r="K509" s="203"/>
      <c r="L509" s="208"/>
      <c r="M509" s="209"/>
      <c r="N509" s="210"/>
      <c r="O509" s="210"/>
      <c r="P509" s="210"/>
      <c r="Q509" s="210"/>
      <c r="R509" s="210"/>
      <c r="S509" s="210"/>
      <c r="T509" s="211"/>
      <c r="AT509" s="212" t="s">
        <v>143</v>
      </c>
      <c r="AU509" s="212" t="s">
        <v>86</v>
      </c>
      <c r="AV509" s="13" t="s">
        <v>84</v>
      </c>
      <c r="AW509" s="13" t="s">
        <v>32</v>
      </c>
      <c r="AX509" s="13" t="s">
        <v>76</v>
      </c>
      <c r="AY509" s="212" t="s">
        <v>135</v>
      </c>
    </row>
    <row r="510" spans="1:65" s="13" customFormat="1" ht="22.5">
      <c r="B510" s="202"/>
      <c r="C510" s="203"/>
      <c r="D510" s="204" t="s">
        <v>143</v>
      </c>
      <c r="E510" s="205" t="s">
        <v>1</v>
      </c>
      <c r="F510" s="206" t="s">
        <v>540</v>
      </c>
      <c r="G510" s="203"/>
      <c r="H510" s="205" t="s">
        <v>1</v>
      </c>
      <c r="I510" s="207"/>
      <c r="J510" s="203"/>
      <c r="K510" s="203"/>
      <c r="L510" s="208"/>
      <c r="M510" s="209"/>
      <c r="N510" s="210"/>
      <c r="O510" s="210"/>
      <c r="P510" s="210"/>
      <c r="Q510" s="210"/>
      <c r="R510" s="210"/>
      <c r="S510" s="210"/>
      <c r="T510" s="211"/>
      <c r="AT510" s="212" t="s">
        <v>143</v>
      </c>
      <c r="AU510" s="212" t="s">
        <v>86</v>
      </c>
      <c r="AV510" s="13" t="s">
        <v>84</v>
      </c>
      <c r="AW510" s="13" t="s">
        <v>32</v>
      </c>
      <c r="AX510" s="13" t="s">
        <v>76</v>
      </c>
      <c r="AY510" s="212" t="s">
        <v>135</v>
      </c>
    </row>
    <row r="511" spans="1:65" s="14" customFormat="1" ht="11.25">
      <c r="B511" s="213"/>
      <c r="C511" s="214"/>
      <c r="D511" s="204" t="s">
        <v>143</v>
      </c>
      <c r="E511" s="215" t="s">
        <v>1</v>
      </c>
      <c r="F511" s="216" t="s">
        <v>151</v>
      </c>
      <c r="G511" s="214"/>
      <c r="H511" s="217">
        <v>5</v>
      </c>
      <c r="I511" s="218"/>
      <c r="J511" s="214"/>
      <c r="K511" s="214"/>
      <c r="L511" s="219"/>
      <c r="M511" s="220"/>
      <c r="N511" s="221"/>
      <c r="O511" s="221"/>
      <c r="P511" s="221"/>
      <c r="Q511" s="221"/>
      <c r="R511" s="221"/>
      <c r="S511" s="221"/>
      <c r="T511" s="222"/>
      <c r="AT511" s="223" t="s">
        <v>143</v>
      </c>
      <c r="AU511" s="223" t="s">
        <v>86</v>
      </c>
      <c r="AV511" s="14" t="s">
        <v>86</v>
      </c>
      <c r="AW511" s="14" t="s">
        <v>32</v>
      </c>
      <c r="AX511" s="14" t="s">
        <v>84</v>
      </c>
      <c r="AY511" s="223" t="s">
        <v>135</v>
      </c>
    </row>
    <row r="512" spans="1:65" s="2" customFormat="1" ht="24.2" customHeight="1">
      <c r="A512" s="35"/>
      <c r="B512" s="36"/>
      <c r="C512" s="235" t="s">
        <v>783</v>
      </c>
      <c r="D512" s="235" t="s">
        <v>465</v>
      </c>
      <c r="E512" s="236" t="s">
        <v>784</v>
      </c>
      <c r="F512" s="237" t="s">
        <v>785</v>
      </c>
      <c r="G512" s="238" t="s">
        <v>149</v>
      </c>
      <c r="H512" s="239">
        <v>13</v>
      </c>
      <c r="I512" s="240"/>
      <c r="J512" s="241">
        <f>ROUND(I512*H512,2)</f>
        <v>0</v>
      </c>
      <c r="K512" s="242"/>
      <c r="L512" s="243"/>
      <c r="M512" s="244" t="s">
        <v>1</v>
      </c>
      <c r="N512" s="245" t="s">
        <v>41</v>
      </c>
      <c r="O512" s="72"/>
      <c r="P512" s="198">
        <f>O512*H512</f>
        <v>0</v>
      </c>
      <c r="Q512" s="198">
        <v>0.06</v>
      </c>
      <c r="R512" s="198">
        <f>Q512*H512</f>
        <v>0.78</v>
      </c>
      <c r="S512" s="198">
        <v>0</v>
      </c>
      <c r="T512" s="199">
        <f>S512*H512</f>
        <v>0</v>
      </c>
      <c r="U512" s="35"/>
      <c r="V512" s="35"/>
      <c r="W512" s="35"/>
      <c r="X512" s="35"/>
      <c r="Y512" s="35"/>
      <c r="Z512" s="35"/>
      <c r="AA512" s="35"/>
      <c r="AB512" s="35"/>
      <c r="AC512" s="35"/>
      <c r="AD512" s="35"/>
      <c r="AE512" s="35"/>
      <c r="AR512" s="200" t="s">
        <v>170</v>
      </c>
      <c r="AT512" s="200" t="s">
        <v>465</v>
      </c>
      <c r="AU512" s="200" t="s">
        <v>86</v>
      </c>
      <c r="AY512" s="18" t="s">
        <v>135</v>
      </c>
      <c r="BE512" s="201">
        <f>IF(N512="základní",J512,0)</f>
        <v>0</v>
      </c>
      <c r="BF512" s="201">
        <f>IF(N512="snížená",J512,0)</f>
        <v>0</v>
      </c>
      <c r="BG512" s="201">
        <f>IF(N512="zákl. přenesená",J512,0)</f>
        <v>0</v>
      </c>
      <c r="BH512" s="201">
        <f>IF(N512="sníž. přenesená",J512,0)</f>
        <v>0</v>
      </c>
      <c r="BI512" s="201">
        <f>IF(N512="nulová",J512,0)</f>
        <v>0</v>
      </c>
      <c r="BJ512" s="18" t="s">
        <v>84</v>
      </c>
      <c r="BK512" s="201">
        <f>ROUND(I512*H512,2)</f>
        <v>0</v>
      </c>
      <c r="BL512" s="18" t="s">
        <v>141</v>
      </c>
      <c r="BM512" s="200" t="s">
        <v>786</v>
      </c>
    </row>
    <row r="513" spans="1:65" s="13" customFormat="1" ht="11.25">
      <c r="B513" s="202"/>
      <c r="C513" s="203"/>
      <c r="D513" s="204" t="s">
        <v>143</v>
      </c>
      <c r="E513" s="205" t="s">
        <v>1</v>
      </c>
      <c r="F513" s="206" t="s">
        <v>144</v>
      </c>
      <c r="G513" s="203"/>
      <c r="H513" s="205" t="s">
        <v>1</v>
      </c>
      <c r="I513" s="207"/>
      <c r="J513" s="203"/>
      <c r="K513" s="203"/>
      <c r="L513" s="208"/>
      <c r="M513" s="209"/>
      <c r="N513" s="210"/>
      <c r="O513" s="210"/>
      <c r="P513" s="210"/>
      <c r="Q513" s="210"/>
      <c r="R513" s="210"/>
      <c r="S513" s="210"/>
      <c r="T513" s="211"/>
      <c r="AT513" s="212" t="s">
        <v>143</v>
      </c>
      <c r="AU513" s="212" t="s">
        <v>86</v>
      </c>
      <c r="AV513" s="13" t="s">
        <v>84</v>
      </c>
      <c r="AW513" s="13" t="s">
        <v>32</v>
      </c>
      <c r="AX513" s="13" t="s">
        <v>76</v>
      </c>
      <c r="AY513" s="212" t="s">
        <v>135</v>
      </c>
    </row>
    <row r="514" spans="1:65" s="13" customFormat="1" ht="11.25">
      <c r="B514" s="202"/>
      <c r="C514" s="203"/>
      <c r="D514" s="204" t="s">
        <v>143</v>
      </c>
      <c r="E514" s="205" t="s">
        <v>1</v>
      </c>
      <c r="F514" s="206" t="s">
        <v>252</v>
      </c>
      <c r="G514" s="203"/>
      <c r="H514" s="205" t="s">
        <v>1</v>
      </c>
      <c r="I514" s="207"/>
      <c r="J514" s="203"/>
      <c r="K514" s="203"/>
      <c r="L514" s="208"/>
      <c r="M514" s="209"/>
      <c r="N514" s="210"/>
      <c r="O514" s="210"/>
      <c r="P514" s="210"/>
      <c r="Q514" s="210"/>
      <c r="R514" s="210"/>
      <c r="S514" s="210"/>
      <c r="T514" s="211"/>
      <c r="AT514" s="212" t="s">
        <v>143</v>
      </c>
      <c r="AU514" s="212" t="s">
        <v>86</v>
      </c>
      <c r="AV514" s="13" t="s">
        <v>84</v>
      </c>
      <c r="AW514" s="13" t="s">
        <v>32</v>
      </c>
      <c r="AX514" s="13" t="s">
        <v>76</v>
      </c>
      <c r="AY514" s="212" t="s">
        <v>135</v>
      </c>
    </row>
    <row r="515" spans="1:65" s="13" customFormat="1" ht="22.5">
      <c r="B515" s="202"/>
      <c r="C515" s="203"/>
      <c r="D515" s="204" t="s">
        <v>143</v>
      </c>
      <c r="E515" s="205" t="s">
        <v>1</v>
      </c>
      <c r="F515" s="206" t="s">
        <v>540</v>
      </c>
      <c r="G515" s="203"/>
      <c r="H515" s="205" t="s">
        <v>1</v>
      </c>
      <c r="I515" s="207"/>
      <c r="J515" s="203"/>
      <c r="K515" s="203"/>
      <c r="L515" s="208"/>
      <c r="M515" s="209"/>
      <c r="N515" s="210"/>
      <c r="O515" s="210"/>
      <c r="P515" s="210"/>
      <c r="Q515" s="210"/>
      <c r="R515" s="210"/>
      <c r="S515" s="210"/>
      <c r="T515" s="211"/>
      <c r="AT515" s="212" t="s">
        <v>143</v>
      </c>
      <c r="AU515" s="212" t="s">
        <v>86</v>
      </c>
      <c r="AV515" s="13" t="s">
        <v>84</v>
      </c>
      <c r="AW515" s="13" t="s">
        <v>32</v>
      </c>
      <c r="AX515" s="13" t="s">
        <v>76</v>
      </c>
      <c r="AY515" s="212" t="s">
        <v>135</v>
      </c>
    </row>
    <row r="516" spans="1:65" s="14" customFormat="1" ht="11.25">
      <c r="B516" s="213"/>
      <c r="C516" s="214"/>
      <c r="D516" s="204" t="s">
        <v>143</v>
      </c>
      <c r="E516" s="215" t="s">
        <v>1</v>
      </c>
      <c r="F516" s="216" t="s">
        <v>190</v>
      </c>
      <c r="G516" s="214"/>
      <c r="H516" s="217">
        <v>13</v>
      </c>
      <c r="I516" s="218"/>
      <c r="J516" s="214"/>
      <c r="K516" s="214"/>
      <c r="L516" s="219"/>
      <c r="M516" s="220"/>
      <c r="N516" s="221"/>
      <c r="O516" s="221"/>
      <c r="P516" s="221"/>
      <c r="Q516" s="221"/>
      <c r="R516" s="221"/>
      <c r="S516" s="221"/>
      <c r="T516" s="222"/>
      <c r="AT516" s="223" t="s">
        <v>143</v>
      </c>
      <c r="AU516" s="223" t="s">
        <v>86</v>
      </c>
      <c r="AV516" s="14" t="s">
        <v>86</v>
      </c>
      <c r="AW516" s="14" t="s">
        <v>32</v>
      </c>
      <c r="AX516" s="14" t="s">
        <v>84</v>
      </c>
      <c r="AY516" s="223" t="s">
        <v>135</v>
      </c>
    </row>
    <row r="517" spans="1:65" s="2" customFormat="1" ht="24.2" customHeight="1">
      <c r="A517" s="35"/>
      <c r="B517" s="36"/>
      <c r="C517" s="188" t="s">
        <v>787</v>
      </c>
      <c r="D517" s="188" t="s">
        <v>137</v>
      </c>
      <c r="E517" s="189" t="s">
        <v>788</v>
      </c>
      <c r="F517" s="190" t="s">
        <v>789</v>
      </c>
      <c r="G517" s="191" t="s">
        <v>149</v>
      </c>
      <c r="H517" s="192">
        <v>18</v>
      </c>
      <c r="I517" s="193"/>
      <c r="J517" s="194">
        <f>ROUND(I517*H517,2)</f>
        <v>0</v>
      </c>
      <c r="K517" s="195"/>
      <c r="L517" s="40"/>
      <c r="M517" s="196" t="s">
        <v>1</v>
      </c>
      <c r="N517" s="197" t="s">
        <v>41</v>
      </c>
      <c r="O517" s="72"/>
      <c r="P517" s="198">
        <f>O517*H517</f>
        <v>0</v>
      </c>
      <c r="Q517" s="198">
        <v>0</v>
      </c>
      <c r="R517" s="198">
        <f>Q517*H517</f>
        <v>0</v>
      </c>
      <c r="S517" s="198">
        <v>0.2</v>
      </c>
      <c r="T517" s="199">
        <f>S517*H517</f>
        <v>3.6</v>
      </c>
      <c r="U517" s="35"/>
      <c r="V517" s="35"/>
      <c r="W517" s="35"/>
      <c r="X517" s="35"/>
      <c r="Y517" s="35"/>
      <c r="Z517" s="35"/>
      <c r="AA517" s="35"/>
      <c r="AB517" s="35"/>
      <c r="AC517" s="35"/>
      <c r="AD517" s="35"/>
      <c r="AE517" s="35"/>
      <c r="AR517" s="200" t="s">
        <v>141</v>
      </c>
      <c r="AT517" s="200" t="s">
        <v>137</v>
      </c>
      <c r="AU517" s="200" t="s">
        <v>86</v>
      </c>
      <c r="AY517" s="18" t="s">
        <v>135</v>
      </c>
      <c r="BE517" s="201">
        <f>IF(N517="základní",J517,0)</f>
        <v>0</v>
      </c>
      <c r="BF517" s="201">
        <f>IF(N517="snížená",J517,0)</f>
        <v>0</v>
      </c>
      <c r="BG517" s="201">
        <f>IF(N517="zákl. přenesená",J517,0)</f>
        <v>0</v>
      </c>
      <c r="BH517" s="201">
        <f>IF(N517="sníž. přenesená",J517,0)</f>
        <v>0</v>
      </c>
      <c r="BI517" s="201">
        <f>IF(N517="nulová",J517,0)</f>
        <v>0</v>
      </c>
      <c r="BJ517" s="18" t="s">
        <v>84</v>
      </c>
      <c r="BK517" s="201">
        <f>ROUND(I517*H517,2)</f>
        <v>0</v>
      </c>
      <c r="BL517" s="18" t="s">
        <v>141</v>
      </c>
      <c r="BM517" s="200" t="s">
        <v>790</v>
      </c>
    </row>
    <row r="518" spans="1:65" s="2" customFormat="1" ht="24.2" customHeight="1">
      <c r="A518" s="35"/>
      <c r="B518" s="36"/>
      <c r="C518" s="188" t="s">
        <v>791</v>
      </c>
      <c r="D518" s="188" t="s">
        <v>137</v>
      </c>
      <c r="E518" s="189" t="s">
        <v>792</v>
      </c>
      <c r="F518" s="190" t="s">
        <v>793</v>
      </c>
      <c r="G518" s="191" t="s">
        <v>149</v>
      </c>
      <c r="H518" s="192">
        <v>19</v>
      </c>
      <c r="I518" s="193"/>
      <c r="J518" s="194">
        <f>ROUND(I518*H518,2)</f>
        <v>0</v>
      </c>
      <c r="K518" s="195"/>
      <c r="L518" s="40"/>
      <c r="M518" s="196" t="s">
        <v>1</v>
      </c>
      <c r="N518" s="197" t="s">
        <v>41</v>
      </c>
      <c r="O518" s="72"/>
      <c r="P518" s="198">
        <f>O518*H518</f>
        <v>0</v>
      </c>
      <c r="Q518" s="198">
        <v>0</v>
      </c>
      <c r="R518" s="198">
        <f>Q518*H518</f>
        <v>0</v>
      </c>
      <c r="S518" s="198">
        <v>0.1</v>
      </c>
      <c r="T518" s="199">
        <f>S518*H518</f>
        <v>1.9000000000000001</v>
      </c>
      <c r="U518" s="35"/>
      <c r="V518" s="35"/>
      <c r="W518" s="35"/>
      <c r="X518" s="35"/>
      <c r="Y518" s="35"/>
      <c r="Z518" s="35"/>
      <c r="AA518" s="35"/>
      <c r="AB518" s="35"/>
      <c r="AC518" s="35"/>
      <c r="AD518" s="35"/>
      <c r="AE518" s="35"/>
      <c r="AR518" s="200" t="s">
        <v>141</v>
      </c>
      <c r="AT518" s="200" t="s">
        <v>137</v>
      </c>
      <c r="AU518" s="200" t="s">
        <v>86</v>
      </c>
      <c r="AY518" s="18" t="s">
        <v>135</v>
      </c>
      <c r="BE518" s="201">
        <f>IF(N518="základní",J518,0)</f>
        <v>0</v>
      </c>
      <c r="BF518" s="201">
        <f>IF(N518="snížená",J518,0)</f>
        <v>0</v>
      </c>
      <c r="BG518" s="201">
        <f>IF(N518="zákl. přenesená",J518,0)</f>
        <v>0</v>
      </c>
      <c r="BH518" s="201">
        <f>IF(N518="sníž. přenesená",J518,0)</f>
        <v>0</v>
      </c>
      <c r="BI518" s="201">
        <f>IF(N518="nulová",J518,0)</f>
        <v>0</v>
      </c>
      <c r="BJ518" s="18" t="s">
        <v>84</v>
      </c>
      <c r="BK518" s="201">
        <f>ROUND(I518*H518,2)</f>
        <v>0</v>
      </c>
      <c r="BL518" s="18" t="s">
        <v>141</v>
      </c>
      <c r="BM518" s="200" t="s">
        <v>794</v>
      </c>
    </row>
    <row r="519" spans="1:65" s="13" customFormat="1" ht="11.25">
      <c r="B519" s="202"/>
      <c r="C519" s="203"/>
      <c r="D519" s="204" t="s">
        <v>143</v>
      </c>
      <c r="E519" s="205" t="s">
        <v>1</v>
      </c>
      <c r="F519" s="206" t="s">
        <v>144</v>
      </c>
      <c r="G519" s="203"/>
      <c r="H519" s="205" t="s">
        <v>1</v>
      </c>
      <c r="I519" s="207"/>
      <c r="J519" s="203"/>
      <c r="K519" s="203"/>
      <c r="L519" s="208"/>
      <c r="M519" s="209"/>
      <c r="N519" s="210"/>
      <c r="O519" s="210"/>
      <c r="P519" s="210"/>
      <c r="Q519" s="210"/>
      <c r="R519" s="210"/>
      <c r="S519" s="210"/>
      <c r="T519" s="211"/>
      <c r="AT519" s="212" t="s">
        <v>143</v>
      </c>
      <c r="AU519" s="212" t="s">
        <v>86</v>
      </c>
      <c r="AV519" s="13" t="s">
        <v>84</v>
      </c>
      <c r="AW519" s="13" t="s">
        <v>32</v>
      </c>
      <c r="AX519" s="13" t="s">
        <v>76</v>
      </c>
      <c r="AY519" s="212" t="s">
        <v>135</v>
      </c>
    </row>
    <row r="520" spans="1:65" s="13" customFormat="1" ht="11.25">
      <c r="B520" s="202"/>
      <c r="C520" s="203"/>
      <c r="D520" s="204" t="s">
        <v>143</v>
      </c>
      <c r="E520" s="205" t="s">
        <v>1</v>
      </c>
      <c r="F520" s="206" t="s">
        <v>252</v>
      </c>
      <c r="G520" s="203"/>
      <c r="H520" s="205" t="s">
        <v>1</v>
      </c>
      <c r="I520" s="207"/>
      <c r="J520" s="203"/>
      <c r="K520" s="203"/>
      <c r="L520" s="208"/>
      <c r="M520" s="209"/>
      <c r="N520" s="210"/>
      <c r="O520" s="210"/>
      <c r="P520" s="210"/>
      <c r="Q520" s="210"/>
      <c r="R520" s="210"/>
      <c r="S520" s="210"/>
      <c r="T520" s="211"/>
      <c r="AT520" s="212" t="s">
        <v>143</v>
      </c>
      <c r="AU520" s="212" t="s">
        <v>86</v>
      </c>
      <c r="AV520" s="13" t="s">
        <v>84</v>
      </c>
      <c r="AW520" s="13" t="s">
        <v>32</v>
      </c>
      <c r="AX520" s="13" t="s">
        <v>76</v>
      </c>
      <c r="AY520" s="212" t="s">
        <v>135</v>
      </c>
    </row>
    <row r="521" spans="1:65" s="13" customFormat="1" ht="11.25">
      <c r="B521" s="202"/>
      <c r="C521" s="203"/>
      <c r="D521" s="204" t="s">
        <v>143</v>
      </c>
      <c r="E521" s="205" t="s">
        <v>1</v>
      </c>
      <c r="F521" s="206" t="s">
        <v>795</v>
      </c>
      <c r="G521" s="203"/>
      <c r="H521" s="205" t="s">
        <v>1</v>
      </c>
      <c r="I521" s="207"/>
      <c r="J521" s="203"/>
      <c r="K521" s="203"/>
      <c r="L521" s="208"/>
      <c r="M521" s="209"/>
      <c r="N521" s="210"/>
      <c r="O521" s="210"/>
      <c r="P521" s="210"/>
      <c r="Q521" s="210"/>
      <c r="R521" s="210"/>
      <c r="S521" s="210"/>
      <c r="T521" s="211"/>
      <c r="AT521" s="212" t="s">
        <v>143</v>
      </c>
      <c r="AU521" s="212" t="s">
        <v>86</v>
      </c>
      <c r="AV521" s="13" t="s">
        <v>84</v>
      </c>
      <c r="AW521" s="13" t="s">
        <v>32</v>
      </c>
      <c r="AX521" s="13" t="s">
        <v>76</v>
      </c>
      <c r="AY521" s="212" t="s">
        <v>135</v>
      </c>
    </row>
    <row r="522" spans="1:65" s="14" customFormat="1" ht="11.25">
      <c r="B522" s="213"/>
      <c r="C522" s="214"/>
      <c r="D522" s="204" t="s">
        <v>143</v>
      </c>
      <c r="E522" s="215" t="s">
        <v>1</v>
      </c>
      <c r="F522" s="216" t="s">
        <v>217</v>
      </c>
      <c r="G522" s="214"/>
      <c r="H522" s="217">
        <v>19</v>
      </c>
      <c r="I522" s="218"/>
      <c r="J522" s="214"/>
      <c r="K522" s="214"/>
      <c r="L522" s="219"/>
      <c r="M522" s="220"/>
      <c r="N522" s="221"/>
      <c r="O522" s="221"/>
      <c r="P522" s="221"/>
      <c r="Q522" s="221"/>
      <c r="R522" s="221"/>
      <c r="S522" s="221"/>
      <c r="T522" s="222"/>
      <c r="AT522" s="223" t="s">
        <v>143</v>
      </c>
      <c r="AU522" s="223" t="s">
        <v>86</v>
      </c>
      <c r="AV522" s="14" t="s">
        <v>86</v>
      </c>
      <c r="AW522" s="14" t="s">
        <v>32</v>
      </c>
      <c r="AX522" s="14" t="s">
        <v>84</v>
      </c>
      <c r="AY522" s="223" t="s">
        <v>135</v>
      </c>
    </row>
    <row r="523" spans="1:65" s="2" customFormat="1" ht="24.2" customHeight="1">
      <c r="A523" s="35"/>
      <c r="B523" s="36"/>
      <c r="C523" s="188" t="s">
        <v>796</v>
      </c>
      <c r="D523" s="188" t="s">
        <v>137</v>
      </c>
      <c r="E523" s="189" t="s">
        <v>797</v>
      </c>
      <c r="F523" s="190" t="s">
        <v>798</v>
      </c>
      <c r="G523" s="191" t="s">
        <v>149</v>
      </c>
      <c r="H523" s="192">
        <v>25</v>
      </c>
      <c r="I523" s="193"/>
      <c r="J523" s="194">
        <f>ROUND(I523*H523,2)</f>
        <v>0</v>
      </c>
      <c r="K523" s="195"/>
      <c r="L523" s="40"/>
      <c r="M523" s="196" t="s">
        <v>1</v>
      </c>
      <c r="N523" s="197" t="s">
        <v>41</v>
      </c>
      <c r="O523" s="72"/>
      <c r="P523" s="198">
        <f>O523*H523</f>
        <v>0</v>
      </c>
      <c r="Q523" s="198">
        <v>0.21734000000000001</v>
      </c>
      <c r="R523" s="198">
        <f>Q523*H523</f>
        <v>5.4335000000000004</v>
      </c>
      <c r="S523" s="198">
        <v>0</v>
      </c>
      <c r="T523" s="199">
        <f>S523*H523</f>
        <v>0</v>
      </c>
      <c r="U523" s="35"/>
      <c r="V523" s="35"/>
      <c r="W523" s="35"/>
      <c r="X523" s="35"/>
      <c r="Y523" s="35"/>
      <c r="Z523" s="35"/>
      <c r="AA523" s="35"/>
      <c r="AB523" s="35"/>
      <c r="AC523" s="35"/>
      <c r="AD523" s="35"/>
      <c r="AE523" s="35"/>
      <c r="AR523" s="200" t="s">
        <v>141</v>
      </c>
      <c r="AT523" s="200" t="s">
        <v>137</v>
      </c>
      <c r="AU523" s="200" t="s">
        <v>86</v>
      </c>
      <c r="AY523" s="18" t="s">
        <v>135</v>
      </c>
      <c r="BE523" s="201">
        <f>IF(N523="základní",J523,0)</f>
        <v>0</v>
      </c>
      <c r="BF523" s="201">
        <f>IF(N523="snížená",J523,0)</f>
        <v>0</v>
      </c>
      <c r="BG523" s="201">
        <f>IF(N523="zákl. přenesená",J523,0)</f>
        <v>0</v>
      </c>
      <c r="BH523" s="201">
        <f>IF(N523="sníž. přenesená",J523,0)</f>
        <v>0</v>
      </c>
      <c r="BI523" s="201">
        <f>IF(N523="nulová",J523,0)</f>
        <v>0</v>
      </c>
      <c r="BJ523" s="18" t="s">
        <v>84</v>
      </c>
      <c r="BK523" s="201">
        <f>ROUND(I523*H523,2)</f>
        <v>0</v>
      </c>
      <c r="BL523" s="18" t="s">
        <v>141</v>
      </c>
      <c r="BM523" s="200" t="s">
        <v>799</v>
      </c>
    </row>
    <row r="524" spans="1:65" s="13" customFormat="1" ht="22.5">
      <c r="B524" s="202"/>
      <c r="C524" s="203"/>
      <c r="D524" s="204" t="s">
        <v>143</v>
      </c>
      <c r="E524" s="205" t="s">
        <v>1</v>
      </c>
      <c r="F524" s="206" t="s">
        <v>540</v>
      </c>
      <c r="G524" s="203"/>
      <c r="H524" s="205" t="s">
        <v>1</v>
      </c>
      <c r="I524" s="207"/>
      <c r="J524" s="203"/>
      <c r="K524" s="203"/>
      <c r="L524" s="208"/>
      <c r="M524" s="209"/>
      <c r="N524" s="210"/>
      <c r="O524" s="210"/>
      <c r="P524" s="210"/>
      <c r="Q524" s="210"/>
      <c r="R524" s="210"/>
      <c r="S524" s="210"/>
      <c r="T524" s="211"/>
      <c r="AT524" s="212" t="s">
        <v>143</v>
      </c>
      <c r="AU524" s="212" t="s">
        <v>86</v>
      </c>
      <c r="AV524" s="13" t="s">
        <v>84</v>
      </c>
      <c r="AW524" s="13" t="s">
        <v>32</v>
      </c>
      <c r="AX524" s="13" t="s">
        <v>76</v>
      </c>
      <c r="AY524" s="212" t="s">
        <v>135</v>
      </c>
    </row>
    <row r="525" spans="1:65" s="13" customFormat="1" ht="11.25">
      <c r="B525" s="202"/>
      <c r="C525" s="203"/>
      <c r="D525" s="204" t="s">
        <v>143</v>
      </c>
      <c r="E525" s="205" t="s">
        <v>1</v>
      </c>
      <c r="F525" s="206" t="s">
        <v>758</v>
      </c>
      <c r="G525" s="203"/>
      <c r="H525" s="205" t="s">
        <v>1</v>
      </c>
      <c r="I525" s="207"/>
      <c r="J525" s="203"/>
      <c r="K525" s="203"/>
      <c r="L525" s="208"/>
      <c r="M525" s="209"/>
      <c r="N525" s="210"/>
      <c r="O525" s="210"/>
      <c r="P525" s="210"/>
      <c r="Q525" s="210"/>
      <c r="R525" s="210"/>
      <c r="S525" s="210"/>
      <c r="T525" s="211"/>
      <c r="AT525" s="212" t="s">
        <v>143</v>
      </c>
      <c r="AU525" s="212" t="s">
        <v>86</v>
      </c>
      <c r="AV525" s="13" t="s">
        <v>84</v>
      </c>
      <c r="AW525" s="13" t="s">
        <v>32</v>
      </c>
      <c r="AX525" s="13" t="s">
        <v>76</v>
      </c>
      <c r="AY525" s="212" t="s">
        <v>135</v>
      </c>
    </row>
    <row r="526" spans="1:65" s="14" customFormat="1" ht="11.25">
      <c r="B526" s="213"/>
      <c r="C526" s="214"/>
      <c r="D526" s="204" t="s">
        <v>143</v>
      </c>
      <c r="E526" s="215" t="s">
        <v>1</v>
      </c>
      <c r="F526" s="216" t="s">
        <v>247</v>
      </c>
      <c r="G526" s="214"/>
      <c r="H526" s="217">
        <v>25</v>
      </c>
      <c r="I526" s="218"/>
      <c r="J526" s="214"/>
      <c r="K526" s="214"/>
      <c r="L526" s="219"/>
      <c r="M526" s="220"/>
      <c r="N526" s="221"/>
      <c r="O526" s="221"/>
      <c r="P526" s="221"/>
      <c r="Q526" s="221"/>
      <c r="R526" s="221"/>
      <c r="S526" s="221"/>
      <c r="T526" s="222"/>
      <c r="AT526" s="223" t="s">
        <v>143</v>
      </c>
      <c r="AU526" s="223" t="s">
        <v>86</v>
      </c>
      <c r="AV526" s="14" t="s">
        <v>86</v>
      </c>
      <c r="AW526" s="14" t="s">
        <v>32</v>
      </c>
      <c r="AX526" s="14" t="s">
        <v>84</v>
      </c>
      <c r="AY526" s="223" t="s">
        <v>135</v>
      </c>
    </row>
    <row r="527" spans="1:65" s="2" customFormat="1" ht="21.75" customHeight="1">
      <c r="A527" s="35"/>
      <c r="B527" s="36"/>
      <c r="C527" s="235" t="s">
        <v>800</v>
      </c>
      <c r="D527" s="235" t="s">
        <v>465</v>
      </c>
      <c r="E527" s="236" t="s">
        <v>801</v>
      </c>
      <c r="F527" s="237" t="s">
        <v>802</v>
      </c>
      <c r="G527" s="238" t="s">
        <v>149</v>
      </c>
      <c r="H527" s="239">
        <v>25</v>
      </c>
      <c r="I527" s="240"/>
      <c r="J527" s="241">
        <f>ROUND(I527*H527,2)</f>
        <v>0</v>
      </c>
      <c r="K527" s="242"/>
      <c r="L527" s="243"/>
      <c r="M527" s="244" t="s">
        <v>1</v>
      </c>
      <c r="N527" s="245" t="s">
        <v>41</v>
      </c>
      <c r="O527" s="72"/>
      <c r="P527" s="198">
        <f>O527*H527</f>
        <v>0</v>
      </c>
      <c r="Q527" s="198">
        <v>8.5000000000000006E-3</v>
      </c>
      <c r="R527" s="198">
        <f>Q527*H527</f>
        <v>0.21250000000000002</v>
      </c>
      <c r="S527" s="198">
        <v>0</v>
      </c>
      <c r="T527" s="199">
        <f>S527*H527</f>
        <v>0</v>
      </c>
      <c r="U527" s="35"/>
      <c r="V527" s="35"/>
      <c r="W527" s="35"/>
      <c r="X527" s="35"/>
      <c r="Y527" s="35"/>
      <c r="Z527" s="35"/>
      <c r="AA527" s="35"/>
      <c r="AB527" s="35"/>
      <c r="AC527" s="35"/>
      <c r="AD527" s="35"/>
      <c r="AE527" s="35"/>
      <c r="AR527" s="200" t="s">
        <v>170</v>
      </c>
      <c r="AT527" s="200" t="s">
        <v>465</v>
      </c>
      <c r="AU527" s="200" t="s">
        <v>86</v>
      </c>
      <c r="AY527" s="18" t="s">
        <v>135</v>
      </c>
      <c r="BE527" s="201">
        <f>IF(N527="základní",J527,0)</f>
        <v>0</v>
      </c>
      <c r="BF527" s="201">
        <f>IF(N527="snížená",J527,0)</f>
        <v>0</v>
      </c>
      <c r="BG527" s="201">
        <f>IF(N527="zákl. přenesená",J527,0)</f>
        <v>0</v>
      </c>
      <c r="BH527" s="201">
        <f>IF(N527="sníž. přenesená",J527,0)</f>
        <v>0</v>
      </c>
      <c r="BI527" s="201">
        <f>IF(N527="nulová",J527,0)</f>
        <v>0</v>
      </c>
      <c r="BJ527" s="18" t="s">
        <v>84</v>
      </c>
      <c r="BK527" s="201">
        <f>ROUND(I527*H527,2)</f>
        <v>0</v>
      </c>
      <c r="BL527" s="18" t="s">
        <v>141</v>
      </c>
      <c r="BM527" s="200" t="s">
        <v>803</v>
      </c>
    </row>
    <row r="528" spans="1:65" s="2" customFormat="1" ht="24.2" customHeight="1">
      <c r="A528" s="35"/>
      <c r="B528" s="36"/>
      <c r="C528" s="235" t="s">
        <v>804</v>
      </c>
      <c r="D528" s="235" t="s">
        <v>465</v>
      </c>
      <c r="E528" s="236" t="s">
        <v>805</v>
      </c>
      <c r="F528" s="237" t="s">
        <v>806</v>
      </c>
      <c r="G528" s="238" t="s">
        <v>149</v>
      </c>
      <c r="H528" s="239">
        <v>25</v>
      </c>
      <c r="I528" s="240"/>
      <c r="J528" s="241">
        <f>ROUND(I528*H528,2)</f>
        <v>0</v>
      </c>
      <c r="K528" s="242"/>
      <c r="L528" s="243"/>
      <c r="M528" s="244" t="s">
        <v>1</v>
      </c>
      <c r="N528" s="245" t="s">
        <v>41</v>
      </c>
      <c r="O528" s="72"/>
      <c r="P528" s="198">
        <f>O528*H528</f>
        <v>0</v>
      </c>
      <c r="Q528" s="198">
        <v>0.108</v>
      </c>
      <c r="R528" s="198">
        <f>Q528*H528</f>
        <v>2.7</v>
      </c>
      <c r="S528" s="198">
        <v>0</v>
      </c>
      <c r="T528" s="199">
        <f>S528*H528</f>
        <v>0</v>
      </c>
      <c r="U528" s="35"/>
      <c r="V528" s="35"/>
      <c r="W528" s="35"/>
      <c r="X528" s="35"/>
      <c r="Y528" s="35"/>
      <c r="Z528" s="35"/>
      <c r="AA528" s="35"/>
      <c r="AB528" s="35"/>
      <c r="AC528" s="35"/>
      <c r="AD528" s="35"/>
      <c r="AE528" s="35"/>
      <c r="AR528" s="200" t="s">
        <v>170</v>
      </c>
      <c r="AT528" s="200" t="s">
        <v>465</v>
      </c>
      <c r="AU528" s="200" t="s">
        <v>86</v>
      </c>
      <c r="AY528" s="18" t="s">
        <v>135</v>
      </c>
      <c r="BE528" s="201">
        <f>IF(N528="základní",J528,0)</f>
        <v>0</v>
      </c>
      <c r="BF528" s="201">
        <f>IF(N528="snížená",J528,0)</f>
        <v>0</v>
      </c>
      <c r="BG528" s="201">
        <f>IF(N528="zákl. přenesená",J528,0)</f>
        <v>0</v>
      </c>
      <c r="BH528" s="201">
        <f>IF(N528="sníž. přenesená",J528,0)</f>
        <v>0</v>
      </c>
      <c r="BI528" s="201">
        <f>IF(N528="nulová",J528,0)</f>
        <v>0</v>
      </c>
      <c r="BJ528" s="18" t="s">
        <v>84</v>
      </c>
      <c r="BK528" s="201">
        <f>ROUND(I528*H528,2)</f>
        <v>0</v>
      </c>
      <c r="BL528" s="18" t="s">
        <v>141</v>
      </c>
      <c r="BM528" s="200" t="s">
        <v>807</v>
      </c>
    </row>
    <row r="529" spans="1:65" s="13" customFormat="1" ht="11.25">
      <c r="B529" s="202"/>
      <c r="C529" s="203"/>
      <c r="D529" s="204" t="s">
        <v>143</v>
      </c>
      <c r="E529" s="205" t="s">
        <v>1</v>
      </c>
      <c r="F529" s="206" t="s">
        <v>758</v>
      </c>
      <c r="G529" s="203"/>
      <c r="H529" s="205" t="s">
        <v>1</v>
      </c>
      <c r="I529" s="207"/>
      <c r="J529" s="203"/>
      <c r="K529" s="203"/>
      <c r="L529" s="208"/>
      <c r="M529" s="209"/>
      <c r="N529" s="210"/>
      <c r="O529" s="210"/>
      <c r="P529" s="210"/>
      <c r="Q529" s="210"/>
      <c r="R529" s="210"/>
      <c r="S529" s="210"/>
      <c r="T529" s="211"/>
      <c r="AT529" s="212" t="s">
        <v>143</v>
      </c>
      <c r="AU529" s="212" t="s">
        <v>86</v>
      </c>
      <c r="AV529" s="13" t="s">
        <v>84</v>
      </c>
      <c r="AW529" s="13" t="s">
        <v>32</v>
      </c>
      <c r="AX529" s="13" t="s">
        <v>76</v>
      </c>
      <c r="AY529" s="212" t="s">
        <v>135</v>
      </c>
    </row>
    <row r="530" spans="1:65" s="14" customFormat="1" ht="11.25">
      <c r="B530" s="213"/>
      <c r="C530" s="214"/>
      <c r="D530" s="204" t="s">
        <v>143</v>
      </c>
      <c r="E530" s="215" t="s">
        <v>1</v>
      </c>
      <c r="F530" s="216" t="s">
        <v>247</v>
      </c>
      <c r="G530" s="214"/>
      <c r="H530" s="217">
        <v>25</v>
      </c>
      <c r="I530" s="218"/>
      <c r="J530" s="214"/>
      <c r="K530" s="214"/>
      <c r="L530" s="219"/>
      <c r="M530" s="220"/>
      <c r="N530" s="221"/>
      <c r="O530" s="221"/>
      <c r="P530" s="221"/>
      <c r="Q530" s="221"/>
      <c r="R530" s="221"/>
      <c r="S530" s="221"/>
      <c r="T530" s="222"/>
      <c r="AT530" s="223" t="s">
        <v>143</v>
      </c>
      <c r="AU530" s="223" t="s">
        <v>86</v>
      </c>
      <c r="AV530" s="14" t="s">
        <v>86</v>
      </c>
      <c r="AW530" s="14" t="s">
        <v>32</v>
      </c>
      <c r="AX530" s="14" t="s">
        <v>84</v>
      </c>
      <c r="AY530" s="223" t="s">
        <v>135</v>
      </c>
    </row>
    <row r="531" spans="1:65" s="2" customFormat="1" ht="21.75" customHeight="1">
      <c r="A531" s="35"/>
      <c r="B531" s="36"/>
      <c r="C531" s="188" t="s">
        <v>808</v>
      </c>
      <c r="D531" s="188" t="s">
        <v>137</v>
      </c>
      <c r="E531" s="189" t="s">
        <v>809</v>
      </c>
      <c r="F531" s="190" t="s">
        <v>810</v>
      </c>
      <c r="G531" s="191" t="s">
        <v>149</v>
      </c>
      <c r="H531" s="192">
        <v>8</v>
      </c>
      <c r="I531" s="193"/>
      <c r="J531" s="194">
        <f>ROUND(I531*H531,2)</f>
        <v>0</v>
      </c>
      <c r="K531" s="195"/>
      <c r="L531" s="40"/>
      <c r="M531" s="196" t="s">
        <v>1</v>
      </c>
      <c r="N531" s="197" t="s">
        <v>41</v>
      </c>
      <c r="O531" s="72"/>
      <c r="P531" s="198">
        <f>O531*H531</f>
        <v>0</v>
      </c>
      <c r="Q531" s="198">
        <v>0</v>
      </c>
      <c r="R531" s="198">
        <f>Q531*H531</f>
        <v>0</v>
      </c>
      <c r="S531" s="198">
        <v>0</v>
      </c>
      <c r="T531" s="199">
        <f>S531*H531</f>
        <v>0</v>
      </c>
      <c r="U531" s="35"/>
      <c r="V531" s="35"/>
      <c r="W531" s="35"/>
      <c r="X531" s="35"/>
      <c r="Y531" s="35"/>
      <c r="Z531" s="35"/>
      <c r="AA531" s="35"/>
      <c r="AB531" s="35"/>
      <c r="AC531" s="35"/>
      <c r="AD531" s="35"/>
      <c r="AE531" s="35"/>
      <c r="AR531" s="200" t="s">
        <v>141</v>
      </c>
      <c r="AT531" s="200" t="s">
        <v>137</v>
      </c>
      <c r="AU531" s="200" t="s">
        <v>86</v>
      </c>
      <c r="AY531" s="18" t="s">
        <v>135</v>
      </c>
      <c r="BE531" s="201">
        <f>IF(N531="základní",J531,0)</f>
        <v>0</v>
      </c>
      <c r="BF531" s="201">
        <f>IF(N531="snížená",J531,0)</f>
        <v>0</v>
      </c>
      <c r="BG531" s="201">
        <f>IF(N531="zákl. přenesená",J531,0)</f>
        <v>0</v>
      </c>
      <c r="BH531" s="201">
        <f>IF(N531="sníž. přenesená",J531,0)</f>
        <v>0</v>
      </c>
      <c r="BI531" s="201">
        <f>IF(N531="nulová",J531,0)</f>
        <v>0</v>
      </c>
      <c r="BJ531" s="18" t="s">
        <v>84</v>
      </c>
      <c r="BK531" s="201">
        <f>ROUND(I531*H531,2)</f>
        <v>0</v>
      </c>
      <c r="BL531" s="18" t="s">
        <v>141</v>
      </c>
      <c r="BM531" s="200" t="s">
        <v>811</v>
      </c>
    </row>
    <row r="532" spans="1:65" s="13" customFormat="1" ht="11.25">
      <c r="B532" s="202"/>
      <c r="C532" s="203"/>
      <c r="D532" s="204" t="s">
        <v>143</v>
      </c>
      <c r="E532" s="205" t="s">
        <v>1</v>
      </c>
      <c r="F532" s="206" t="s">
        <v>144</v>
      </c>
      <c r="G532" s="203"/>
      <c r="H532" s="205" t="s">
        <v>1</v>
      </c>
      <c r="I532" s="207"/>
      <c r="J532" s="203"/>
      <c r="K532" s="203"/>
      <c r="L532" s="208"/>
      <c r="M532" s="209"/>
      <c r="N532" s="210"/>
      <c r="O532" s="210"/>
      <c r="P532" s="210"/>
      <c r="Q532" s="210"/>
      <c r="R532" s="210"/>
      <c r="S532" s="210"/>
      <c r="T532" s="211"/>
      <c r="AT532" s="212" t="s">
        <v>143</v>
      </c>
      <c r="AU532" s="212" t="s">
        <v>86</v>
      </c>
      <c r="AV532" s="13" t="s">
        <v>84</v>
      </c>
      <c r="AW532" s="13" t="s">
        <v>32</v>
      </c>
      <c r="AX532" s="13" t="s">
        <v>76</v>
      </c>
      <c r="AY532" s="212" t="s">
        <v>135</v>
      </c>
    </row>
    <row r="533" spans="1:65" s="13" customFormat="1" ht="11.25">
      <c r="B533" s="202"/>
      <c r="C533" s="203"/>
      <c r="D533" s="204" t="s">
        <v>143</v>
      </c>
      <c r="E533" s="205" t="s">
        <v>1</v>
      </c>
      <c r="F533" s="206" t="s">
        <v>252</v>
      </c>
      <c r="G533" s="203"/>
      <c r="H533" s="205" t="s">
        <v>1</v>
      </c>
      <c r="I533" s="207"/>
      <c r="J533" s="203"/>
      <c r="K533" s="203"/>
      <c r="L533" s="208"/>
      <c r="M533" s="209"/>
      <c r="N533" s="210"/>
      <c r="O533" s="210"/>
      <c r="P533" s="210"/>
      <c r="Q533" s="210"/>
      <c r="R533" s="210"/>
      <c r="S533" s="210"/>
      <c r="T533" s="211"/>
      <c r="AT533" s="212" t="s">
        <v>143</v>
      </c>
      <c r="AU533" s="212" t="s">
        <v>86</v>
      </c>
      <c r="AV533" s="13" t="s">
        <v>84</v>
      </c>
      <c r="AW533" s="13" t="s">
        <v>32</v>
      </c>
      <c r="AX533" s="13" t="s">
        <v>76</v>
      </c>
      <c r="AY533" s="212" t="s">
        <v>135</v>
      </c>
    </row>
    <row r="534" spans="1:65" s="14" customFormat="1" ht="11.25">
      <c r="B534" s="213"/>
      <c r="C534" s="214"/>
      <c r="D534" s="204" t="s">
        <v>143</v>
      </c>
      <c r="E534" s="215" t="s">
        <v>1</v>
      </c>
      <c r="F534" s="216" t="s">
        <v>812</v>
      </c>
      <c r="G534" s="214"/>
      <c r="H534" s="217">
        <v>8</v>
      </c>
      <c r="I534" s="218"/>
      <c r="J534" s="214"/>
      <c r="K534" s="214"/>
      <c r="L534" s="219"/>
      <c r="M534" s="220"/>
      <c r="N534" s="221"/>
      <c r="O534" s="221"/>
      <c r="P534" s="221"/>
      <c r="Q534" s="221"/>
      <c r="R534" s="221"/>
      <c r="S534" s="221"/>
      <c r="T534" s="222"/>
      <c r="AT534" s="223" t="s">
        <v>143</v>
      </c>
      <c r="AU534" s="223" t="s">
        <v>86</v>
      </c>
      <c r="AV534" s="14" t="s">
        <v>86</v>
      </c>
      <c r="AW534" s="14" t="s">
        <v>32</v>
      </c>
      <c r="AX534" s="14" t="s">
        <v>84</v>
      </c>
      <c r="AY534" s="223" t="s">
        <v>135</v>
      </c>
    </row>
    <row r="535" spans="1:65" s="13" customFormat="1" ht="22.5">
      <c r="B535" s="202"/>
      <c r="C535" s="203"/>
      <c r="D535" s="204" t="s">
        <v>143</v>
      </c>
      <c r="E535" s="205" t="s">
        <v>1</v>
      </c>
      <c r="F535" s="206" t="s">
        <v>813</v>
      </c>
      <c r="G535" s="203"/>
      <c r="H535" s="205" t="s">
        <v>1</v>
      </c>
      <c r="I535" s="207"/>
      <c r="J535" s="203"/>
      <c r="K535" s="203"/>
      <c r="L535" s="208"/>
      <c r="M535" s="209"/>
      <c r="N535" s="210"/>
      <c r="O535" s="210"/>
      <c r="P535" s="210"/>
      <c r="Q535" s="210"/>
      <c r="R535" s="210"/>
      <c r="S535" s="210"/>
      <c r="T535" s="211"/>
      <c r="AT535" s="212" t="s">
        <v>143</v>
      </c>
      <c r="AU535" s="212" t="s">
        <v>86</v>
      </c>
      <c r="AV535" s="13" t="s">
        <v>84</v>
      </c>
      <c r="AW535" s="13" t="s">
        <v>32</v>
      </c>
      <c r="AX535" s="13" t="s">
        <v>76</v>
      </c>
      <c r="AY535" s="212" t="s">
        <v>135</v>
      </c>
    </row>
    <row r="536" spans="1:65" s="2" customFormat="1" ht="21.75" customHeight="1">
      <c r="A536" s="35"/>
      <c r="B536" s="36"/>
      <c r="C536" s="188" t="s">
        <v>814</v>
      </c>
      <c r="D536" s="188" t="s">
        <v>137</v>
      </c>
      <c r="E536" s="189" t="s">
        <v>815</v>
      </c>
      <c r="F536" s="190" t="s">
        <v>816</v>
      </c>
      <c r="G536" s="191" t="s">
        <v>149</v>
      </c>
      <c r="H536" s="192">
        <v>5</v>
      </c>
      <c r="I536" s="193"/>
      <c r="J536" s="194">
        <f>ROUND(I536*H536,2)</f>
        <v>0</v>
      </c>
      <c r="K536" s="195"/>
      <c r="L536" s="40"/>
      <c r="M536" s="196" t="s">
        <v>1</v>
      </c>
      <c r="N536" s="197" t="s">
        <v>41</v>
      </c>
      <c r="O536" s="72"/>
      <c r="P536" s="198">
        <f>O536*H536</f>
        <v>0</v>
      </c>
      <c r="Q536" s="198">
        <v>0</v>
      </c>
      <c r="R536" s="198">
        <f>Q536*H536</f>
        <v>0</v>
      </c>
      <c r="S536" s="198">
        <v>0</v>
      </c>
      <c r="T536" s="199">
        <f>S536*H536</f>
        <v>0</v>
      </c>
      <c r="U536" s="35"/>
      <c r="V536" s="35"/>
      <c r="W536" s="35"/>
      <c r="X536" s="35"/>
      <c r="Y536" s="35"/>
      <c r="Z536" s="35"/>
      <c r="AA536" s="35"/>
      <c r="AB536" s="35"/>
      <c r="AC536" s="35"/>
      <c r="AD536" s="35"/>
      <c r="AE536" s="35"/>
      <c r="AR536" s="200" t="s">
        <v>141</v>
      </c>
      <c r="AT536" s="200" t="s">
        <v>137</v>
      </c>
      <c r="AU536" s="200" t="s">
        <v>86</v>
      </c>
      <c r="AY536" s="18" t="s">
        <v>135</v>
      </c>
      <c r="BE536" s="201">
        <f>IF(N536="základní",J536,0)</f>
        <v>0</v>
      </c>
      <c r="BF536" s="201">
        <f>IF(N536="snížená",J536,0)</f>
        <v>0</v>
      </c>
      <c r="BG536" s="201">
        <f>IF(N536="zákl. přenesená",J536,0)</f>
        <v>0</v>
      </c>
      <c r="BH536" s="201">
        <f>IF(N536="sníž. přenesená",J536,0)</f>
        <v>0</v>
      </c>
      <c r="BI536" s="201">
        <f>IF(N536="nulová",J536,0)</f>
        <v>0</v>
      </c>
      <c r="BJ536" s="18" t="s">
        <v>84</v>
      </c>
      <c r="BK536" s="201">
        <f>ROUND(I536*H536,2)</f>
        <v>0</v>
      </c>
      <c r="BL536" s="18" t="s">
        <v>141</v>
      </c>
      <c r="BM536" s="200" t="s">
        <v>817</v>
      </c>
    </row>
    <row r="537" spans="1:65" s="13" customFormat="1" ht="11.25">
      <c r="B537" s="202"/>
      <c r="C537" s="203"/>
      <c r="D537" s="204" t="s">
        <v>143</v>
      </c>
      <c r="E537" s="205" t="s">
        <v>1</v>
      </c>
      <c r="F537" s="206" t="s">
        <v>144</v>
      </c>
      <c r="G537" s="203"/>
      <c r="H537" s="205" t="s">
        <v>1</v>
      </c>
      <c r="I537" s="207"/>
      <c r="J537" s="203"/>
      <c r="K537" s="203"/>
      <c r="L537" s="208"/>
      <c r="M537" s="209"/>
      <c r="N537" s="210"/>
      <c r="O537" s="210"/>
      <c r="P537" s="210"/>
      <c r="Q537" s="210"/>
      <c r="R537" s="210"/>
      <c r="S537" s="210"/>
      <c r="T537" s="211"/>
      <c r="AT537" s="212" t="s">
        <v>143</v>
      </c>
      <c r="AU537" s="212" t="s">
        <v>86</v>
      </c>
      <c r="AV537" s="13" t="s">
        <v>84</v>
      </c>
      <c r="AW537" s="13" t="s">
        <v>32</v>
      </c>
      <c r="AX537" s="13" t="s">
        <v>76</v>
      </c>
      <c r="AY537" s="212" t="s">
        <v>135</v>
      </c>
    </row>
    <row r="538" spans="1:65" s="13" customFormat="1" ht="11.25">
      <c r="B538" s="202"/>
      <c r="C538" s="203"/>
      <c r="D538" s="204" t="s">
        <v>143</v>
      </c>
      <c r="E538" s="205" t="s">
        <v>1</v>
      </c>
      <c r="F538" s="206" t="s">
        <v>252</v>
      </c>
      <c r="G538" s="203"/>
      <c r="H538" s="205" t="s">
        <v>1</v>
      </c>
      <c r="I538" s="207"/>
      <c r="J538" s="203"/>
      <c r="K538" s="203"/>
      <c r="L538" s="208"/>
      <c r="M538" s="209"/>
      <c r="N538" s="210"/>
      <c r="O538" s="210"/>
      <c r="P538" s="210"/>
      <c r="Q538" s="210"/>
      <c r="R538" s="210"/>
      <c r="S538" s="210"/>
      <c r="T538" s="211"/>
      <c r="AT538" s="212" t="s">
        <v>143</v>
      </c>
      <c r="AU538" s="212" t="s">
        <v>86</v>
      </c>
      <c r="AV538" s="13" t="s">
        <v>84</v>
      </c>
      <c r="AW538" s="13" t="s">
        <v>32</v>
      </c>
      <c r="AX538" s="13" t="s">
        <v>76</v>
      </c>
      <c r="AY538" s="212" t="s">
        <v>135</v>
      </c>
    </row>
    <row r="539" spans="1:65" s="14" customFormat="1" ht="11.25">
      <c r="B539" s="213"/>
      <c r="C539" s="214"/>
      <c r="D539" s="204" t="s">
        <v>143</v>
      </c>
      <c r="E539" s="215" t="s">
        <v>1</v>
      </c>
      <c r="F539" s="216" t="s">
        <v>151</v>
      </c>
      <c r="G539" s="214"/>
      <c r="H539" s="217">
        <v>5</v>
      </c>
      <c r="I539" s="218"/>
      <c r="J539" s="214"/>
      <c r="K539" s="214"/>
      <c r="L539" s="219"/>
      <c r="M539" s="220"/>
      <c r="N539" s="221"/>
      <c r="O539" s="221"/>
      <c r="P539" s="221"/>
      <c r="Q539" s="221"/>
      <c r="R539" s="221"/>
      <c r="S539" s="221"/>
      <c r="T539" s="222"/>
      <c r="AT539" s="223" t="s">
        <v>143</v>
      </c>
      <c r="AU539" s="223" t="s">
        <v>86</v>
      </c>
      <c r="AV539" s="14" t="s">
        <v>86</v>
      </c>
      <c r="AW539" s="14" t="s">
        <v>32</v>
      </c>
      <c r="AX539" s="14" t="s">
        <v>84</v>
      </c>
      <c r="AY539" s="223" t="s">
        <v>135</v>
      </c>
    </row>
    <row r="540" spans="1:65" s="13" customFormat="1" ht="22.5">
      <c r="B540" s="202"/>
      <c r="C540" s="203"/>
      <c r="D540" s="204" t="s">
        <v>143</v>
      </c>
      <c r="E540" s="205" t="s">
        <v>1</v>
      </c>
      <c r="F540" s="206" t="s">
        <v>818</v>
      </c>
      <c r="G540" s="203"/>
      <c r="H540" s="205" t="s">
        <v>1</v>
      </c>
      <c r="I540" s="207"/>
      <c r="J540" s="203"/>
      <c r="K540" s="203"/>
      <c r="L540" s="208"/>
      <c r="M540" s="209"/>
      <c r="N540" s="210"/>
      <c r="O540" s="210"/>
      <c r="P540" s="210"/>
      <c r="Q540" s="210"/>
      <c r="R540" s="210"/>
      <c r="S540" s="210"/>
      <c r="T540" s="211"/>
      <c r="AT540" s="212" t="s">
        <v>143</v>
      </c>
      <c r="AU540" s="212" t="s">
        <v>86</v>
      </c>
      <c r="AV540" s="13" t="s">
        <v>84</v>
      </c>
      <c r="AW540" s="13" t="s">
        <v>32</v>
      </c>
      <c r="AX540" s="13" t="s">
        <v>76</v>
      </c>
      <c r="AY540" s="212" t="s">
        <v>135</v>
      </c>
    </row>
    <row r="541" spans="1:65" s="12" customFormat="1" ht="22.9" customHeight="1">
      <c r="B541" s="172"/>
      <c r="C541" s="173"/>
      <c r="D541" s="174" t="s">
        <v>75</v>
      </c>
      <c r="E541" s="186" t="s">
        <v>174</v>
      </c>
      <c r="F541" s="186" t="s">
        <v>819</v>
      </c>
      <c r="G541" s="173"/>
      <c r="H541" s="173"/>
      <c r="I541" s="176"/>
      <c r="J541" s="187">
        <f>BK541</f>
        <v>0</v>
      </c>
      <c r="K541" s="173"/>
      <c r="L541" s="178"/>
      <c r="M541" s="179"/>
      <c r="N541" s="180"/>
      <c r="O541" s="180"/>
      <c r="P541" s="181">
        <f>SUM(P542:P635)</f>
        <v>0</v>
      </c>
      <c r="Q541" s="180"/>
      <c r="R541" s="181">
        <f>SUM(R542:R635)</f>
        <v>707.31365540000002</v>
      </c>
      <c r="S541" s="180"/>
      <c r="T541" s="182">
        <f>SUM(T542:T635)</f>
        <v>0.12072000000000001</v>
      </c>
      <c r="AR541" s="183" t="s">
        <v>84</v>
      </c>
      <c r="AT541" s="184" t="s">
        <v>75</v>
      </c>
      <c r="AU541" s="184" t="s">
        <v>84</v>
      </c>
      <c r="AY541" s="183" t="s">
        <v>135</v>
      </c>
      <c r="BK541" s="185">
        <f>SUM(BK542:BK635)</f>
        <v>0</v>
      </c>
    </row>
    <row r="542" spans="1:65" s="2" customFormat="1" ht="24.2" customHeight="1">
      <c r="A542" s="35"/>
      <c r="B542" s="36"/>
      <c r="C542" s="188" t="s">
        <v>820</v>
      </c>
      <c r="D542" s="188" t="s">
        <v>137</v>
      </c>
      <c r="E542" s="189" t="s">
        <v>821</v>
      </c>
      <c r="F542" s="190" t="s">
        <v>822</v>
      </c>
      <c r="G542" s="191" t="s">
        <v>149</v>
      </c>
      <c r="H542" s="192">
        <v>14</v>
      </c>
      <c r="I542" s="193"/>
      <c r="J542" s="194">
        <f>ROUND(I542*H542,2)</f>
        <v>0</v>
      </c>
      <c r="K542" s="195"/>
      <c r="L542" s="40"/>
      <c r="M542" s="196" t="s">
        <v>1</v>
      </c>
      <c r="N542" s="197" t="s">
        <v>41</v>
      </c>
      <c r="O542" s="72"/>
      <c r="P542" s="198">
        <f>O542*H542</f>
        <v>0</v>
      </c>
      <c r="Q542" s="198">
        <v>6.9999999999999999E-4</v>
      </c>
      <c r="R542" s="198">
        <f>Q542*H542</f>
        <v>9.7999999999999997E-3</v>
      </c>
      <c r="S542" s="198">
        <v>0</v>
      </c>
      <c r="T542" s="199">
        <f>S542*H542</f>
        <v>0</v>
      </c>
      <c r="U542" s="35"/>
      <c r="V542" s="35"/>
      <c r="W542" s="35"/>
      <c r="X542" s="35"/>
      <c r="Y542" s="35"/>
      <c r="Z542" s="35"/>
      <c r="AA542" s="35"/>
      <c r="AB542" s="35"/>
      <c r="AC542" s="35"/>
      <c r="AD542" s="35"/>
      <c r="AE542" s="35"/>
      <c r="AR542" s="200" t="s">
        <v>141</v>
      </c>
      <c r="AT542" s="200" t="s">
        <v>137</v>
      </c>
      <c r="AU542" s="200" t="s">
        <v>86</v>
      </c>
      <c r="AY542" s="18" t="s">
        <v>135</v>
      </c>
      <c r="BE542" s="201">
        <f>IF(N542="základní",J542,0)</f>
        <v>0</v>
      </c>
      <c r="BF542" s="201">
        <f>IF(N542="snížená",J542,0)</f>
        <v>0</v>
      </c>
      <c r="BG542" s="201">
        <f>IF(N542="zákl. přenesená",J542,0)</f>
        <v>0</v>
      </c>
      <c r="BH542" s="201">
        <f>IF(N542="sníž. přenesená",J542,0)</f>
        <v>0</v>
      </c>
      <c r="BI542" s="201">
        <f>IF(N542="nulová",J542,0)</f>
        <v>0</v>
      </c>
      <c r="BJ542" s="18" t="s">
        <v>84</v>
      </c>
      <c r="BK542" s="201">
        <f>ROUND(I542*H542,2)</f>
        <v>0</v>
      </c>
      <c r="BL542" s="18" t="s">
        <v>141</v>
      </c>
      <c r="BM542" s="200" t="s">
        <v>823</v>
      </c>
    </row>
    <row r="543" spans="1:65" s="14" customFormat="1" ht="11.25">
      <c r="B543" s="213"/>
      <c r="C543" s="214"/>
      <c r="D543" s="204" t="s">
        <v>143</v>
      </c>
      <c r="E543" s="215" t="s">
        <v>1</v>
      </c>
      <c r="F543" s="216" t="s">
        <v>824</v>
      </c>
      <c r="G543" s="214"/>
      <c r="H543" s="217">
        <v>14</v>
      </c>
      <c r="I543" s="218"/>
      <c r="J543" s="214"/>
      <c r="K543" s="214"/>
      <c r="L543" s="219"/>
      <c r="M543" s="220"/>
      <c r="N543" s="221"/>
      <c r="O543" s="221"/>
      <c r="P543" s="221"/>
      <c r="Q543" s="221"/>
      <c r="R543" s="221"/>
      <c r="S543" s="221"/>
      <c r="T543" s="222"/>
      <c r="AT543" s="223" t="s">
        <v>143</v>
      </c>
      <c r="AU543" s="223" t="s">
        <v>86</v>
      </c>
      <c r="AV543" s="14" t="s">
        <v>86</v>
      </c>
      <c r="AW543" s="14" t="s">
        <v>32</v>
      </c>
      <c r="AX543" s="14" t="s">
        <v>84</v>
      </c>
      <c r="AY543" s="223" t="s">
        <v>135</v>
      </c>
    </row>
    <row r="544" spans="1:65" s="2" customFormat="1" ht="16.5" customHeight="1">
      <c r="A544" s="35"/>
      <c r="B544" s="36"/>
      <c r="C544" s="235" t="s">
        <v>825</v>
      </c>
      <c r="D544" s="235" t="s">
        <v>465</v>
      </c>
      <c r="E544" s="236" t="s">
        <v>826</v>
      </c>
      <c r="F544" s="237" t="s">
        <v>827</v>
      </c>
      <c r="G544" s="238" t="s">
        <v>149</v>
      </c>
      <c r="H544" s="239">
        <v>9</v>
      </c>
      <c r="I544" s="240"/>
      <c r="J544" s="241">
        <f>ROUND(I544*H544,2)</f>
        <v>0</v>
      </c>
      <c r="K544" s="242"/>
      <c r="L544" s="243"/>
      <c r="M544" s="244" t="s">
        <v>1</v>
      </c>
      <c r="N544" s="245" t="s">
        <v>41</v>
      </c>
      <c r="O544" s="72"/>
      <c r="P544" s="198">
        <f>O544*H544</f>
        <v>0</v>
      </c>
      <c r="Q544" s="198">
        <v>5.0000000000000001E-3</v>
      </c>
      <c r="R544" s="198">
        <f>Q544*H544</f>
        <v>4.4999999999999998E-2</v>
      </c>
      <c r="S544" s="198">
        <v>0</v>
      </c>
      <c r="T544" s="199">
        <f>S544*H544</f>
        <v>0</v>
      </c>
      <c r="U544" s="35"/>
      <c r="V544" s="35"/>
      <c r="W544" s="35"/>
      <c r="X544" s="35"/>
      <c r="Y544" s="35"/>
      <c r="Z544" s="35"/>
      <c r="AA544" s="35"/>
      <c r="AB544" s="35"/>
      <c r="AC544" s="35"/>
      <c r="AD544" s="35"/>
      <c r="AE544" s="35"/>
      <c r="AR544" s="200" t="s">
        <v>170</v>
      </c>
      <c r="AT544" s="200" t="s">
        <v>465</v>
      </c>
      <c r="AU544" s="200" t="s">
        <v>86</v>
      </c>
      <c r="AY544" s="18" t="s">
        <v>135</v>
      </c>
      <c r="BE544" s="201">
        <f>IF(N544="základní",J544,0)</f>
        <v>0</v>
      </c>
      <c r="BF544" s="201">
        <f>IF(N544="snížená",J544,0)</f>
        <v>0</v>
      </c>
      <c r="BG544" s="201">
        <f>IF(N544="zákl. přenesená",J544,0)</f>
        <v>0</v>
      </c>
      <c r="BH544" s="201">
        <f>IF(N544="sníž. přenesená",J544,0)</f>
        <v>0</v>
      </c>
      <c r="BI544" s="201">
        <f>IF(N544="nulová",J544,0)</f>
        <v>0</v>
      </c>
      <c r="BJ544" s="18" t="s">
        <v>84</v>
      </c>
      <c r="BK544" s="201">
        <f>ROUND(I544*H544,2)</f>
        <v>0</v>
      </c>
      <c r="BL544" s="18" t="s">
        <v>141</v>
      </c>
      <c r="BM544" s="200" t="s">
        <v>828</v>
      </c>
    </row>
    <row r="545" spans="1:65" s="2" customFormat="1" ht="24.2" customHeight="1">
      <c r="A545" s="35"/>
      <c r="B545" s="36"/>
      <c r="C545" s="188" t="s">
        <v>829</v>
      </c>
      <c r="D545" s="188" t="s">
        <v>137</v>
      </c>
      <c r="E545" s="189" t="s">
        <v>830</v>
      </c>
      <c r="F545" s="190" t="s">
        <v>831</v>
      </c>
      <c r="G545" s="191" t="s">
        <v>149</v>
      </c>
      <c r="H545" s="192">
        <v>2</v>
      </c>
      <c r="I545" s="193"/>
      <c r="J545" s="194">
        <f>ROUND(I545*H545,2)</f>
        <v>0</v>
      </c>
      <c r="K545" s="195"/>
      <c r="L545" s="40"/>
      <c r="M545" s="196" t="s">
        <v>1</v>
      </c>
      <c r="N545" s="197" t="s">
        <v>41</v>
      </c>
      <c r="O545" s="72"/>
      <c r="P545" s="198">
        <f>O545*H545</f>
        <v>0</v>
      </c>
      <c r="Q545" s="198">
        <v>1.0499999999999999E-3</v>
      </c>
      <c r="R545" s="198">
        <f>Q545*H545</f>
        <v>2.0999999999999999E-3</v>
      </c>
      <c r="S545" s="198">
        <v>0</v>
      </c>
      <c r="T545" s="199">
        <f>S545*H545</f>
        <v>0</v>
      </c>
      <c r="U545" s="35"/>
      <c r="V545" s="35"/>
      <c r="W545" s="35"/>
      <c r="X545" s="35"/>
      <c r="Y545" s="35"/>
      <c r="Z545" s="35"/>
      <c r="AA545" s="35"/>
      <c r="AB545" s="35"/>
      <c r="AC545" s="35"/>
      <c r="AD545" s="35"/>
      <c r="AE545" s="35"/>
      <c r="AR545" s="200" t="s">
        <v>141</v>
      </c>
      <c r="AT545" s="200" t="s">
        <v>137</v>
      </c>
      <c r="AU545" s="200" t="s">
        <v>86</v>
      </c>
      <c r="AY545" s="18" t="s">
        <v>135</v>
      </c>
      <c r="BE545" s="201">
        <f>IF(N545="základní",J545,0)</f>
        <v>0</v>
      </c>
      <c r="BF545" s="201">
        <f>IF(N545="snížená",J545,0)</f>
        <v>0</v>
      </c>
      <c r="BG545" s="201">
        <f>IF(N545="zákl. přenesená",J545,0)</f>
        <v>0</v>
      </c>
      <c r="BH545" s="201">
        <f>IF(N545="sníž. přenesená",J545,0)</f>
        <v>0</v>
      </c>
      <c r="BI545" s="201">
        <f>IF(N545="nulová",J545,0)</f>
        <v>0</v>
      </c>
      <c r="BJ545" s="18" t="s">
        <v>84</v>
      </c>
      <c r="BK545" s="201">
        <f>ROUND(I545*H545,2)</f>
        <v>0</v>
      </c>
      <c r="BL545" s="18" t="s">
        <v>141</v>
      </c>
      <c r="BM545" s="200" t="s">
        <v>832</v>
      </c>
    </row>
    <row r="546" spans="1:65" s="13" customFormat="1" ht="11.25">
      <c r="B546" s="202"/>
      <c r="C546" s="203"/>
      <c r="D546" s="204" t="s">
        <v>143</v>
      </c>
      <c r="E546" s="205" t="s">
        <v>1</v>
      </c>
      <c r="F546" s="206" t="s">
        <v>144</v>
      </c>
      <c r="G546" s="203"/>
      <c r="H546" s="205" t="s">
        <v>1</v>
      </c>
      <c r="I546" s="207"/>
      <c r="J546" s="203"/>
      <c r="K546" s="203"/>
      <c r="L546" s="208"/>
      <c r="M546" s="209"/>
      <c r="N546" s="210"/>
      <c r="O546" s="210"/>
      <c r="P546" s="210"/>
      <c r="Q546" s="210"/>
      <c r="R546" s="210"/>
      <c r="S546" s="210"/>
      <c r="T546" s="211"/>
      <c r="AT546" s="212" t="s">
        <v>143</v>
      </c>
      <c r="AU546" s="212" t="s">
        <v>86</v>
      </c>
      <c r="AV546" s="13" t="s">
        <v>84</v>
      </c>
      <c r="AW546" s="13" t="s">
        <v>32</v>
      </c>
      <c r="AX546" s="13" t="s">
        <v>76</v>
      </c>
      <c r="AY546" s="212" t="s">
        <v>135</v>
      </c>
    </row>
    <row r="547" spans="1:65" s="13" customFormat="1" ht="11.25">
      <c r="B547" s="202"/>
      <c r="C547" s="203"/>
      <c r="D547" s="204" t="s">
        <v>143</v>
      </c>
      <c r="E547" s="205" t="s">
        <v>1</v>
      </c>
      <c r="F547" s="206" t="s">
        <v>252</v>
      </c>
      <c r="G547" s="203"/>
      <c r="H547" s="205" t="s">
        <v>1</v>
      </c>
      <c r="I547" s="207"/>
      <c r="J547" s="203"/>
      <c r="K547" s="203"/>
      <c r="L547" s="208"/>
      <c r="M547" s="209"/>
      <c r="N547" s="210"/>
      <c r="O547" s="210"/>
      <c r="P547" s="210"/>
      <c r="Q547" s="210"/>
      <c r="R547" s="210"/>
      <c r="S547" s="210"/>
      <c r="T547" s="211"/>
      <c r="AT547" s="212" t="s">
        <v>143</v>
      </c>
      <c r="AU547" s="212" t="s">
        <v>86</v>
      </c>
      <c r="AV547" s="13" t="s">
        <v>84</v>
      </c>
      <c r="AW547" s="13" t="s">
        <v>32</v>
      </c>
      <c r="AX547" s="13" t="s">
        <v>76</v>
      </c>
      <c r="AY547" s="212" t="s">
        <v>135</v>
      </c>
    </row>
    <row r="548" spans="1:65" s="14" customFormat="1" ht="11.25">
      <c r="B548" s="213"/>
      <c r="C548" s="214"/>
      <c r="D548" s="204" t="s">
        <v>143</v>
      </c>
      <c r="E548" s="215" t="s">
        <v>1</v>
      </c>
      <c r="F548" s="216" t="s">
        <v>86</v>
      </c>
      <c r="G548" s="214"/>
      <c r="H548" s="217">
        <v>2</v>
      </c>
      <c r="I548" s="218"/>
      <c r="J548" s="214"/>
      <c r="K548" s="214"/>
      <c r="L548" s="219"/>
      <c r="M548" s="220"/>
      <c r="N548" s="221"/>
      <c r="O548" s="221"/>
      <c r="P548" s="221"/>
      <c r="Q548" s="221"/>
      <c r="R548" s="221"/>
      <c r="S548" s="221"/>
      <c r="T548" s="222"/>
      <c r="AT548" s="223" t="s">
        <v>143</v>
      </c>
      <c r="AU548" s="223" t="s">
        <v>86</v>
      </c>
      <c r="AV548" s="14" t="s">
        <v>86</v>
      </c>
      <c r="AW548" s="14" t="s">
        <v>32</v>
      </c>
      <c r="AX548" s="14" t="s">
        <v>84</v>
      </c>
      <c r="AY548" s="223" t="s">
        <v>135</v>
      </c>
    </row>
    <row r="549" spans="1:65" s="2" customFormat="1" ht="16.5" customHeight="1">
      <c r="A549" s="35"/>
      <c r="B549" s="36"/>
      <c r="C549" s="235" t="s">
        <v>833</v>
      </c>
      <c r="D549" s="235" t="s">
        <v>465</v>
      </c>
      <c r="E549" s="236" t="s">
        <v>834</v>
      </c>
      <c r="F549" s="237" t="s">
        <v>835</v>
      </c>
      <c r="G549" s="238" t="s">
        <v>149</v>
      </c>
      <c r="H549" s="239">
        <v>2</v>
      </c>
      <c r="I549" s="240"/>
      <c r="J549" s="241">
        <f>ROUND(I549*H549,2)</f>
        <v>0</v>
      </c>
      <c r="K549" s="242"/>
      <c r="L549" s="243"/>
      <c r="M549" s="244" t="s">
        <v>1</v>
      </c>
      <c r="N549" s="245" t="s">
        <v>41</v>
      </c>
      <c r="O549" s="72"/>
      <c r="P549" s="198">
        <f>O549*H549</f>
        <v>0</v>
      </c>
      <c r="Q549" s="198">
        <v>1.55E-2</v>
      </c>
      <c r="R549" s="198">
        <f>Q549*H549</f>
        <v>3.1E-2</v>
      </c>
      <c r="S549" s="198">
        <v>0</v>
      </c>
      <c r="T549" s="199">
        <f>S549*H549</f>
        <v>0</v>
      </c>
      <c r="U549" s="35"/>
      <c r="V549" s="35"/>
      <c r="W549" s="35"/>
      <c r="X549" s="35"/>
      <c r="Y549" s="35"/>
      <c r="Z549" s="35"/>
      <c r="AA549" s="35"/>
      <c r="AB549" s="35"/>
      <c r="AC549" s="35"/>
      <c r="AD549" s="35"/>
      <c r="AE549" s="35"/>
      <c r="AR549" s="200" t="s">
        <v>170</v>
      </c>
      <c r="AT549" s="200" t="s">
        <v>465</v>
      </c>
      <c r="AU549" s="200" t="s">
        <v>86</v>
      </c>
      <c r="AY549" s="18" t="s">
        <v>135</v>
      </c>
      <c r="BE549" s="201">
        <f>IF(N549="základní",J549,0)</f>
        <v>0</v>
      </c>
      <c r="BF549" s="201">
        <f>IF(N549="snížená",J549,0)</f>
        <v>0</v>
      </c>
      <c r="BG549" s="201">
        <f>IF(N549="zákl. přenesená",J549,0)</f>
        <v>0</v>
      </c>
      <c r="BH549" s="201">
        <f>IF(N549="sníž. přenesená",J549,0)</f>
        <v>0</v>
      </c>
      <c r="BI549" s="201">
        <f>IF(N549="nulová",J549,0)</f>
        <v>0</v>
      </c>
      <c r="BJ549" s="18" t="s">
        <v>84</v>
      </c>
      <c r="BK549" s="201">
        <f>ROUND(I549*H549,2)</f>
        <v>0</v>
      </c>
      <c r="BL549" s="18" t="s">
        <v>141</v>
      </c>
      <c r="BM549" s="200" t="s">
        <v>836</v>
      </c>
    </row>
    <row r="550" spans="1:65" s="14" customFormat="1" ht="11.25">
      <c r="B550" s="213"/>
      <c r="C550" s="214"/>
      <c r="D550" s="204" t="s">
        <v>143</v>
      </c>
      <c r="E550" s="215" t="s">
        <v>1</v>
      </c>
      <c r="F550" s="216" t="s">
        <v>837</v>
      </c>
      <c r="G550" s="214"/>
      <c r="H550" s="217">
        <v>2</v>
      </c>
      <c r="I550" s="218"/>
      <c r="J550" s="214"/>
      <c r="K550" s="214"/>
      <c r="L550" s="219"/>
      <c r="M550" s="220"/>
      <c r="N550" s="221"/>
      <c r="O550" s="221"/>
      <c r="P550" s="221"/>
      <c r="Q550" s="221"/>
      <c r="R550" s="221"/>
      <c r="S550" s="221"/>
      <c r="T550" s="222"/>
      <c r="AT550" s="223" t="s">
        <v>143</v>
      </c>
      <c r="AU550" s="223" t="s">
        <v>86</v>
      </c>
      <c r="AV550" s="14" t="s">
        <v>86</v>
      </c>
      <c r="AW550" s="14" t="s">
        <v>32</v>
      </c>
      <c r="AX550" s="14" t="s">
        <v>84</v>
      </c>
      <c r="AY550" s="223" t="s">
        <v>135</v>
      </c>
    </row>
    <row r="551" spans="1:65" s="2" customFormat="1" ht="24.2" customHeight="1">
      <c r="A551" s="35"/>
      <c r="B551" s="36"/>
      <c r="C551" s="188" t="s">
        <v>838</v>
      </c>
      <c r="D551" s="188" t="s">
        <v>137</v>
      </c>
      <c r="E551" s="189" t="s">
        <v>839</v>
      </c>
      <c r="F551" s="190" t="s">
        <v>840</v>
      </c>
      <c r="G551" s="191" t="s">
        <v>149</v>
      </c>
      <c r="H551" s="192">
        <v>10</v>
      </c>
      <c r="I551" s="193"/>
      <c r="J551" s="194">
        <f>ROUND(I551*H551,2)</f>
        <v>0</v>
      </c>
      <c r="K551" s="195"/>
      <c r="L551" s="40"/>
      <c r="M551" s="196" t="s">
        <v>1</v>
      </c>
      <c r="N551" s="197" t="s">
        <v>41</v>
      </c>
      <c r="O551" s="72"/>
      <c r="P551" s="198">
        <f>O551*H551</f>
        <v>0</v>
      </c>
      <c r="Q551" s="198">
        <v>0.11241</v>
      </c>
      <c r="R551" s="198">
        <f>Q551*H551</f>
        <v>1.1240999999999999</v>
      </c>
      <c r="S551" s="198">
        <v>0</v>
      </c>
      <c r="T551" s="199">
        <f>S551*H551</f>
        <v>0</v>
      </c>
      <c r="U551" s="35"/>
      <c r="V551" s="35"/>
      <c r="W551" s="35"/>
      <c r="X551" s="35"/>
      <c r="Y551" s="35"/>
      <c r="Z551" s="35"/>
      <c r="AA551" s="35"/>
      <c r="AB551" s="35"/>
      <c r="AC551" s="35"/>
      <c r="AD551" s="35"/>
      <c r="AE551" s="35"/>
      <c r="AR551" s="200" t="s">
        <v>141</v>
      </c>
      <c r="AT551" s="200" t="s">
        <v>137</v>
      </c>
      <c r="AU551" s="200" t="s">
        <v>86</v>
      </c>
      <c r="AY551" s="18" t="s">
        <v>135</v>
      </c>
      <c r="BE551" s="201">
        <f>IF(N551="základní",J551,0)</f>
        <v>0</v>
      </c>
      <c r="BF551" s="201">
        <f>IF(N551="snížená",J551,0)</f>
        <v>0</v>
      </c>
      <c r="BG551" s="201">
        <f>IF(N551="zákl. přenesená",J551,0)</f>
        <v>0</v>
      </c>
      <c r="BH551" s="201">
        <f>IF(N551="sníž. přenesená",J551,0)</f>
        <v>0</v>
      </c>
      <c r="BI551" s="201">
        <f>IF(N551="nulová",J551,0)</f>
        <v>0</v>
      </c>
      <c r="BJ551" s="18" t="s">
        <v>84</v>
      </c>
      <c r="BK551" s="201">
        <f>ROUND(I551*H551,2)</f>
        <v>0</v>
      </c>
      <c r="BL551" s="18" t="s">
        <v>141</v>
      </c>
      <c r="BM551" s="200" t="s">
        <v>841</v>
      </c>
    </row>
    <row r="552" spans="1:65" s="14" customFormat="1" ht="11.25">
      <c r="B552" s="213"/>
      <c r="C552" s="214"/>
      <c r="D552" s="204" t="s">
        <v>143</v>
      </c>
      <c r="E552" s="215" t="s">
        <v>1</v>
      </c>
      <c r="F552" s="216" t="s">
        <v>842</v>
      </c>
      <c r="G552" s="214"/>
      <c r="H552" s="217">
        <v>10</v>
      </c>
      <c r="I552" s="218"/>
      <c r="J552" s="214"/>
      <c r="K552" s="214"/>
      <c r="L552" s="219"/>
      <c r="M552" s="220"/>
      <c r="N552" s="221"/>
      <c r="O552" s="221"/>
      <c r="P552" s="221"/>
      <c r="Q552" s="221"/>
      <c r="R552" s="221"/>
      <c r="S552" s="221"/>
      <c r="T552" s="222"/>
      <c r="AT552" s="223" t="s">
        <v>143</v>
      </c>
      <c r="AU552" s="223" t="s">
        <v>86</v>
      </c>
      <c r="AV552" s="14" t="s">
        <v>86</v>
      </c>
      <c r="AW552" s="14" t="s">
        <v>32</v>
      </c>
      <c r="AX552" s="14" t="s">
        <v>84</v>
      </c>
      <c r="AY552" s="223" t="s">
        <v>135</v>
      </c>
    </row>
    <row r="553" spans="1:65" s="2" customFormat="1" ht="21.75" customHeight="1">
      <c r="A553" s="35"/>
      <c r="B553" s="36"/>
      <c r="C553" s="235" t="s">
        <v>843</v>
      </c>
      <c r="D553" s="235" t="s">
        <v>465</v>
      </c>
      <c r="E553" s="236" t="s">
        <v>844</v>
      </c>
      <c r="F553" s="237" t="s">
        <v>845</v>
      </c>
      <c r="G553" s="238" t="s">
        <v>149</v>
      </c>
      <c r="H553" s="239">
        <v>3.75</v>
      </c>
      <c r="I553" s="240"/>
      <c r="J553" s="241">
        <f>ROUND(I553*H553,2)</f>
        <v>0</v>
      </c>
      <c r="K553" s="242"/>
      <c r="L553" s="243"/>
      <c r="M553" s="244" t="s">
        <v>1</v>
      </c>
      <c r="N553" s="245" t="s">
        <v>41</v>
      </c>
      <c r="O553" s="72"/>
      <c r="P553" s="198">
        <f>O553*H553</f>
        <v>0</v>
      </c>
      <c r="Q553" s="198">
        <v>6.4999999999999997E-3</v>
      </c>
      <c r="R553" s="198">
        <f>Q553*H553</f>
        <v>2.4374999999999997E-2</v>
      </c>
      <c r="S553" s="198">
        <v>0</v>
      </c>
      <c r="T553" s="199">
        <f>S553*H553</f>
        <v>0</v>
      </c>
      <c r="U553" s="35"/>
      <c r="V553" s="35"/>
      <c r="W553" s="35"/>
      <c r="X553" s="35"/>
      <c r="Y553" s="35"/>
      <c r="Z553" s="35"/>
      <c r="AA553" s="35"/>
      <c r="AB553" s="35"/>
      <c r="AC553" s="35"/>
      <c r="AD553" s="35"/>
      <c r="AE553" s="35"/>
      <c r="AR553" s="200" t="s">
        <v>170</v>
      </c>
      <c r="AT553" s="200" t="s">
        <v>465</v>
      </c>
      <c r="AU553" s="200" t="s">
        <v>86</v>
      </c>
      <c r="AY553" s="18" t="s">
        <v>135</v>
      </c>
      <c r="BE553" s="201">
        <f>IF(N553="základní",J553,0)</f>
        <v>0</v>
      </c>
      <c r="BF553" s="201">
        <f>IF(N553="snížená",J553,0)</f>
        <v>0</v>
      </c>
      <c r="BG553" s="201">
        <f>IF(N553="zákl. přenesená",J553,0)</f>
        <v>0</v>
      </c>
      <c r="BH553" s="201">
        <f>IF(N553="sníž. přenesená",J553,0)</f>
        <v>0</v>
      </c>
      <c r="BI553" s="201">
        <f>IF(N553="nulová",J553,0)</f>
        <v>0</v>
      </c>
      <c r="BJ553" s="18" t="s">
        <v>84</v>
      </c>
      <c r="BK553" s="201">
        <f>ROUND(I553*H553,2)</f>
        <v>0</v>
      </c>
      <c r="BL553" s="18" t="s">
        <v>141</v>
      </c>
      <c r="BM553" s="200" t="s">
        <v>846</v>
      </c>
    </row>
    <row r="554" spans="1:65" s="2" customFormat="1" ht="24.2" customHeight="1">
      <c r="A554" s="35"/>
      <c r="B554" s="36"/>
      <c r="C554" s="188" t="s">
        <v>847</v>
      </c>
      <c r="D554" s="188" t="s">
        <v>137</v>
      </c>
      <c r="E554" s="189" t="s">
        <v>848</v>
      </c>
      <c r="F554" s="190" t="s">
        <v>849</v>
      </c>
      <c r="G554" s="191" t="s">
        <v>250</v>
      </c>
      <c r="H554" s="192">
        <v>457</v>
      </c>
      <c r="I554" s="193"/>
      <c r="J554" s="194">
        <f>ROUND(I554*H554,2)</f>
        <v>0</v>
      </c>
      <c r="K554" s="195"/>
      <c r="L554" s="40"/>
      <c r="M554" s="196" t="s">
        <v>1</v>
      </c>
      <c r="N554" s="197" t="s">
        <v>41</v>
      </c>
      <c r="O554" s="72"/>
      <c r="P554" s="198">
        <f>O554*H554</f>
        <v>0</v>
      </c>
      <c r="Q554" s="198">
        <v>1.1E-4</v>
      </c>
      <c r="R554" s="198">
        <f>Q554*H554</f>
        <v>5.0270000000000002E-2</v>
      </c>
      <c r="S554" s="198">
        <v>0</v>
      </c>
      <c r="T554" s="199">
        <f>S554*H554</f>
        <v>0</v>
      </c>
      <c r="U554" s="35"/>
      <c r="V554" s="35"/>
      <c r="W554" s="35"/>
      <c r="X554" s="35"/>
      <c r="Y554" s="35"/>
      <c r="Z554" s="35"/>
      <c r="AA554" s="35"/>
      <c r="AB554" s="35"/>
      <c r="AC554" s="35"/>
      <c r="AD554" s="35"/>
      <c r="AE554" s="35"/>
      <c r="AR554" s="200" t="s">
        <v>141</v>
      </c>
      <c r="AT554" s="200" t="s">
        <v>137</v>
      </c>
      <c r="AU554" s="200" t="s">
        <v>86</v>
      </c>
      <c r="AY554" s="18" t="s">
        <v>135</v>
      </c>
      <c r="BE554" s="201">
        <f>IF(N554="základní",J554,0)</f>
        <v>0</v>
      </c>
      <c r="BF554" s="201">
        <f>IF(N554="snížená",J554,0)</f>
        <v>0</v>
      </c>
      <c r="BG554" s="201">
        <f>IF(N554="zákl. přenesená",J554,0)</f>
        <v>0</v>
      </c>
      <c r="BH554" s="201">
        <f>IF(N554="sníž. přenesená",J554,0)</f>
        <v>0</v>
      </c>
      <c r="BI554" s="201">
        <f>IF(N554="nulová",J554,0)</f>
        <v>0</v>
      </c>
      <c r="BJ554" s="18" t="s">
        <v>84</v>
      </c>
      <c r="BK554" s="201">
        <f>ROUND(I554*H554,2)</f>
        <v>0</v>
      </c>
      <c r="BL554" s="18" t="s">
        <v>141</v>
      </c>
      <c r="BM554" s="200" t="s">
        <v>850</v>
      </c>
    </row>
    <row r="555" spans="1:65" s="13" customFormat="1" ht="11.25">
      <c r="B555" s="202"/>
      <c r="C555" s="203"/>
      <c r="D555" s="204" t="s">
        <v>143</v>
      </c>
      <c r="E555" s="205" t="s">
        <v>1</v>
      </c>
      <c r="F555" s="206" t="s">
        <v>144</v>
      </c>
      <c r="G555" s="203"/>
      <c r="H555" s="205" t="s">
        <v>1</v>
      </c>
      <c r="I555" s="207"/>
      <c r="J555" s="203"/>
      <c r="K555" s="203"/>
      <c r="L555" s="208"/>
      <c r="M555" s="209"/>
      <c r="N555" s="210"/>
      <c r="O555" s="210"/>
      <c r="P555" s="210"/>
      <c r="Q555" s="210"/>
      <c r="R555" s="210"/>
      <c r="S555" s="210"/>
      <c r="T555" s="211"/>
      <c r="AT555" s="212" t="s">
        <v>143</v>
      </c>
      <c r="AU555" s="212" t="s">
        <v>86</v>
      </c>
      <c r="AV555" s="13" t="s">
        <v>84</v>
      </c>
      <c r="AW555" s="13" t="s">
        <v>32</v>
      </c>
      <c r="AX555" s="13" t="s">
        <v>76</v>
      </c>
      <c r="AY555" s="212" t="s">
        <v>135</v>
      </c>
    </row>
    <row r="556" spans="1:65" s="13" customFormat="1" ht="11.25">
      <c r="B556" s="202"/>
      <c r="C556" s="203"/>
      <c r="D556" s="204" t="s">
        <v>143</v>
      </c>
      <c r="E556" s="205" t="s">
        <v>1</v>
      </c>
      <c r="F556" s="206" t="s">
        <v>252</v>
      </c>
      <c r="G556" s="203"/>
      <c r="H556" s="205" t="s">
        <v>1</v>
      </c>
      <c r="I556" s="207"/>
      <c r="J556" s="203"/>
      <c r="K556" s="203"/>
      <c r="L556" s="208"/>
      <c r="M556" s="209"/>
      <c r="N556" s="210"/>
      <c r="O556" s="210"/>
      <c r="P556" s="210"/>
      <c r="Q556" s="210"/>
      <c r="R556" s="210"/>
      <c r="S556" s="210"/>
      <c r="T556" s="211"/>
      <c r="AT556" s="212" t="s">
        <v>143</v>
      </c>
      <c r="AU556" s="212" t="s">
        <v>86</v>
      </c>
      <c r="AV556" s="13" t="s">
        <v>84</v>
      </c>
      <c r="AW556" s="13" t="s">
        <v>32</v>
      </c>
      <c r="AX556" s="13" t="s">
        <v>76</v>
      </c>
      <c r="AY556" s="212" t="s">
        <v>135</v>
      </c>
    </row>
    <row r="557" spans="1:65" s="14" customFormat="1" ht="11.25">
      <c r="B557" s="213"/>
      <c r="C557" s="214"/>
      <c r="D557" s="204" t="s">
        <v>143</v>
      </c>
      <c r="E557" s="215" t="s">
        <v>1</v>
      </c>
      <c r="F557" s="216" t="s">
        <v>851</v>
      </c>
      <c r="G557" s="214"/>
      <c r="H557" s="217">
        <v>457</v>
      </c>
      <c r="I557" s="218"/>
      <c r="J557" s="214"/>
      <c r="K557" s="214"/>
      <c r="L557" s="219"/>
      <c r="M557" s="220"/>
      <c r="N557" s="221"/>
      <c r="O557" s="221"/>
      <c r="P557" s="221"/>
      <c r="Q557" s="221"/>
      <c r="R557" s="221"/>
      <c r="S557" s="221"/>
      <c r="T557" s="222"/>
      <c r="AT557" s="223" t="s">
        <v>143</v>
      </c>
      <c r="AU557" s="223" t="s">
        <v>86</v>
      </c>
      <c r="AV557" s="14" t="s">
        <v>86</v>
      </c>
      <c r="AW557" s="14" t="s">
        <v>32</v>
      </c>
      <c r="AX557" s="14" t="s">
        <v>84</v>
      </c>
      <c r="AY557" s="223" t="s">
        <v>135</v>
      </c>
    </row>
    <row r="558" spans="1:65" s="2" customFormat="1" ht="24.2" customHeight="1">
      <c r="A558" s="35"/>
      <c r="B558" s="36"/>
      <c r="C558" s="188" t="s">
        <v>852</v>
      </c>
      <c r="D558" s="188" t="s">
        <v>137</v>
      </c>
      <c r="E558" s="189" t="s">
        <v>853</v>
      </c>
      <c r="F558" s="190" t="s">
        <v>854</v>
      </c>
      <c r="G558" s="191" t="s">
        <v>250</v>
      </c>
      <c r="H558" s="192">
        <v>25</v>
      </c>
      <c r="I558" s="193"/>
      <c r="J558" s="194">
        <f>ROUND(I558*H558,2)</f>
        <v>0</v>
      </c>
      <c r="K558" s="195"/>
      <c r="L558" s="40"/>
      <c r="M558" s="196" t="s">
        <v>1</v>
      </c>
      <c r="N558" s="197" t="s">
        <v>41</v>
      </c>
      <c r="O558" s="72"/>
      <c r="P558" s="198">
        <f>O558*H558</f>
        <v>0</v>
      </c>
      <c r="Q558" s="198">
        <v>1.1E-4</v>
      </c>
      <c r="R558" s="198">
        <f>Q558*H558</f>
        <v>2.7500000000000003E-3</v>
      </c>
      <c r="S558" s="198">
        <v>0</v>
      </c>
      <c r="T558" s="199">
        <f>S558*H558</f>
        <v>0</v>
      </c>
      <c r="U558" s="35"/>
      <c r="V558" s="35"/>
      <c r="W558" s="35"/>
      <c r="X558" s="35"/>
      <c r="Y558" s="35"/>
      <c r="Z558" s="35"/>
      <c r="AA558" s="35"/>
      <c r="AB558" s="35"/>
      <c r="AC558" s="35"/>
      <c r="AD558" s="35"/>
      <c r="AE558" s="35"/>
      <c r="AR558" s="200" t="s">
        <v>141</v>
      </c>
      <c r="AT558" s="200" t="s">
        <v>137</v>
      </c>
      <c r="AU558" s="200" t="s">
        <v>86</v>
      </c>
      <c r="AY558" s="18" t="s">
        <v>135</v>
      </c>
      <c r="BE558" s="201">
        <f>IF(N558="základní",J558,0)</f>
        <v>0</v>
      </c>
      <c r="BF558" s="201">
        <f>IF(N558="snížená",J558,0)</f>
        <v>0</v>
      </c>
      <c r="BG558" s="201">
        <f>IF(N558="zákl. přenesená",J558,0)</f>
        <v>0</v>
      </c>
      <c r="BH558" s="201">
        <f>IF(N558="sníž. přenesená",J558,0)</f>
        <v>0</v>
      </c>
      <c r="BI558" s="201">
        <f>IF(N558="nulová",J558,0)</f>
        <v>0</v>
      </c>
      <c r="BJ558" s="18" t="s">
        <v>84</v>
      </c>
      <c r="BK558" s="201">
        <f>ROUND(I558*H558,2)</f>
        <v>0</v>
      </c>
      <c r="BL558" s="18" t="s">
        <v>141</v>
      </c>
      <c r="BM558" s="200" t="s">
        <v>855</v>
      </c>
    </row>
    <row r="559" spans="1:65" s="13" customFormat="1" ht="11.25">
      <c r="B559" s="202"/>
      <c r="C559" s="203"/>
      <c r="D559" s="204" t="s">
        <v>143</v>
      </c>
      <c r="E559" s="205" t="s">
        <v>1</v>
      </c>
      <c r="F559" s="206" t="s">
        <v>144</v>
      </c>
      <c r="G559" s="203"/>
      <c r="H559" s="205" t="s">
        <v>1</v>
      </c>
      <c r="I559" s="207"/>
      <c r="J559" s="203"/>
      <c r="K559" s="203"/>
      <c r="L559" s="208"/>
      <c r="M559" s="209"/>
      <c r="N559" s="210"/>
      <c r="O559" s="210"/>
      <c r="P559" s="210"/>
      <c r="Q559" s="210"/>
      <c r="R559" s="210"/>
      <c r="S559" s="210"/>
      <c r="T559" s="211"/>
      <c r="AT559" s="212" t="s">
        <v>143</v>
      </c>
      <c r="AU559" s="212" t="s">
        <v>86</v>
      </c>
      <c r="AV559" s="13" t="s">
        <v>84</v>
      </c>
      <c r="AW559" s="13" t="s">
        <v>32</v>
      </c>
      <c r="AX559" s="13" t="s">
        <v>76</v>
      </c>
      <c r="AY559" s="212" t="s">
        <v>135</v>
      </c>
    </row>
    <row r="560" spans="1:65" s="13" customFormat="1" ht="11.25">
      <c r="B560" s="202"/>
      <c r="C560" s="203"/>
      <c r="D560" s="204" t="s">
        <v>143</v>
      </c>
      <c r="E560" s="205" t="s">
        <v>1</v>
      </c>
      <c r="F560" s="206" t="s">
        <v>252</v>
      </c>
      <c r="G560" s="203"/>
      <c r="H560" s="205" t="s">
        <v>1</v>
      </c>
      <c r="I560" s="207"/>
      <c r="J560" s="203"/>
      <c r="K560" s="203"/>
      <c r="L560" s="208"/>
      <c r="M560" s="209"/>
      <c r="N560" s="210"/>
      <c r="O560" s="210"/>
      <c r="P560" s="210"/>
      <c r="Q560" s="210"/>
      <c r="R560" s="210"/>
      <c r="S560" s="210"/>
      <c r="T560" s="211"/>
      <c r="AT560" s="212" t="s">
        <v>143</v>
      </c>
      <c r="AU560" s="212" t="s">
        <v>86</v>
      </c>
      <c r="AV560" s="13" t="s">
        <v>84</v>
      </c>
      <c r="AW560" s="13" t="s">
        <v>32</v>
      </c>
      <c r="AX560" s="13" t="s">
        <v>76</v>
      </c>
      <c r="AY560" s="212" t="s">
        <v>135</v>
      </c>
    </row>
    <row r="561" spans="1:65" s="14" customFormat="1" ht="11.25">
      <c r="B561" s="213"/>
      <c r="C561" s="214"/>
      <c r="D561" s="204" t="s">
        <v>143</v>
      </c>
      <c r="E561" s="215" t="s">
        <v>1</v>
      </c>
      <c r="F561" s="216" t="s">
        <v>856</v>
      </c>
      <c r="G561" s="214"/>
      <c r="H561" s="217">
        <v>25</v>
      </c>
      <c r="I561" s="218"/>
      <c r="J561" s="214"/>
      <c r="K561" s="214"/>
      <c r="L561" s="219"/>
      <c r="M561" s="220"/>
      <c r="N561" s="221"/>
      <c r="O561" s="221"/>
      <c r="P561" s="221"/>
      <c r="Q561" s="221"/>
      <c r="R561" s="221"/>
      <c r="S561" s="221"/>
      <c r="T561" s="222"/>
      <c r="AT561" s="223" t="s">
        <v>143</v>
      </c>
      <c r="AU561" s="223" t="s">
        <v>86</v>
      </c>
      <c r="AV561" s="14" t="s">
        <v>86</v>
      </c>
      <c r="AW561" s="14" t="s">
        <v>32</v>
      </c>
      <c r="AX561" s="14" t="s">
        <v>84</v>
      </c>
      <c r="AY561" s="223" t="s">
        <v>135</v>
      </c>
    </row>
    <row r="562" spans="1:65" s="2" customFormat="1" ht="24.2" customHeight="1">
      <c r="A562" s="35"/>
      <c r="B562" s="36"/>
      <c r="C562" s="188" t="s">
        <v>857</v>
      </c>
      <c r="D562" s="188" t="s">
        <v>137</v>
      </c>
      <c r="E562" s="189" t="s">
        <v>858</v>
      </c>
      <c r="F562" s="190" t="s">
        <v>859</v>
      </c>
      <c r="G562" s="191" t="s">
        <v>250</v>
      </c>
      <c r="H562" s="192">
        <v>389</v>
      </c>
      <c r="I562" s="193"/>
      <c r="J562" s="194">
        <f>ROUND(I562*H562,2)</f>
        <v>0</v>
      </c>
      <c r="K562" s="195"/>
      <c r="L562" s="40"/>
      <c r="M562" s="196" t="s">
        <v>1</v>
      </c>
      <c r="N562" s="197" t="s">
        <v>41</v>
      </c>
      <c r="O562" s="72"/>
      <c r="P562" s="198">
        <f>O562*H562</f>
        <v>0</v>
      </c>
      <c r="Q562" s="198">
        <v>2.1000000000000001E-4</v>
      </c>
      <c r="R562" s="198">
        <f>Q562*H562</f>
        <v>8.1689999999999999E-2</v>
      </c>
      <c r="S562" s="198">
        <v>0</v>
      </c>
      <c r="T562" s="199">
        <f>S562*H562</f>
        <v>0</v>
      </c>
      <c r="U562" s="35"/>
      <c r="V562" s="35"/>
      <c r="W562" s="35"/>
      <c r="X562" s="35"/>
      <c r="Y562" s="35"/>
      <c r="Z562" s="35"/>
      <c r="AA562" s="35"/>
      <c r="AB562" s="35"/>
      <c r="AC562" s="35"/>
      <c r="AD562" s="35"/>
      <c r="AE562" s="35"/>
      <c r="AR562" s="200" t="s">
        <v>141</v>
      </c>
      <c r="AT562" s="200" t="s">
        <v>137</v>
      </c>
      <c r="AU562" s="200" t="s">
        <v>86</v>
      </c>
      <c r="AY562" s="18" t="s">
        <v>135</v>
      </c>
      <c r="BE562" s="201">
        <f>IF(N562="základní",J562,0)</f>
        <v>0</v>
      </c>
      <c r="BF562" s="201">
        <f>IF(N562="snížená",J562,0)</f>
        <v>0</v>
      </c>
      <c r="BG562" s="201">
        <f>IF(N562="zákl. přenesená",J562,0)</f>
        <v>0</v>
      </c>
      <c r="BH562" s="201">
        <f>IF(N562="sníž. přenesená",J562,0)</f>
        <v>0</v>
      </c>
      <c r="BI562" s="201">
        <f>IF(N562="nulová",J562,0)</f>
        <v>0</v>
      </c>
      <c r="BJ562" s="18" t="s">
        <v>84</v>
      </c>
      <c r="BK562" s="201">
        <f>ROUND(I562*H562,2)</f>
        <v>0</v>
      </c>
      <c r="BL562" s="18" t="s">
        <v>141</v>
      </c>
      <c r="BM562" s="200" t="s">
        <v>860</v>
      </c>
    </row>
    <row r="563" spans="1:65" s="13" customFormat="1" ht="11.25">
      <c r="B563" s="202"/>
      <c r="C563" s="203"/>
      <c r="D563" s="204" t="s">
        <v>143</v>
      </c>
      <c r="E563" s="205" t="s">
        <v>1</v>
      </c>
      <c r="F563" s="206" t="s">
        <v>144</v>
      </c>
      <c r="G563" s="203"/>
      <c r="H563" s="205" t="s">
        <v>1</v>
      </c>
      <c r="I563" s="207"/>
      <c r="J563" s="203"/>
      <c r="K563" s="203"/>
      <c r="L563" s="208"/>
      <c r="M563" s="209"/>
      <c r="N563" s="210"/>
      <c r="O563" s="210"/>
      <c r="P563" s="210"/>
      <c r="Q563" s="210"/>
      <c r="R563" s="210"/>
      <c r="S563" s="210"/>
      <c r="T563" s="211"/>
      <c r="AT563" s="212" t="s">
        <v>143</v>
      </c>
      <c r="AU563" s="212" t="s">
        <v>86</v>
      </c>
      <c r="AV563" s="13" t="s">
        <v>84</v>
      </c>
      <c r="AW563" s="13" t="s">
        <v>32</v>
      </c>
      <c r="AX563" s="13" t="s">
        <v>76</v>
      </c>
      <c r="AY563" s="212" t="s">
        <v>135</v>
      </c>
    </row>
    <row r="564" spans="1:65" s="13" customFormat="1" ht="11.25">
      <c r="B564" s="202"/>
      <c r="C564" s="203"/>
      <c r="D564" s="204" t="s">
        <v>143</v>
      </c>
      <c r="E564" s="205" t="s">
        <v>1</v>
      </c>
      <c r="F564" s="206" t="s">
        <v>252</v>
      </c>
      <c r="G564" s="203"/>
      <c r="H564" s="205" t="s">
        <v>1</v>
      </c>
      <c r="I564" s="207"/>
      <c r="J564" s="203"/>
      <c r="K564" s="203"/>
      <c r="L564" s="208"/>
      <c r="M564" s="209"/>
      <c r="N564" s="210"/>
      <c r="O564" s="210"/>
      <c r="P564" s="210"/>
      <c r="Q564" s="210"/>
      <c r="R564" s="210"/>
      <c r="S564" s="210"/>
      <c r="T564" s="211"/>
      <c r="AT564" s="212" t="s">
        <v>143</v>
      </c>
      <c r="AU564" s="212" t="s">
        <v>86</v>
      </c>
      <c r="AV564" s="13" t="s">
        <v>84</v>
      </c>
      <c r="AW564" s="13" t="s">
        <v>32</v>
      </c>
      <c r="AX564" s="13" t="s">
        <v>76</v>
      </c>
      <c r="AY564" s="212" t="s">
        <v>135</v>
      </c>
    </row>
    <row r="565" spans="1:65" s="14" customFormat="1" ht="11.25">
      <c r="B565" s="213"/>
      <c r="C565" s="214"/>
      <c r="D565" s="204" t="s">
        <v>143</v>
      </c>
      <c r="E565" s="215" t="s">
        <v>1</v>
      </c>
      <c r="F565" s="216" t="s">
        <v>861</v>
      </c>
      <c r="G565" s="214"/>
      <c r="H565" s="217">
        <v>389</v>
      </c>
      <c r="I565" s="218"/>
      <c r="J565" s="214"/>
      <c r="K565" s="214"/>
      <c r="L565" s="219"/>
      <c r="M565" s="220"/>
      <c r="N565" s="221"/>
      <c r="O565" s="221"/>
      <c r="P565" s="221"/>
      <c r="Q565" s="221"/>
      <c r="R565" s="221"/>
      <c r="S565" s="221"/>
      <c r="T565" s="222"/>
      <c r="AT565" s="223" t="s">
        <v>143</v>
      </c>
      <c r="AU565" s="223" t="s">
        <v>86</v>
      </c>
      <c r="AV565" s="14" t="s">
        <v>86</v>
      </c>
      <c r="AW565" s="14" t="s">
        <v>32</v>
      </c>
      <c r="AX565" s="14" t="s">
        <v>84</v>
      </c>
      <c r="AY565" s="223" t="s">
        <v>135</v>
      </c>
    </row>
    <row r="566" spans="1:65" s="2" customFormat="1" ht="24.2" customHeight="1">
      <c r="A566" s="35"/>
      <c r="B566" s="36"/>
      <c r="C566" s="188" t="s">
        <v>862</v>
      </c>
      <c r="D566" s="188" t="s">
        <v>137</v>
      </c>
      <c r="E566" s="189" t="s">
        <v>863</v>
      </c>
      <c r="F566" s="190" t="s">
        <v>864</v>
      </c>
      <c r="G566" s="191" t="s">
        <v>140</v>
      </c>
      <c r="H566" s="192">
        <v>49</v>
      </c>
      <c r="I566" s="193"/>
      <c r="J566" s="194">
        <f>ROUND(I566*H566,2)</f>
        <v>0</v>
      </c>
      <c r="K566" s="195"/>
      <c r="L566" s="40"/>
      <c r="M566" s="196" t="s">
        <v>1</v>
      </c>
      <c r="N566" s="197" t="s">
        <v>41</v>
      </c>
      <c r="O566" s="72"/>
      <c r="P566" s="198">
        <f>O566*H566</f>
        <v>0</v>
      </c>
      <c r="Q566" s="198">
        <v>8.4999999999999995E-4</v>
      </c>
      <c r="R566" s="198">
        <f>Q566*H566</f>
        <v>4.165E-2</v>
      </c>
      <c r="S566" s="198">
        <v>0</v>
      </c>
      <c r="T566" s="199">
        <f>S566*H566</f>
        <v>0</v>
      </c>
      <c r="U566" s="35"/>
      <c r="V566" s="35"/>
      <c r="W566" s="35"/>
      <c r="X566" s="35"/>
      <c r="Y566" s="35"/>
      <c r="Z566" s="35"/>
      <c r="AA566" s="35"/>
      <c r="AB566" s="35"/>
      <c r="AC566" s="35"/>
      <c r="AD566" s="35"/>
      <c r="AE566" s="35"/>
      <c r="AR566" s="200" t="s">
        <v>141</v>
      </c>
      <c r="AT566" s="200" t="s">
        <v>137</v>
      </c>
      <c r="AU566" s="200" t="s">
        <v>86</v>
      </c>
      <c r="AY566" s="18" t="s">
        <v>135</v>
      </c>
      <c r="BE566" s="201">
        <f>IF(N566="základní",J566,0)</f>
        <v>0</v>
      </c>
      <c r="BF566" s="201">
        <f>IF(N566="snížená",J566,0)</f>
        <v>0</v>
      </c>
      <c r="BG566" s="201">
        <f>IF(N566="zákl. přenesená",J566,0)</f>
        <v>0</v>
      </c>
      <c r="BH566" s="201">
        <f>IF(N566="sníž. přenesená",J566,0)</f>
        <v>0</v>
      </c>
      <c r="BI566" s="201">
        <f>IF(N566="nulová",J566,0)</f>
        <v>0</v>
      </c>
      <c r="BJ566" s="18" t="s">
        <v>84</v>
      </c>
      <c r="BK566" s="201">
        <f>ROUND(I566*H566,2)</f>
        <v>0</v>
      </c>
      <c r="BL566" s="18" t="s">
        <v>141</v>
      </c>
      <c r="BM566" s="200" t="s">
        <v>865</v>
      </c>
    </row>
    <row r="567" spans="1:65" s="2" customFormat="1" ht="16.5" customHeight="1">
      <c r="A567" s="35"/>
      <c r="B567" s="36"/>
      <c r="C567" s="188" t="s">
        <v>866</v>
      </c>
      <c r="D567" s="188" t="s">
        <v>137</v>
      </c>
      <c r="E567" s="189" t="s">
        <v>867</v>
      </c>
      <c r="F567" s="190" t="s">
        <v>868</v>
      </c>
      <c r="G567" s="191" t="s">
        <v>250</v>
      </c>
      <c r="H567" s="192">
        <v>871</v>
      </c>
      <c r="I567" s="193"/>
      <c r="J567" s="194">
        <f>ROUND(I567*H567,2)</f>
        <v>0</v>
      </c>
      <c r="K567" s="195"/>
      <c r="L567" s="40"/>
      <c r="M567" s="196" t="s">
        <v>1</v>
      </c>
      <c r="N567" s="197" t="s">
        <v>41</v>
      </c>
      <c r="O567" s="72"/>
      <c r="P567" s="198">
        <f>O567*H567</f>
        <v>0</v>
      </c>
      <c r="Q567" s="198">
        <v>0</v>
      </c>
      <c r="R567" s="198">
        <f>Q567*H567</f>
        <v>0</v>
      </c>
      <c r="S567" s="198">
        <v>0</v>
      </c>
      <c r="T567" s="199">
        <f>S567*H567</f>
        <v>0</v>
      </c>
      <c r="U567" s="35"/>
      <c r="V567" s="35"/>
      <c r="W567" s="35"/>
      <c r="X567" s="35"/>
      <c r="Y567" s="35"/>
      <c r="Z567" s="35"/>
      <c r="AA567" s="35"/>
      <c r="AB567" s="35"/>
      <c r="AC567" s="35"/>
      <c r="AD567" s="35"/>
      <c r="AE567" s="35"/>
      <c r="AR567" s="200" t="s">
        <v>141</v>
      </c>
      <c r="AT567" s="200" t="s">
        <v>137</v>
      </c>
      <c r="AU567" s="200" t="s">
        <v>86</v>
      </c>
      <c r="AY567" s="18" t="s">
        <v>135</v>
      </c>
      <c r="BE567" s="201">
        <f>IF(N567="základní",J567,0)</f>
        <v>0</v>
      </c>
      <c r="BF567" s="201">
        <f>IF(N567="snížená",J567,0)</f>
        <v>0</v>
      </c>
      <c r="BG567" s="201">
        <f>IF(N567="zákl. přenesená",J567,0)</f>
        <v>0</v>
      </c>
      <c r="BH567" s="201">
        <f>IF(N567="sníž. přenesená",J567,0)</f>
        <v>0</v>
      </c>
      <c r="BI567" s="201">
        <f>IF(N567="nulová",J567,0)</f>
        <v>0</v>
      </c>
      <c r="BJ567" s="18" t="s">
        <v>84</v>
      </c>
      <c r="BK567" s="201">
        <f>ROUND(I567*H567,2)</f>
        <v>0</v>
      </c>
      <c r="BL567" s="18" t="s">
        <v>141</v>
      </c>
      <c r="BM567" s="200" t="s">
        <v>869</v>
      </c>
    </row>
    <row r="568" spans="1:65" s="14" customFormat="1" ht="11.25">
      <c r="B568" s="213"/>
      <c r="C568" s="214"/>
      <c r="D568" s="204" t="s">
        <v>143</v>
      </c>
      <c r="E568" s="215" t="s">
        <v>1</v>
      </c>
      <c r="F568" s="216" t="s">
        <v>870</v>
      </c>
      <c r="G568" s="214"/>
      <c r="H568" s="217">
        <v>871</v>
      </c>
      <c r="I568" s="218"/>
      <c r="J568" s="214"/>
      <c r="K568" s="214"/>
      <c r="L568" s="219"/>
      <c r="M568" s="220"/>
      <c r="N568" s="221"/>
      <c r="O568" s="221"/>
      <c r="P568" s="221"/>
      <c r="Q568" s="221"/>
      <c r="R568" s="221"/>
      <c r="S568" s="221"/>
      <c r="T568" s="222"/>
      <c r="AT568" s="223" t="s">
        <v>143</v>
      </c>
      <c r="AU568" s="223" t="s">
        <v>86</v>
      </c>
      <c r="AV568" s="14" t="s">
        <v>86</v>
      </c>
      <c r="AW568" s="14" t="s">
        <v>32</v>
      </c>
      <c r="AX568" s="14" t="s">
        <v>84</v>
      </c>
      <c r="AY568" s="223" t="s">
        <v>135</v>
      </c>
    </row>
    <row r="569" spans="1:65" s="2" customFormat="1" ht="16.5" customHeight="1">
      <c r="A569" s="35"/>
      <c r="B569" s="36"/>
      <c r="C569" s="188" t="s">
        <v>871</v>
      </c>
      <c r="D569" s="188" t="s">
        <v>137</v>
      </c>
      <c r="E569" s="189" t="s">
        <v>872</v>
      </c>
      <c r="F569" s="190" t="s">
        <v>873</v>
      </c>
      <c r="G569" s="191" t="s">
        <v>140</v>
      </c>
      <c r="H569" s="192">
        <v>49</v>
      </c>
      <c r="I569" s="193"/>
      <c r="J569" s="194">
        <f>ROUND(I569*H569,2)</f>
        <v>0</v>
      </c>
      <c r="K569" s="195"/>
      <c r="L569" s="40"/>
      <c r="M569" s="196" t="s">
        <v>1</v>
      </c>
      <c r="N569" s="197" t="s">
        <v>41</v>
      </c>
      <c r="O569" s="72"/>
      <c r="P569" s="198">
        <f>O569*H569</f>
        <v>0</v>
      </c>
      <c r="Q569" s="198">
        <v>1.0000000000000001E-5</v>
      </c>
      <c r="R569" s="198">
        <f>Q569*H569</f>
        <v>4.9000000000000009E-4</v>
      </c>
      <c r="S569" s="198">
        <v>0</v>
      </c>
      <c r="T569" s="199">
        <f>S569*H569</f>
        <v>0</v>
      </c>
      <c r="U569" s="35"/>
      <c r="V569" s="35"/>
      <c r="W569" s="35"/>
      <c r="X569" s="35"/>
      <c r="Y569" s="35"/>
      <c r="Z569" s="35"/>
      <c r="AA569" s="35"/>
      <c r="AB569" s="35"/>
      <c r="AC569" s="35"/>
      <c r="AD569" s="35"/>
      <c r="AE569" s="35"/>
      <c r="AR569" s="200" t="s">
        <v>141</v>
      </c>
      <c r="AT569" s="200" t="s">
        <v>137</v>
      </c>
      <c r="AU569" s="200" t="s">
        <v>86</v>
      </c>
      <c r="AY569" s="18" t="s">
        <v>135</v>
      </c>
      <c r="BE569" s="201">
        <f>IF(N569="základní",J569,0)</f>
        <v>0</v>
      </c>
      <c r="BF569" s="201">
        <f>IF(N569="snížená",J569,0)</f>
        <v>0</v>
      </c>
      <c r="BG569" s="201">
        <f>IF(N569="zákl. přenesená",J569,0)</f>
        <v>0</v>
      </c>
      <c r="BH569" s="201">
        <f>IF(N569="sníž. přenesená",J569,0)</f>
        <v>0</v>
      </c>
      <c r="BI569" s="201">
        <f>IF(N569="nulová",J569,0)</f>
        <v>0</v>
      </c>
      <c r="BJ569" s="18" t="s">
        <v>84</v>
      </c>
      <c r="BK569" s="201">
        <f>ROUND(I569*H569,2)</f>
        <v>0</v>
      </c>
      <c r="BL569" s="18" t="s">
        <v>141</v>
      </c>
      <c r="BM569" s="200" t="s">
        <v>874</v>
      </c>
    </row>
    <row r="570" spans="1:65" s="14" customFormat="1" ht="11.25">
      <c r="B570" s="213"/>
      <c r="C570" s="214"/>
      <c r="D570" s="204" t="s">
        <v>143</v>
      </c>
      <c r="E570" s="215" t="s">
        <v>1</v>
      </c>
      <c r="F570" s="216" t="s">
        <v>875</v>
      </c>
      <c r="G570" s="214"/>
      <c r="H570" s="217">
        <v>49</v>
      </c>
      <c r="I570" s="218"/>
      <c r="J570" s="214"/>
      <c r="K570" s="214"/>
      <c r="L570" s="219"/>
      <c r="M570" s="220"/>
      <c r="N570" s="221"/>
      <c r="O570" s="221"/>
      <c r="P570" s="221"/>
      <c r="Q570" s="221"/>
      <c r="R570" s="221"/>
      <c r="S570" s="221"/>
      <c r="T570" s="222"/>
      <c r="AT570" s="223" t="s">
        <v>143</v>
      </c>
      <c r="AU570" s="223" t="s">
        <v>86</v>
      </c>
      <c r="AV570" s="14" t="s">
        <v>86</v>
      </c>
      <c r="AW570" s="14" t="s">
        <v>32</v>
      </c>
      <c r="AX570" s="14" t="s">
        <v>84</v>
      </c>
      <c r="AY570" s="223" t="s">
        <v>135</v>
      </c>
    </row>
    <row r="571" spans="1:65" s="2" customFormat="1" ht="24.2" customHeight="1">
      <c r="A571" s="35"/>
      <c r="B571" s="36"/>
      <c r="C571" s="188" t="s">
        <v>876</v>
      </c>
      <c r="D571" s="188" t="s">
        <v>137</v>
      </c>
      <c r="E571" s="189" t="s">
        <v>877</v>
      </c>
      <c r="F571" s="190" t="s">
        <v>878</v>
      </c>
      <c r="G571" s="191" t="s">
        <v>250</v>
      </c>
      <c r="H571" s="192">
        <v>2334</v>
      </c>
      <c r="I571" s="193"/>
      <c r="J571" s="194">
        <f>ROUND(I571*H571,2)</f>
        <v>0</v>
      </c>
      <c r="K571" s="195"/>
      <c r="L571" s="40"/>
      <c r="M571" s="196" t="s">
        <v>1</v>
      </c>
      <c r="N571" s="197" t="s">
        <v>41</v>
      </c>
      <c r="O571" s="72"/>
      <c r="P571" s="198">
        <f>O571*H571</f>
        <v>0</v>
      </c>
      <c r="Q571" s="198">
        <v>8.9779999999999999E-2</v>
      </c>
      <c r="R571" s="198">
        <f>Q571*H571</f>
        <v>209.54651999999999</v>
      </c>
      <c r="S571" s="198">
        <v>0</v>
      </c>
      <c r="T571" s="199">
        <f>S571*H571</f>
        <v>0</v>
      </c>
      <c r="U571" s="35"/>
      <c r="V571" s="35"/>
      <c r="W571" s="35"/>
      <c r="X571" s="35"/>
      <c r="Y571" s="35"/>
      <c r="Z571" s="35"/>
      <c r="AA571" s="35"/>
      <c r="AB571" s="35"/>
      <c r="AC571" s="35"/>
      <c r="AD571" s="35"/>
      <c r="AE571" s="35"/>
      <c r="AR571" s="200" t="s">
        <v>141</v>
      </c>
      <c r="AT571" s="200" t="s">
        <v>137</v>
      </c>
      <c r="AU571" s="200" t="s">
        <v>86</v>
      </c>
      <c r="AY571" s="18" t="s">
        <v>135</v>
      </c>
      <c r="BE571" s="201">
        <f>IF(N571="základní",J571,0)</f>
        <v>0</v>
      </c>
      <c r="BF571" s="201">
        <f>IF(N571="snížená",J571,0)</f>
        <v>0</v>
      </c>
      <c r="BG571" s="201">
        <f>IF(N571="zákl. přenesená",J571,0)</f>
        <v>0</v>
      </c>
      <c r="BH571" s="201">
        <f>IF(N571="sníž. přenesená",J571,0)</f>
        <v>0</v>
      </c>
      <c r="BI571" s="201">
        <f>IF(N571="nulová",J571,0)</f>
        <v>0</v>
      </c>
      <c r="BJ571" s="18" t="s">
        <v>84</v>
      </c>
      <c r="BK571" s="201">
        <f>ROUND(I571*H571,2)</f>
        <v>0</v>
      </c>
      <c r="BL571" s="18" t="s">
        <v>141</v>
      </c>
      <c r="BM571" s="200" t="s">
        <v>879</v>
      </c>
    </row>
    <row r="572" spans="1:65" s="13" customFormat="1" ht="11.25">
      <c r="B572" s="202"/>
      <c r="C572" s="203"/>
      <c r="D572" s="204" t="s">
        <v>143</v>
      </c>
      <c r="E572" s="205" t="s">
        <v>1</v>
      </c>
      <c r="F572" s="206" t="s">
        <v>252</v>
      </c>
      <c r="G572" s="203"/>
      <c r="H572" s="205" t="s">
        <v>1</v>
      </c>
      <c r="I572" s="207"/>
      <c r="J572" s="203"/>
      <c r="K572" s="203"/>
      <c r="L572" s="208"/>
      <c r="M572" s="209"/>
      <c r="N572" s="210"/>
      <c r="O572" s="210"/>
      <c r="P572" s="210"/>
      <c r="Q572" s="210"/>
      <c r="R572" s="210"/>
      <c r="S572" s="210"/>
      <c r="T572" s="211"/>
      <c r="AT572" s="212" t="s">
        <v>143</v>
      </c>
      <c r="AU572" s="212" t="s">
        <v>86</v>
      </c>
      <c r="AV572" s="13" t="s">
        <v>84</v>
      </c>
      <c r="AW572" s="13" t="s">
        <v>32</v>
      </c>
      <c r="AX572" s="13" t="s">
        <v>76</v>
      </c>
      <c r="AY572" s="212" t="s">
        <v>135</v>
      </c>
    </row>
    <row r="573" spans="1:65" s="13" customFormat="1" ht="11.25">
      <c r="B573" s="202"/>
      <c r="C573" s="203"/>
      <c r="D573" s="204" t="s">
        <v>143</v>
      </c>
      <c r="E573" s="205" t="s">
        <v>1</v>
      </c>
      <c r="F573" s="206" t="s">
        <v>274</v>
      </c>
      <c r="G573" s="203"/>
      <c r="H573" s="205" t="s">
        <v>1</v>
      </c>
      <c r="I573" s="207"/>
      <c r="J573" s="203"/>
      <c r="K573" s="203"/>
      <c r="L573" s="208"/>
      <c r="M573" s="209"/>
      <c r="N573" s="210"/>
      <c r="O573" s="210"/>
      <c r="P573" s="210"/>
      <c r="Q573" s="210"/>
      <c r="R573" s="210"/>
      <c r="S573" s="210"/>
      <c r="T573" s="211"/>
      <c r="AT573" s="212" t="s">
        <v>143</v>
      </c>
      <c r="AU573" s="212" t="s">
        <v>86</v>
      </c>
      <c r="AV573" s="13" t="s">
        <v>84</v>
      </c>
      <c r="AW573" s="13" t="s">
        <v>32</v>
      </c>
      <c r="AX573" s="13" t="s">
        <v>76</v>
      </c>
      <c r="AY573" s="212" t="s">
        <v>135</v>
      </c>
    </row>
    <row r="574" spans="1:65" s="13" customFormat="1" ht="11.25">
      <c r="B574" s="202"/>
      <c r="C574" s="203"/>
      <c r="D574" s="204" t="s">
        <v>143</v>
      </c>
      <c r="E574" s="205" t="s">
        <v>1</v>
      </c>
      <c r="F574" s="206" t="s">
        <v>503</v>
      </c>
      <c r="G574" s="203"/>
      <c r="H574" s="205" t="s">
        <v>1</v>
      </c>
      <c r="I574" s="207"/>
      <c r="J574" s="203"/>
      <c r="K574" s="203"/>
      <c r="L574" s="208"/>
      <c r="M574" s="209"/>
      <c r="N574" s="210"/>
      <c r="O574" s="210"/>
      <c r="P574" s="210"/>
      <c r="Q574" s="210"/>
      <c r="R574" s="210"/>
      <c r="S574" s="210"/>
      <c r="T574" s="211"/>
      <c r="AT574" s="212" t="s">
        <v>143</v>
      </c>
      <c r="AU574" s="212" t="s">
        <v>86</v>
      </c>
      <c r="AV574" s="13" t="s">
        <v>84</v>
      </c>
      <c r="AW574" s="13" t="s">
        <v>32</v>
      </c>
      <c r="AX574" s="13" t="s">
        <v>76</v>
      </c>
      <c r="AY574" s="212" t="s">
        <v>135</v>
      </c>
    </row>
    <row r="575" spans="1:65" s="14" customFormat="1" ht="11.25">
      <c r="B575" s="213"/>
      <c r="C575" s="214"/>
      <c r="D575" s="204" t="s">
        <v>143</v>
      </c>
      <c r="E575" s="215" t="s">
        <v>1</v>
      </c>
      <c r="F575" s="216" t="s">
        <v>880</v>
      </c>
      <c r="G575" s="214"/>
      <c r="H575" s="217">
        <v>2334</v>
      </c>
      <c r="I575" s="218"/>
      <c r="J575" s="214"/>
      <c r="K575" s="214"/>
      <c r="L575" s="219"/>
      <c r="M575" s="220"/>
      <c r="N575" s="221"/>
      <c r="O575" s="221"/>
      <c r="P575" s="221"/>
      <c r="Q575" s="221"/>
      <c r="R575" s="221"/>
      <c r="S575" s="221"/>
      <c r="T575" s="222"/>
      <c r="AT575" s="223" t="s">
        <v>143</v>
      </c>
      <c r="AU575" s="223" t="s">
        <v>86</v>
      </c>
      <c r="AV575" s="14" t="s">
        <v>86</v>
      </c>
      <c r="AW575" s="14" t="s">
        <v>32</v>
      </c>
      <c r="AX575" s="14" t="s">
        <v>84</v>
      </c>
      <c r="AY575" s="223" t="s">
        <v>135</v>
      </c>
    </row>
    <row r="576" spans="1:65" s="2" customFormat="1" ht="16.5" customHeight="1">
      <c r="A576" s="35"/>
      <c r="B576" s="36"/>
      <c r="C576" s="235" t="s">
        <v>881</v>
      </c>
      <c r="D576" s="235" t="s">
        <v>465</v>
      </c>
      <c r="E576" s="236" t="s">
        <v>636</v>
      </c>
      <c r="F576" s="237" t="s">
        <v>637</v>
      </c>
      <c r="G576" s="238" t="s">
        <v>140</v>
      </c>
      <c r="H576" s="239">
        <v>238.06800000000001</v>
      </c>
      <c r="I576" s="240"/>
      <c r="J576" s="241">
        <f>ROUND(I576*H576,2)</f>
        <v>0</v>
      </c>
      <c r="K576" s="242"/>
      <c r="L576" s="243"/>
      <c r="M576" s="244" t="s">
        <v>1</v>
      </c>
      <c r="N576" s="245" t="s">
        <v>41</v>
      </c>
      <c r="O576" s="72"/>
      <c r="P576" s="198">
        <f>O576*H576</f>
        <v>0</v>
      </c>
      <c r="Q576" s="198">
        <v>0.222</v>
      </c>
      <c r="R576" s="198">
        <f>Q576*H576</f>
        <v>52.851096000000005</v>
      </c>
      <c r="S576" s="198">
        <v>0</v>
      </c>
      <c r="T576" s="199">
        <f>S576*H576</f>
        <v>0</v>
      </c>
      <c r="U576" s="35"/>
      <c r="V576" s="35"/>
      <c r="W576" s="35"/>
      <c r="X576" s="35"/>
      <c r="Y576" s="35"/>
      <c r="Z576" s="35"/>
      <c r="AA576" s="35"/>
      <c r="AB576" s="35"/>
      <c r="AC576" s="35"/>
      <c r="AD576" s="35"/>
      <c r="AE576" s="35"/>
      <c r="AR576" s="200" t="s">
        <v>170</v>
      </c>
      <c r="AT576" s="200" t="s">
        <v>465</v>
      </c>
      <c r="AU576" s="200" t="s">
        <v>86</v>
      </c>
      <c r="AY576" s="18" t="s">
        <v>135</v>
      </c>
      <c r="BE576" s="201">
        <f>IF(N576="základní",J576,0)</f>
        <v>0</v>
      </c>
      <c r="BF576" s="201">
        <f>IF(N576="snížená",J576,0)</f>
        <v>0</v>
      </c>
      <c r="BG576" s="201">
        <f>IF(N576="zákl. přenesená",J576,0)</f>
        <v>0</v>
      </c>
      <c r="BH576" s="201">
        <f>IF(N576="sníž. přenesená",J576,0)</f>
        <v>0</v>
      </c>
      <c r="BI576" s="201">
        <f>IF(N576="nulová",J576,0)</f>
        <v>0</v>
      </c>
      <c r="BJ576" s="18" t="s">
        <v>84</v>
      </c>
      <c r="BK576" s="201">
        <f>ROUND(I576*H576,2)</f>
        <v>0</v>
      </c>
      <c r="BL576" s="18" t="s">
        <v>141</v>
      </c>
      <c r="BM576" s="200" t="s">
        <v>882</v>
      </c>
    </row>
    <row r="577" spans="1:65" s="14" customFormat="1" ht="11.25">
      <c r="B577" s="213"/>
      <c r="C577" s="214"/>
      <c r="D577" s="204" t="s">
        <v>143</v>
      </c>
      <c r="E577" s="214"/>
      <c r="F577" s="216" t="s">
        <v>883</v>
      </c>
      <c r="G577" s="214"/>
      <c r="H577" s="217">
        <v>238.06800000000001</v>
      </c>
      <c r="I577" s="218"/>
      <c r="J577" s="214"/>
      <c r="K577" s="214"/>
      <c r="L577" s="219"/>
      <c r="M577" s="220"/>
      <c r="N577" s="221"/>
      <c r="O577" s="221"/>
      <c r="P577" s="221"/>
      <c r="Q577" s="221"/>
      <c r="R577" s="221"/>
      <c r="S577" s="221"/>
      <c r="T577" s="222"/>
      <c r="AT577" s="223" t="s">
        <v>143</v>
      </c>
      <c r="AU577" s="223" t="s">
        <v>86</v>
      </c>
      <c r="AV577" s="14" t="s">
        <v>86</v>
      </c>
      <c r="AW577" s="14" t="s">
        <v>4</v>
      </c>
      <c r="AX577" s="14" t="s">
        <v>84</v>
      </c>
      <c r="AY577" s="223" t="s">
        <v>135</v>
      </c>
    </row>
    <row r="578" spans="1:65" s="2" customFormat="1" ht="33" customHeight="1">
      <c r="A578" s="35"/>
      <c r="B578" s="36"/>
      <c r="C578" s="188" t="s">
        <v>884</v>
      </c>
      <c r="D578" s="188" t="s">
        <v>137</v>
      </c>
      <c r="E578" s="189" t="s">
        <v>885</v>
      </c>
      <c r="F578" s="190" t="s">
        <v>886</v>
      </c>
      <c r="G578" s="191" t="s">
        <v>250</v>
      </c>
      <c r="H578" s="192">
        <v>739</v>
      </c>
      <c r="I578" s="193"/>
      <c r="J578" s="194">
        <f>ROUND(I578*H578,2)</f>
        <v>0</v>
      </c>
      <c r="K578" s="195"/>
      <c r="L578" s="40"/>
      <c r="M578" s="196" t="s">
        <v>1</v>
      </c>
      <c r="N578" s="197" t="s">
        <v>41</v>
      </c>
      <c r="O578" s="72"/>
      <c r="P578" s="198">
        <f>O578*H578</f>
        <v>0</v>
      </c>
      <c r="Q578" s="198">
        <v>0.1295</v>
      </c>
      <c r="R578" s="198">
        <f>Q578*H578</f>
        <v>95.700500000000005</v>
      </c>
      <c r="S578" s="198">
        <v>0</v>
      </c>
      <c r="T578" s="199">
        <f>S578*H578</f>
        <v>0</v>
      </c>
      <c r="U578" s="35"/>
      <c r="V578" s="35"/>
      <c r="W578" s="35"/>
      <c r="X578" s="35"/>
      <c r="Y578" s="35"/>
      <c r="Z578" s="35"/>
      <c r="AA578" s="35"/>
      <c r="AB578" s="35"/>
      <c r="AC578" s="35"/>
      <c r="AD578" s="35"/>
      <c r="AE578" s="35"/>
      <c r="AR578" s="200" t="s">
        <v>141</v>
      </c>
      <c r="AT578" s="200" t="s">
        <v>137</v>
      </c>
      <c r="AU578" s="200" t="s">
        <v>86</v>
      </c>
      <c r="AY578" s="18" t="s">
        <v>135</v>
      </c>
      <c r="BE578" s="201">
        <f>IF(N578="základní",J578,0)</f>
        <v>0</v>
      </c>
      <c r="BF578" s="201">
        <f>IF(N578="snížená",J578,0)</f>
        <v>0</v>
      </c>
      <c r="BG578" s="201">
        <f>IF(N578="zákl. přenesená",J578,0)</f>
        <v>0</v>
      </c>
      <c r="BH578" s="201">
        <f>IF(N578="sníž. přenesená",J578,0)</f>
        <v>0</v>
      </c>
      <c r="BI578" s="201">
        <f>IF(N578="nulová",J578,0)</f>
        <v>0</v>
      </c>
      <c r="BJ578" s="18" t="s">
        <v>84</v>
      </c>
      <c r="BK578" s="201">
        <f>ROUND(I578*H578,2)</f>
        <v>0</v>
      </c>
      <c r="BL578" s="18" t="s">
        <v>141</v>
      </c>
      <c r="BM578" s="200" t="s">
        <v>887</v>
      </c>
    </row>
    <row r="579" spans="1:65" s="13" customFormat="1" ht="11.25">
      <c r="B579" s="202"/>
      <c r="C579" s="203"/>
      <c r="D579" s="204" t="s">
        <v>143</v>
      </c>
      <c r="E579" s="205" t="s">
        <v>1</v>
      </c>
      <c r="F579" s="206" t="s">
        <v>252</v>
      </c>
      <c r="G579" s="203"/>
      <c r="H579" s="205" t="s">
        <v>1</v>
      </c>
      <c r="I579" s="207"/>
      <c r="J579" s="203"/>
      <c r="K579" s="203"/>
      <c r="L579" s="208"/>
      <c r="M579" s="209"/>
      <c r="N579" s="210"/>
      <c r="O579" s="210"/>
      <c r="P579" s="210"/>
      <c r="Q579" s="210"/>
      <c r="R579" s="210"/>
      <c r="S579" s="210"/>
      <c r="T579" s="211"/>
      <c r="AT579" s="212" t="s">
        <v>143</v>
      </c>
      <c r="AU579" s="212" t="s">
        <v>86</v>
      </c>
      <c r="AV579" s="13" t="s">
        <v>84</v>
      </c>
      <c r="AW579" s="13" t="s">
        <v>32</v>
      </c>
      <c r="AX579" s="13" t="s">
        <v>76</v>
      </c>
      <c r="AY579" s="212" t="s">
        <v>135</v>
      </c>
    </row>
    <row r="580" spans="1:65" s="13" customFormat="1" ht="11.25">
      <c r="B580" s="202"/>
      <c r="C580" s="203"/>
      <c r="D580" s="204" t="s">
        <v>143</v>
      </c>
      <c r="E580" s="205" t="s">
        <v>1</v>
      </c>
      <c r="F580" s="206" t="s">
        <v>503</v>
      </c>
      <c r="G580" s="203"/>
      <c r="H580" s="205" t="s">
        <v>1</v>
      </c>
      <c r="I580" s="207"/>
      <c r="J580" s="203"/>
      <c r="K580" s="203"/>
      <c r="L580" s="208"/>
      <c r="M580" s="209"/>
      <c r="N580" s="210"/>
      <c r="O580" s="210"/>
      <c r="P580" s="210"/>
      <c r="Q580" s="210"/>
      <c r="R580" s="210"/>
      <c r="S580" s="210"/>
      <c r="T580" s="211"/>
      <c r="AT580" s="212" t="s">
        <v>143</v>
      </c>
      <c r="AU580" s="212" t="s">
        <v>86</v>
      </c>
      <c r="AV580" s="13" t="s">
        <v>84</v>
      </c>
      <c r="AW580" s="13" t="s">
        <v>32</v>
      </c>
      <c r="AX580" s="13" t="s">
        <v>76</v>
      </c>
      <c r="AY580" s="212" t="s">
        <v>135</v>
      </c>
    </row>
    <row r="581" spans="1:65" s="14" customFormat="1" ht="11.25">
      <c r="B581" s="213"/>
      <c r="C581" s="214"/>
      <c r="D581" s="204" t="s">
        <v>143</v>
      </c>
      <c r="E581" s="215" t="s">
        <v>1</v>
      </c>
      <c r="F581" s="216" t="s">
        <v>888</v>
      </c>
      <c r="G581" s="214"/>
      <c r="H581" s="217">
        <v>739</v>
      </c>
      <c r="I581" s="218"/>
      <c r="J581" s="214"/>
      <c r="K581" s="214"/>
      <c r="L581" s="219"/>
      <c r="M581" s="220"/>
      <c r="N581" s="221"/>
      <c r="O581" s="221"/>
      <c r="P581" s="221"/>
      <c r="Q581" s="221"/>
      <c r="R581" s="221"/>
      <c r="S581" s="221"/>
      <c r="T581" s="222"/>
      <c r="AT581" s="223" t="s">
        <v>143</v>
      </c>
      <c r="AU581" s="223" t="s">
        <v>86</v>
      </c>
      <c r="AV581" s="14" t="s">
        <v>86</v>
      </c>
      <c r="AW581" s="14" t="s">
        <v>32</v>
      </c>
      <c r="AX581" s="14" t="s">
        <v>84</v>
      </c>
      <c r="AY581" s="223" t="s">
        <v>135</v>
      </c>
    </row>
    <row r="582" spans="1:65" s="2" customFormat="1" ht="16.5" customHeight="1">
      <c r="A582" s="35"/>
      <c r="B582" s="36"/>
      <c r="C582" s="235" t="s">
        <v>889</v>
      </c>
      <c r="D582" s="235" t="s">
        <v>465</v>
      </c>
      <c r="E582" s="236" t="s">
        <v>890</v>
      </c>
      <c r="F582" s="237" t="s">
        <v>891</v>
      </c>
      <c r="G582" s="238" t="s">
        <v>250</v>
      </c>
      <c r="H582" s="239">
        <v>753.78</v>
      </c>
      <c r="I582" s="240"/>
      <c r="J582" s="241">
        <f>ROUND(I582*H582,2)</f>
        <v>0</v>
      </c>
      <c r="K582" s="242"/>
      <c r="L582" s="243"/>
      <c r="M582" s="244" t="s">
        <v>1</v>
      </c>
      <c r="N582" s="245" t="s">
        <v>41</v>
      </c>
      <c r="O582" s="72"/>
      <c r="P582" s="198">
        <f>O582*H582</f>
        <v>0</v>
      </c>
      <c r="Q582" s="198">
        <v>5.6120000000000003E-2</v>
      </c>
      <c r="R582" s="198">
        <f>Q582*H582</f>
        <v>42.302133599999998</v>
      </c>
      <c r="S582" s="198">
        <v>0</v>
      </c>
      <c r="T582" s="199">
        <f>S582*H582</f>
        <v>0</v>
      </c>
      <c r="U582" s="35"/>
      <c r="V582" s="35"/>
      <c r="W582" s="35"/>
      <c r="X582" s="35"/>
      <c r="Y582" s="35"/>
      <c r="Z582" s="35"/>
      <c r="AA582" s="35"/>
      <c r="AB582" s="35"/>
      <c r="AC582" s="35"/>
      <c r="AD582" s="35"/>
      <c r="AE582" s="35"/>
      <c r="AR582" s="200" t="s">
        <v>170</v>
      </c>
      <c r="AT582" s="200" t="s">
        <v>465</v>
      </c>
      <c r="AU582" s="200" t="s">
        <v>86</v>
      </c>
      <c r="AY582" s="18" t="s">
        <v>135</v>
      </c>
      <c r="BE582" s="201">
        <f>IF(N582="základní",J582,0)</f>
        <v>0</v>
      </c>
      <c r="BF582" s="201">
        <f>IF(N582="snížená",J582,0)</f>
        <v>0</v>
      </c>
      <c r="BG582" s="201">
        <f>IF(N582="zákl. přenesená",J582,0)</f>
        <v>0</v>
      </c>
      <c r="BH582" s="201">
        <f>IF(N582="sníž. přenesená",J582,0)</f>
        <v>0</v>
      </c>
      <c r="BI582" s="201">
        <f>IF(N582="nulová",J582,0)</f>
        <v>0</v>
      </c>
      <c r="BJ582" s="18" t="s">
        <v>84</v>
      </c>
      <c r="BK582" s="201">
        <f>ROUND(I582*H582,2)</f>
        <v>0</v>
      </c>
      <c r="BL582" s="18" t="s">
        <v>141</v>
      </c>
      <c r="BM582" s="200" t="s">
        <v>892</v>
      </c>
    </row>
    <row r="583" spans="1:65" s="14" customFormat="1" ht="11.25">
      <c r="B583" s="213"/>
      <c r="C583" s="214"/>
      <c r="D583" s="204" t="s">
        <v>143</v>
      </c>
      <c r="E583" s="214"/>
      <c r="F583" s="216" t="s">
        <v>893</v>
      </c>
      <c r="G583" s="214"/>
      <c r="H583" s="217">
        <v>753.78</v>
      </c>
      <c r="I583" s="218"/>
      <c r="J583" s="214"/>
      <c r="K583" s="214"/>
      <c r="L583" s="219"/>
      <c r="M583" s="220"/>
      <c r="N583" s="221"/>
      <c r="O583" s="221"/>
      <c r="P583" s="221"/>
      <c r="Q583" s="221"/>
      <c r="R583" s="221"/>
      <c r="S583" s="221"/>
      <c r="T583" s="222"/>
      <c r="AT583" s="223" t="s">
        <v>143</v>
      </c>
      <c r="AU583" s="223" t="s">
        <v>86</v>
      </c>
      <c r="AV583" s="14" t="s">
        <v>86</v>
      </c>
      <c r="AW583" s="14" t="s">
        <v>4</v>
      </c>
      <c r="AX583" s="14" t="s">
        <v>84</v>
      </c>
      <c r="AY583" s="223" t="s">
        <v>135</v>
      </c>
    </row>
    <row r="584" spans="1:65" s="2" customFormat="1" ht="24.2" customHeight="1">
      <c r="A584" s="35"/>
      <c r="B584" s="36"/>
      <c r="C584" s="188" t="s">
        <v>894</v>
      </c>
      <c r="D584" s="188" t="s">
        <v>137</v>
      </c>
      <c r="E584" s="189" t="s">
        <v>895</v>
      </c>
      <c r="F584" s="190" t="s">
        <v>896</v>
      </c>
      <c r="G584" s="191" t="s">
        <v>250</v>
      </c>
      <c r="H584" s="192">
        <v>1123</v>
      </c>
      <c r="I584" s="193"/>
      <c r="J584" s="194">
        <f>ROUND(I584*H584,2)</f>
        <v>0</v>
      </c>
      <c r="K584" s="195"/>
      <c r="L584" s="40"/>
      <c r="M584" s="196" t="s">
        <v>1</v>
      </c>
      <c r="N584" s="197" t="s">
        <v>41</v>
      </c>
      <c r="O584" s="72"/>
      <c r="P584" s="198">
        <f>O584*H584</f>
        <v>0</v>
      </c>
      <c r="Q584" s="198">
        <v>0.14066999999999999</v>
      </c>
      <c r="R584" s="198">
        <f>Q584*H584</f>
        <v>157.97241</v>
      </c>
      <c r="S584" s="198">
        <v>0</v>
      </c>
      <c r="T584" s="199">
        <f>S584*H584</f>
        <v>0</v>
      </c>
      <c r="U584" s="35"/>
      <c r="V584" s="35"/>
      <c r="W584" s="35"/>
      <c r="X584" s="35"/>
      <c r="Y584" s="35"/>
      <c r="Z584" s="35"/>
      <c r="AA584" s="35"/>
      <c r="AB584" s="35"/>
      <c r="AC584" s="35"/>
      <c r="AD584" s="35"/>
      <c r="AE584" s="35"/>
      <c r="AR584" s="200" t="s">
        <v>141</v>
      </c>
      <c r="AT584" s="200" t="s">
        <v>137</v>
      </c>
      <c r="AU584" s="200" t="s">
        <v>86</v>
      </c>
      <c r="AY584" s="18" t="s">
        <v>135</v>
      </c>
      <c r="BE584" s="201">
        <f>IF(N584="základní",J584,0)</f>
        <v>0</v>
      </c>
      <c r="BF584" s="201">
        <f>IF(N584="snížená",J584,0)</f>
        <v>0</v>
      </c>
      <c r="BG584" s="201">
        <f>IF(N584="zákl. přenesená",J584,0)</f>
        <v>0</v>
      </c>
      <c r="BH584" s="201">
        <f>IF(N584="sníž. přenesená",J584,0)</f>
        <v>0</v>
      </c>
      <c r="BI584" s="201">
        <f>IF(N584="nulová",J584,0)</f>
        <v>0</v>
      </c>
      <c r="BJ584" s="18" t="s">
        <v>84</v>
      </c>
      <c r="BK584" s="201">
        <f>ROUND(I584*H584,2)</f>
        <v>0</v>
      </c>
      <c r="BL584" s="18" t="s">
        <v>141</v>
      </c>
      <c r="BM584" s="200" t="s">
        <v>897</v>
      </c>
    </row>
    <row r="585" spans="1:65" s="13" customFormat="1" ht="11.25">
      <c r="B585" s="202"/>
      <c r="C585" s="203"/>
      <c r="D585" s="204" t="s">
        <v>143</v>
      </c>
      <c r="E585" s="205" t="s">
        <v>1</v>
      </c>
      <c r="F585" s="206" t="s">
        <v>252</v>
      </c>
      <c r="G585" s="203"/>
      <c r="H585" s="205" t="s">
        <v>1</v>
      </c>
      <c r="I585" s="207"/>
      <c r="J585" s="203"/>
      <c r="K585" s="203"/>
      <c r="L585" s="208"/>
      <c r="M585" s="209"/>
      <c r="N585" s="210"/>
      <c r="O585" s="210"/>
      <c r="P585" s="210"/>
      <c r="Q585" s="210"/>
      <c r="R585" s="210"/>
      <c r="S585" s="210"/>
      <c r="T585" s="211"/>
      <c r="AT585" s="212" t="s">
        <v>143</v>
      </c>
      <c r="AU585" s="212" t="s">
        <v>86</v>
      </c>
      <c r="AV585" s="13" t="s">
        <v>84</v>
      </c>
      <c r="AW585" s="13" t="s">
        <v>32</v>
      </c>
      <c r="AX585" s="13" t="s">
        <v>76</v>
      </c>
      <c r="AY585" s="212" t="s">
        <v>135</v>
      </c>
    </row>
    <row r="586" spans="1:65" s="13" customFormat="1" ht="11.25">
      <c r="B586" s="202"/>
      <c r="C586" s="203"/>
      <c r="D586" s="204" t="s">
        <v>143</v>
      </c>
      <c r="E586" s="205" t="s">
        <v>1</v>
      </c>
      <c r="F586" s="206" t="s">
        <v>274</v>
      </c>
      <c r="G586" s="203"/>
      <c r="H586" s="205" t="s">
        <v>1</v>
      </c>
      <c r="I586" s="207"/>
      <c r="J586" s="203"/>
      <c r="K586" s="203"/>
      <c r="L586" s="208"/>
      <c r="M586" s="209"/>
      <c r="N586" s="210"/>
      <c r="O586" s="210"/>
      <c r="P586" s="210"/>
      <c r="Q586" s="210"/>
      <c r="R586" s="210"/>
      <c r="S586" s="210"/>
      <c r="T586" s="211"/>
      <c r="AT586" s="212" t="s">
        <v>143</v>
      </c>
      <c r="AU586" s="212" t="s">
        <v>86</v>
      </c>
      <c r="AV586" s="13" t="s">
        <v>84</v>
      </c>
      <c r="AW586" s="13" t="s">
        <v>32</v>
      </c>
      <c r="AX586" s="13" t="s">
        <v>76</v>
      </c>
      <c r="AY586" s="212" t="s">
        <v>135</v>
      </c>
    </row>
    <row r="587" spans="1:65" s="13" customFormat="1" ht="11.25">
      <c r="B587" s="202"/>
      <c r="C587" s="203"/>
      <c r="D587" s="204" t="s">
        <v>143</v>
      </c>
      <c r="E587" s="205" t="s">
        <v>1</v>
      </c>
      <c r="F587" s="206" t="s">
        <v>503</v>
      </c>
      <c r="G587" s="203"/>
      <c r="H587" s="205" t="s">
        <v>1</v>
      </c>
      <c r="I587" s="207"/>
      <c r="J587" s="203"/>
      <c r="K587" s="203"/>
      <c r="L587" s="208"/>
      <c r="M587" s="209"/>
      <c r="N587" s="210"/>
      <c r="O587" s="210"/>
      <c r="P587" s="210"/>
      <c r="Q587" s="210"/>
      <c r="R587" s="210"/>
      <c r="S587" s="210"/>
      <c r="T587" s="211"/>
      <c r="AT587" s="212" t="s">
        <v>143</v>
      </c>
      <c r="AU587" s="212" t="s">
        <v>86</v>
      </c>
      <c r="AV587" s="13" t="s">
        <v>84</v>
      </c>
      <c r="AW587" s="13" t="s">
        <v>32</v>
      </c>
      <c r="AX587" s="13" t="s">
        <v>76</v>
      </c>
      <c r="AY587" s="212" t="s">
        <v>135</v>
      </c>
    </row>
    <row r="588" spans="1:65" s="14" customFormat="1" ht="11.25">
      <c r="B588" s="213"/>
      <c r="C588" s="214"/>
      <c r="D588" s="204" t="s">
        <v>143</v>
      </c>
      <c r="E588" s="215" t="s">
        <v>1</v>
      </c>
      <c r="F588" s="216" t="s">
        <v>898</v>
      </c>
      <c r="G588" s="214"/>
      <c r="H588" s="217">
        <v>1123</v>
      </c>
      <c r="I588" s="218"/>
      <c r="J588" s="214"/>
      <c r="K588" s="214"/>
      <c r="L588" s="219"/>
      <c r="M588" s="220"/>
      <c r="N588" s="221"/>
      <c r="O588" s="221"/>
      <c r="P588" s="221"/>
      <c r="Q588" s="221"/>
      <c r="R588" s="221"/>
      <c r="S588" s="221"/>
      <c r="T588" s="222"/>
      <c r="AT588" s="223" t="s">
        <v>143</v>
      </c>
      <c r="AU588" s="223" t="s">
        <v>86</v>
      </c>
      <c r="AV588" s="14" t="s">
        <v>86</v>
      </c>
      <c r="AW588" s="14" t="s">
        <v>32</v>
      </c>
      <c r="AX588" s="14" t="s">
        <v>84</v>
      </c>
      <c r="AY588" s="223" t="s">
        <v>135</v>
      </c>
    </row>
    <row r="589" spans="1:65" s="2" customFormat="1" ht="16.5" customHeight="1">
      <c r="A589" s="35"/>
      <c r="B589" s="36"/>
      <c r="C589" s="235" t="s">
        <v>899</v>
      </c>
      <c r="D589" s="235" t="s">
        <v>465</v>
      </c>
      <c r="E589" s="236" t="s">
        <v>900</v>
      </c>
      <c r="F589" s="237" t="s">
        <v>901</v>
      </c>
      <c r="G589" s="238" t="s">
        <v>250</v>
      </c>
      <c r="H589" s="239">
        <v>1059.78</v>
      </c>
      <c r="I589" s="240"/>
      <c r="J589" s="241">
        <f>ROUND(I589*H589,2)</f>
        <v>0</v>
      </c>
      <c r="K589" s="242"/>
      <c r="L589" s="243"/>
      <c r="M589" s="244" t="s">
        <v>1</v>
      </c>
      <c r="N589" s="245" t="s">
        <v>41</v>
      </c>
      <c r="O589" s="72"/>
      <c r="P589" s="198">
        <f>O589*H589</f>
        <v>0</v>
      </c>
      <c r="Q589" s="198">
        <v>0.125</v>
      </c>
      <c r="R589" s="198">
        <f>Q589*H589</f>
        <v>132.4725</v>
      </c>
      <c r="S589" s="198">
        <v>0</v>
      </c>
      <c r="T589" s="199">
        <f>S589*H589</f>
        <v>0</v>
      </c>
      <c r="U589" s="35"/>
      <c r="V589" s="35"/>
      <c r="W589" s="35"/>
      <c r="X589" s="35"/>
      <c r="Y589" s="35"/>
      <c r="Z589" s="35"/>
      <c r="AA589" s="35"/>
      <c r="AB589" s="35"/>
      <c r="AC589" s="35"/>
      <c r="AD589" s="35"/>
      <c r="AE589" s="35"/>
      <c r="AR589" s="200" t="s">
        <v>170</v>
      </c>
      <c r="AT589" s="200" t="s">
        <v>465</v>
      </c>
      <c r="AU589" s="200" t="s">
        <v>86</v>
      </c>
      <c r="AY589" s="18" t="s">
        <v>135</v>
      </c>
      <c r="BE589" s="201">
        <f>IF(N589="základní",J589,0)</f>
        <v>0</v>
      </c>
      <c r="BF589" s="201">
        <f>IF(N589="snížená",J589,0)</f>
        <v>0</v>
      </c>
      <c r="BG589" s="201">
        <f>IF(N589="zákl. přenesená",J589,0)</f>
        <v>0</v>
      </c>
      <c r="BH589" s="201">
        <f>IF(N589="sníž. přenesená",J589,0)</f>
        <v>0</v>
      </c>
      <c r="BI589" s="201">
        <f>IF(N589="nulová",J589,0)</f>
        <v>0</v>
      </c>
      <c r="BJ589" s="18" t="s">
        <v>84</v>
      </c>
      <c r="BK589" s="201">
        <f>ROUND(I589*H589,2)</f>
        <v>0</v>
      </c>
      <c r="BL589" s="18" t="s">
        <v>141</v>
      </c>
      <c r="BM589" s="200" t="s">
        <v>902</v>
      </c>
    </row>
    <row r="590" spans="1:65" s="13" customFormat="1" ht="11.25">
      <c r="B590" s="202"/>
      <c r="C590" s="203"/>
      <c r="D590" s="204" t="s">
        <v>143</v>
      </c>
      <c r="E590" s="205" t="s">
        <v>1</v>
      </c>
      <c r="F590" s="206" t="s">
        <v>903</v>
      </c>
      <c r="G590" s="203"/>
      <c r="H590" s="205" t="s">
        <v>1</v>
      </c>
      <c r="I590" s="207"/>
      <c r="J590" s="203"/>
      <c r="K590" s="203"/>
      <c r="L590" s="208"/>
      <c r="M590" s="209"/>
      <c r="N590" s="210"/>
      <c r="O590" s="210"/>
      <c r="P590" s="210"/>
      <c r="Q590" s="210"/>
      <c r="R590" s="210"/>
      <c r="S590" s="210"/>
      <c r="T590" s="211"/>
      <c r="AT590" s="212" t="s">
        <v>143</v>
      </c>
      <c r="AU590" s="212" t="s">
        <v>86</v>
      </c>
      <c r="AV590" s="13" t="s">
        <v>84</v>
      </c>
      <c r="AW590" s="13" t="s">
        <v>32</v>
      </c>
      <c r="AX590" s="13" t="s">
        <v>76</v>
      </c>
      <c r="AY590" s="212" t="s">
        <v>135</v>
      </c>
    </row>
    <row r="591" spans="1:65" s="14" customFormat="1" ht="11.25">
      <c r="B591" s="213"/>
      <c r="C591" s="214"/>
      <c r="D591" s="204" t="s">
        <v>143</v>
      </c>
      <c r="E591" s="215" t="s">
        <v>1</v>
      </c>
      <c r="F591" s="216" t="s">
        <v>904</v>
      </c>
      <c r="G591" s="214"/>
      <c r="H591" s="217">
        <v>1039</v>
      </c>
      <c r="I591" s="218"/>
      <c r="J591" s="214"/>
      <c r="K591" s="214"/>
      <c r="L591" s="219"/>
      <c r="M591" s="220"/>
      <c r="N591" s="221"/>
      <c r="O591" s="221"/>
      <c r="P591" s="221"/>
      <c r="Q591" s="221"/>
      <c r="R591" s="221"/>
      <c r="S591" s="221"/>
      <c r="T591" s="222"/>
      <c r="AT591" s="223" t="s">
        <v>143</v>
      </c>
      <c r="AU591" s="223" t="s">
        <v>86</v>
      </c>
      <c r="AV591" s="14" t="s">
        <v>86</v>
      </c>
      <c r="AW591" s="14" t="s">
        <v>32</v>
      </c>
      <c r="AX591" s="14" t="s">
        <v>84</v>
      </c>
      <c r="AY591" s="223" t="s">
        <v>135</v>
      </c>
    </row>
    <row r="592" spans="1:65" s="14" customFormat="1" ht="11.25">
      <c r="B592" s="213"/>
      <c r="C592" s="214"/>
      <c r="D592" s="204" t="s">
        <v>143</v>
      </c>
      <c r="E592" s="214"/>
      <c r="F592" s="216" t="s">
        <v>905</v>
      </c>
      <c r="G592" s="214"/>
      <c r="H592" s="217">
        <v>1059.78</v>
      </c>
      <c r="I592" s="218"/>
      <c r="J592" s="214"/>
      <c r="K592" s="214"/>
      <c r="L592" s="219"/>
      <c r="M592" s="220"/>
      <c r="N592" s="221"/>
      <c r="O592" s="221"/>
      <c r="P592" s="221"/>
      <c r="Q592" s="221"/>
      <c r="R592" s="221"/>
      <c r="S592" s="221"/>
      <c r="T592" s="222"/>
      <c r="AT592" s="223" t="s">
        <v>143</v>
      </c>
      <c r="AU592" s="223" t="s">
        <v>86</v>
      </c>
      <c r="AV592" s="14" t="s">
        <v>86</v>
      </c>
      <c r="AW592" s="14" t="s">
        <v>4</v>
      </c>
      <c r="AX592" s="14" t="s">
        <v>84</v>
      </c>
      <c r="AY592" s="223" t="s">
        <v>135</v>
      </c>
    </row>
    <row r="593" spans="1:65" s="2" customFormat="1" ht="24.2" customHeight="1">
      <c r="A593" s="35"/>
      <c r="B593" s="36"/>
      <c r="C593" s="235" t="s">
        <v>906</v>
      </c>
      <c r="D593" s="235" t="s">
        <v>465</v>
      </c>
      <c r="E593" s="236" t="s">
        <v>907</v>
      </c>
      <c r="F593" s="237" t="s">
        <v>908</v>
      </c>
      <c r="G593" s="238" t="s">
        <v>250</v>
      </c>
      <c r="H593" s="239">
        <v>27.54</v>
      </c>
      <c r="I593" s="240"/>
      <c r="J593" s="241">
        <f>ROUND(I593*H593,2)</f>
        <v>0</v>
      </c>
      <c r="K593" s="242"/>
      <c r="L593" s="243"/>
      <c r="M593" s="244" t="s">
        <v>1</v>
      </c>
      <c r="N593" s="245" t="s">
        <v>41</v>
      </c>
      <c r="O593" s="72"/>
      <c r="P593" s="198">
        <f>O593*H593</f>
        <v>0</v>
      </c>
      <c r="Q593" s="198">
        <v>0.125</v>
      </c>
      <c r="R593" s="198">
        <f>Q593*H593</f>
        <v>3.4424999999999999</v>
      </c>
      <c r="S593" s="198">
        <v>0</v>
      </c>
      <c r="T593" s="199">
        <f>S593*H593</f>
        <v>0</v>
      </c>
      <c r="U593" s="35"/>
      <c r="V593" s="35"/>
      <c r="W593" s="35"/>
      <c r="X593" s="35"/>
      <c r="Y593" s="35"/>
      <c r="Z593" s="35"/>
      <c r="AA593" s="35"/>
      <c r="AB593" s="35"/>
      <c r="AC593" s="35"/>
      <c r="AD593" s="35"/>
      <c r="AE593" s="35"/>
      <c r="AR593" s="200" t="s">
        <v>170</v>
      </c>
      <c r="AT593" s="200" t="s">
        <v>465</v>
      </c>
      <c r="AU593" s="200" t="s">
        <v>86</v>
      </c>
      <c r="AY593" s="18" t="s">
        <v>135</v>
      </c>
      <c r="BE593" s="201">
        <f>IF(N593="základní",J593,0)</f>
        <v>0</v>
      </c>
      <c r="BF593" s="201">
        <f>IF(N593="snížená",J593,0)</f>
        <v>0</v>
      </c>
      <c r="BG593" s="201">
        <f>IF(N593="zákl. přenesená",J593,0)</f>
        <v>0</v>
      </c>
      <c r="BH593" s="201">
        <f>IF(N593="sníž. přenesená",J593,0)</f>
        <v>0</v>
      </c>
      <c r="BI593" s="201">
        <f>IF(N593="nulová",J593,0)</f>
        <v>0</v>
      </c>
      <c r="BJ593" s="18" t="s">
        <v>84</v>
      </c>
      <c r="BK593" s="201">
        <f>ROUND(I593*H593,2)</f>
        <v>0</v>
      </c>
      <c r="BL593" s="18" t="s">
        <v>141</v>
      </c>
      <c r="BM593" s="200" t="s">
        <v>909</v>
      </c>
    </row>
    <row r="594" spans="1:65" s="14" customFormat="1" ht="11.25">
      <c r="B594" s="213"/>
      <c r="C594" s="214"/>
      <c r="D594" s="204" t="s">
        <v>143</v>
      </c>
      <c r="E594" s="214"/>
      <c r="F594" s="216" t="s">
        <v>910</v>
      </c>
      <c r="G594" s="214"/>
      <c r="H594" s="217">
        <v>27.54</v>
      </c>
      <c r="I594" s="218"/>
      <c r="J594" s="214"/>
      <c r="K594" s="214"/>
      <c r="L594" s="219"/>
      <c r="M594" s="220"/>
      <c r="N594" s="221"/>
      <c r="O594" s="221"/>
      <c r="P594" s="221"/>
      <c r="Q594" s="221"/>
      <c r="R594" s="221"/>
      <c r="S594" s="221"/>
      <c r="T594" s="222"/>
      <c r="AT594" s="223" t="s">
        <v>143</v>
      </c>
      <c r="AU594" s="223" t="s">
        <v>86</v>
      </c>
      <c r="AV594" s="14" t="s">
        <v>86</v>
      </c>
      <c r="AW594" s="14" t="s">
        <v>4</v>
      </c>
      <c r="AX594" s="14" t="s">
        <v>84</v>
      </c>
      <c r="AY594" s="223" t="s">
        <v>135</v>
      </c>
    </row>
    <row r="595" spans="1:65" s="2" customFormat="1" ht="24.2" customHeight="1">
      <c r="A595" s="35"/>
      <c r="B595" s="36"/>
      <c r="C595" s="235" t="s">
        <v>911</v>
      </c>
      <c r="D595" s="235" t="s">
        <v>465</v>
      </c>
      <c r="E595" s="236" t="s">
        <v>912</v>
      </c>
      <c r="F595" s="237" t="s">
        <v>913</v>
      </c>
      <c r="G595" s="238" t="s">
        <v>250</v>
      </c>
      <c r="H595" s="239">
        <v>19.38</v>
      </c>
      <c r="I595" s="240"/>
      <c r="J595" s="241">
        <f>ROUND(I595*H595,2)</f>
        <v>0</v>
      </c>
      <c r="K595" s="242"/>
      <c r="L595" s="243"/>
      <c r="M595" s="244" t="s">
        <v>1</v>
      </c>
      <c r="N595" s="245" t="s">
        <v>41</v>
      </c>
      <c r="O595" s="72"/>
      <c r="P595" s="198">
        <f>O595*H595</f>
        <v>0</v>
      </c>
      <c r="Q595" s="198">
        <v>0.125</v>
      </c>
      <c r="R595" s="198">
        <f>Q595*H595</f>
        <v>2.4224999999999999</v>
      </c>
      <c r="S595" s="198">
        <v>0</v>
      </c>
      <c r="T595" s="199">
        <f>S595*H595</f>
        <v>0</v>
      </c>
      <c r="U595" s="35"/>
      <c r="V595" s="35"/>
      <c r="W595" s="35"/>
      <c r="X595" s="35"/>
      <c r="Y595" s="35"/>
      <c r="Z595" s="35"/>
      <c r="AA595" s="35"/>
      <c r="AB595" s="35"/>
      <c r="AC595" s="35"/>
      <c r="AD595" s="35"/>
      <c r="AE595" s="35"/>
      <c r="AR595" s="200" t="s">
        <v>170</v>
      </c>
      <c r="AT595" s="200" t="s">
        <v>465</v>
      </c>
      <c r="AU595" s="200" t="s">
        <v>86</v>
      </c>
      <c r="AY595" s="18" t="s">
        <v>135</v>
      </c>
      <c r="BE595" s="201">
        <f>IF(N595="základní",J595,0)</f>
        <v>0</v>
      </c>
      <c r="BF595" s="201">
        <f>IF(N595="snížená",J595,0)</f>
        <v>0</v>
      </c>
      <c r="BG595" s="201">
        <f>IF(N595="zákl. přenesená",J595,0)</f>
        <v>0</v>
      </c>
      <c r="BH595" s="201">
        <f>IF(N595="sníž. přenesená",J595,0)</f>
        <v>0</v>
      </c>
      <c r="BI595" s="201">
        <f>IF(N595="nulová",J595,0)</f>
        <v>0</v>
      </c>
      <c r="BJ595" s="18" t="s">
        <v>84</v>
      </c>
      <c r="BK595" s="201">
        <f>ROUND(I595*H595,2)</f>
        <v>0</v>
      </c>
      <c r="BL595" s="18" t="s">
        <v>141</v>
      </c>
      <c r="BM595" s="200" t="s">
        <v>914</v>
      </c>
    </row>
    <row r="596" spans="1:65" s="14" customFormat="1" ht="11.25">
      <c r="B596" s="213"/>
      <c r="C596" s="214"/>
      <c r="D596" s="204" t="s">
        <v>143</v>
      </c>
      <c r="E596" s="214"/>
      <c r="F596" s="216" t="s">
        <v>915</v>
      </c>
      <c r="G596" s="214"/>
      <c r="H596" s="217">
        <v>19.38</v>
      </c>
      <c r="I596" s="218"/>
      <c r="J596" s="214"/>
      <c r="K596" s="214"/>
      <c r="L596" s="219"/>
      <c r="M596" s="220"/>
      <c r="N596" s="221"/>
      <c r="O596" s="221"/>
      <c r="P596" s="221"/>
      <c r="Q596" s="221"/>
      <c r="R596" s="221"/>
      <c r="S596" s="221"/>
      <c r="T596" s="222"/>
      <c r="AT596" s="223" t="s">
        <v>143</v>
      </c>
      <c r="AU596" s="223" t="s">
        <v>86</v>
      </c>
      <c r="AV596" s="14" t="s">
        <v>86</v>
      </c>
      <c r="AW596" s="14" t="s">
        <v>4</v>
      </c>
      <c r="AX596" s="14" t="s">
        <v>84</v>
      </c>
      <c r="AY596" s="223" t="s">
        <v>135</v>
      </c>
    </row>
    <row r="597" spans="1:65" s="2" customFormat="1" ht="24.2" customHeight="1">
      <c r="A597" s="35"/>
      <c r="B597" s="36"/>
      <c r="C597" s="235" t="s">
        <v>916</v>
      </c>
      <c r="D597" s="235" t="s">
        <v>465</v>
      </c>
      <c r="E597" s="236" t="s">
        <v>917</v>
      </c>
      <c r="F597" s="237" t="s">
        <v>918</v>
      </c>
      <c r="G597" s="238" t="s">
        <v>250</v>
      </c>
      <c r="H597" s="239">
        <v>28.56</v>
      </c>
      <c r="I597" s="240"/>
      <c r="J597" s="241">
        <f>ROUND(I597*H597,2)</f>
        <v>0</v>
      </c>
      <c r="K597" s="242"/>
      <c r="L597" s="243"/>
      <c r="M597" s="244" t="s">
        <v>1</v>
      </c>
      <c r="N597" s="245" t="s">
        <v>41</v>
      </c>
      <c r="O597" s="72"/>
      <c r="P597" s="198">
        <f>O597*H597</f>
        <v>0</v>
      </c>
      <c r="Q597" s="198">
        <v>0.125</v>
      </c>
      <c r="R597" s="198">
        <f>Q597*H597</f>
        <v>3.57</v>
      </c>
      <c r="S597" s="198">
        <v>0</v>
      </c>
      <c r="T597" s="199">
        <f>S597*H597</f>
        <v>0</v>
      </c>
      <c r="U597" s="35"/>
      <c r="V597" s="35"/>
      <c r="W597" s="35"/>
      <c r="X597" s="35"/>
      <c r="Y597" s="35"/>
      <c r="Z597" s="35"/>
      <c r="AA597" s="35"/>
      <c r="AB597" s="35"/>
      <c r="AC597" s="35"/>
      <c r="AD597" s="35"/>
      <c r="AE597" s="35"/>
      <c r="AR597" s="200" t="s">
        <v>170</v>
      </c>
      <c r="AT597" s="200" t="s">
        <v>465</v>
      </c>
      <c r="AU597" s="200" t="s">
        <v>86</v>
      </c>
      <c r="AY597" s="18" t="s">
        <v>135</v>
      </c>
      <c r="BE597" s="201">
        <f>IF(N597="základní",J597,0)</f>
        <v>0</v>
      </c>
      <c r="BF597" s="201">
        <f>IF(N597="snížená",J597,0)</f>
        <v>0</v>
      </c>
      <c r="BG597" s="201">
        <f>IF(N597="zákl. přenesená",J597,0)</f>
        <v>0</v>
      </c>
      <c r="BH597" s="201">
        <f>IF(N597="sníž. přenesená",J597,0)</f>
        <v>0</v>
      </c>
      <c r="BI597" s="201">
        <f>IF(N597="nulová",J597,0)</f>
        <v>0</v>
      </c>
      <c r="BJ597" s="18" t="s">
        <v>84</v>
      </c>
      <c r="BK597" s="201">
        <f>ROUND(I597*H597,2)</f>
        <v>0</v>
      </c>
      <c r="BL597" s="18" t="s">
        <v>141</v>
      </c>
      <c r="BM597" s="200" t="s">
        <v>919</v>
      </c>
    </row>
    <row r="598" spans="1:65" s="14" customFormat="1" ht="11.25">
      <c r="B598" s="213"/>
      <c r="C598" s="214"/>
      <c r="D598" s="204" t="s">
        <v>143</v>
      </c>
      <c r="E598" s="214"/>
      <c r="F598" s="216" t="s">
        <v>920</v>
      </c>
      <c r="G598" s="214"/>
      <c r="H598" s="217">
        <v>28.56</v>
      </c>
      <c r="I598" s="218"/>
      <c r="J598" s="214"/>
      <c r="K598" s="214"/>
      <c r="L598" s="219"/>
      <c r="M598" s="220"/>
      <c r="N598" s="221"/>
      <c r="O598" s="221"/>
      <c r="P598" s="221"/>
      <c r="Q598" s="221"/>
      <c r="R598" s="221"/>
      <c r="S598" s="221"/>
      <c r="T598" s="222"/>
      <c r="AT598" s="223" t="s">
        <v>143</v>
      </c>
      <c r="AU598" s="223" t="s">
        <v>86</v>
      </c>
      <c r="AV598" s="14" t="s">
        <v>86</v>
      </c>
      <c r="AW598" s="14" t="s">
        <v>4</v>
      </c>
      <c r="AX598" s="14" t="s">
        <v>84</v>
      </c>
      <c r="AY598" s="223" t="s">
        <v>135</v>
      </c>
    </row>
    <row r="599" spans="1:65" s="2" customFormat="1" ht="24.2" customHeight="1">
      <c r="A599" s="35"/>
      <c r="B599" s="36"/>
      <c r="C599" s="235" t="s">
        <v>921</v>
      </c>
      <c r="D599" s="235" t="s">
        <v>465</v>
      </c>
      <c r="E599" s="236" t="s">
        <v>922</v>
      </c>
      <c r="F599" s="237" t="s">
        <v>923</v>
      </c>
      <c r="G599" s="238" t="s">
        <v>250</v>
      </c>
      <c r="H599" s="239">
        <v>10.199999999999999</v>
      </c>
      <c r="I599" s="240"/>
      <c r="J599" s="241">
        <f>ROUND(I599*H599,2)</f>
        <v>0</v>
      </c>
      <c r="K599" s="242"/>
      <c r="L599" s="243"/>
      <c r="M599" s="244" t="s">
        <v>1</v>
      </c>
      <c r="N599" s="245" t="s">
        <v>41</v>
      </c>
      <c r="O599" s="72"/>
      <c r="P599" s="198">
        <f>O599*H599</f>
        <v>0</v>
      </c>
      <c r="Q599" s="198">
        <v>0.125</v>
      </c>
      <c r="R599" s="198">
        <f>Q599*H599</f>
        <v>1.2749999999999999</v>
      </c>
      <c r="S599" s="198">
        <v>0</v>
      </c>
      <c r="T599" s="199">
        <f>S599*H599</f>
        <v>0</v>
      </c>
      <c r="U599" s="35"/>
      <c r="V599" s="35"/>
      <c r="W599" s="35"/>
      <c r="X599" s="35"/>
      <c r="Y599" s="35"/>
      <c r="Z599" s="35"/>
      <c r="AA599" s="35"/>
      <c r="AB599" s="35"/>
      <c r="AC599" s="35"/>
      <c r="AD599" s="35"/>
      <c r="AE599" s="35"/>
      <c r="AR599" s="200" t="s">
        <v>170</v>
      </c>
      <c r="AT599" s="200" t="s">
        <v>465</v>
      </c>
      <c r="AU599" s="200" t="s">
        <v>86</v>
      </c>
      <c r="AY599" s="18" t="s">
        <v>135</v>
      </c>
      <c r="BE599" s="201">
        <f>IF(N599="základní",J599,0)</f>
        <v>0</v>
      </c>
      <c r="BF599" s="201">
        <f>IF(N599="snížená",J599,0)</f>
        <v>0</v>
      </c>
      <c r="BG599" s="201">
        <f>IF(N599="zákl. přenesená",J599,0)</f>
        <v>0</v>
      </c>
      <c r="BH599" s="201">
        <f>IF(N599="sníž. přenesená",J599,0)</f>
        <v>0</v>
      </c>
      <c r="BI599" s="201">
        <f>IF(N599="nulová",J599,0)</f>
        <v>0</v>
      </c>
      <c r="BJ599" s="18" t="s">
        <v>84</v>
      </c>
      <c r="BK599" s="201">
        <f>ROUND(I599*H599,2)</f>
        <v>0</v>
      </c>
      <c r="BL599" s="18" t="s">
        <v>141</v>
      </c>
      <c r="BM599" s="200" t="s">
        <v>924</v>
      </c>
    </row>
    <row r="600" spans="1:65" s="14" customFormat="1" ht="11.25">
      <c r="B600" s="213"/>
      <c r="C600" s="214"/>
      <c r="D600" s="204" t="s">
        <v>143</v>
      </c>
      <c r="E600" s="214"/>
      <c r="F600" s="216" t="s">
        <v>925</v>
      </c>
      <c r="G600" s="214"/>
      <c r="H600" s="217">
        <v>10.199999999999999</v>
      </c>
      <c r="I600" s="218"/>
      <c r="J600" s="214"/>
      <c r="K600" s="214"/>
      <c r="L600" s="219"/>
      <c r="M600" s="220"/>
      <c r="N600" s="221"/>
      <c r="O600" s="221"/>
      <c r="P600" s="221"/>
      <c r="Q600" s="221"/>
      <c r="R600" s="221"/>
      <c r="S600" s="221"/>
      <c r="T600" s="222"/>
      <c r="AT600" s="223" t="s">
        <v>143</v>
      </c>
      <c r="AU600" s="223" t="s">
        <v>86</v>
      </c>
      <c r="AV600" s="14" t="s">
        <v>86</v>
      </c>
      <c r="AW600" s="14" t="s">
        <v>4</v>
      </c>
      <c r="AX600" s="14" t="s">
        <v>84</v>
      </c>
      <c r="AY600" s="223" t="s">
        <v>135</v>
      </c>
    </row>
    <row r="601" spans="1:65" s="2" customFormat="1" ht="24.2" customHeight="1">
      <c r="A601" s="35"/>
      <c r="B601" s="36"/>
      <c r="C601" s="188" t="s">
        <v>926</v>
      </c>
      <c r="D601" s="188" t="s">
        <v>137</v>
      </c>
      <c r="E601" s="189" t="s">
        <v>927</v>
      </c>
      <c r="F601" s="190" t="s">
        <v>928</v>
      </c>
      <c r="G601" s="191" t="s">
        <v>250</v>
      </c>
      <c r="H601" s="192">
        <v>16</v>
      </c>
      <c r="I601" s="193"/>
      <c r="J601" s="194">
        <f>ROUND(I601*H601,2)</f>
        <v>0</v>
      </c>
      <c r="K601" s="195"/>
      <c r="L601" s="40"/>
      <c r="M601" s="196" t="s">
        <v>1</v>
      </c>
      <c r="N601" s="197" t="s">
        <v>41</v>
      </c>
      <c r="O601" s="72"/>
      <c r="P601" s="198">
        <f>O601*H601</f>
        <v>0</v>
      </c>
      <c r="Q601" s="198">
        <v>0.10095</v>
      </c>
      <c r="R601" s="198">
        <f>Q601*H601</f>
        <v>1.6152</v>
      </c>
      <c r="S601" s="198">
        <v>0</v>
      </c>
      <c r="T601" s="199">
        <f>S601*H601</f>
        <v>0</v>
      </c>
      <c r="U601" s="35"/>
      <c r="V601" s="35"/>
      <c r="W601" s="35"/>
      <c r="X601" s="35"/>
      <c r="Y601" s="35"/>
      <c r="Z601" s="35"/>
      <c r="AA601" s="35"/>
      <c r="AB601" s="35"/>
      <c r="AC601" s="35"/>
      <c r="AD601" s="35"/>
      <c r="AE601" s="35"/>
      <c r="AR601" s="200" t="s">
        <v>141</v>
      </c>
      <c r="AT601" s="200" t="s">
        <v>137</v>
      </c>
      <c r="AU601" s="200" t="s">
        <v>86</v>
      </c>
      <c r="AY601" s="18" t="s">
        <v>135</v>
      </c>
      <c r="BE601" s="201">
        <f>IF(N601="základní",J601,0)</f>
        <v>0</v>
      </c>
      <c r="BF601" s="201">
        <f>IF(N601="snížená",J601,0)</f>
        <v>0</v>
      </c>
      <c r="BG601" s="201">
        <f>IF(N601="zákl. přenesená",J601,0)</f>
        <v>0</v>
      </c>
      <c r="BH601" s="201">
        <f>IF(N601="sníž. přenesená",J601,0)</f>
        <v>0</v>
      </c>
      <c r="BI601" s="201">
        <f>IF(N601="nulová",J601,0)</f>
        <v>0</v>
      </c>
      <c r="BJ601" s="18" t="s">
        <v>84</v>
      </c>
      <c r="BK601" s="201">
        <f>ROUND(I601*H601,2)</f>
        <v>0</v>
      </c>
      <c r="BL601" s="18" t="s">
        <v>141</v>
      </c>
      <c r="BM601" s="200" t="s">
        <v>929</v>
      </c>
    </row>
    <row r="602" spans="1:65" s="13" customFormat="1" ht="11.25">
      <c r="B602" s="202"/>
      <c r="C602" s="203"/>
      <c r="D602" s="204" t="s">
        <v>143</v>
      </c>
      <c r="E602" s="205" t="s">
        <v>1</v>
      </c>
      <c r="F602" s="206" t="s">
        <v>252</v>
      </c>
      <c r="G602" s="203"/>
      <c r="H602" s="205" t="s">
        <v>1</v>
      </c>
      <c r="I602" s="207"/>
      <c r="J602" s="203"/>
      <c r="K602" s="203"/>
      <c r="L602" s="208"/>
      <c r="M602" s="209"/>
      <c r="N602" s="210"/>
      <c r="O602" s="210"/>
      <c r="P602" s="210"/>
      <c r="Q602" s="210"/>
      <c r="R602" s="210"/>
      <c r="S602" s="210"/>
      <c r="T602" s="211"/>
      <c r="AT602" s="212" t="s">
        <v>143</v>
      </c>
      <c r="AU602" s="212" t="s">
        <v>86</v>
      </c>
      <c r="AV602" s="13" t="s">
        <v>84</v>
      </c>
      <c r="AW602" s="13" t="s">
        <v>32</v>
      </c>
      <c r="AX602" s="13" t="s">
        <v>76</v>
      </c>
      <c r="AY602" s="212" t="s">
        <v>135</v>
      </c>
    </row>
    <row r="603" spans="1:65" s="13" customFormat="1" ht="11.25">
      <c r="B603" s="202"/>
      <c r="C603" s="203"/>
      <c r="D603" s="204" t="s">
        <v>143</v>
      </c>
      <c r="E603" s="205" t="s">
        <v>1</v>
      </c>
      <c r="F603" s="206" t="s">
        <v>274</v>
      </c>
      <c r="G603" s="203"/>
      <c r="H603" s="205" t="s">
        <v>1</v>
      </c>
      <c r="I603" s="207"/>
      <c r="J603" s="203"/>
      <c r="K603" s="203"/>
      <c r="L603" s="208"/>
      <c r="M603" s="209"/>
      <c r="N603" s="210"/>
      <c r="O603" s="210"/>
      <c r="P603" s="210"/>
      <c r="Q603" s="210"/>
      <c r="R603" s="210"/>
      <c r="S603" s="210"/>
      <c r="T603" s="211"/>
      <c r="AT603" s="212" t="s">
        <v>143</v>
      </c>
      <c r="AU603" s="212" t="s">
        <v>86</v>
      </c>
      <c r="AV603" s="13" t="s">
        <v>84</v>
      </c>
      <c r="AW603" s="13" t="s">
        <v>32</v>
      </c>
      <c r="AX603" s="13" t="s">
        <v>76</v>
      </c>
      <c r="AY603" s="212" t="s">
        <v>135</v>
      </c>
    </row>
    <row r="604" spans="1:65" s="13" customFormat="1" ht="11.25">
      <c r="B604" s="202"/>
      <c r="C604" s="203"/>
      <c r="D604" s="204" t="s">
        <v>143</v>
      </c>
      <c r="E604" s="205" t="s">
        <v>1</v>
      </c>
      <c r="F604" s="206" t="s">
        <v>503</v>
      </c>
      <c r="G604" s="203"/>
      <c r="H604" s="205" t="s">
        <v>1</v>
      </c>
      <c r="I604" s="207"/>
      <c r="J604" s="203"/>
      <c r="K604" s="203"/>
      <c r="L604" s="208"/>
      <c r="M604" s="209"/>
      <c r="N604" s="210"/>
      <c r="O604" s="210"/>
      <c r="P604" s="210"/>
      <c r="Q604" s="210"/>
      <c r="R604" s="210"/>
      <c r="S604" s="210"/>
      <c r="T604" s="211"/>
      <c r="AT604" s="212" t="s">
        <v>143</v>
      </c>
      <c r="AU604" s="212" t="s">
        <v>86</v>
      </c>
      <c r="AV604" s="13" t="s">
        <v>84</v>
      </c>
      <c r="AW604" s="13" t="s">
        <v>32</v>
      </c>
      <c r="AX604" s="13" t="s">
        <v>76</v>
      </c>
      <c r="AY604" s="212" t="s">
        <v>135</v>
      </c>
    </row>
    <row r="605" spans="1:65" s="14" customFormat="1" ht="11.25">
      <c r="B605" s="213"/>
      <c r="C605" s="214"/>
      <c r="D605" s="204" t="s">
        <v>143</v>
      </c>
      <c r="E605" s="215" t="s">
        <v>1</v>
      </c>
      <c r="F605" s="216" t="s">
        <v>516</v>
      </c>
      <c r="G605" s="214"/>
      <c r="H605" s="217">
        <v>16</v>
      </c>
      <c r="I605" s="218"/>
      <c r="J605" s="214"/>
      <c r="K605" s="214"/>
      <c r="L605" s="219"/>
      <c r="M605" s="220"/>
      <c r="N605" s="221"/>
      <c r="O605" s="221"/>
      <c r="P605" s="221"/>
      <c r="Q605" s="221"/>
      <c r="R605" s="221"/>
      <c r="S605" s="221"/>
      <c r="T605" s="222"/>
      <c r="AT605" s="223" t="s">
        <v>143</v>
      </c>
      <c r="AU605" s="223" t="s">
        <v>86</v>
      </c>
      <c r="AV605" s="14" t="s">
        <v>86</v>
      </c>
      <c r="AW605" s="14" t="s">
        <v>32</v>
      </c>
      <c r="AX605" s="14" t="s">
        <v>84</v>
      </c>
      <c r="AY605" s="223" t="s">
        <v>135</v>
      </c>
    </row>
    <row r="606" spans="1:65" s="2" customFormat="1" ht="16.5" customHeight="1">
      <c r="A606" s="35"/>
      <c r="B606" s="36"/>
      <c r="C606" s="235" t="s">
        <v>930</v>
      </c>
      <c r="D606" s="235" t="s">
        <v>465</v>
      </c>
      <c r="E606" s="236" t="s">
        <v>931</v>
      </c>
      <c r="F606" s="237" t="s">
        <v>932</v>
      </c>
      <c r="G606" s="238" t="s">
        <v>250</v>
      </c>
      <c r="H606" s="239">
        <v>16.32</v>
      </c>
      <c r="I606" s="240"/>
      <c r="J606" s="241">
        <f>ROUND(I606*H606,2)</f>
        <v>0</v>
      </c>
      <c r="K606" s="242"/>
      <c r="L606" s="243"/>
      <c r="M606" s="244" t="s">
        <v>1</v>
      </c>
      <c r="N606" s="245" t="s">
        <v>41</v>
      </c>
      <c r="O606" s="72"/>
      <c r="P606" s="198">
        <f>O606*H606</f>
        <v>0</v>
      </c>
      <c r="Q606" s="198">
        <v>2.4E-2</v>
      </c>
      <c r="R606" s="198">
        <f>Q606*H606</f>
        <v>0.39168000000000003</v>
      </c>
      <c r="S606" s="198">
        <v>0</v>
      </c>
      <c r="T606" s="199">
        <f>S606*H606</f>
        <v>0</v>
      </c>
      <c r="U606" s="35"/>
      <c r="V606" s="35"/>
      <c r="W606" s="35"/>
      <c r="X606" s="35"/>
      <c r="Y606" s="35"/>
      <c r="Z606" s="35"/>
      <c r="AA606" s="35"/>
      <c r="AB606" s="35"/>
      <c r="AC606" s="35"/>
      <c r="AD606" s="35"/>
      <c r="AE606" s="35"/>
      <c r="AR606" s="200" t="s">
        <v>170</v>
      </c>
      <c r="AT606" s="200" t="s">
        <v>465</v>
      </c>
      <c r="AU606" s="200" t="s">
        <v>86</v>
      </c>
      <c r="AY606" s="18" t="s">
        <v>135</v>
      </c>
      <c r="BE606" s="201">
        <f>IF(N606="základní",J606,0)</f>
        <v>0</v>
      </c>
      <c r="BF606" s="201">
        <f>IF(N606="snížená",J606,0)</f>
        <v>0</v>
      </c>
      <c r="BG606" s="201">
        <f>IF(N606="zákl. přenesená",J606,0)</f>
        <v>0</v>
      </c>
      <c r="BH606" s="201">
        <f>IF(N606="sníž. přenesená",J606,0)</f>
        <v>0</v>
      </c>
      <c r="BI606" s="201">
        <f>IF(N606="nulová",J606,0)</f>
        <v>0</v>
      </c>
      <c r="BJ606" s="18" t="s">
        <v>84</v>
      </c>
      <c r="BK606" s="201">
        <f>ROUND(I606*H606,2)</f>
        <v>0</v>
      </c>
      <c r="BL606" s="18" t="s">
        <v>141</v>
      </c>
      <c r="BM606" s="200" t="s">
        <v>933</v>
      </c>
    </row>
    <row r="607" spans="1:65" s="14" customFormat="1" ht="11.25">
      <c r="B607" s="213"/>
      <c r="C607" s="214"/>
      <c r="D607" s="204" t="s">
        <v>143</v>
      </c>
      <c r="E607" s="214"/>
      <c r="F607" s="216" t="s">
        <v>934</v>
      </c>
      <c r="G607" s="214"/>
      <c r="H607" s="217">
        <v>16.32</v>
      </c>
      <c r="I607" s="218"/>
      <c r="J607" s="214"/>
      <c r="K607" s="214"/>
      <c r="L607" s="219"/>
      <c r="M607" s="220"/>
      <c r="N607" s="221"/>
      <c r="O607" s="221"/>
      <c r="P607" s="221"/>
      <c r="Q607" s="221"/>
      <c r="R607" s="221"/>
      <c r="S607" s="221"/>
      <c r="T607" s="222"/>
      <c r="AT607" s="223" t="s">
        <v>143</v>
      </c>
      <c r="AU607" s="223" t="s">
        <v>86</v>
      </c>
      <c r="AV607" s="14" t="s">
        <v>86</v>
      </c>
      <c r="AW607" s="14" t="s">
        <v>4</v>
      </c>
      <c r="AX607" s="14" t="s">
        <v>84</v>
      </c>
      <c r="AY607" s="223" t="s">
        <v>135</v>
      </c>
    </row>
    <row r="608" spans="1:65" s="2" customFormat="1" ht="24.2" customHeight="1">
      <c r="A608" s="35"/>
      <c r="B608" s="36"/>
      <c r="C608" s="188" t="s">
        <v>935</v>
      </c>
      <c r="D608" s="188" t="s">
        <v>137</v>
      </c>
      <c r="E608" s="189" t="s">
        <v>936</v>
      </c>
      <c r="F608" s="190" t="s">
        <v>937</v>
      </c>
      <c r="G608" s="191" t="s">
        <v>140</v>
      </c>
      <c r="H608" s="192">
        <v>6471</v>
      </c>
      <c r="I608" s="193"/>
      <c r="J608" s="194">
        <f>ROUND(I608*H608,2)</f>
        <v>0</v>
      </c>
      <c r="K608" s="195"/>
      <c r="L608" s="40"/>
      <c r="M608" s="196" t="s">
        <v>1</v>
      </c>
      <c r="N608" s="197" t="s">
        <v>41</v>
      </c>
      <c r="O608" s="72"/>
      <c r="P608" s="198">
        <f>O608*H608</f>
        <v>0</v>
      </c>
      <c r="Q608" s="198">
        <v>3.6000000000000002E-4</v>
      </c>
      <c r="R608" s="198">
        <f>Q608*H608</f>
        <v>2.3295600000000003</v>
      </c>
      <c r="S608" s="198">
        <v>0</v>
      </c>
      <c r="T608" s="199">
        <f>S608*H608</f>
        <v>0</v>
      </c>
      <c r="U608" s="35"/>
      <c r="V608" s="35"/>
      <c r="W608" s="35"/>
      <c r="X608" s="35"/>
      <c r="Y608" s="35"/>
      <c r="Z608" s="35"/>
      <c r="AA608" s="35"/>
      <c r="AB608" s="35"/>
      <c r="AC608" s="35"/>
      <c r="AD608" s="35"/>
      <c r="AE608" s="35"/>
      <c r="AR608" s="200" t="s">
        <v>141</v>
      </c>
      <c r="AT608" s="200" t="s">
        <v>137</v>
      </c>
      <c r="AU608" s="200" t="s">
        <v>86</v>
      </c>
      <c r="AY608" s="18" t="s">
        <v>135</v>
      </c>
      <c r="BE608" s="201">
        <f>IF(N608="základní",J608,0)</f>
        <v>0</v>
      </c>
      <c r="BF608" s="201">
        <f>IF(N608="snížená",J608,0)</f>
        <v>0</v>
      </c>
      <c r="BG608" s="201">
        <f>IF(N608="zákl. přenesená",J608,0)</f>
        <v>0</v>
      </c>
      <c r="BH608" s="201">
        <f>IF(N608="sníž. přenesená",J608,0)</f>
        <v>0</v>
      </c>
      <c r="BI608" s="201">
        <f>IF(N608="nulová",J608,0)</f>
        <v>0</v>
      </c>
      <c r="BJ608" s="18" t="s">
        <v>84</v>
      </c>
      <c r="BK608" s="201">
        <f>ROUND(I608*H608,2)</f>
        <v>0</v>
      </c>
      <c r="BL608" s="18" t="s">
        <v>141</v>
      </c>
      <c r="BM608" s="200" t="s">
        <v>938</v>
      </c>
    </row>
    <row r="609" spans="1:65" s="13" customFormat="1" ht="11.25">
      <c r="B609" s="202"/>
      <c r="C609" s="203"/>
      <c r="D609" s="204" t="s">
        <v>143</v>
      </c>
      <c r="E609" s="205" t="s">
        <v>1</v>
      </c>
      <c r="F609" s="206" t="s">
        <v>144</v>
      </c>
      <c r="G609" s="203"/>
      <c r="H609" s="205" t="s">
        <v>1</v>
      </c>
      <c r="I609" s="207"/>
      <c r="J609" s="203"/>
      <c r="K609" s="203"/>
      <c r="L609" s="208"/>
      <c r="M609" s="209"/>
      <c r="N609" s="210"/>
      <c r="O609" s="210"/>
      <c r="P609" s="210"/>
      <c r="Q609" s="210"/>
      <c r="R609" s="210"/>
      <c r="S609" s="210"/>
      <c r="T609" s="211"/>
      <c r="AT609" s="212" t="s">
        <v>143</v>
      </c>
      <c r="AU609" s="212" t="s">
        <v>86</v>
      </c>
      <c r="AV609" s="13" t="s">
        <v>84</v>
      </c>
      <c r="AW609" s="13" t="s">
        <v>32</v>
      </c>
      <c r="AX609" s="13" t="s">
        <v>76</v>
      </c>
      <c r="AY609" s="212" t="s">
        <v>135</v>
      </c>
    </row>
    <row r="610" spans="1:65" s="13" customFormat="1" ht="11.25">
      <c r="B610" s="202"/>
      <c r="C610" s="203"/>
      <c r="D610" s="204" t="s">
        <v>143</v>
      </c>
      <c r="E610" s="205" t="s">
        <v>1</v>
      </c>
      <c r="F610" s="206" t="s">
        <v>274</v>
      </c>
      <c r="G610" s="203"/>
      <c r="H610" s="205" t="s">
        <v>1</v>
      </c>
      <c r="I610" s="207"/>
      <c r="J610" s="203"/>
      <c r="K610" s="203"/>
      <c r="L610" s="208"/>
      <c r="M610" s="209"/>
      <c r="N610" s="210"/>
      <c r="O610" s="210"/>
      <c r="P610" s="210"/>
      <c r="Q610" s="210"/>
      <c r="R610" s="210"/>
      <c r="S610" s="210"/>
      <c r="T610" s="211"/>
      <c r="AT610" s="212" t="s">
        <v>143</v>
      </c>
      <c r="AU610" s="212" t="s">
        <v>86</v>
      </c>
      <c r="AV610" s="13" t="s">
        <v>84</v>
      </c>
      <c r="AW610" s="13" t="s">
        <v>32</v>
      </c>
      <c r="AX610" s="13" t="s">
        <v>76</v>
      </c>
      <c r="AY610" s="212" t="s">
        <v>135</v>
      </c>
    </row>
    <row r="611" spans="1:65" s="13" customFormat="1" ht="11.25">
      <c r="B611" s="202"/>
      <c r="C611" s="203"/>
      <c r="D611" s="204" t="s">
        <v>143</v>
      </c>
      <c r="E611" s="205" t="s">
        <v>1</v>
      </c>
      <c r="F611" s="206" t="s">
        <v>939</v>
      </c>
      <c r="G611" s="203"/>
      <c r="H611" s="205" t="s">
        <v>1</v>
      </c>
      <c r="I611" s="207"/>
      <c r="J611" s="203"/>
      <c r="K611" s="203"/>
      <c r="L611" s="208"/>
      <c r="M611" s="209"/>
      <c r="N611" s="210"/>
      <c r="O611" s="210"/>
      <c r="P611" s="210"/>
      <c r="Q611" s="210"/>
      <c r="R611" s="210"/>
      <c r="S611" s="210"/>
      <c r="T611" s="211"/>
      <c r="AT611" s="212" t="s">
        <v>143</v>
      </c>
      <c r="AU611" s="212" t="s">
        <v>86</v>
      </c>
      <c r="AV611" s="13" t="s">
        <v>84</v>
      </c>
      <c r="AW611" s="13" t="s">
        <v>32</v>
      </c>
      <c r="AX611" s="13" t="s">
        <v>76</v>
      </c>
      <c r="AY611" s="212" t="s">
        <v>135</v>
      </c>
    </row>
    <row r="612" spans="1:65" s="14" customFormat="1" ht="11.25">
      <c r="B612" s="213"/>
      <c r="C612" s="214"/>
      <c r="D612" s="204" t="s">
        <v>143</v>
      </c>
      <c r="E612" s="215" t="s">
        <v>1</v>
      </c>
      <c r="F612" s="216" t="s">
        <v>587</v>
      </c>
      <c r="G612" s="214"/>
      <c r="H612" s="217">
        <v>3503</v>
      </c>
      <c r="I612" s="218"/>
      <c r="J612" s="214"/>
      <c r="K612" s="214"/>
      <c r="L612" s="219"/>
      <c r="M612" s="220"/>
      <c r="N612" s="221"/>
      <c r="O612" s="221"/>
      <c r="P612" s="221"/>
      <c r="Q612" s="221"/>
      <c r="R612" s="221"/>
      <c r="S612" s="221"/>
      <c r="T612" s="222"/>
      <c r="AT612" s="223" t="s">
        <v>143</v>
      </c>
      <c r="AU612" s="223" t="s">
        <v>86</v>
      </c>
      <c r="AV612" s="14" t="s">
        <v>86</v>
      </c>
      <c r="AW612" s="14" t="s">
        <v>32</v>
      </c>
      <c r="AX612" s="14" t="s">
        <v>76</v>
      </c>
      <c r="AY612" s="223" t="s">
        <v>135</v>
      </c>
    </row>
    <row r="613" spans="1:65" s="14" customFormat="1" ht="11.25">
      <c r="B613" s="213"/>
      <c r="C613" s="214"/>
      <c r="D613" s="204" t="s">
        <v>143</v>
      </c>
      <c r="E613" s="215" t="s">
        <v>1</v>
      </c>
      <c r="F613" s="216" t="s">
        <v>571</v>
      </c>
      <c r="G613" s="214"/>
      <c r="H613" s="217">
        <v>1113</v>
      </c>
      <c r="I613" s="218"/>
      <c r="J613" s="214"/>
      <c r="K613" s="214"/>
      <c r="L613" s="219"/>
      <c r="M613" s="220"/>
      <c r="N613" s="221"/>
      <c r="O613" s="221"/>
      <c r="P613" s="221"/>
      <c r="Q613" s="221"/>
      <c r="R613" s="221"/>
      <c r="S613" s="221"/>
      <c r="T613" s="222"/>
      <c r="AT613" s="223" t="s">
        <v>143</v>
      </c>
      <c r="AU613" s="223" t="s">
        <v>86</v>
      </c>
      <c r="AV613" s="14" t="s">
        <v>86</v>
      </c>
      <c r="AW613" s="14" t="s">
        <v>32</v>
      </c>
      <c r="AX613" s="14" t="s">
        <v>76</v>
      </c>
      <c r="AY613" s="223" t="s">
        <v>135</v>
      </c>
    </row>
    <row r="614" spans="1:65" s="14" customFormat="1" ht="11.25">
      <c r="B614" s="213"/>
      <c r="C614" s="214"/>
      <c r="D614" s="204" t="s">
        <v>143</v>
      </c>
      <c r="E614" s="215" t="s">
        <v>1</v>
      </c>
      <c r="F614" s="216" t="s">
        <v>576</v>
      </c>
      <c r="G614" s="214"/>
      <c r="H614" s="217">
        <v>1410</v>
      </c>
      <c r="I614" s="218"/>
      <c r="J614" s="214"/>
      <c r="K614" s="214"/>
      <c r="L614" s="219"/>
      <c r="M614" s="220"/>
      <c r="N614" s="221"/>
      <c r="O614" s="221"/>
      <c r="P614" s="221"/>
      <c r="Q614" s="221"/>
      <c r="R614" s="221"/>
      <c r="S614" s="221"/>
      <c r="T614" s="222"/>
      <c r="AT614" s="223" t="s">
        <v>143</v>
      </c>
      <c r="AU614" s="223" t="s">
        <v>86</v>
      </c>
      <c r="AV614" s="14" t="s">
        <v>86</v>
      </c>
      <c r="AW614" s="14" t="s">
        <v>32</v>
      </c>
      <c r="AX614" s="14" t="s">
        <v>76</v>
      </c>
      <c r="AY614" s="223" t="s">
        <v>135</v>
      </c>
    </row>
    <row r="615" spans="1:65" s="14" customFormat="1" ht="11.25">
      <c r="B615" s="213"/>
      <c r="C615" s="214"/>
      <c r="D615" s="204" t="s">
        <v>143</v>
      </c>
      <c r="E615" s="215" t="s">
        <v>1</v>
      </c>
      <c r="F615" s="216" t="s">
        <v>582</v>
      </c>
      <c r="G615" s="214"/>
      <c r="H615" s="217">
        <v>344</v>
      </c>
      <c r="I615" s="218"/>
      <c r="J615" s="214"/>
      <c r="K615" s="214"/>
      <c r="L615" s="219"/>
      <c r="M615" s="220"/>
      <c r="N615" s="221"/>
      <c r="O615" s="221"/>
      <c r="P615" s="221"/>
      <c r="Q615" s="221"/>
      <c r="R615" s="221"/>
      <c r="S615" s="221"/>
      <c r="T615" s="222"/>
      <c r="AT615" s="223" t="s">
        <v>143</v>
      </c>
      <c r="AU615" s="223" t="s">
        <v>86</v>
      </c>
      <c r="AV615" s="14" t="s">
        <v>86</v>
      </c>
      <c r="AW615" s="14" t="s">
        <v>32</v>
      </c>
      <c r="AX615" s="14" t="s">
        <v>76</v>
      </c>
      <c r="AY615" s="223" t="s">
        <v>135</v>
      </c>
    </row>
    <row r="616" spans="1:65" s="14" customFormat="1" ht="11.25">
      <c r="B616" s="213"/>
      <c r="C616" s="214"/>
      <c r="D616" s="204" t="s">
        <v>143</v>
      </c>
      <c r="E616" s="215" t="s">
        <v>1</v>
      </c>
      <c r="F616" s="216" t="s">
        <v>565</v>
      </c>
      <c r="G616" s="214"/>
      <c r="H616" s="217">
        <v>67</v>
      </c>
      <c r="I616" s="218"/>
      <c r="J616" s="214"/>
      <c r="K616" s="214"/>
      <c r="L616" s="219"/>
      <c r="M616" s="220"/>
      <c r="N616" s="221"/>
      <c r="O616" s="221"/>
      <c r="P616" s="221"/>
      <c r="Q616" s="221"/>
      <c r="R616" s="221"/>
      <c r="S616" s="221"/>
      <c r="T616" s="222"/>
      <c r="AT616" s="223" t="s">
        <v>143</v>
      </c>
      <c r="AU616" s="223" t="s">
        <v>86</v>
      </c>
      <c r="AV616" s="14" t="s">
        <v>86</v>
      </c>
      <c r="AW616" s="14" t="s">
        <v>32</v>
      </c>
      <c r="AX616" s="14" t="s">
        <v>76</v>
      </c>
      <c r="AY616" s="223" t="s">
        <v>135</v>
      </c>
    </row>
    <row r="617" spans="1:65" s="14" customFormat="1" ht="11.25">
      <c r="B617" s="213"/>
      <c r="C617" s="214"/>
      <c r="D617" s="204" t="s">
        <v>143</v>
      </c>
      <c r="E617" s="215" t="s">
        <v>1</v>
      </c>
      <c r="F617" s="216" t="s">
        <v>553</v>
      </c>
      <c r="G617" s="214"/>
      <c r="H617" s="217">
        <v>34</v>
      </c>
      <c r="I617" s="218"/>
      <c r="J617" s="214"/>
      <c r="K617" s="214"/>
      <c r="L617" s="219"/>
      <c r="M617" s="220"/>
      <c r="N617" s="221"/>
      <c r="O617" s="221"/>
      <c r="P617" s="221"/>
      <c r="Q617" s="221"/>
      <c r="R617" s="221"/>
      <c r="S617" s="221"/>
      <c r="T617" s="222"/>
      <c r="AT617" s="223" t="s">
        <v>143</v>
      </c>
      <c r="AU617" s="223" t="s">
        <v>86</v>
      </c>
      <c r="AV617" s="14" t="s">
        <v>86</v>
      </c>
      <c r="AW617" s="14" t="s">
        <v>32</v>
      </c>
      <c r="AX617" s="14" t="s">
        <v>76</v>
      </c>
      <c r="AY617" s="223" t="s">
        <v>135</v>
      </c>
    </row>
    <row r="618" spans="1:65" s="15" customFormat="1" ht="11.25">
      <c r="B618" s="224"/>
      <c r="C618" s="225"/>
      <c r="D618" s="204" t="s">
        <v>143</v>
      </c>
      <c r="E618" s="226" t="s">
        <v>1</v>
      </c>
      <c r="F618" s="227" t="s">
        <v>232</v>
      </c>
      <c r="G618" s="225"/>
      <c r="H618" s="228">
        <v>6471</v>
      </c>
      <c r="I618" s="229"/>
      <c r="J618" s="225"/>
      <c r="K618" s="225"/>
      <c r="L618" s="230"/>
      <c r="M618" s="231"/>
      <c r="N618" s="232"/>
      <c r="O618" s="232"/>
      <c r="P618" s="232"/>
      <c r="Q618" s="232"/>
      <c r="R618" s="232"/>
      <c r="S618" s="232"/>
      <c r="T618" s="233"/>
      <c r="AT618" s="234" t="s">
        <v>143</v>
      </c>
      <c r="AU618" s="234" t="s">
        <v>86</v>
      </c>
      <c r="AV618" s="15" t="s">
        <v>141</v>
      </c>
      <c r="AW618" s="15" t="s">
        <v>32</v>
      </c>
      <c r="AX618" s="15" t="s">
        <v>84</v>
      </c>
      <c r="AY618" s="234" t="s">
        <v>135</v>
      </c>
    </row>
    <row r="619" spans="1:65" s="2" customFormat="1" ht="24.2" customHeight="1">
      <c r="A619" s="35"/>
      <c r="B619" s="36"/>
      <c r="C619" s="188" t="s">
        <v>940</v>
      </c>
      <c r="D619" s="188" t="s">
        <v>137</v>
      </c>
      <c r="E619" s="189" t="s">
        <v>941</v>
      </c>
      <c r="F619" s="190" t="s">
        <v>942</v>
      </c>
      <c r="G619" s="191" t="s">
        <v>250</v>
      </c>
      <c r="H619" s="192">
        <v>130</v>
      </c>
      <c r="I619" s="193"/>
      <c r="J619" s="194">
        <f>ROUND(I619*H619,2)</f>
        <v>0</v>
      </c>
      <c r="K619" s="195"/>
      <c r="L619" s="40"/>
      <c r="M619" s="196" t="s">
        <v>1</v>
      </c>
      <c r="N619" s="197" t="s">
        <v>41</v>
      </c>
      <c r="O619" s="72"/>
      <c r="P619" s="198">
        <f>O619*H619</f>
        <v>0</v>
      </c>
      <c r="Q619" s="198">
        <v>0</v>
      </c>
      <c r="R619" s="198">
        <f>Q619*H619</f>
        <v>0</v>
      </c>
      <c r="S619" s="198">
        <v>0</v>
      </c>
      <c r="T619" s="199">
        <f>S619*H619</f>
        <v>0</v>
      </c>
      <c r="U619" s="35"/>
      <c r="V619" s="35"/>
      <c r="W619" s="35"/>
      <c r="X619" s="35"/>
      <c r="Y619" s="35"/>
      <c r="Z619" s="35"/>
      <c r="AA619" s="35"/>
      <c r="AB619" s="35"/>
      <c r="AC619" s="35"/>
      <c r="AD619" s="35"/>
      <c r="AE619" s="35"/>
      <c r="AR619" s="200" t="s">
        <v>141</v>
      </c>
      <c r="AT619" s="200" t="s">
        <v>137</v>
      </c>
      <c r="AU619" s="200" t="s">
        <v>86</v>
      </c>
      <c r="AY619" s="18" t="s">
        <v>135</v>
      </c>
      <c r="BE619" s="201">
        <f>IF(N619="základní",J619,0)</f>
        <v>0</v>
      </c>
      <c r="BF619" s="201">
        <f>IF(N619="snížená",J619,0)</f>
        <v>0</v>
      </c>
      <c r="BG619" s="201">
        <f>IF(N619="zákl. přenesená",J619,0)</f>
        <v>0</v>
      </c>
      <c r="BH619" s="201">
        <f>IF(N619="sníž. přenesená",J619,0)</f>
        <v>0</v>
      </c>
      <c r="BI619" s="201">
        <f>IF(N619="nulová",J619,0)</f>
        <v>0</v>
      </c>
      <c r="BJ619" s="18" t="s">
        <v>84</v>
      </c>
      <c r="BK619" s="201">
        <f>ROUND(I619*H619,2)</f>
        <v>0</v>
      </c>
      <c r="BL619" s="18" t="s">
        <v>141</v>
      </c>
      <c r="BM619" s="200" t="s">
        <v>943</v>
      </c>
    </row>
    <row r="620" spans="1:65" s="2" customFormat="1" ht="24.2" customHeight="1">
      <c r="A620" s="35"/>
      <c r="B620" s="36"/>
      <c r="C620" s="188" t="s">
        <v>944</v>
      </c>
      <c r="D620" s="188" t="s">
        <v>137</v>
      </c>
      <c r="E620" s="189" t="s">
        <v>945</v>
      </c>
      <c r="F620" s="190" t="s">
        <v>946</v>
      </c>
      <c r="G620" s="191" t="s">
        <v>149</v>
      </c>
      <c r="H620" s="192">
        <v>1</v>
      </c>
      <c r="I620" s="193"/>
      <c r="J620" s="194">
        <f>ROUND(I620*H620,2)</f>
        <v>0</v>
      </c>
      <c r="K620" s="195"/>
      <c r="L620" s="40"/>
      <c r="M620" s="196" t="s">
        <v>1</v>
      </c>
      <c r="N620" s="197" t="s">
        <v>41</v>
      </c>
      <c r="O620" s="72"/>
      <c r="P620" s="198">
        <f>O620*H620</f>
        <v>0</v>
      </c>
      <c r="Q620" s="198">
        <v>0</v>
      </c>
      <c r="R620" s="198">
        <f>Q620*H620</f>
        <v>0</v>
      </c>
      <c r="S620" s="198">
        <v>8.2000000000000003E-2</v>
      </c>
      <c r="T620" s="199">
        <f>S620*H620</f>
        <v>8.2000000000000003E-2</v>
      </c>
      <c r="U620" s="35"/>
      <c r="V620" s="35"/>
      <c r="W620" s="35"/>
      <c r="X620" s="35"/>
      <c r="Y620" s="35"/>
      <c r="Z620" s="35"/>
      <c r="AA620" s="35"/>
      <c r="AB620" s="35"/>
      <c r="AC620" s="35"/>
      <c r="AD620" s="35"/>
      <c r="AE620" s="35"/>
      <c r="AR620" s="200" t="s">
        <v>141</v>
      </c>
      <c r="AT620" s="200" t="s">
        <v>137</v>
      </c>
      <c r="AU620" s="200" t="s">
        <v>86</v>
      </c>
      <c r="AY620" s="18" t="s">
        <v>135</v>
      </c>
      <c r="BE620" s="201">
        <f>IF(N620="základní",J620,0)</f>
        <v>0</v>
      </c>
      <c r="BF620" s="201">
        <f>IF(N620="snížená",J620,0)</f>
        <v>0</v>
      </c>
      <c r="BG620" s="201">
        <f>IF(N620="zákl. přenesená",J620,0)</f>
        <v>0</v>
      </c>
      <c r="BH620" s="201">
        <f>IF(N620="sníž. přenesená",J620,0)</f>
        <v>0</v>
      </c>
      <c r="BI620" s="201">
        <f>IF(N620="nulová",J620,0)</f>
        <v>0</v>
      </c>
      <c r="BJ620" s="18" t="s">
        <v>84</v>
      </c>
      <c r="BK620" s="201">
        <f>ROUND(I620*H620,2)</f>
        <v>0</v>
      </c>
      <c r="BL620" s="18" t="s">
        <v>141</v>
      </c>
      <c r="BM620" s="200" t="s">
        <v>947</v>
      </c>
    </row>
    <row r="621" spans="1:65" s="14" customFormat="1" ht="11.25">
      <c r="B621" s="213"/>
      <c r="C621" s="214"/>
      <c r="D621" s="204" t="s">
        <v>143</v>
      </c>
      <c r="E621" s="215" t="s">
        <v>1</v>
      </c>
      <c r="F621" s="216" t="s">
        <v>948</v>
      </c>
      <c r="G621" s="214"/>
      <c r="H621" s="217">
        <v>1</v>
      </c>
      <c r="I621" s="218"/>
      <c r="J621" s="214"/>
      <c r="K621" s="214"/>
      <c r="L621" s="219"/>
      <c r="M621" s="220"/>
      <c r="N621" s="221"/>
      <c r="O621" s="221"/>
      <c r="P621" s="221"/>
      <c r="Q621" s="221"/>
      <c r="R621" s="221"/>
      <c r="S621" s="221"/>
      <c r="T621" s="222"/>
      <c r="AT621" s="223" t="s">
        <v>143</v>
      </c>
      <c r="AU621" s="223" t="s">
        <v>86</v>
      </c>
      <c r="AV621" s="14" t="s">
        <v>86</v>
      </c>
      <c r="AW621" s="14" t="s">
        <v>32</v>
      </c>
      <c r="AX621" s="14" t="s">
        <v>84</v>
      </c>
      <c r="AY621" s="223" t="s">
        <v>135</v>
      </c>
    </row>
    <row r="622" spans="1:65" s="2" customFormat="1" ht="24.2" customHeight="1">
      <c r="A622" s="35"/>
      <c r="B622" s="36"/>
      <c r="C622" s="188" t="s">
        <v>949</v>
      </c>
      <c r="D622" s="188" t="s">
        <v>137</v>
      </c>
      <c r="E622" s="189" t="s">
        <v>950</v>
      </c>
      <c r="F622" s="190" t="s">
        <v>951</v>
      </c>
      <c r="G622" s="191" t="s">
        <v>149</v>
      </c>
      <c r="H622" s="192">
        <v>8</v>
      </c>
      <c r="I622" s="193"/>
      <c r="J622" s="194">
        <f>ROUND(I622*H622,2)</f>
        <v>0</v>
      </c>
      <c r="K622" s="195"/>
      <c r="L622" s="40"/>
      <c r="M622" s="196" t="s">
        <v>1</v>
      </c>
      <c r="N622" s="197" t="s">
        <v>41</v>
      </c>
      <c r="O622" s="72"/>
      <c r="P622" s="198">
        <f>O622*H622</f>
        <v>0</v>
      </c>
      <c r="Q622" s="198">
        <v>0</v>
      </c>
      <c r="R622" s="198">
        <f>Q622*H622</f>
        <v>0</v>
      </c>
      <c r="S622" s="198">
        <v>4.0000000000000001E-3</v>
      </c>
      <c r="T622" s="199">
        <f>S622*H622</f>
        <v>3.2000000000000001E-2</v>
      </c>
      <c r="U622" s="35"/>
      <c r="V622" s="35"/>
      <c r="W622" s="35"/>
      <c r="X622" s="35"/>
      <c r="Y622" s="35"/>
      <c r="Z622" s="35"/>
      <c r="AA622" s="35"/>
      <c r="AB622" s="35"/>
      <c r="AC622" s="35"/>
      <c r="AD622" s="35"/>
      <c r="AE622" s="35"/>
      <c r="AR622" s="200" t="s">
        <v>141</v>
      </c>
      <c r="AT622" s="200" t="s">
        <v>137</v>
      </c>
      <c r="AU622" s="200" t="s">
        <v>86</v>
      </c>
      <c r="AY622" s="18" t="s">
        <v>135</v>
      </c>
      <c r="BE622" s="201">
        <f>IF(N622="základní",J622,0)</f>
        <v>0</v>
      </c>
      <c r="BF622" s="201">
        <f>IF(N622="snížená",J622,0)</f>
        <v>0</v>
      </c>
      <c r="BG622" s="201">
        <f>IF(N622="zákl. přenesená",J622,0)</f>
        <v>0</v>
      </c>
      <c r="BH622" s="201">
        <f>IF(N622="sníž. přenesená",J622,0)</f>
        <v>0</v>
      </c>
      <c r="BI622" s="201">
        <f>IF(N622="nulová",J622,0)</f>
        <v>0</v>
      </c>
      <c r="BJ622" s="18" t="s">
        <v>84</v>
      </c>
      <c r="BK622" s="201">
        <f>ROUND(I622*H622,2)</f>
        <v>0</v>
      </c>
      <c r="BL622" s="18" t="s">
        <v>141</v>
      </c>
      <c r="BM622" s="200" t="s">
        <v>952</v>
      </c>
    </row>
    <row r="623" spans="1:65" s="14" customFormat="1" ht="11.25">
      <c r="B623" s="213"/>
      <c r="C623" s="214"/>
      <c r="D623" s="204" t="s">
        <v>143</v>
      </c>
      <c r="E623" s="215" t="s">
        <v>1</v>
      </c>
      <c r="F623" s="216" t="s">
        <v>953</v>
      </c>
      <c r="G623" s="214"/>
      <c r="H623" s="217">
        <v>8</v>
      </c>
      <c r="I623" s="218"/>
      <c r="J623" s="214"/>
      <c r="K623" s="214"/>
      <c r="L623" s="219"/>
      <c r="M623" s="220"/>
      <c r="N623" s="221"/>
      <c r="O623" s="221"/>
      <c r="P623" s="221"/>
      <c r="Q623" s="221"/>
      <c r="R623" s="221"/>
      <c r="S623" s="221"/>
      <c r="T623" s="222"/>
      <c r="AT623" s="223" t="s">
        <v>143</v>
      </c>
      <c r="AU623" s="223" t="s">
        <v>86</v>
      </c>
      <c r="AV623" s="14" t="s">
        <v>86</v>
      </c>
      <c r="AW623" s="14" t="s">
        <v>32</v>
      </c>
      <c r="AX623" s="14" t="s">
        <v>84</v>
      </c>
      <c r="AY623" s="223" t="s">
        <v>135</v>
      </c>
    </row>
    <row r="624" spans="1:65" s="2" customFormat="1" ht="24.2" customHeight="1">
      <c r="A624" s="35"/>
      <c r="B624" s="36"/>
      <c r="C624" s="188" t="s">
        <v>954</v>
      </c>
      <c r="D624" s="188" t="s">
        <v>137</v>
      </c>
      <c r="E624" s="189" t="s">
        <v>955</v>
      </c>
      <c r="F624" s="190" t="s">
        <v>956</v>
      </c>
      <c r="G624" s="191" t="s">
        <v>250</v>
      </c>
      <c r="H624" s="192">
        <v>0.12</v>
      </c>
      <c r="I624" s="193"/>
      <c r="J624" s="194">
        <f>ROUND(I624*H624,2)</f>
        <v>0</v>
      </c>
      <c r="K624" s="195"/>
      <c r="L624" s="40"/>
      <c r="M624" s="196" t="s">
        <v>1</v>
      </c>
      <c r="N624" s="197" t="s">
        <v>41</v>
      </c>
      <c r="O624" s="72"/>
      <c r="P624" s="198">
        <f>O624*H624</f>
        <v>0</v>
      </c>
      <c r="Q624" s="198">
        <v>2.7899999999999999E-3</v>
      </c>
      <c r="R624" s="198">
        <f>Q624*H624</f>
        <v>3.3480000000000001E-4</v>
      </c>
      <c r="S624" s="198">
        <v>5.6000000000000001E-2</v>
      </c>
      <c r="T624" s="199">
        <f>S624*H624</f>
        <v>6.7200000000000003E-3</v>
      </c>
      <c r="U624" s="35"/>
      <c r="V624" s="35"/>
      <c r="W624" s="35"/>
      <c r="X624" s="35"/>
      <c r="Y624" s="35"/>
      <c r="Z624" s="35"/>
      <c r="AA624" s="35"/>
      <c r="AB624" s="35"/>
      <c r="AC624" s="35"/>
      <c r="AD624" s="35"/>
      <c r="AE624" s="35"/>
      <c r="AR624" s="200" t="s">
        <v>141</v>
      </c>
      <c r="AT624" s="200" t="s">
        <v>137</v>
      </c>
      <c r="AU624" s="200" t="s">
        <v>86</v>
      </c>
      <c r="AY624" s="18" t="s">
        <v>135</v>
      </c>
      <c r="BE624" s="201">
        <f>IF(N624="základní",J624,0)</f>
        <v>0</v>
      </c>
      <c r="BF624" s="201">
        <f>IF(N624="snížená",J624,0)</f>
        <v>0</v>
      </c>
      <c r="BG624" s="201">
        <f>IF(N624="zákl. přenesená",J624,0)</f>
        <v>0</v>
      </c>
      <c r="BH624" s="201">
        <f>IF(N624="sníž. přenesená",J624,0)</f>
        <v>0</v>
      </c>
      <c r="BI624" s="201">
        <f>IF(N624="nulová",J624,0)</f>
        <v>0</v>
      </c>
      <c r="BJ624" s="18" t="s">
        <v>84</v>
      </c>
      <c r="BK624" s="201">
        <f>ROUND(I624*H624,2)</f>
        <v>0</v>
      </c>
      <c r="BL624" s="18" t="s">
        <v>141</v>
      </c>
      <c r="BM624" s="200" t="s">
        <v>957</v>
      </c>
    </row>
    <row r="625" spans="1:65" s="13" customFormat="1" ht="11.25">
      <c r="B625" s="202"/>
      <c r="C625" s="203"/>
      <c r="D625" s="204" t="s">
        <v>143</v>
      </c>
      <c r="E625" s="205" t="s">
        <v>1</v>
      </c>
      <c r="F625" s="206" t="s">
        <v>720</v>
      </c>
      <c r="G625" s="203"/>
      <c r="H625" s="205" t="s">
        <v>1</v>
      </c>
      <c r="I625" s="207"/>
      <c r="J625" s="203"/>
      <c r="K625" s="203"/>
      <c r="L625" s="208"/>
      <c r="M625" s="209"/>
      <c r="N625" s="210"/>
      <c r="O625" s="210"/>
      <c r="P625" s="210"/>
      <c r="Q625" s="210"/>
      <c r="R625" s="210"/>
      <c r="S625" s="210"/>
      <c r="T625" s="211"/>
      <c r="AT625" s="212" t="s">
        <v>143</v>
      </c>
      <c r="AU625" s="212" t="s">
        <v>86</v>
      </c>
      <c r="AV625" s="13" t="s">
        <v>84</v>
      </c>
      <c r="AW625" s="13" t="s">
        <v>32</v>
      </c>
      <c r="AX625" s="13" t="s">
        <v>76</v>
      </c>
      <c r="AY625" s="212" t="s">
        <v>135</v>
      </c>
    </row>
    <row r="626" spans="1:65" s="14" customFormat="1" ht="11.25">
      <c r="B626" s="213"/>
      <c r="C626" s="214"/>
      <c r="D626" s="204" t="s">
        <v>143</v>
      </c>
      <c r="E626" s="215" t="s">
        <v>1</v>
      </c>
      <c r="F626" s="216" t="s">
        <v>958</v>
      </c>
      <c r="G626" s="214"/>
      <c r="H626" s="217">
        <v>0.12</v>
      </c>
      <c r="I626" s="218"/>
      <c r="J626" s="214"/>
      <c r="K626" s="214"/>
      <c r="L626" s="219"/>
      <c r="M626" s="220"/>
      <c r="N626" s="221"/>
      <c r="O626" s="221"/>
      <c r="P626" s="221"/>
      <c r="Q626" s="221"/>
      <c r="R626" s="221"/>
      <c r="S626" s="221"/>
      <c r="T626" s="222"/>
      <c r="AT626" s="223" t="s">
        <v>143</v>
      </c>
      <c r="AU626" s="223" t="s">
        <v>86</v>
      </c>
      <c r="AV626" s="14" t="s">
        <v>86</v>
      </c>
      <c r="AW626" s="14" t="s">
        <v>32</v>
      </c>
      <c r="AX626" s="14" t="s">
        <v>84</v>
      </c>
      <c r="AY626" s="223" t="s">
        <v>135</v>
      </c>
    </row>
    <row r="627" spans="1:65" s="2" customFormat="1" ht="16.5" customHeight="1">
      <c r="A627" s="35"/>
      <c r="B627" s="36"/>
      <c r="C627" s="188" t="s">
        <v>959</v>
      </c>
      <c r="D627" s="188" t="s">
        <v>137</v>
      </c>
      <c r="E627" s="189" t="s">
        <v>960</v>
      </c>
      <c r="F627" s="190" t="s">
        <v>961</v>
      </c>
      <c r="G627" s="191" t="s">
        <v>149</v>
      </c>
      <c r="H627" s="192">
        <v>2</v>
      </c>
      <c r="I627" s="193"/>
      <c r="J627" s="194">
        <f>ROUND(I627*H627,2)</f>
        <v>0</v>
      </c>
      <c r="K627" s="195"/>
      <c r="L627" s="40"/>
      <c r="M627" s="196" t="s">
        <v>1</v>
      </c>
      <c r="N627" s="197" t="s">
        <v>41</v>
      </c>
      <c r="O627" s="72"/>
      <c r="P627" s="198">
        <f>O627*H627</f>
        <v>0</v>
      </c>
      <c r="Q627" s="198">
        <v>0</v>
      </c>
      <c r="R627" s="198">
        <f>Q627*H627</f>
        <v>0</v>
      </c>
      <c r="S627" s="198">
        <v>0</v>
      </c>
      <c r="T627" s="199">
        <f>S627*H627</f>
        <v>0</v>
      </c>
      <c r="U627" s="35"/>
      <c r="V627" s="35"/>
      <c r="W627" s="35"/>
      <c r="X627" s="35"/>
      <c r="Y627" s="35"/>
      <c r="Z627" s="35"/>
      <c r="AA627" s="35"/>
      <c r="AB627" s="35"/>
      <c r="AC627" s="35"/>
      <c r="AD627" s="35"/>
      <c r="AE627" s="35"/>
      <c r="AR627" s="200" t="s">
        <v>141</v>
      </c>
      <c r="AT627" s="200" t="s">
        <v>137</v>
      </c>
      <c r="AU627" s="200" t="s">
        <v>86</v>
      </c>
      <c r="AY627" s="18" t="s">
        <v>135</v>
      </c>
      <c r="BE627" s="201">
        <f>IF(N627="základní",J627,0)</f>
        <v>0</v>
      </c>
      <c r="BF627" s="201">
        <f>IF(N627="snížená",J627,0)</f>
        <v>0</v>
      </c>
      <c r="BG627" s="201">
        <f>IF(N627="zákl. přenesená",J627,0)</f>
        <v>0</v>
      </c>
      <c r="BH627" s="201">
        <f>IF(N627="sníž. přenesená",J627,0)</f>
        <v>0</v>
      </c>
      <c r="BI627" s="201">
        <f>IF(N627="nulová",J627,0)</f>
        <v>0</v>
      </c>
      <c r="BJ627" s="18" t="s">
        <v>84</v>
      </c>
      <c r="BK627" s="201">
        <f>ROUND(I627*H627,2)</f>
        <v>0</v>
      </c>
      <c r="BL627" s="18" t="s">
        <v>141</v>
      </c>
      <c r="BM627" s="200" t="s">
        <v>962</v>
      </c>
    </row>
    <row r="628" spans="1:65" s="13" customFormat="1" ht="11.25">
      <c r="B628" s="202"/>
      <c r="C628" s="203"/>
      <c r="D628" s="204" t="s">
        <v>143</v>
      </c>
      <c r="E628" s="205" t="s">
        <v>1</v>
      </c>
      <c r="F628" s="206" t="s">
        <v>144</v>
      </c>
      <c r="G628" s="203"/>
      <c r="H628" s="205" t="s">
        <v>1</v>
      </c>
      <c r="I628" s="207"/>
      <c r="J628" s="203"/>
      <c r="K628" s="203"/>
      <c r="L628" s="208"/>
      <c r="M628" s="209"/>
      <c r="N628" s="210"/>
      <c r="O628" s="210"/>
      <c r="P628" s="210"/>
      <c r="Q628" s="210"/>
      <c r="R628" s="210"/>
      <c r="S628" s="210"/>
      <c r="T628" s="211"/>
      <c r="AT628" s="212" t="s">
        <v>143</v>
      </c>
      <c r="AU628" s="212" t="s">
        <v>86</v>
      </c>
      <c r="AV628" s="13" t="s">
        <v>84</v>
      </c>
      <c r="AW628" s="13" t="s">
        <v>32</v>
      </c>
      <c r="AX628" s="13" t="s">
        <v>76</v>
      </c>
      <c r="AY628" s="212" t="s">
        <v>135</v>
      </c>
    </row>
    <row r="629" spans="1:65" s="14" customFormat="1" ht="11.25">
      <c r="B629" s="213"/>
      <c r="C629" s="214"/>
      <c r="D629" s="204" t="s">
        <v>143</v>
      </c>
      <c r="E629" s="215" t="s">
        <v>1</v>
      </c>
      <c r="F629" s="216" t="s">
        <v>86</v>
      </c>
      <c r="G629" s="214"/>
      <c r="H629" s="217">
        <v>2</v>
      </c>
      <c r="I629" s="218"/>
      <c r="J629" s="214"/>
      <c r="K629" s="214"/>
      <c r="L629" s="219"/>
      <c r="M629" s="220"/>
      <c r="N629" s="221"/>
      <c r="O629" s="221"/>
      <c r="P629" s="221"/>
      <c r="Q629" s="221"/>
      <c r="R629" s="221"/>
      <c r="S629" s="221"/>
      <c r="T629" s="222"/>
      <c r="AT629" s="223" t="s">
        <v>143</v>
      </c>
      <c r="AU629" s="223" t="s">
        <v>86</v>
      </c>
      <c r="AV629" s="14" t="s">
        <v>86</v>
      </c>
      <c r="AW629" s="14" t="s">
        <v>32</v>
      </c>
      <c r="AX629" s="14" t="s">
        <v>84</v>
      </c>
      <c r="AY629" s="223" t="s">
        <v>135</v>
      </c>
    </row>
    <row r="630" spans="1:65" s="2" customFormat="1" ht="24.2" customHeight="1">
      <c r="A630" s="35"/>
      <c r="B630" s="36"/>
      <c r="C630" s="188" t="s">
        <v>963</v>
      </c>
      <c r="D630" s="188" t="s">
        <v>137</v>
      </c>
      <c r="E630" s="189" t="s">
        <v>964</v>
      </c>
      <c r="F630" s="190" t="s">
        <v>965</v>
      </c>
      <c r="G630" s="191" t="s">
        <v>140</v>
      </c>
      <c r="H630" s="192">
        <v>2.4</v>
      </c>
      <c r="I630" s="193"/>
      <c r="J630" s="194">
        <f>ROUND(I630*H630,2)</f>
        <v>0</v>
      </c>
      <c r="K630" s="195"/>
      <c r="L630" s="40"/>
      <c r="M630" s="196" t="s">
        <v>1</v>
      </c>
      <c r="N630" s="197" t="s">
        <v>41</v>
      </c>
      <c r="O630" s="72"/>
      <c r="P630" s="198">
        <f>O630*H630</f>
        <v>0</v>
      </c>
      <c r="Q630" s="198">
        <v>3.5400000000000002E-3</v>
      </c>
      <c r="R630" s="198">
        <f>Q630*H630</f>
        <v>8.4960000000000001E-3</v>
      </c>
      <c r="S630" s="198">
        <v>0</v>
      </c>
      <c r="T630" s="199">
        <f>S630*H630</f>
        <v>0</v>
      </c>
      <c r="U630" s="35"/>
      <c r="V630" s="35"/>
      <c r="W630" s="35"/>
      <c r="X630" s="35"/>
      <c r="Y630" s="35"/>
      <c r="Z630" s="35"/>
      <c r="AA630" s="35"/>
      <c r="AB630" s="35"/>
      <c r="AC630" s="35"/>
      <c r="AD630" s="35"/>
      <c r="AE630" s="35"/>
      <c r="AR630" s="200" t="s">
        <v>141</v>
      </c>
      <c r="AT630" s="200" t="s">
        <v>137</v>
      </c>
      <c r="AU630" s="200" t="s">
        <v>86</v>
      </c>
      <c r="AY630" s="18" t="s">
        <v>135</v>
      </c>
      <c r="BE630" s="201">
        <f>IF(N630="základní",J630,0)</f>
        <v>0</v>
      </c>
      <c r="BF630" s="201">
        <f>IF(N630="snížená",J630,0)</f>
        <v>0</v>
      </c>
      <c r="BG630" s="201">
        <f>IF(N630="zákl. přenesená",J630,0)</f>
        <v>0</v>
      </c>
      <c r="BH630" s="201">
        <f>IF(N630="sníž. přenesená",J630,0)</f>
        <v>0</v>
      </c>
      <c r="BI630" s="201">
        <f>IF(N630="nulová",J630,0)</f>
        <v>0</v>
      </c>
      <c r="BJ630" s="18" t="s">
        <v>84</v>
      </c>
      <c r="BK630" s="201">
        <f>ROUND(I630*H630,2)</f>
        <v>0</v>
      </c>
      <c r="BL630" s="18" t="s">
        <v>141</v>
      </c>
      <c r="BM630" s="200" t="s">
        <v>966</v>
      </c>
    </row>
    <row r="631" spans="1:65" s="2" customFormat="1" ht="16.5" customHeight="1">
      <c r="A631" s="35"/>
      <c r="B631" s="36"/>
      <c r="C631" s="188" t="s">
        <v>967</v>
      </c>
      <c r="D631" s="188" t="s">
        <v>137</v>
      </c>
      <c r="E631" s="189" t="s">
        <v>968</v>
      </c>
      <c r="F631" s="190" t="s">
        <v>969</v>
      </c>
      <c r="G631" s="191" t="s">
        <v>149</v>
      </c>
      <c r="H631" s="192">
        <v>6</v>
      </c>
      <c r="I631" s="193"/>
      <c r="J631" s="194">
        <f>ROUND(I631*H631,2)</f>
        <v>0</v>
      </c>
      <c r="K631" s="195"/>
      <c r="L631" s="40"/>
      <c r="M631" s="196" t="s">
        <v>1</v>
      </c>
      <c r="N631" s="197" t="s">
        <v>41</v>
      </c>
      <c r="O631" s="72"/>
      <c r="P631" s="198">
        <f>O631*H631</f>
        <v>0</v>
      </c>
      <c r="Q631" s="198">
        <v>0</v>
      </c>
      <c r="R631" s="198">
        <f>Q631*H631</f>
        <v>0</v>
      </c>
      <c r="S631" s="198">
        <v>0</v>
      </c>
      <c r="T631" s="199">
        <f>S631*H631</f>
        <v>0</v>
      </c>
      <c r="U631" s="35"/>
      <c r="V631" s="35"/>
      <c r="W631" s="35"/>
      <c r="X631" s="35"/>
      <c r="Y631" s="35"/>
      <c r="Z631" s="35"/>
      <c r="AA631" s="35"/>
      <c r="AB631" s="35"/>
      <c r="AC631" s="35"/>
      <c r="AD631" s="35"/>
      <c r="AE631" s="35"/>
      <c r="AR631" s="200" t="s">
        <v>141</v>
      </c>
      <c r="AT631" s="200" t="s">
        <v>137</v>
      </c>
      <c r="AU631" s="200" t="s">
        <v>86</v>
      </c>
      <c r="AY631" s="18" t="s">
        <v>135</v>
      </c>
      <c r="BE631" s="201">
        <f>IF(N631="základní",J631,0)</f>
        <v>0</v>
      </c>
      <c r="BF631" s="201">
        <f>IF(N631="snížená",J631,0)</f>
        <v>0</v>
      </c>
      <c r="BG631" s="201">
        <f>IF(N631="zákl. přenesená",J631,0)</f>
        <v>0</v>
      </c>
      <c r="BH631" s="201">
        <f>IF(N631="sníž. přenesená",J631,0)</f>
        <v>0</v>
      </c>
      <c r="BI631" s="201">
        <f>IF(N631="nulová",J631,0)</f>
        <v>0</v>
      </c>
      <c r="BJ631" s="18" t="s">
        <v>84</v>
      </c>
      <c r="BK631" s="201">
        <f>ROUND(I631*H631,2)</f>
        <v>0</v>
      </c>
      <c r="BL631" s="18" t="s">
        <v>141</v>
      </c>
      <c r="BM631" s="200" t="s">
        <v>970</v>
      </c>
    </row>
    <row r="632" spans="1:65" s="13" customFormat="1" ht="11.25">
      <c r="B632" s="202"/>
      <c r="C632" s="203"/>
      <c r="D632" s="204" t="s">
        <v>143</v>
      </c>
      <c r="E632" s="205" t="s">
        <v>1</v>
      </c>
      <c r="F632" s="206" t="s">
        <v>144</v>
      </c>
      <c r="G632" s="203"/>
      <c r="H632" s="205" t="s">
        <v>1</v>
      </c>
      <c r="I632" s="207"/>
      <c r="J632" s="203"/>
      <c r="K632" s="203"/>
      <c r="L632" s="208"/>
      <c r="M632" s="209"/>
      <c r="N632" s="210"/>
      <c r="O632" s="210"/>
      <c r="P632" s="210"/>
      <c r="Q632" s="210"/>
      <c r="R632" s="210"/>
      <c r="S632" s="210"/>
      <c r="T632" s="211"/>
      <c r="AT632" s="212" t="s">
        <v>143</v>
      </c>
      <c r="AU632" s="212" t="s">
        <v>86</v>
      </c>
      <c r="AV632" s="13" t="s">
        <v>84</v>
      </c>
      <c r="AW632" s="13" t="s">
        <v>32</v>
      </c>
      <c r="AX632" s="13" t="s">
        <v>76</v>
      </c>
      <c r="AY632" s="212" t="s">
        <v>135</v>
      </c>
    </row>
    <row r="633" spans="1:65" s="13" customFormat="1" ht="11.25">
      <c r="B633" s="202"/>
      <c r="C633" s="203"/>
      <c r="D633" s="204" t="s">
        <v>143</v>
      </c>
      <c r="E633" s="205" t="s">
        <v>1</v>
      </c>
      <c r="F633" s="206" t="s">
        <v>274</v>
      </c>
      <c r="G633" s="203"/>
      <c r="H633" s="205" t="s">
        <v>1</v>
      </c>
      <c r="I633" s="207"/>
      <c r="J633" s="203"/>
      <c r="K633" s="203"/>
      <c r="L633" s="208"/>
      <c r="M633" s="209"/>
      <c r="N633" s="210"/>
      <c r="O633" s="210"/>
      <c r="P633" s="210"/>
      <c r="Q633" s="210"/>
      <c r="R633" s="210"/>
      <c r="S633" s="210"/>
      <c r="T633" s="211"/>
      <c r="AT633" s="212" t="s">
        <v>143</v>
      </c>
      <c r="AU633" s="212" t="s">
        <v>86</v>
      </c>
      <c r="AV633" s="13" t="s">
        <v>84</v>
      </c>
      <c r="AW633" s="13" t="s">
        <v>32</v>
      </c>
      <c r="AX633" s="13" t="s">
        <v>76</v>
      </c>
      <c r="AY633" s="212" t="s">
        <v>135</v>
      </c>
    </row>
    <row r="634" spans="1:65" s="14" customFormat="1" ht="11.25">
      <c r="B634" s="213"/>
      <c r="C634" s="214"/>
      <c r="D634" s="204" t="s">
        <v>143</v>
      </c>
      <c r="E634" s="215" t="s">
        <v>1</v>
      </c>
      <c r="F634" s="216" t="s">
        <v>162</v>
      </c>
      <c r="G634" s="214"/>
      <c r="H634" s="217">
        <v>6</v>
      </c>
      <c r="I634" s="218"/>
      <c r="J634" s="214"/>
      <c r="K634" s="214"/>
      <c r="L634" s="219"/>
      <c r="M634" s="220"/>
      <c r="N634" s="221"/>
      <c r="O634" s="221"/>
      <c r="P634" s="221"/>
      <c r="Q634" s="221"/>
      <c r="R634" s="221"/>
      <c r="S634" s="221"/>
      <c r="T634" s="222"/>
      <c r="AT634" s="223" t="s">
        <v>143</v>
      </c>
      <c r="AU634" s="223" t="s">
        <v>86</v>
      </c>
      <c r="AV634" s="14" t="s">
        <v>86</v>
      </c>
      <c r="AW634" s="14" t="s">
        <v>32</v>
      </c>
      <c r="AX634" s="14" t="s">
        <v>84</v>
      </c>
      <c r="AY634" s="223" t="s">
        <v>135</v>
      </c>
    </row>
    <row r="635" spans="1:65" s="13" customFormat="1" ht="22.5">
      <c r="B635" s="202"/>
      <c r="C635" s="203"/>
      <c r="D635" s="204" t="s">
        <v>143</v>
      </c>
      <c r="E635" s="205" t="s">
        <v>1</v>
      </c>
      <c r="F635" s="206" t="s">
        <v>971</v>
      </c>
      <c r="G635" s="203"/>
      <c r="H635" s="205" t="s">
        <v>1</v>
      </c>
      <c r="I635" s="207"/>
      <c r="J635" s="203"/>
      <c r="K635" s="203"/>
      <c r="L635" s="208"/>
      <c r="M635" s="209"/>
      <c r="N635" s="210"/>
      <c r="O635" s="210"/>
      <c r="P635" s="210"/>
      <c r="Q635" s="210"/>
      <c r="R635" s="210"/>
      <c r="S635" s="210"/>
      <c r="T635" s="211"/>
      <c r="AT635" s="212" t="s">
        <v>143</v>
      </c>
      <c r="AU635" s="212" t="s">
        <v>86</v>
      </c>
      <c r="AV635" s="13" t="s">
        <v>84</v>
      </c>
      <c r="AW635" s="13" t="s">
        <v>32</v>
      </c>
      <c r="AX635" s="13" t="s">
        <v>76</v>
      </c>
      <c r="AY635" s="212" t="s">
        <v>135</v>
      </c>
    </row>
    <row r="636" spans="1:65" s="12" customFormat="1" ht="22.9" customHeight="1">
      <c r="B636" s="172"/>
      <c r="C636" s="173"/>
      <c r="D636" s="174" t="s">
        <v>75</v>
      </c>
      <c r="E636" s="186" t="s">
        <v>972</v>
      </c>
      <c r="F636" s="186" t="s">
        <v>973</v>
      </c>
      <c r="G636" s="173"/>
      <c r="H636" s="173"/>
      <c r="I636" s="176"/>
      <c r="J636" s="187">
        <f>BK636</f>
        <v>0</v>
      </c>
      <c r="K636" s="173"/>
      <c r="L636" s="178"/>
      <c r="M636" s="179"/>
      <c r="N636" s="180"/>
      <c r="O636" s="180"/>
      <c r="P636" s="181">
        <f>SUM(P637:P646)</f>
        <v>0</v>
      </c>
      <c r="Q636" s="180"/>
      <c r="R636" s="181">
        <f>SUM(R637:R646)</f>
        <v>0</v>
      </c>
      <c r="S636" s="180"/>
      <c r="T636" s="182">
        <f>SUM(T637:T646)</f>
        <v>0</v>
      </c>
      <c r="AR636" s="183" t="s">
        <v>84</v>
      </c>
      <c r="AT636" s="184" t="s">
        <v>75</v>
      </c>
      <c r="AU636" s="184" t="s">
        <v>84</v>
      </c>
      <c r="AY636" s="183" t="s">
        <v>135</v>
      </c>
      <c r="BK636" s="185">
        <f>SUM(BK637:BK646)</f>
        <v>0</v>
      </c>
    </row>
    <row r="637" spans="1:65" s="2" customFormat="1" ht="16.5" customHeight="1">
      <c r="A637" s="35"/>
      <c r="B637" s="36"/>
      <c r="C637" s="188" t="s">
        <v>974</v>
      </c>
      <c r="D637" s="188" t="s">
        <v>137</v>
      </c>
      <c r="E637" s="189" t="s">
        <v>975</v>
      </c>
      <c r="F637" s="190" t="s">
        <v>976</v>
      </c>
      <c r="G637" s="191" t="s">
        <v>421</v>
      </c>
      <c r="H637" s="192">
        <v>4899.9979999999996</v>
      </c>
      <c r="I637" s="193"/>
      <c r="J637" s="194">
        <f>ROUND(I637*H637,2)</f>
        <v>0</v>
      </c>
      <c r="K637" s="195"/>
      <c r="L637" s="40"/>
      <c r="M637" s="196" t="s">
        <v>1</v>
      </c>
      <c r="N637" s="197" t="s">
        <v>41</v>
      </c>
      <c r="O637" s="72"/>
      <c r="P637" s="198">
        <f>O637*H637</f>
        <v>0</v>
      </c>
      <c r="Q637" s="198">
        <v>0</v>
      </c>
      <c r="R637" s="198">
        <f>Q637*H637</f>
        <v>0</v>
      </c>
      <c r="S637" s="198">
        <v>0</v>
      </c>
      <c r="T637" s="199">
        <f>S637*H637</f>
        <v>0</v>
      </c>
      <c r="U637" s="35"/>
      <c r="V637" s="35"/>
      <c r="W637" s="35"/>
      <c r="X637" s="35"/>
      <c r="Y637" s="35"/>
      <c r="Z637" s="35"/>
      <c r="AA637" s="35"/>
      <c r="AB637" s="35"/>
      <c r="AC637" s="35"/>
      <c r="AD637" s="35"/>
      <c r="AE637" s="35"/>
      <c r="AR637" s="200" t="s">
        <v>141</v>
      </c>
      <c r="AT637" s="200" t="s">
        <v>137</v>
      </c>
      <c r="AU637" s="200" t="s">
        <v>86</v>
      </c>
      <c r="AY637" s="18" t="s">
        <v>135</v>
      </c>
      <c r="BE637" s="201">
        <f>IF(N637="základní",J637,0)</f>
        <v>0</v>
      </c>
      <c r="BF637" s="201">
        <f>IF(N637="snížená",J637,0)</f>
        <v>0</v>
      </c>
      <c r="BG637" s="201">
        <f>IF(N637="zákl. přenesená",J637,0)</f>
        <v>0</v>
      </c>
      <c r="BH637" s="201">
        <f>IF(N637="sníž. přenesená",J637,0)</f>
        <v>0</v>
      </c>
      <c r="BI637" s="201">
        <f>IF(N637="nulová",J637,0)</f>
        <v>0</v>
      </c>
      <c r="BJ637" s="18" t="s">
        <v>84</v>
      </c>
      <c r="BK637" s="201">
        <f>ROUND(I637*H637,2)</f>
        <v>0</v>
      </c>
      <c r="BL637" s="18" t="s">
        <v>141</v>
      </c>
      <c r="BM637" s="200" t="s">
        <v>977</v>
      </c>
    </row>
    <row r="638" spans="1:65" s="2" customFormat="1" ht="24.2" customHeight="1">
      <c r="A638" s="35"/>
      <c r="B638" s="36"/>
      <c r="C638" s="188" t="s">
        <v>978</v>
      </c>
      <c r="D638" s="188" t="s">
        <v>137</v>
      </c>
      <c r="E638" s="189" t="s">
        <v>979</v>
      </c>
      <c r="F638" s="190" t="s">
        <v>980</v>
      </c>
      <c r="G638" s="191" t="s">
        <v>421</v>
      </c>
      <c r="H638" s="192">
        <v>44099.982000000004</v>
      </c>
      <c r="I638" s="193"/>
      <c r="J638" s="194">
        <f>ROUND(I638*H638,2)</f>
        <v>0</v>
      </c>
      <c r="K638" s="195"/>
      <c r="L638" s="40"/>
      <c r="M638" s="196" t="s">
        <v>1</v>
      </c>
      <c r="N638" s="197" t="s">
        <v>41</v>
      </c>
      <c r="O638" s="72"/>
      <c r="P638" s="198">
        <f>O638*H638</f>
        <v>0</v>
      </c>
      <c r="Q638" s="198">
        <v>0</v>
      </c>
      <c r="R638" s="198">
        <f>Q638*H638</f>
        <v>0</v>
      </c>
      <c r="S638" s="198">
        <v>0</v>
      </c>
      <c r="T638" s="199">
        <f>S638*H638</f>
        <v>0</v>
      </c>
      <c r="U638" s="35"/>
      <c r="V638" s="35"/>
      <c r="W638" s="35"/>
      <c r="X638" s="35"/>
      <c r="Y638" s="35"/>
      <c r="Z638" s="35"/>
      <c r="AA638" s="35"/>
      <c r="AB638" s="35"/>
      <c r="AC638" s="35"/>
      <c r="AD638" s="35"/>
      <c r="AE638" s="35"/>
      <c r="AR638" s="200" t="s">
        <v>141</v>
      </c>
      <c r="AT638" s="200" t="s">
        <v>137</v>
      </c>
      <c r="AU638" s="200" t="s">
        <v>86</v>
      </c>
      <c r="AY638" s="18" t="s">
        <v>135</v>
      </c>
      <c r="BE638" s="201">
        <f>IF(N638="základní",J638,0)</f>
        <v>0</v>
      </c>
      <c r="BF638" s="201">
        <f>IF(N638="snížená",J638,0)</f>
        <v>0</v>
      </c>
      <c r="BG638" s="201">
        <f>IF(N638="zákl. přenesená",J638,0)</f>
        <v>0</v>
      </c>
      <c r="BH638" s="201">
        <f>IF(N638="sníž. přenesená",J638,0)</f>
        <v>0</v>
      </c>
      <c r="BI638" s="201">
        <f>IF(N638="nulová",J638,0)</f>
        <v>0</v>
      </c>
      <c r="BJ638" s="18" t="s">
        <v>84</v>
      </c>
      <c r="BK638" s="201">
        <f>ROUND(I638*H638,2)</f>
        <v>0</v>
      </c>
      <c r="BL638" s="18" t="s">
        <v>141</v>
      </c>
      <c r="BM638" s="200" t="s">
        <v>981</v>
      </c>
    </row>
    <row r="639" spans="1:65" s="14" customFormat="1" ht="11.25">
      <c r="B639" s="213"/>
      <c r="C639" s="214"/>
      <c r="D639" s="204" t="s">
        <v>143</v>
      </c>
      <c r="E639" s="214"/>
      <c r="F639" s="216" t="s">
        <v>982</v>
      </c>
      <c r="G639" s="214"/>
      <c r="H639" s="217">
        <v>44099.982000000004</v>
      </c>
      <c r="I639" s="218"/>
      <c r="J639" s="214"/>
      <c r="K639" s="214"/>
      <c r="L639" s="219"/>
      <c r="M639" s="220"/>
      <c r="N639" s="221"/>
      <c r="O639" s="221"/>
      <c r="P639" s="221"/>
      <c r="Q639" s="221"/>
      <c r="R639" s="221"/>
      <c r="S639" s="221"/>
      <c r="T639" s="222"/>
      <c r="AT639" s="223" t="s">
        <v>143</v>
      </c>
      <c r="AU639" s="223" t="s">
        <v>86</v>
      </c>
      <c r="AV639" s="14" t="s">
        <v>86</v>
      </c>
      <c r="AW639" s="14" t="s">
        <v>4</v>
      </c>
      <c r="AX639" s="14" t="s">
        <v>84</v>
      </c>
      <c r="AY639" s="223" t="s">
        <v>135</v>
      </c>
    </row>
    <row r="640" spans="1:65" s="2" customFormat="1" ht="37.9" customHeight="1">
      <c r="A640" s="35"/>
      <c r="B640" s="36"/>
      <c r="C640" s="188" t="s">
        <v>983</v>
      </c>
      <c r="D640" s="188" t="s">
        <v>137</v>
      </c>
      <c r="E640" s="189" t="s">
        <v>984</v>
      </c>
      <c r="F640" s="190" t="s">
        <v>985</v>
      </c>
      <c r="G640" s="191" t="s">
        <v>421</v>
      </c>
      <c r="H640" s="192">
        <v>715.56</v>
      </c>
      <c r="I640" s="193"/>
      <c r="J640" s="194">
        <f>ROUND(I640*H640,2)</f>
        <v>0</v>
      </c>
      <c r="K640" s="195"/>
      <c r="L640" s="40"/>
      <c r="M640" s="196" t="s">
        <v>1</v>
      </c>
      <c r="N640" s="197" t="s">
        <v>41</v>
      </c>
      <c r="O640" s="72"/>
      <c r="P640" s="198">
        <f>O640*H640</f>
        <v>0</v>
      </c>
      <c r="Q640" s="198">
        <v>0</v>
      </c>
      <c r="R640" s="198">
        <f>Q640*H640</f>
        <v>0</v>
      </c>
      <c r="S640" s="198">
        <v>0</v>
      </c>
      <c r="T640" s="199">
        <f>S640*H640</f>
        <v>0</v>
      </c>
      <c r="U640" s="35"/>
      <c r="V640" s="35"/>
      <c r="W640" s="35"/>
      <c r="X640" s="35"/>
      <c r="Y640" s="35"/>
      <c r="Z640" s="35"/>
      <c r="AA640" s="35"/>
      <c r="AB640" s="35"/>
      <c r="AC640" s="35"/>
      <c r="AD640" s="35"/>
      <c r="AE640" s="35"/>
      <c r="AR640" s="200" t="s">
        <v>141</v>
      </c>
      <c r="AT640" s="200" t="s">
        <v>137</v>
      </c>
      <c r="AU640" s="200" t="s">
        <v>86</v>
      </c>
      <c r="AY640" s="18" t="s">
        <v>135</v>
      </c>
      <c r="BE640" s="201">
        <f>IF(N640="základní",J640,0)</f>
        <v>0</v>
      </c>
      <c r="BF640" s="201">
        <f>IF(N640="snížená",J640,0)</f>
        <v>0</v>
      </c>
      <c r="BG640" s="201">
        <f>IF(N640="zákl. přenesená",J640,0)</f>
        <v>0</v>
      </c>
      <c r="BH640" s="201">
        <f>IF(N640="sníž. přenesená",J640,0)</f>
        <v>0</v>
      </c>
      <c r="BI640" s="201">
        <f>IF(N640="nulová",J640,0)</f>
        <v>0</v>
      </c>
      <c r="BJ640" s="18" t="s">
        <v>84</v>
      </c>
      <c r="BK640" s="201">
        <f>ROUND(I640*H640,2)</f>
        <v>0</v>
      </c>
      <c r="BL640" s="18" t="s">
        <v>141</v>
      </c>
      <c r="BM640" s="200" t="s">
        <v>986</v>
      </c>
    </row>
    <row r="641" spans="1:65" s="2" customFormat="1" ht="37.9" customHeight="1">
      <c r="A641" s="35"/>
      <c r="B641" s="36"/>
      <c r="C641" s="188" t="s">
        <v>987</v>
      </c>
      <c r="D641" s="188" t="s">
        <v>137</v>
      </c>
      <c r="E641" s="189" t="s">
        <v>988</v>
      </c>
      <c r="F641" s="190" t="s">
        <v>989</v>
      </c>
      <c r="G641" s="191" t="s">
        <v>421</v>
      </c>
      <c r="H641" s="192">
        <v>80.64</v>
      </c>
      <c r="I641" s="193"/>
      <c r="J641" s="194">
        <f>ROUND(I641*H641,2)</f>
        <v>0</v>
      </c>
      <c r="K641" s="195"/>
      <c r="L641" s="40"/>
      <c r="M641" s="196" t="s">
        <v>1</v>
      </c>
      <c r="N641" s="197" t="s">
        <v>41</v>
      </c>
      <c r="O641" s="72"/>
      <c r="P641" s="198">
        <f>O641*H641</f>
        <v>0</v>
      </c>
      <c r="Q641" s="198">
        <v>0</v>
      </c>
      <c r="R641" s="198">
        <f>Q641*H641</f>
        <v>0</v>
      </c>
      <c r="S641" s="198">
        <v>0</v>
      </c>
      <c r="T641" s="199">
        <f>S641*H641</f>
        <v>0</v>
      </c>
      <c r="U641" s="35"/>
      <c r="V641" s="35"/>
      <c r="W641" s="35"/>
      <c r="X641" s="35"/>
      <c r="Y641" s="35"/>
      <c r="Z641" s="35"/>
      <c r="AA641" s="35"/>
      <c r="AB641" s="35"/>
      <c r="AC641" s="35"/>
      <c r="AD641" s="35"/>
      <c r="AE641" s="35"/>
      <c r="AR641" s="200" t="s">
        <v>141</v>
      </c>
      <c r="AT641" s="200" t="s">
        <v>137</v>
      </c>
      <c r="AU641" s="200" t="s">
        <v>86</v>
      </c>
      <c r="AY641" s="18" t="s">
        <v>135</v>
      </c>
      <c r="BE641" s="201">
        <f>IF(N641="základní",J641,0)</f>
        <v>0</v>
      </c>
      <c r="BF641" s="201">
        <f>IF(N641="snížená",J641,0)</f>
        <v>0</v>
      </c>
      <c r="BG641" s="201">
        <f>IF(N641="zákl. přenesená",J641,0)</f>
        <v>0</v>
      </c>
      <c r="BH641" s="201">
        <f>IF(N641="sníž. přenesená",J641,0)</f>
        <v>0</v>
      </c>
      <c r="BI641" s="201">
        <f>IF(N641="nulová",J641,0)</f>
        <v>0</v>
      </c>
      <c r="BJ641" s="18" t="s">
        <v>84</v>
      </c>
      <c r="BK641" s="201">
        <f>ROUND(I641*H641,2)</f>
        <v>0</v>
      </c>
      <c r="BL641" s="18" t="s">
        <v>141</v>
      </c>
      <c r="BM641" s="200" t="s">
        <v>990</v>
      </c>
    </row>
    <row r="642" spans="1:65" s="2" customFormat="1" ht="44.25" customHeight="1">
      <c r="A642" s="35"/>
      <c r="B642" s="36"/>
      <c r="C642" s="188" t="s">
        <v>991</v>
      </c>
      <c r="D642" s="188" t="s">
        <v>137</v>
      </c>
      <c r="E642" s="189" t="s">
        <v>992</v>
      </c>
      <c r="F642" s="190" t="s">
        <v>993</v>
      </c>
      <c r="G642" s="191" t="s">
        <v>421</v>
      </c>
      <c r="H642" s="192">
        <v>3038.203</v>
      </c>
      <c r="I642" s="193"/>
      <c r="J642" s="194">
        <f>ROUND(I642*H642,2)</f>
        <v>0</v>
      </c>
      <c r="K642" s="195"/>
      <c r="L642" s="40"/>
      <c r="M642" s="196" t="s">
        <v>1</v>
      </c>
      <c r="N642" s="197" t="s">
        <v>41</v>
      </c>
      <c r="O642" s="72"/>
      <c r="P642" s="198">
        <f>O642*H642</f>
        <v>0</v>
      </c>
      <c r="Q642" s="198">
        <v>0</v>
      </c>
      <c r="R642" s="198">
        <f>Q642*H642</f>
        <v>0</v>
      </c>
      <c r="S642" s="198">
        <v>0</v>
      </c>
      <c r="T642" s="199">
        <f>S642*H642</f>
        <v>0</v>
      </c>
      <c r="U642" s="35"/>
      <c r="V642" s="35"/>
      <c r="W642" s="35"/>
      <c r="X642" s="35"/>
      <c r="Y642" s="35"/>
      <c r="Z642" s="35"/>
      <c r="AA642" s="35"/>
      <c r="AB642" s="35"/>
      <c r="AC642" s="35"/>
      <c r="AD642" s="35"/>
      <c r="AE642" s="35"/>
      <c r="AR642" s="200" t="s">
        <v>141</v>
      </c>
      <c r="AT642" s="200" t="s">
        <v>137</v>
      </c>
      <c r="AU642" s="200" t="s">
        <v>86</v>
      </c>
      <c r="AY642" s="18" t="s">
        <v>135</v>
      </c>
      <c r="BE642" s="201">
        <f>IF(N642="základní",J642,0)</f>
        <v>0</v>
      </c>
      <c r="BF642" s="201">
        <f>IF(N642="snížená",J642,0)</f>
        <v>0</v>
      </c>
      <c r="BG642" s="201">
        <f>IF(N642="zákl. přenesená",J642,0)</f>
        <v>0</v>
      </c>
      <c r="BH642" s="201">
        <f>IF(N642="sníž. přenesená",J642,0)</f>
        <v>0</v>
      </c>
      <c r="BI642" s="201">
        <f>IF(N642="nulová",J642,0)</f>
        <v>0</v>
      </c>
      <c r="BJ642" s="18" t="s">
        <v>84</v>
      </c>
      <c r="BK642" s="201">
        <f>ROUND(I642*H642,2)</f>
        <v>0</v>
      </c>
      <c r="BL642" s="18" t="s">
        <v>141</v>
      </c>
      <c r="BM642" s="200" t="s">
        <v>994</v>
      </c>
    </row>
    <row r="643" spans="1:65" s="14" customFormat="1" ht="11.25">
      <c r="B643" s="213"/>
      <c r="C643" s="214"/>
      <c r="D643" s="204" t="s">
        <v>143</v>
      </c>
      <c r="E643" s="215" t="s">
        <v>1</v>
      </c>
      <c r="F643" s="216" t="s">
        <v>995</v>
      </c>
      <c r="G643" s="214"/>
      <c r="H643" s="217">
        <v>504.52300000000002</v>
      </c>
      <c r="I643" s="218"/>
      <c r="J643" s="214"/>
      <c r="K643" s="214"/>
      <c r="L643" s="219"/>
      <c r="M643" s="220"/>
      <c r="N643" s="221"/>
      <c r="O643" s="221"/>
      <c r="P643" s="221"/>
      <c r="Q643" s="221"/>
      <c r="R643" s="221"/>
      <c r="S643" s="221"/>
      <c r="T643" s="222"/>
      <c r="AT643" s="223" t="s">
        <v>143</v>
      </c>
      <c r="AU643" s="223" t="s">
        <v>86</v>
      </c>
      <c r="AV643" s="14" t="s">
        <v>86</v>
      </c>
      <c r="AW643" s="14" t="s">
        <v>32</v>
      </c>
      <c r="AX643" s="14" t="s">
        <v>76</v>
      </c>
      <c r="AY643" s="223" t="s">
        <v>135</v>
      </c>
    </row>
    <row r="644" spans="1:65" s="14" customFormat="1" ht="11.25">
      <c r="B644" s="213"/>
      <c r="C644" s="214"/>
      <c r="D644" s="204" t="s">
        <v>143</v>
      </c>
      <c r="E644" s="215" t="s">
        <v>1</v>
      </c>
      <c r="F644" s="216" t="s">
        <v>996</v>
      </c>
      <c r="G644" s="214"/>
      <c r="H644" s="217">
        <v>2533.6799999999998</v>
      </c>
      <c r="I644" s="218"/>
      <c r="J644" s="214"/>
      <c r="K644" s="214"/>
      <c r="L644" s="219"/>
      <c r="M644" s="220"/>
      <c r="N644" s="221"/>
      <c r="O644" s="221"/>
      <c r="P644" s="221"/>
      <c r="Q644" s="221"/>
      <c r="R644" s="221"/>
      <c r="S644" s="221"/>
      <c r="T644" s="222"/>
      <c r="AT644" s="223" t="s">
        <v>143</v>
      </c>
      <c r="AU644" s="223" t="s">
        <v>86</v>
      </c>
      <c r="AV644" s="14" t="s">
        <v>86</v>
      </c>
      <c r="AW644" s="14" t="s">
        <v>32</v>
      </c>
      <c r="AX644" s="14" t="s">
        <v>76</v>
      </c>
      <c r="AY644" s="223" t="s">
        <v>135</v>
      </c>
    </row>
    <row r="645" spans="1:65" s="15" customFormat="1" ht="11.25">
      <c r="B645" s="224"/>
      <c r="C645" s="225"/>
      <c r="D645" s="204" t="s">
        <v>143</v>
      </c>
      <c r="E645" s="226" t="s">
        <v>1</v>
      </c>
      <c r="F645" s="227" t="s">
        <v>232</v>
      </c>
      <c r="G645" s="225"/>
      <c r="H645" s="228">
        <v>3038.203</v>
      </c>
      <c r="I645" s="229"/>
      <c r="J645" s="225"/>
      <c r="K645" s="225"/>
      <c r="L645" s="230"/>
      <c r="M645" s="231"/>
      <c r="N645" s="232"/>
      <c r="O645" s="232"/>
      <c r="P645" s="232"/>
      <c r="Q645" s="232"/>
      <c r="R645" s="232"/>
      <c r="S645" s="232"/>
      <c r="T645" s="233"/>
      <c r="AT645" s="234" t="s">
        <v>143</v>
      </c>
      <c r="AU645" s="234" t="s">
        <v>86</v>
      </c>
      <c r="AV645" s="15" t="s">
        <v>141</v>
      </c>
      <c r="AW645" s="15" t="s">
        <v>32</v>
      </c>
      <c r="AX645" s="15" t="s">
        <v>84</v>
      </c>
      <c r="AY645" s="234" t="s">
        <v>135</v>
      </c>
    </row>
    <row r="646" spans="1:65" s="2" customFormat="1" ht="44.25" customHeight="1">
      <c r="A646" s="35"/>
      <c r="B646" s="36"/>
      <c r="C646" s="188" t="s">
        <v>997</v>
      </c>
      <c r="D646" s="188" t="s">
        <v>137</v>
      </c>
      <c r="E646" s="189" t="s">
        <v>998</v>
      </c>
      <c r="F646" s="190" t="s">
        <v>999</v>
      </c>
      <c r="G646" s="191" t="s">
        <v>421</v>
      </c>
      <c r="H646" s="192">
        <v>1065.595</v>
      </c>
      <c r="I646" s="193"/>
      <c r="J646" s="194">
        <f>ROUND(I646*H646,2)</f>
        <v>0</v>
      </c>
      <c r="K646" s="195"/>
      <c r="L646" s="40"/>
      <c r="M646" s="196" t="s">
        <v>1</v>
      </c>
      <c r="N646" s="197" t="s">
        <v>41</v>
      </c>
      <c r="O646" s="72"/>
      <c r="P646" s="198">
        <f>O646*H646</f>
        <v>0</v>
      </c>
      <c r="Q646" s="198">
        <v>0</v>
      </c>
      <c r="R646" s="198">
        <f>Q646*H646</f>
        <v>0</v>
      </c>
      <c r="S646" s="198">
        <v>0</v>
      </c>
      <c r="T646" s="199">
        <f>S646*H646</f>
        <v>0</v>
      </c>
      <c r="U646" s="35"/>
      <c r="V646" s="35"/>
      <c r="W646" s="35"/>
      <c r="X646" s="35"/>
      <c r="Y646" s="35"/>
      <c r="Z646" s="35"/>
      <c r="AA646" s="35"/>
      <c r="AB646" s="35"/>
      <c r="AC646" s="35"/>
      <c r="AD646" s="35"/>
      <c r="AE646" s="35"/>
      <c r="AR646" s="200" t="s">
        <v>141</v>
      </c>
      <c r="AT646" s="200" t="s">
        <v>137</v>
      </c>
      <c r="AU646" s="200" t="s">
        <v>86</v>
      </c>
      <c r="AY646" s="18" t="s">
        <v>135</v>
      </c>
      <c r="BE646" s="201">
        <f>IF(N646="základní",J646,0)</f>
        <v>0</v>
      </c>
      <c r="BF646" s="201">
        <f>IF(N646="snížená",J646,0)</f>
        <v>0</v>
      </c>
      <c r="BG646" s="201">
        <f>IF(N646="zákl. přenesená",J646,0)</f>
        <v>0</v>
      </c>
      <c r="BH646" s="201">
        <f>IF(N646="sníž. přenesená",J646,0)</f>
        <v>0</v>
      </c>
      <c r="BI646" s="201">
        <f>IF(N646="nulová",J646,0)</f>
        <v>0</v>
      </c>
      <c r="BJ646" s="18" t="s">
        <v>84</v>
      </c>
      <c r="BK646" s="201">
        <f>ROUND(I646*H646,2)</f>
        <v>0</v>
      </c>
      <c r="BL646" s="18" t="s">
        <v>141</v>
      </c>
      <c r="BM646" s="200" t="s">
        <v>1000</v>
      </c>
    </row>
    <row r="647" spans="1:65" s="12" customFormat="1" ht="22.9" customHeight="1">
      <c r="B647" s="172"/>
      <c r="C647" s="173"/>
      <c r="D647" s="174" t="s">
        <v>75</v>
      </c>
      <c r="E647" s="186" t="s">
        <v>1001</v>
      </c>
      <c r="F647" s="186" t="s">
        <v>1002</v>
      </c>
      <c r="G647" s="173"/>
      <c r="H647" s="173"/>
      <c r="I647" s="176"/>
      <c r="J647" s="187">
        <f>BK647</f>
        <v>0</v>
      </c>
      <c r="K647" s="173"/>
      <c r="L647" s="178"/>
      <c r="M647" s="179"/>
      <c r="N647" s="180"/>
      <c r="O647" s="180"/>
      <c r="P647" s="181">
        <f>P648</f>
        <v>0</v>
      </c>
      <c r="Q647" s="180"/>
      <c r="R647" s="181">
        <f>R648</f>
        <v>0</v>
      </c>
      <c r="S647" s="180"/>
      <c r="T647" s="182">
        <f>T648</f>
        <v>0</v>
      </c>
      <c r="AR647" s="183" t="s">
        <v>84</v>
      </c>
      <c r="AT647" s="184" t="s">
        <v>75</v>
      </c>
      <c r="AU647" s="184" t="s">
        <v>84</v>
      </c>
      <c r="AY647" s="183" t="s">
        <v>135</v>
      </c>
      <c r="BK647" s="185">
        <f>BK648</f>
        <v>0</v>
      </c>
    </row>
    <row r="648" spans="1:65" s="2" customFormat="1" ht="24.2" customHeight="1">
      <c r="A648" s="35"/>
      <c r="B648" s="36"/>
      <c r="C648" s="188" t="s">
        <v>1003</v>
      </c>
      <c r="D648" s="188" t="s">
        <v>137</v>
      </c>
      <c r="E648" s="189" t="s">
        <v>1004</v>
      </c>
      <c r="F648" s="190" t="s">
        <v>1005</v>
      </c>
      <c r="G648" s="191" t="s">
        <v>421</v>
      </c>
      <c r="H648" s="192">
        <v>2771.5439999999999</v>
      </c>
      <c r="I648" s="193"/>
      <c r="J648" s="194">
        <f>ROUND(I648*H648,2)</f>
        <v>0</v>
      </c>
      <c r="K648" s="195"/>
      <c r="L648" s="40"/>
      <c r="M648" s="196" t="s">
        <v>1</v>
      </c>
      <c r="N648" s="197" t="s">
        <v>41</v>
      </c>
      <c r="O648" s="72"/>
      <c r="P648" s="198">
        <f>O648*H648</f>
        <v>0</v>
      </c>
      <c r="Q648" s="198">
        <v>0</v>
      </c>
      <c r="R648" s="198">
        <f>Q648*H648</f>
        <v>0</v>
      </c>
      <c r="S648" s="198">
        <v>0</v>
      </c>
      <c r="T648" s="199">
        <f>S648*H648</f>
        <v>0</v>
      </c>
      <c r="U648" s="35"/>
      <c r="V648" s="35"/>
      <c r="W648" s="35"/>
      <c r="X648" s="35"/>
      <c r="Y648" s="35"/>
      <c r="Z648" s="35"/>
      <c r="AA648" s="35"/>
      <c r="AB648" s="35"/>
      <c r="AC648" s="35"/>
      <c r="AD648" s="35"/>
      <c r="AE648" s="35"/>
      <c r="AR648" s="200" t="s">
        <v>141</v>
      </c>
      <c r="AT648" s="200" t="s">
        <v>137</v>
      </c>
      <c r="AU648" s="200" t="s">
        <v>86</v>
      </c>
      <c r="AY648" s="18" t="s">
        <v>135</v>
      </c>
      <c r="BE648" s="201">
        <f>IF(N648="základní",J648,0)</f>
        <v>0</v>
      </c>
      <c r="BF648" s="201">
        <f>IF(N648="snížená",J648,0)</f>
        <v>0</v>
      </c>
      <c r="BG648" s="201">
        <f>IF(N648="zákl. přenesená",J648,0)</f>
        <v>0</v>
      </c>
      <c r="BH648" s="201">
        <f>IF(N648="sníž. přenesená",J648,0)</f>
        <v>0</v>
      </c>
      <c r="BI648" s="201">
        <f>IF(N648="nulová",J648,0)</f>
        <v>0</v>
      </c>
      <c r="BJ648" s="18" t="s">
        <v>84</v>
      </c>
      <c r="BK648" s="201">
        <f>ROUND(I648*H648,2)</f>
        <v>0</v>
      </c>
      <c r="BL648" s="18" t="s">
        <v>141</v>
      </c>
      <c r="BM648" s="200" t="s">
        <v>1006</v>
      </c>
    </row>
    <row r="649" spans="1:65" s="12" customFormat="1" ht="25.9" customHeight="1">
      <c r="B649" s="172"/>
      <c r="C649" s="173"/>
      <c r="D649" s="174" t="s">
        <v>75</v>
      </c>
      <c r="E649" s="175" t="s">
        <v>1007</v>
      </c>
      <c r="F649" s="175" t="s">
        <v>1008</v>
      </c>
      <c r="G649" s="173"/>
      <c r="H649" s="173"/>
      <c r="I649" s="176"/>
      <c r="J649" s="177">
        <f>BK649</f>
        <v>0</v>
      </c>
      <c r="K649" s="173"/>
      <c r="L649" s="178"/>
      <c r="M649" s="179"/>
      <c r="N649" s="180"/>
      <c r="O649" s="180"/>
      <c r="P649" s="181">
        <f>P650+P654</f>
        <v>0</v>
      </c>
      <c r="Q649" s="180"/>
      <c r="R649" s="181">
        <f>R650+R654</f>
        <v>5.6400000000000006E-2</v>
      </c>
      <c r="S649" s="180"/>
      <c r="T649" s="182">
        <f>T650+T654</f>
        <v>0</v>
      </c>
      <c r="AR649" s="183" t="s">
        <v>86</v>
      </c>
      <c r="AT649" s="184" t="s">
        <v>75</v>
      </c>
      <c r="AU649" s="184" t="s">
        <v>76</v>
      </c>
      <c r="AY649" s="183" t="s">
        <v>135</v>
      </c>
      <c r="BK649" s="185">
        <f>BK650+BK654</f>
        <v>0</v>
      </c>
    </row>
    <row r="650" spans="1:65" s="12" customFormat="1" ht="22.9" customHeight="1">
      <c r="B650" s="172"/>
      <c r="C650" s="173"/>
      <c r="D650" s="174" t="s">
        <v>75</v>
      </c>
      <c r="E650" s="186" t="s">
        <v>1009</v>
      </c>
      <c r="F650" s="186" t="s">
        <v>1010</v>
      </c>
      <c r="G650" s="173"/>
      <c r="H650" s="173"/>
      <c r="I650" s="176"/>
      <c r="J650" s="187">
        <f>BK650</f>
        <v>0</v>
      </c>
      <c r="K650" s="173"/>
      <c r="L650" s="178"/>
      <c r="M650" s="179"/>
      <c r="N650" s="180"/>
      <c r="O650" s="180"/>
      <c r="P650" s="181">
        <f>SUM(P651:P653)</f>
        <v>0</v>
      </c>
      <c r="Q650" s="180"/>
      <c r="R650" s="181">
        <f>SUM(R651:R653)</f>
        <v>5.6400000000000006E-2</v>
      </c>
      <c r="S650" s="180"/>
      <c r="T650" s="182">
        <f>SUM(T651:T653)</f>
        <v>0</v>
      </c>
      <c r="AR650" s="183" t="s">
        <v>86</v>
      </c>
      <c r="AT650" s="184" t="s">
        <v>75</v>
      </c>
      <c r="AU650" s="184" t="s">
        <v>84</v>
      </c>
      <c r="AY650" s="183" t="s">
        <v>135</v>
      </c>
      <c r="BK650" s="185">
        <f>SUM(BK651:BK653)</f>
        <v>0</v>
      </c>
    </row>
    <row r="651" spans="1:65" s="2" customFormat="1" ht="24.2" customHeight="1">
      <c r="A651" s="35"/>
      <c r="B651" s="36"/>
      <c r="C651" s="188" t="s">
        <v>1011</v>
      </c>
      <c r="D651" s="188" t="s">
        <v>137</v>
      </c>
      <c r="E651" s="189" t="s">
        <v>1012</v>
      </c>
      <c r="F651" s="190" t="s">
        <v>1013</v>
      </c>
      <c r="G651" s="191" t="s">
        <v>140</v>
      </c>
      <c r="H651" s="192">
        <v>141</v>
      </c>
      <c r="I651" s="193"/>
      <c r="J651" s="194">
        <f>ROUND(I651*H651,2)</f>
        <v>0</v>
      </c>
      <c r="K651" s="195"/>
      <c r="L651" s="40"/>
      <c r="M651" s="196" t="s">
        <v>1</v>
      </c>
      <c r="N651" s="197" t="s">
        <v>41</v>
      </c>
      <c r="O651" s="72"/>
      <c r="P651" s="198">
        <f>O651*H651</f>
        <v>0</v>
      </c>
      <c r="Q651" s="198">
        <v>4.0000000000000002E-4</v>
      </c>
      <c r="R651" s="198">
        <f>Q651*H651</f>
        <v>5.6400000000000006E-2</v>
      </c>
      <c r="S651" s="198">
        <v>0</v>
      </c>
      <c r="T651" s="199">
        <f>S651*H651</f>
        <v>0</v>
      </c>
      <c r="U651" s="35"/>
      <c r="V651" s="35"/>
      <c r="W651" s="35"/>
      <c r="X651" s="35"/>
      <c r="Y651" s="35"/>
      <c r="Z651" s="35"/>
      <c r="AA651" s="35"/>
      <c r="AB651" s="35"/>
      <c r="AC651" s="35"/>
      <c r="AD651" s="35"/>
      <c r="AE651" s="35"/>
      <c r="AR651" s="200" t="s">
        <v>201</v>
      </c>
      <c r="AT651" s="200" t="s">
        <v>137</v>
      </c>
      <c r="AU651" s="200" t="s">
        <v>86</v>
      </c>
      <c r="AY651" s="18" t="s">
        <v>135</v>
      </c>
      <c r="BE651" s="201">
        <f>IF(N651="základní",J651,0)</f>
        <v>0</v>
      </c>
      <c r="BF651" s="201">
        <f>IF(N651="snížená",J651,0)</f>
        <v>0</v>
      </c>
      <c r="BG651" s="201">
        <f>IF(N651="zákl. přenesená",J651,0)</f>
        <v>0</v>
      </c>
      <c r="BH651" s="201">
        <f>IF(N651="sníž. přenesená",J651,0)</f>
        <v>0</v>
      </c>
      <c r="BI651" s="201">
        <f>IF(N651="nulová",J651,0)</f>
        <v>0</v>
      </c>
      <c r="BJ651" s="18" t="s">
        <v>84</v>
      </c>
      <c r="BK651" s="201">
        <f>ROUND(I651*H651,2)</f>
        <v>0</v>
      </c>
      <c r="BL651" s="18" t="s">
        <v>201</v>
      </c>
      <c r="BM651" s="200" t="s">
        <v>1014</v>
      </c>
    </row>
    <row r="652" spans="1:65" s="13" customFormat="1" ht="11.25">
      <c r="B652" s="202"/>
      <c r="C652" s="203"/>
      <c r="D652" s="204" t="s">
        <v>143</v>
      </c>
      <c r="E652" s="205" t="s">
        <v>1</v>
      </c>
      <c r="F652" s="206" t="s">
        <v>1015</v>
      </c>
      <c r="G652" s="203"/>
      <c r="H652" s="205" t="s">
        <v>1</v>
      </c>
      <c r="I652" s="207"/>
      <c r="J652" s="203"/>
      <c r="K652" s="203"/>
      <c r="L652" s="208"/>
      <c r="M652" s="209"/>
      <c r="N652" s="210"/>
      <c r="O652" s="210"/>
      <c r="P652" s="210"/>
      <c r="Q652" s="210"/>
      <c r="R652" s="210"/>
      <c r="S652" s="210"/>
      <c r="T652" s="211"/>
      <c r="AT652" s="212" t="s">
        <v>143</v>
      </c>
      <c r="AU652" s="212" t="s">
        <v>86</v>
      </c>
      <c r="AV652" s="13" t="s">
        <v>84</v>
      </c>
      <c r="AW652" s="13" t="s">
        <v>32</v>
      </c>
      <c r="AX652" s="13" t="s">
        <v>76</v>
      </c>
      <c r="AY652" s="212" t="s">
        <v>135</v>
      </c>
    </row>
    <row r="653" spans="1:65" s="14" customFormat="1" ht="11.25">
      <c r="B653" s="213"/>
      <c r="C653" s="214"/>
      <c r="D653" s="204" t="s">
        <v>143</v>
      </c>
      <c r="E653" s="215" t="s">
        <v>1</v>
      </c>
      <c r="F653" s="216" t="s">
        <v>1016</v>
      </c>
      <c r="G653" s="214"/>
      <c r="H653" s="217">
        <v>141</v>
      </c>
      <c r="I653" s="218"/>
      <c r="J653" s="214"/>
      <c r="K653" s="214"/>
      <c r="L653" s="219"/>
      <c r="M653" s="220"/>
      <c r="N653" s="221"/>
      <c r="O653" s="221"/>
      <c r="P653" s="221"/>
      <c r="Q653" s="221"/>
      <c r="R653" s="221"/>
      <c r="S653" s="221"/>
      <c r="T653" s="222"/>
      <c r="AT653" s="223" t="s">
        <v>143</v>
      </c>
      <c r="AU653" s="223" t="s">
        <v>86</v>
      </c>
      <c r="AV653" s="14" t="s">
        <v>86</v>
      </c>
      <c r="AW653" s="14" t="s">
        <v>32</v>
      </c>
      <c r="AX653" s="14" t="s">
        <v>84</v>
      </c>
      <c r="AY653" s="223" t="s">
        <v>135</v>
      </c>
    </row>
    <row r="654" spans="1:65" s="12" customFormat="1" ht="22.9" customHeight="1">
      <c r="B654" s="172"/>
      <c r="C654" s="173"/>
      <c r="D654" s="174" t="s">
        <v>75</v>
      </c>
      <c r="E654" s="186" t="s">
        <v>1017</v>
      </c>
      <c r="F654" s="186" t="s">
        <v>1018</v>
      </c>
      <c r="G654" s="173"/>
      <c r="H654" s="173"/>
      <c r="I654" s="176"/>
      <c r="J654" s="187">
        <f>BK654</f>
        <v>0</v>
      </c>
      <c r="K654" s="173"/>
      <c r="L654" s="178"/>
      <c r="M654" s="179"/>
      <c r="N654" s="180"/>
      <c r="O654" s="180"/>
      <c r="P654" s="181">
        <f>SUM(P655:P661)</f>
        <v>0</v>
      </c>
      <c r="Q654" s="180"/>
      <c r="R654" s="181">
        <f>SUM(R655:R661)</f>
        <v>0</v>
      </c>
      <c r="S654" s="180"/>
      <c r="T654" s="182">
        <f>SUM(T655:T661)</f>
        <v>0</v>
      </c>
      <c r="AR654" s="183" t="s">
        <v>86</v>
      </c>
      <c r="AT654" s="184" t="s">
        <v>75</v>
      </c>
      <c r="AU654" s="184" t="s">
        <v>84</v>
      </c>
      <c r="AY654" s="183" t="s">
        <v>135</v>
      </c>
      <c r="BK654" s="185">
        <f>SUM(BK655:BK661)</f>
        <v>0</v>
      </c>
    </row>
    <row r="655" spans="1:65" s="2" customFormat="1" ht="24.2" customHeight="1">
      <c r="A655" s="35"/>
      <c r="B655" s="36"/>
      <c r="C655" s="188" t="s">
        <v>1019</v>
      </c>
      <c r="D655" s="188" t="s">
        <v>137</v>
      </c>
      <c r="E655" s="189" t="s">
        <v>1020</v>
      </c>
      <c r="F655" s="190" t="s">
        <v>1021</v>
      </c>
      <c r="G655" s="191" t="s">
        <v>1022</v>
      </c>
      <c r="H655" s="192">
        <v>129.19999999999999</v>
      </c>
      <c r="I655" s="193"/>
      <c r="J655" s="194">
        <f>ROUND(I655*H655,2)</f>
        <v>0</v>
      </c>
      <c r="K655" s="195"/>
      <c r="L655" s="40"/>
      <c r="M655" s="196" t="s">
        <v>1</v>
      </c>
      <c r="N655" s="197" t="s">
        <v>41</v>
      </c>
      <c r="O655" s="72"/>
      <c r="P655" s="198">
        <f>O655*H655</f>
        <v>0</v>
      </c>
      <c r="Q655" s="198">
        <v>0</v>
      </c>
      <c r="R655" s="198">
        <f>Q655*H655</f>
        <v>0</v>
      </c>
      <c r="S655" s="198">
        <v>0</v>
      </c>
      <c r="T655" s="199">
        <f>S655*H655</f>
        <v>0</v>
      </c>
      <c r="U655" s="35"/>
      <c r="V655" s="35"/>
      <c r="W655" s="35"/>
      <c r="X655" s="35"/>
      <c r="Y655" s="35"/>
      <c r="Z655" s="35"/>
      <c r="AA655" s="35"/>
      <c r="AB655" s="35"/>
      <c r="AC655" s="35"/>
      <c r="AD655" s="35"/>
      <c r="AE655" s="35"/>
      <c r="AR655" s="200" t="s">
        <v>201</v>
      </c>
      <c r="AT655" s="200" t="s">
        <v>137</v>
      </c>
      <c r="AU655" s="200" t="s">
        <v>86</v>
      </c>
      <c r="AY655" s="18" t="s">
        <v>135</v>
      </c>
      <c r="BE655" s="201">
        <f>IF(N655="základní",J655,0)</f>
        <v>0</v>
      </c>
      <c r="BF655" s="201">
        <f>IF(N655="snížená",J655,0)</f>
        <v>0</v>
      </c>
      <c r="BG655" s="201">
        <f>IF(N655="zákl. přenesená",J655,0)</f>
        <v>0</v>
      </c>
      <c r="BH655" s="201">
        <f>IF(N655="sníž. přenesená",J655,0)</f>
        <v>0</v>
      </c>
      <c r="BI655" s="201">
        <f>IF(N655="nulová",J655,0)</f>
        <v>0</v>
      </c>
      <c r="BJ655" s="18" t="s">
        <v>84</v>
      </c>
      <c r="BK655" s="201">
        <f>ROUND(I655*H655,2)</f>
        <v>0</v>
      </c>
      <c r="BL655" s="18" t="s">
        <v>201</v>
      </c>
      <c r="BM655" s="200" t="s">
        <v>1023</v>
      </c>
    </row>
    <row r="656" spans="1:65" s="13" customFormat="1" ht="11.25">
      <c r="B656" s="202"/>
      <c r="C656" s="203"/>
      <c r="D656" s="204" t="s">
        <v>143</v>
      </c>
      <c r="E656" s="205" t="s">
        <v>1</v>
      </c>
      <c r="F656" s="206" t="s">
        <v>1024</v>
      </c>
      <c r="G656" s="203"/>
      <c r="H656" s="205" t="s">
        <v>1</v>
      </c>
      <c r="I656" s="207"/>
      <c r="J656" s="203"/>
      <c r="K656" s="203"/>
      <c r="L656" s="208"/>
      <c r="M656" s="209"/>
      <c r="N656" s="210"/>
      <c r="O656" s="210"/>
      <c r="P656" s="210"/>
      <c r="Q656" s="210"/>
      <c r="R656" s="210"/>
      <c r="S656" s="210"/>
      <c r="T656" s="211"/>
      <c r="AT656" s="212" t="s">
        <v>143</v>
      </c>
      <c r="AU656" s="212" t="s">
        <v>86</v>
      </c>
      <c r="AV656" s="13" t="s">
        <v>84</v>
      </c>
      <c r="AW656" s="13" t="s">
        <v>32</v>
      </c>
      <c r="AX656" s="13" t="s">
        <v>76</v>
      </c>
      <c r="AY656" s="212" t="s">
        <v>135</v>
      </c>
    </row>
    <row r="657" spans="1:65" s="13" customFormat="1" ht="11.25">
      <c r="B657" s="202"/>
      <c r="C657" s="203"/>
      <c r="D657" s="204" t="s">
        <v>143</v>
      </c>
      <c r="E657" s="205" t="s">
        <v>1</v>
      </c>
      <c r="F657" s="206" t="s">
        <v>1025</v>
      </c>
      <c r="G657" s="203"/>
      <c r="H657" s="205" t="s">
        <v>1</v>
      </c>
      <c r="I657" s="207"/>
      <c r="J657" s="203"/>
      <c r="K657" s="203"/>
      <c r="L657" s="208"/>
      <c r="M657" s="209"/>
      <c r="N657" s="210"/>
      <c r="O657" s="210"/>
      <c r="P657" s="210"/>
      <c r="Q657" s="210"/>
      <c r="R657" s="210"/>
      <c r="S657" s="210"/>
      <c r="T657" s="211"/>
      <c r="AT657" s="212" t="s">
        <v>143</v>
      </c>
      <c r="AU657" s="212" t="s">
        <v>86</v>
      </c>
      <c r="AV657" s="13" t="s">
        <v>84</v>
      </c>
      <c r="AW657" s="13" t="s">
        <v>32</v>
      </c>
      <c r="AX657" s="13" t="s">
        <v>76</v>
      </c>
      <c r="AY657" s="212" t="s">
        <v>135</v>
      </c>
    </row>
    <row r="658" spans="1:65" s="14" customFormat="1" ht="11.25">
      <c r="B658" s="213"/>
      <c r="C658" s="214"/>
      <c r="D658" s="204" t="s">
        <v>143</v>
      </c>
      <c r="E658" s="215" t="s">
        <v>1</v>
      </c>
      <c r="F658" s="216" t="s">
        <v>1026</v>
      </c>
      <c r="G658" s="214"/>
      <c r="H658" s="217">
        <v>129.19999999999999</v>
      </c>
      <c r="I658" s="218"/>
      <c r="J658" s="214"/>
      <c r="K658" s="214"/>
      <c r="L658" s="219"/>
      <c r="M658" s="220"/>
      <c r="N658" s="221"/>
      <c r="O658" s="221"/>
      <c r="P658" s="221"/>
      <c r="Q658" s="221"/>
      <c r="R658" s="221"/>
      <c r="S658" s="221"/>
      <c r="T658" s="222"/>
      <c r="AT658" s="223" t="s">
        <v>143</v>
      </c>
      <c r="AU658" s="223" t="s">
        <v>86</v>
      </c>
      <c r="AV658" s="14" t="s">
        <v>86</v>
      </c>
      <c r="AW658" s="14" t="s">
        <v>32</v>
      </c>
      <c r="AX658" s="14" t="s">
        <v>84</v>
      </c>
      <c r="AY658" s="223" t="s">
        <v>135</v>
      </c>
    </row>
    <row r="659" spans="1:65" s="2" customFormat="1" ht="24.2" customHeight="1">
      <c r="A659" s="35"/>
      <c r="B659" s="36"/>
      <c r="C659" s="188" t="s">
        <v>1027</v>
      </c>
      <c r="D659" s="188" t="s">
        <v>137</v>
      </c>
      <c r="E659" s="189" t="s">
        <v>1028</v>
      </c>
      <c r="F659" s="190" t="s">
        <v>1029</v>
      </c>
      <c r="G659" s="191" t="s">
        <v>1022</v>
      </c>
      <c r="H659" s="192">
        <v>80</v>
      </c>
      <c r="I659" s="193"/>
      <c r="J659" s="194">
        <f>ROUND(I659*H659,2)</f>
        <v>0</v>
      </c>
      <c r="K659" s="195"/>
      <c r="L659" s="40"/>
      <c r="M659" s="196" t="s">
        <v>1</v>
      </c>
      <c r="N659" s="197" t="s">
        <v>41</v>
      </c>
      <c r="O659" s="72"/>
      <c r="P659" s="198">
        <f>O659*H659</f>
        <v>0</v>
      </c>
      <c r="Q659" s="198">
        <v>0</v>
      </c>
      <c r="R659" s="198">
        <f>Q659*H659</f>
        <v>0</v>
      </c>
      <c r="S659" s="198">
        <v>0</v>
      </c>
      <c r="T659" s="199">
        <f>S659*H659</f>
        <v>0</v>
      </c>
      <c r="U659" s="35"/>
      <c r="V659" s="35"/>
      <c r="W659" s="35"/>
      <c r="X659" s="35"/>
      <c r="Y659" s="35"/>
      <c r="Z659" s="35"/>
      <c r="AA659" s="35"/>
      <c r="AB659" s="35"/>
      <c r="AC659" s="35"/>
      <c r="AD659" s="35"/>
      <c r="AE659" s="35"/>
      <c r="AR659" s="200" t="s">
        <v>201</v>
      </c>
      <c r="AT659" s="200" t="s">
        <v>137</v>
      </c>
      <c r="AU659" s="200" t="s">
        <v>86</v>
      </c>
      <c r="AY659" s="18" t="s">
        <v>135</v>
      </c>
      <c r="BE659" s="201">
        <f>IF(N659="základní",J659,0)</f>
        <v>0</v>
      </c>
      <c r="BF659" s="201">
        <f>IF(N659="snížená",J659,0)</f>
        <v>0</v>
      </c>
      <c r="BG659" s="201">
        <f>IF(N659="zákl. přenesená",J659,0)</f>
        <v>0</v>
      </c>
      <c r="BH659" s="201">
        <f>IF(N659="sníž. přenesená",J659,0)</f>
        <v>0</v>
      </c>
      <c r="BI659" s="201">
        <f>IF(N659="nulová",J659,0)</f>
        <v>0</v>
      </c>
      <c r="BJ659" s="18" t="s">
        <v>84</v>
      </c>
      <c r="BK659" s="201">
        <f>ROUND(I659*H659,2)</f>
        <v>0</v>
      </c>
      <c r="BL659" s="18" t="s">
        <v>201</v>
      </c>
      <c r="BM659" s="200" t="s">
        <v>1030</v>
      </c>
    </row>
    <row r="660" spans="1:65" s="13" customFormat="1" ht="11.25">
      <c r="B660" s="202"/>
      <c r="C660" s="203"/>
      <c r="D660" s="204" t="s">
        <v>143</v>
      </c>
      <c r="E660" s="205" t="s">
        <v>1</v>
      </c>
      <c r="F660" s="206" t="s">
        <v>1024</v>
      </c>
      <c r="G660" s="203"/>
      <c r="H660" s="205" t="s">
        <v>1</v>
      </c>
      <c r="I660" s="207"/>
      <c r="J660" s="203"/>
      <c r="K660" s="203"/>
      <c r="L660" s="208"/>
      <c r="M660" s="209"/>
      <c r="N660" s="210"/>
      <c r="O660" s="210"/>
      <c r="P660" s="210"/>
      <c r="Q660" s="210"/>
      <c r="R660" s="210"/>
      <c r="S660" s="210"/>
      <c r="T660" s="211"/>
      <c r="AT660" s="212" t="s">
        <v>143</v>
      </c>
      <c r="AU660" s="212" t="s">
        <v>86</v>
      </c>
      <c r="AV660" s="13" t="s">
        <v>84</v>
      </c>
      <c r="AW660" s="13" t="s">
        <v>32</v>
      </c>
      <c r="AX660" s="13" t="s">
        <v>76</v>
      </c>
      <c r="AY660" s="212" t="s">
        <v>135</v>
      </c>
    </row>
    <row r="661" spans="1:65" s="14" customFormat="1" ht="11.25">
      <c r="B661" s="213"/>
      <c r="C661" s="214"/>
      <c r="D661" s="204" t="s">
        <v>143</v>
      </c>
      <c r="E661" s="215" t="s">
        <v>1</v>
      </c>
      <c r="F661" s="216" t="s">
        <v>1031</v>
      </c>
      <c r="G661" s="214"/>
      <c r="H661" s="217">
        <v>80</v>
      </c>
      <c r="I661" s="218"/>
      <c r="J661" s="214"/>
      <c r="K661" s="214"/>
      <c r="L661" s="219"/>
      <c r="M661" s="220"/>
      <c r="N661" s="221"/>
      <c r="O661" s="221"/>
      <c r="P661" s="221"/>
      <c r="Q661" s="221"/>
      <c r="R661" s="221"/>
      <c r="S661" s="221"/>
      <c r="T661" s="222"/>
      <c r="AT661" s="223" t="s">
        <v>143</v>
      </c>
      <c r="AU661" s="223" t="s">
        <v>86</v>
      </c>
      <c r="AV661" s="14" t="s">
        <v>86</v>
      </c>
      <c r="AW661" s="14" t="s">
        <v>32</v>
      </c>
      <c r="AX661" s="14" t="s">
        <v>84</v>
      </c>
      <c r="AY661" s="223" t="s">
        <v>135</v>
      </c>
    </row>
    <row r="662" spans="1:65" s="12" customFormat="1" ht="25.9" customHeight="1">
      <c r="B662" s="172"/>
      <c r="C662" s="173"/>
      <c r="D662" s="174" t="s">
        <v>75</v>
      </c>
      <c r="E662" s="175" t="s">
        <v>465</v>
      </c>
      <c r="F662" s="175" t="s">
        <v>1032</v>
      </c>
      <c r="G662" s="173"/>
      <c r="H662" s="173"/>
      <c r="I662" s="176"/>
      <c r="J662" s="177">
        <f>BK662</f>
        <v>0</v>
      </c>
      <c r="K662" s="173"/>
      <c r="L662" s="178"/>
      <c r="M662" s="179"/>
      <c r="N662" s="180"/>
      <c r="O662" s="180"/>
      <c r="P662" s="181">
        <f>P663</f>
        <v>0</v>
      </c>
      <c r="Q662" s="180"/>
      <c r="R662" s="181">
        <f>R663</f>
        <v>0.23087999999999997</v>
      </c>
      <c r="S662" s="180"/>
      <c r="T662" s="182">
        <f>T663</f>
        <v>0</v>
      </c>
      <c r="AR662" s="183" t="s">
        <v>152</v>
      </c>
      <c r="AT662" s="184" t="s">
        <v>75</v>
      </c>
      <c r="AU662" s="184" t="s">
        <v>76</v>
      </c>
      <c r="AY662" s="183" t="s">
        <v>135</v>
      </c>
      <c r="BK662" s="185">
        <f>BK663</f>
        <v>0</v>
      </c>
    </row>
    <row r="663" spans="1:65" s="12" customFormat="1" ht="22.9" customHeight="1">
      <c r="B663" s="172"/>
      <c r="C663" s="173"/>
      <c r="D663" s="174" t="s">
        <v>75</v>
      </c>
      <c r="E663" s="186" t="s">
        <v>1033</v>
      </c>
      <c r="F663" s="186" t="s">
        <v>1034</v>
      </c>
      <c r="G663" s="173"/>
      <c r="H663" s="173"/>
      <c r="I663" s="176"/>
      <c r="J663" s="187">
        <f>BK663</f>
        <v>0</v>
      </c>
      <c r="K663" s="173"/>
      <c r="L663" s="178"/>
      <c r="M663" s="179"/>
      <c r="N663" s="180"/>
      <c r="O663" s="180"/>
      <c r="P663" s="181">
        <f>SUM(P664:P677)</f>
        <v>0</v>
      </c>
      <c r="Q663" s="180"/>
      <c r="R663" s="181">
        <f>SUM(R664:R677)</f>
        <v>0.23087999999999997</v>
      </c>
      <c r="S663" s="180"/>
      <c r="T663" s="182">
        <f>SUM(T664:T677)</f>
        <v>0</v>
      </c>
      <c r="AR663" s="183" t="s">
        <v>152</v>
      </c>
      <c r="AT663" s="184" t="s">
        <v>75</v>
      </c>
      <c r="AU663" s="184" t="s">
        <v>84</v>
      </c>
      <c r="AY663" s="183" t="s">
        <v>135</v>
      </c>
      <c r="BK663" s="185">
        <f>SUM(BK664:BK677)</f>
        <v>0</v>
      </c>
    </row>
    <row r="664" spans="1:65" s="2" customFormat="1" ht="24.2" customHeight="1">
      <c r="A664" s="35"/>
      <c r="B664" s="36"/>
      <c r="C664" s="188" t="s">
        <v>1035</v>
      </c>
      <c r="D664" s="188" t="s">
        <v>137</v>
      </c>
      <c r="E664" s="189" t="s">
        <v>1036</v>
      </c>
      <c r="F664" s="190" t="s">
        <v>1037</v>
      </c>
      <c r="G664" s="191" t="s">
        <v>250</v>
      </c>
      <c r="H664" s="192">
        <v>111</v>
      </c>
      <c r="I664" s="193"/>
      <c r="J664" s="194">
        <f>ROUND(I664*H664,2)</f>
        <v>0</v>
      </c>
      <c r="K664" s="195"/>
      <c r="L664" s="40"/>
      <c r="M664" s="196" t="s">
        <v>1</v>
      </c>
      <c r="N664" s="197" t="s">
        <v>41</v>
      </c>
      <c r="O664" s="72"/>
      <c r="P664" s="198">
        <f>O664*H664</f>
        <v>0</v>
      </c>
      <c r="Q664" s="198">
        <v>0</v>
      </c>
      <c r="R664" s="198">
        <f>Q664*H664</f>
        <v>0</v>
      </c>
      <c r="S664" s="198">
        <v>0</v>
      </c>
      <c r="T664" s="199">
        <f>S664*H664</f>
        <v>0</v>
      </c>
      <c r="U664" s="35"/>
      <c r="V664" s="35"/>
      <c r="W664" s="35"/>
      <c r="X664" s="35"/>
      <c r="Y664" s="35"/>
      <c r="Z664" s="35"/>
      <c r="AA664" s="35"/>
      <c r="AB664" s="35"/>
      <c r="AC664" s="35"/>
      <c r="AD664" s="35"/>
      <c r="AE664" s="35"/>
      <c r="AR664" s="200" t="s">
        <v>429</v>
      </c>
      <c r="AT664" s="200" t="s">
        <v>137</v>
      </c>
      <c r="AU664" s="200" t="s">
        <v>86</v>
      </c>
      <c r="AY664" s="18" t="s">
        <v>135</v>
      </c>
      <c r="BE664" s="201">
        <f>IF(N664="základní",J664,0)</f>
        <v>0</v>
      </c>
      <c r="BF664" s="201">
        <f>IF(N664="snížená",J664,0)</f>
        <v>0</v>
      </c>
      <c r="BG664" s="201">
        <f>IF(N664="zákl. přenesená",J664,0)</f>
        <v>0</v>
      </c>
      <c r="BH664" s="201">
        <f>IF(N664="sníž. přenesená",J664,0)</f>
        <v>0</v>
      </c>
      <c r="BI664" s="201">
        <f>IF(N664="nulová",J664,0)</f>
        <v>0</v>
      </c>
      <c r="BJ664" s="18" t="s">
        <v>84</v>
      </c>
      <c r="BK664" s="201">
        <f>ROUND(I664*H664,2)</f>
        <v>0</v>
      </c>
      <c r="BL664" s="18" t="s">
        <v>429</v>
      </c>
      <c r="BM664" s="200" t="s">
        <v>1038</v>
      </c>
    </row>
    <row r="665" spans="1:65" s="2" customFormat="1" ht="16.5" customHeight="1">
      <c r="A665" s="35"/>
      <c r="B665" s="36"/>
      <c r="C665" s="235" t="s">
        <v>1039</v>
      </c>
      <c r="D665" s="235" t="s">
        <v>465</v>
      </c>
      <c r="E665" s="236" t="s">
        <v>1040</v>
      </c>
      <c r="F665" s="237" t="s">
        <v>1041</v>
      </c>
      <c r="G665" s="238" t="s">
        <v>250</v>
      </c>
      <c r="H665" s="239">
        <v>79</v>
      </c>
      <c r="I665" s="240"/>
      <c r="J665" s="241">
        <f>ROUND(I665*H665,2)</f>
        <v>0</v>
      </c>
      <c r="K665" s="242"/>
      <c r="L665" s="243"/>
      <c r="M665" s="244" t="s">
        <v>1</v>
      </c>
      <c r="N665" s="245" t="s">
        <v>41</v>
      </c>
      <c r="O665" s="72"/>
      <c r="P665" s="198">
        <f>O665*H665</f>
        <v>0</v>
      </c>
      <c r="Q665" s="198">
        <v>2.0799999999999998E-3</v>
      </c>
      <c r="R665" s="198">
        <f>Q665*H665</f>
        <v>0.16431999999999999</v>
      </c>
      <c r="S665" s="198">
        <v>0</v>
      </c>
      <c r="T665" s="199">
        <f>S665*H665</f>
        <v>0</v>
      </c>
      <c r="U665" s="35"/>
      <c r="V665" s="35"/>
      <c r="W665" s="35"/>
      <c r="X665" s="35"/>
      <c r="Y665" s="35"/>
      <c r="Z665" s="35"/>
      <c r="AA665" s="35"/>
      <c r="AB665" s="35"/>
      <c r="AC665" s="35"/>
      <c r="AD665" s="35"/>
      <c r="AE665" s="35"/>
      <c r="AR665" s="200" t="s">
        <v>771</v>
      </c>
      <c r="AT665" s="200" t="s">
        <v>465</v>
      </c>
      <c r="AU665" s="200" t="s">
        <v>86</v>
      </c>
      <c r="AY665" s="18" t="s">
        <v>135</v>
      </c>
      <c r="BE665" s="201">
        <f>IF(N665="základní",J665,0)</f>
        <v>0</v>
      </c>
      <c r="BF665" s="201">
        <f>IF(N665="snížená",J665,0)</f>
        <v>0</v>
      </c>
      <c r="BG665" s="201">
        <f>IF(N665="zákl. přenesená",J665,0)</f>
        <v>0</v>
      </c>
      <c r="BH665" s="201">
        <f>IF(N665="sníž. přenesená",J665,0)</f>
        <v>0</v>
      </c>
      <c r="BI665" s="201">
        <f>IF(N665="nulová",J665,0)</f>
        <v>0</v>
      </c>
      <c r="BJ665" s="18" t="s">
        <v>84</v>
      </c>
      <c r="BK665" s="201">
        <f>ROUND(I665*H665,2)</f>
        <v>0</v>
      </c>
      <c r="BL665" s="18" t="s">
        <v>771</v>
      </c>
      <c r="BM665" s="200" t="s">
        <v>1042</v>
      </c>
    </row>
    <row r="666" spans="1:65" s="13" customFormat="1" ht="11.25">
      <c r="B666" s="202"/>
      <c r="C666" s="203"/>
      <c r="D666" s="204" t="s">
        <v>143</v>
      </c>
      <c r="E666" s="205" t="s">
        <v>1</v>
      </c>
      <c r="F666" s="206" t="s">
        <v>144</v>
      </c>
      <c r="G666" s="203"/>
      <c r="H666" s="205" t="s">
        <v>1</v>
      </c>
      <c r="I666" s="207"/>
      <c r="J666" s="203"/>
      <c r="K666" s="203"/>
      <c r="L666" s="208"/>
      <c r="M666" s="209"/>
      <c r="N666" s="210"/>
      <c r="O666" s="210"/>
      <c r="P666" s="210"/>
      <c r="Q666" s="210"/>
      <c r="R666" s="210"/>
      <c r="S666" s="210"/>
      <c r="T666" s="211"/>
      <c r="AT666" s="212" t="s">
        <v>143</v>
      </c>
      <c r="AU666" s="212" t="s">
        <v>86</v>
      </c>
      <c r="AV666" s="13" t="s">
        <v>84</v>
      </c>
      <c r="AW666" s="13" t="s">
        <v>32</v>
      </c>
      <c r="AX666" s="13" t="s">
        <v>76</v>
      </c>
      <c r="AY666" s="212" t="s">
        <v>135</v>
      </c>
    </row>
    <row r="667" spans="1:65" s="13" customFormat="1" ht="11.25">
      <c r="B667" s="202"/>
      <c r="C667" s="203"/>
      <c r="D667" s="204" t="s">
        <v>143</v>
      </c>
      <c r="E667" s="205" t="s">
        <v>1</v>
      </c>
      <c r="F667" s="206" t="s">
        <v>252</v>
      </c>
      <c r="G667" s="203"/>
      <c r="H667" s="205" t="s">
        <v>1</v>
      </c>
      <c r="I667" s="207"/>
      <c r="J667" s="203"/>
      <c r="K667" s="203"/>
      <c r="L667" s="208"/>
      <c r="M667" s="209"/>
      <c r="N667" s="210"/>
      <c r="O667" s="210"/>
      <c r="P667" s="210"/>
      <c r="Q667" s="210"/>
      <c r="R667" s="210"/>
      <c r="S667" s="210"/>
      <c r="T667" s="211"/>
      <c r="AT667" s="212" t="s">
        <v>143</v>
      </c>
      <c r="AU667" s="212" t="s">
        <v>86</v>
      </c>
      <c r="AV667" s="13" t="s">
        <v>84</v>
      </c>
      <c r="AW667" s="13" t="s">
        <v>32</v>
      </c>
      <c r="AX667" s="13" t="s">
        <v>76</v>
      </c>
      <c r="AY667" s="212" t="s">
        <v>135</v>
      </c>
    </row>
    <row r="668" spans="1:65" s="13" customFormat="1" ht="11.25">
      <c r="B668" s="202"/>
      <c r="C668" s="203"/>
      <c r="D668" s="204" t="s">
        <v>143</v>
      </c>
      <c r="E668" s="205" t="s">
        <v>1</v>
      </c>
      <c r="F668" s="206" t="s">
        <v>274</v>
      </c>
      <c r="G668" s="203"/>
      <c r="H668" s="205" t="s">
        <v>1</v>
      </c>
      <c r="I668" s="207"/>
      <c r="J668" s="203"/>
      <c r="K668" s="203"/>
      <c r="L668" s="208"/>
      <c r="M668" s="209"/>
      <c r="N668" s="210"/>
      <c r="O668" s="210"/>
      <c r="P668" s="210"/>
      <c r="Q668" s="210"/>
      <c r="R668" s="210"/>
      <c r="S668" s="210"/>
      <c r="T668" s="211"/>
      <c r="AT668" s="212" t="s">
        <v>143</v>
      </c>
      <c r="AU668" s="212" t="s">
        <v>86</v>
      </c>
      <c r="AV668" s="13" t="s">
        <v>84</v>
      </c>
      <c r="AW668" s="13" t="s">
        <v>32</v>
      </c>
      <c r="AX668" s="13" t="s">
        <v>76</v>
      </c>
      <c r="AY668" s="212" t="s">
        <v>135</v>
      </c>
    </row>
    <row r="669" spans="1:65" s="14" customFormat="1" ht="11.25">
      <c r="B669" s="213"/>
      <c r="C669" s="214"/>
      <c r="D669" s="204" t="s">
        <v>143</v>
      </c>
      <c r="E669" s="215" t="s">
        <v>1</v>
      </c>
      <c r="F669" s="216" t="s">
        <v>1043</v>
      </c>
      <c r="G669" s="214"/>
      <c r="H669" s="217">
        <v>79</v>
      </c>
      <c r="I669" s="218"/>
      <c r="J669" s="214"/>
      <c r="K669" s="214"/>
      <c r="L669" s="219"/>
      <c r="M669" s="220"/>
      <c r="N669" s="221"/>
      <c r="O669" s="221"/>
      <c r="P669" s="221"/>
      <c r="Q669" s="221"/>
      <c r="R669" s="221"/>
      <c r="S669" s="221"/>
      <c r="T669" s="222"/>
      <c r="AT669" s="223" t="s">
        <v>143</v>
      </c>
      <c r="AU669" s="223" t="s">
        <v>86</v>
      </c>
      <c r="AV669" s="14" t="s">
        <v>86</v>
      </c>
      <c r="AW669" s="14" t="s">
        <v>32</v>
      </c>
      <c r="AX669" s="14" t="s">
        <v>84</v>
      </c>
      <c r="AY669" s="223" t="s">
        <v>135</v>
      </c>
    </row>
    <row r="670" spans="1:65" s="13" customFormat="1" ht="11.25">
      <c r="B670" s="202"/>
      <c r="C670" s="203"/>
      <c r="D670" s="204" t="s">
        <v>143</v>
      </c>
      <c r="E670" s="205" t="s">
        <v>1</v>
      </c>
      <c r="F670" s="206" t="s">
        <v>1044</v>
      </c>
      <c r="G670" s="203"/>
      <c r="H670" s="205" t="s">
        <v>1</v>
      </c>
      <c r="I670" s="207"/>
      <c r="J670" s="203"/>
      <c r="K670" s="203"/>
      <c r="L670" s="208"/>
      <c r="M670" s="209"/>
      <c r="N670" s="210"/>
      <c r="O670" s="210"/>
      <c r="P670" s="210"/>
      <c r="Q670" s="210"/>
      <c r="R670" s="210"/>
      <c r="S670" s="210"/>
      <c r="T670" s="211"/>
      <c r="AT670" s="212" t="s">
        <v>143</v>
      </c>
      <c r="AU670" s="212" t="s">
        <v>86</v>
      </c>
      <c r="AV670" s="13" t="s">
        <v>84</v>
      </c>
      <c r="AW670" s="13" t="s">
        <v>32</v>
      </c>
      <c r="AX670" s="13" t="s">
        <v>76</v>
      </c>
      <c r="AY670" s="212" t="s">
        <v>135</v>
      </c>
    </row>
    <row r="671" spans="1:65" s="2" customFormat="1" ht="16.5" customHeight="1">
      <c r="A671" s="35"/>
      <c r="B671" s="36"/>
      <c r="C671" s="235" t="s">
        <v>1045</v>
      </c>
      <c r="D671" s="235" t="s">
        <v>465</v>
      </c>
      <c r="E671" s="236" t="s">
        <v>1046</v>
      </c>
      <c r="F671" s="237" t="s">
        <v>1047</v>
      </c>
      <c r="G671" s="238" t="s">
        <v>250</v>
      </c>
      <c r="H671" s="239">
        <v>32</v>
      </c>
      <c r="I671" s="240"/>
      <c r="J671" s="241">
        <f>ROUND(I671*H671,2)</f>
        <v>0</v>
      </c>
      <c r="K671" s="242"/>
      <c r="L671" s="243"/>
      <c r="M671" s="244" t="s">
        <v>1</v>
      </c>
      <c r="N671" s="245" t="s">
        <v>41</v>
      </c>
      <c r="O671" s="72"/>
      <c r="P671" s="198">
        <f>O671*H671</f>
        <v>0</v>
      </c>
      <c r="Q671" s="198">
        <v>2.0799999999999998E-3</v>
      </c>
      <c r="R671" s="198">
        <f>Q671*H671</f>
        <v>6.6559999999999994E-2</v>
      </c>
      <c r="S671" s="198">
        <v>0</v>
      </c>
      <c r="T671" s="199">
        <f>S671*H671</f>
        <v>0</v>
      </c>
      <c r="U671" s="35"/>
      <c r="V671" s="35"/>
      <c r="W671" s="35"/>
      <c r="X671" s="35"/>
      <c r="Y671" s="35"/>
      <c r="Z671" s="35"/>
      <c r="AA671" s="35"/>
      <c r="AB671" s="35"/>
      <c r="AC671" s="35"/>
      <c r="AD671" s="35"/>
      <c r="AE671" s="35"/>
      <c r="AR671" s="200" t="s">
        <v>771</v>
      </c>
      <c r="AT671" s="200" t="s">
        <v>465</v>
      </c>
      <c r="AU671" s="200" t="s">
        <v>86</v>
      </c>
      <c r="AY671" s="18" t="s">
        <v>135</v>
      </c>
      <c r="BE671" s="201">
        <f>IF(N671="základní",J671,0)</f>
        <v>0</v>
      </c>
      <c r="BF671" s="201">
        <f>IF(N671="snížená",J671,0)</f>
        <v>0</v>
      </c>
      <c r="BG671" s="201">
        <f>IF(N671="zákl. přenesená",J671,0)</f>
        <v>0</v>
      </c>
      <c r="BH671" s="201">
        <f>IF(N671="sníž. přenesená",J671,0)</f>
        <v>0</v>
      </c>
      <c r="BI671" s="201">
        <f>IF(N671="nulová",J671,0)</f>
        <v>0</v>
      </c>
      <c r="BJ671" s="18" t="s">
        <v>84</v>
      </c>
      <c r="BK671" s="201">
        <f>ROUND(I671*H671,2)</f>
        <v>0</v>
      </c>
      <c r="BL671" s="18" t="s">
        <v>771</v>
      </c>
      <c r="BM671" s="200" t="s">
        <v>1048</v>
      </c>
    </row>
    <row r="672" spans="1:65" s="13" customFormat="1" ht="11.25">
      <c r="B672" s="202"/>
      <c r="C672" s="203"/>
      <c r="D672" s="204" t="s">
        <v>143</v>
      </c>
      <c r="E672" s="205" t="s">
        <v>1</v>
      </c>
      <c r="F672" s="206" t="s">
        <v>144</v>
      </c>
      <c r="G672" s="203"/>
      <c r="H672" s="205" t="s">
        <v>1</v>
      </c>
      <c r="I672" s="207"/>
      <c r="J672" s="203"/>
      <c r="K672" s="203"/>
      <c r="L672" s="208"/>
      <c r="M672" s="209"/>
      <c r="N672" s="210"/>
      <c r="O672" s="210"/>
      <c r="P672" s="210"/>
      <c r="Q672" s="210"/>
      <c r="R672" s="210"/>
      <c r="S672" s="210"/>
      <c r="T672" s="211"/>
      <c r="AT672" s="212" t="s">
        <v>143</v>
      </c>
      <c r="AU672" s="212" t="s">
        <v>86</v>
      </c>
      <c r="AV672" s="13" t="s">
        <v>84</v>
      </c>
      <c r="AW672" s="13" t="s">
        <v>32</v>
      </c>
      <c r="AX672" s="13" t="s">
        <v>76</v>
      </c>
      <c r="AY672" s="212" t="s">
        <v>135</v>
      </c>
    </row>
    <row r="673" spans="1:65" s="13" customFormat="1" ht="11.25">
      <c r="B673" s="202"/>
      <c r="C673" s="203"/>
      <c r="D673" s="204" t="s">
        <v>143</v>
      </c>
      <c r="E673" s="205" t="s">
        <v>1</v>
      </c>
      <c r="F673" s="206" t="s">
        <v>252</v>
      </c>
      <c r="G673" s="203"/>
      <c r="H673" s="205" t="s">
        <v>1</v>
      </c>
      <c r="I673" s="207"/>
      <c r="J673" s="203"/>
      <c r="K673" s="203"/>
      <c r="L673" s="208"/>
      <c r="M673" s="209"/>
      <c r="N673" s="210"/>
      <c r="O673" s="210"/>
      <c r="P673" s="210"/>
      <c r="Q673" s="210"/>
      <c r="R673" s="210"/>
      <c r="S673" s="210"/>
      <c r="T673" s="211"/>
      <c r="AT673" s="212" t="s">
        <v>143</v>
      </c>
      <c r="AU673" s="212" t="s">
        <v>86</v>
      </c>
      <c r="AV673" s="13" t="s">
        <v>84</v>
      </c>
      <c r="AW673" s="13" t="s">
        <v>32</v>
      </c>
      <c r="AX673" s="13" t="s">
        <v>76</v>
      </c>
      <c r="AY673" s="212" t="s">
        <v>135</v>
      </c>
    </row>
    <row r="674" spans="1:65" s="13" customFormat="1" ht="11.25">
      <c r="B674" s="202"/>
      <c r="C674" s="203"/>
      <c r="D674" s="204" t="s">
        <v>143</v>
      </c>
      <c r="E674" s="205" t="s">
        <v>1</v>
      </c>
      <c r="F674" s="206" t="s">
        <v>274</v>
      </c>
      <c r="G674" s="203"/>
      <c r="H674" s="205" t="s">
        <v>1</v>
      </c>
      <c r="I674" s="207"/>
      <c r="J674" s="203"/>
      <c r="K674" s="203"/>
      <c r="L674" s="208"/>
      <c r="M674" s="209"/>
      <c r="N674" s="210"/>
      <c r="O674" s="210"/>
      <c r="P674" s="210"/>
      <c r="Q674" s="210"/>
      <c r="R674" s="210"/>
      <c r="S674" s="210"/>
      <c r="T674" s="211"/>
      <c r="AT674" s="212" t="s">
        <v>143</v>
      </c>
      <c r="AU674" s="212" t="s">
        <v>86</v>
      </c>
      <c r="AV674" s="13" t="s">
        <v>84</v>
      </c>
      <c r="AW674" s="13" t="s">
        <v>32</v>
      </c>
      <c r="AX674" s="13" t="s">
        <v>76</v>
      </c>
      <c r="AY674" s="212" t="s">
        <v>135</v>
      </c>
    </row>
    <row r="675" spans="1:65" s="14" customFormat="1" ht="11.25">
      <c r="B675" s="213"/>
      <c r="C675" s="214"/>
      <c r="D675" s="204" t="s">
        <v>143</v>
      </c>
      <c r="E675" s="215" t="s">
        <v>1</v>
      </c>
      <c r="F675" s="216" t="s">
        <v>1049</v>
      </c>
      <c r="G675" s="214"/>
      <c r="H675" s="217">
        <v>32</v>
      </c>
      <c r="I675" s="218"/>
      <c r="J675" s="214"/>
      <c r="K675" s="214"/>
      <c r="L675" s="219"/>
      <c r="M675" s="220"/>
      <c r="N675" s="221"/>
      <c r="O675" s="221"/>
      <c r="P675" s="221"/>
      <c r="Q675" s="221"/>
      <c r="R675" s="221"/>
      <c r="S675" s="221"/>
      <c r="T675" s="222"/>
      <c r="AT675" s="223" t="s">
        <v>143</v>
      </c>
      <c r="AU675" s="223" t="s">
        <v>86</v>
      </c>
      <c r="AV675" s="14" t="s">
        <v>86</v>
      </c>
      <c r="AW675" s="14" t="s">
        <v>32</v>
      </c>
      <c r="AX675" s="14" t="s">
        <v>84</v>
      </c>
      <c r="AY675" s="223" t="s">
        <v>135</v>
      </c>
    </row>
    <row r="676" spans="1:65" s="13" customFormat="1" ht="11.25">
      <c r="B676" s="202"/>
      <c r="C676" s="203"/>
      <c r="D676" s="204" t="s">
        <v>143</v>
      </c>
      <c r="E676" s="205" t="s">
        <v>1</v>
      </c>
      <c r="F676" s="206" t="s">
        <v>1050</v>
      </c>
      <c r="G676" s="203"/>
      <c r="H676" s="205" t="s">
        <v>1</v>
      </c>
      <c r="I676" s="207"/>
      <c r="J676" s="203"/>
      <c r="K676" s="203"/>
      <c r="L676" s="208"/>
      <c r="M676" s="209"/>
      <c r="N676" s="210"/>
      <c r="O676" s="210"/>
      <c r="P676" s="210"/>
      <c r="Q676" s="210"/>
      <c r="R676" s="210"/>
      <c r="S676" s="210"/>
      <c r="T676" s="211"/>
      <c r="AT676" s="212" t="s">
        <v>143</v>
      </c>
      <c r="AU676" s="212" t="s">
        <v>86</v>
      </c>
      <c r="AV676" s="13" t="s">
        <v>84</v>
      </c>
      <c r="AW676" s="13" t="s">
        <v>32</v>
      </c>
      <c r="AX676" s="13" t="s">
        <v>76</v>
      </c>
      <c r="AY676" s="212" t="s">
        <v>135</v>
      </c>
    </row>
    <row r="677" spans="1:65" s="2" customFormat="1" ht="16.5" customHeight="1">
      <c r="A677" s="35"/>
      <c r="B677" s="36"/>
      <c r="C677" s="188" t="s">
        <v>1051</v>
      </c>
      <c r="D677" s="188" t="s">
        <v>137</v>
      </c>
      <c r="E677" s="189" t="s">
        <v>1052</v>
      </c>
      <c r="F677" s="190" t="s">
        <v>1053</v>
      </c>
      <c r="G677" s="191" t="s">
        <v>149</v>
      </c>
      <c r="H677" s="192">
        <v>10</v>
      </c>
      <c r="I677" s="193"/>
      <c r="J677" s="194">
        <f>ROUND(I677*H677,2)</f>
        <v>0</v>
      </c>
      <c r="K677" s="195"/>
      <c r="L677" s="40"/>
      <c r="M677" s="246" t="s">
        <v>1</v>
      </c>
      <c r="N677" s="247" t="s">
        <v>41</v>
      </c>
      <c r="O677" s="248"/>
      <c r="P677" s="249">
        <f>O677*H677</f>
        <v>0</v>
      </c>
      <c r="Q677" s="249">
        <v>0</v>
      </c>
      <c r="R677" s="249">
        <f>Q677*H677</f>
        <v>0</v>
      </c>
      <c r="S677" s="249">
        <v>0</v>
      </c>
      <c r="T677" s="250">
        <f>S677*H677</f>
        <v>0</v>
      </c>
      <c r="U677" s="35"/>
      <c r="V677" s="35"/>
      <c r="W677" s="35"/>
      <c r="X677" s="35"/>
      <c r="Y677" s="35"/>
      <c r="Z677" s="35"/>
      <c r="AA677" s="35"/>
      <c r="AB677" s="35"/>
      <c r="AC677" s="35"/>
      <c r="AD677" s="35"/>
      <c r="AE677" s="35"/>
      <c r="AR677" s="200" t="s">
        <v>429</v>
      </c>
      <c r="AT677" s="200" t="s">
        <v>137</v>
      </c>
      <c r="AU677" s="200" t="s">
        <v>86</v>
      </c>
      <c r="AY677" s="18" t="s">
        <v>135</v>
      </c>
      <c r="BE677" s="201">
        <f>IF(N677="základní",J677,0)</f>
        <v>0</v>
      </c>
      <c r="BF677" s="201">
        <f>IF(N677="snížená",J677,0)</f>
        <v>0</v>
      </c>
      <c r="BG677" s="201">
        <f>IF(N677="zákl. přenesená",J677,0)</f>
        <v>0</v>
      </c>
      <c r="BH677" s="201">
        <f>IF(N677="sníž. přenesená",J677,0)</f>
        <v>0</v>
      </c>
      <c r="BI677" s="201">
        <f>IF(N677="nulová",J677,0)</f>
        <v>0</v>
      </c>
      <c r="BJ677" s="18" t="s">
        <v>84</v>
      </c>
      <c r="BK677" s="201">
        <f>ROUND(I677*H677,2)</f>
        <v>0</v>
      </c>
      <c r="BL677" s="18" t="s">
        <v>429</v>
      </c>
      <c r="BM677" s="200" t="s">
        <v>1054</v>
      </c>
    </row>
    <row r="678" spans="1:65" s="2" customFormat="1" ht="6.95" customHeight="1">
      <c r="A678" s="35"/>
      <c r="B678" s="55"/>
      <c r="C678" s="56"/>
      <c r="D678" s="56"/>
      <c r="E678" s="56"/>
      <c r="F678" s="56"/>
      <c r="G678" s="56"/>
      <c r="H678" s="56"/>
      <c r="I678" s="56"/>
      <c r="J678" s="56"/>
      <c r="K678" s="56"/>
      <c r="L678" s="40"/>
      <c r="M678" s="35"/>
      <c r="O678" s="35"/>
      <c r="P678" s="35"/>
      <c r="Q678" s="35"/>
      <c r="R678" s="35"/>
      <c r="S678" s="35"/>
      <c r="T678" s="35"/>
      <c r="U678" s="35"/>
      <c r="V678" s="35"/>
      <c r="W678" s="35"/>
      <c r="X678" s="35"/>
      <c r="Y678" s="35"/>
      <c r="Z678" s="35"/>
      <c r="AA678" s="35"/>
      <c r="AB678" s="35"/>
      <c r="AC678" s="35"/>
      <c r="AD678" s="35"/>
      <c r="AE678" s="35"/>
    </row>
  </sheetData>
  <sheetProtection algorithmName="SHA-512" hashValue="KHeNv2eC+nNL4mEE9a8CJRpDtrzvVwqF4htKz90rT837LUUXuBCxGyJr/7KWU3ObNTnxqp4tKn8cXrOcFRl2iA==" saltValue="6JcIqbAldDvBcwSJhxMH9hJBn9pGXeGtdZiueXwUs0UjdXHLOjVpc2c2S5B969/BCFVEsBS/eCkERcr1dZGJVw==" spinCount="100000" sheet="1" objects="1" scenarios="1" formatColumns="0" formatRows="0" autoFilter="0"/>
  <autoFilter ref="C130:K677" xr:uid="{00000000-0009-0000-0000-000001000000}"/>
  <mergeCells count="9">
    <mergeCell ref="E87:H87"/>
    <mergeCell ref="E121:H121"/>
    <mergeCell ref="E123:H123"/>
    <mergeCell ref="L2:V2"/>
    <mergeCell ref="E7:H7"/>
    <mergeCell ref="E9:H9"/>
    <mergeCell ref="E18:H18"/>
    <mergeCell ref="E27:H27"/>
    <mergeCell ref="E85:H85"/>
  </mergeCells>
  <pageMargins left="0.39374999999999999" right="0.39374999999999999" top="0.39374999999999999" bottom="0.39374999999999999" header="0" footer="0"/>
  <pageSetup paperSize="9" scale="88" fitToHeight="100" orientation="portrait" blackAndWhite="1" r:id="rId1"/>
  <headerFooter>
    <oddFooter>&amp;CStrana &amp;P z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BM280"/>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06"/>
      <c r="M2" s="306"/>
      <c r="N2" s="306"/>
      <c r="O2" s="306"/>
      <c r="P2" s="306"/>
      <c r="Q2" s="306"/>
      <c r="R2" s="306"/>
      <c r="S2" s="306"/>
      <c r="T2" s="306"/>
      <c r="U2" s="306"/>
      <c r="V2" s="306"/>
      <c r="AT2" s="18" t="s">
        <v>90</v>
      </c>
    </row>
    <row r="3" spans="1:46" s="1" customFormat="1" ht="6.95" customHeight="1">
      <c r="B3" s="109"/>
      <c r="C3" s="110"/>
      <c r="D3" s="110"/>
      <c r="E3" s="110"/>
      <c r="F3" s="110"/>
      <c r="G3" s="110"/>
      <c r="H3" s="110"/>
      <c r="I3" s="110"/>
      <c r="J3" s="110"/>
      <c r="K3" s="110"/>
      <c r="L3" s="21"/>
      <c r="AT3" s="18" t="s">
        <v>86</v>
      </c>
    </row>
    <row r="4" spans="1:46" s="1" customFormat="1" ht="24.95" customHeight="1">
      <c r="B4" s="21"/>
      <c r="D4" s="111" t="s">
        <v>97</v>
      </c>
      <c r="L4" s="21"/>
      <c r="M4" s="112" t="s">
        <v>10</v>
      </c>
      <c r="AT4" s="18" t="s">
        <v>4</v>
      </c>
    </row>
    <row r="5" spans="1:46" s="1" customFormat="1" ht="6.95" customHeight="1">
      <c r="B5" s="21"/>
      <c r="L5" s="21"/>
    </row>
    <row r="6" spans="1:46" s="1" customFormat="1" ht="12" customHeight="1">
      <c r="B6" s="21"/>
      <c r="D6" s="113" t="s">
        <v>16</v>
      </c>
      <c r="L6" s="21"/>
    </row>
    <row r="7" spans="1:46" s="1" customFormat="1" ht="26.25" customHeight="1">
      <c r="B7" s="21"/>
      <c r="E7" s="307" t="str">
        <f>'Rekapitulace stavby'!K6</f>
        <v>Rekonstrukce komunikace a chodníků ul. Zámostní, Vilová a Sazečská</v>
      </c>
      <c r="F7" s="308"/>
      <c r="G7" s="308"/>
      <c r="H7" s="308"/>
      <c r="L7" s="21"/>
    </row>
    <row r="8" spans="1:46" s="2" customFormat="1" ht="12" customHeight="1">
      <c r="A8" s="35"/>
      <c r="B8" s="40"/>
      <c r="C8" s="35"/>
      <c r="D8" s="113" t="s">
        <v>98</v>
      </c>
      <c r="E8" s="35"/>
      <c r="F8" s="35"/>
      <c r="G8" s="35"/>
      <c r="H8" s="35"/>
      <c r="I8" s="35"/>
      <c r="J8" s="35"/>
      <c r="K8" s="35"/>
      <c r="L8" s="52"/>
      <c r="S8" s="35"/>
      <c r="T8" s="35"/>
      <c r="U8" s="35"/>
      <c r="V8" s="35"/>
      <c r="W8" s="35"/>
      <c r="X8" s="35"/>
      <c r="Y8" s="35"/>
      <c r="Z8" s="35"/>
      <c r="AA8" s="35"/>
      <c r="AB8" s="35"/>
      <c r="AC8" s="35"/>
      <c r="AD8" s="35"/>
      <c r="AE8" s="35"/>
    </row>
    <row r="9" spans="1:46" s="2" customFormat="1" ht="16.5" customHeight="1">
      <c r="A9" s="35"/>
      <c r="B9" s="40"/>
      <c r="C9" s="35"/>
      <c r="D9" s="35"/>
      <c r="E9" s="309" t="s">
        <v>1055</v>
      </c>
      <c r="F9" s="310"/>
      <c r="G9" s="310"/>
      <c r="H9" s="310"/>
      <c r="I9" s="35"/>
      <c r="J9" s="35"/>
      <c r="K9" s="35"/>
      <c r="L9" s="52"/>
      <c r="S9" s="35"/>
      <c r="T9" s="35"/>
      <c r="U9" s="35"/>
      <c r="V9" s="35"/>
      <c r="W9" s="35"/>
      <c r="X9" s="35"/>
      <c r="Y9" s="35"/>
      <c r="Z9" s="35"/>
      <c r="AA9" s="35"/>
      <c r="AB9" s="35"/>
      <c r="AC9" s="35"/>
      <c r="AD9" s="35"/>
      <c r="AE9" s="35"/>
    </row>
    <row r="10" spans="1:46" s="2" customFormat="1" ht="11.25">
      <c r="A10" s="35"/>
      <c r="B10" s="40"/>
      <c r="C10" s="35"/>
      <c r="D10" s="35"/>
      <c r="E10" s="35"/>
      <c r="F10" s="35"/>
      <c r="G10" s="35"/>
      <c r="H10" s="35"/>
      <c r="I10" s="35"/>
      <c r="J10" s="35"/>
      <c r="K10" s="35"/>
      <c r="L10" s="52"/>
      <c r="S10" s="35"/>
      <c r="T10" s="35"/>
      <c r="U10" s="35"/>
      <c r="V10" s="35"/>
      <c r="W10" s="35"/>
      <c r="X10" s="35"/>
      <c r="Y10" s="35"/>
      <c r="Z10" s="35"/>
      <c r="AA10" s="35"/>
      <c r="AB10" s="35"/>
      <c r="AC10" s="35"/>
      <c r="AD10" s="35"/>
      <c r="AE10" s="35"/>
    </row>
    <row r="11" spans="1:46" s="2" customFormat="1" ht="12" customHeight="1">
      <c r="A11" s="35"/>
      <c r="B11" s="40"/>
      <c r="C11" s="35"/>
      <c r="D11" s="113" t="s">
        <v>18</v>
      </c>
      <c r="E11" s="35"/>
      <c r="F11" s="114" t="s">
        <v>1</v>
      </c>
      <c r="G11" s="35"/>
      <c r="H11" s="35"/>
      <c r="I11" s="113" t="s">
        <v>19</v>
      </c>
      <c r="J11" s="114" t="s">
        <v>1</v>
      </c>
      <c r="K11" s="35"/>
      <c r="L11" s="52"/>
      <c r="S11" s="35"/>
      <c r="T11" s="35"/>
      <c r="U11" s="35"/>
      <c r="V11" s="35"/>
      <c r="W11" s="35"/>
      <c r="X11" s="35"/>
      <c r="Y11" s="35"/>
      <c r="Z11" s="35"/>
      <c r="AA11" s="35"/>
      <c r="AB11" s="35"/>
      <c r="AC11" s="35"/>
      <c r="AD11" s="35"/>
      <c r="AE11" s="35"/>
    </row>
    <row r="12" spans="1:46" s="2" customFormat="1" ht="12" customHeight="1">
      <c r="A12" s="35"/>
      <c r="B12" s="40"/>
      <c r="C12" s="35"/>
      <c r="D12" s="113" t="s">
        <v>20</v>
      </c>
      <c r="E12" s="35"/>
      <c r="F12" s="114" t="s">
        <v>21</v>
      </c>
      <c r="G12" s="35"/>
      <c r="H12" s="35"/>
      <c r="I12" s="113" t="s">
        <v>22</v>
      </c>
      <c r="J12" s="115" t="str">
        <f>'Rekapitulace stavby'!AN8</f>
        <v>16. 8. 2022</v>
      </c>
      <c r="K12" s="35"/>
      <c r="L12" s="52"/>
      <c r="S12" s="35"/>
      <c r="T12" s="35"/>
      <c r="U12" s="35"/>
      <c r="V12" s="35"/>
      <c r="W12" s="35"/>
      <c r="X12" s="35"/>
      <c r="Y12" s="35"/>
      <c r="Z12" s="35"/>
      <c r="AA12" s="35"/>
      <c r="AB12" s="35"/>
      <c r="AC12" s="35"/>
      <c r="AD12" s="35"/>
      <c r="AE12" s="35"/>
    </row>
    <row r="13" spans="1:46" s="2" customFormat="1" ht="10.9" customHeight="1">
      <c r="A13" s="35"/>
      <c r="B13" s="40"/>
      <c r="C13" s="35"/>
      <c r="D13" s="35"/>
      <c r="E13" s="35"/>
      <c r="F13" s="35"/>
      <c r="G13" s="35"/>
      <c r="H13" s="35"/>
      <c r="I13" s="35"/>
      <c r="J13" s="35"/>
      <c r="K13" s="35"/>
      <c r="L13" s="52"/>
      <c r="S13" s="35"/>
      <c r="T13" s="35"/>
      <c r="U13" s="35"/>
      <c r="V13" s="35"/>
      <c r="W13" s="35"/>
      <c r="X13" s="35"/>
      <c r="Y13" s="35"/>
      <c r="Z13" s="35"/>
      <c r="AA13" s="35"/>
      <c r="AB13" s="35"/>
      <c r="AC13" s="35"/>
      <c r="AD13" s="35"/>
      <c r="AE13" s="35"/>
    </row>
    <row r="14" spans="1:46" s="2" customFormat="1" ht="12" customHeight="1">
      <c r="A14" s="35"/>
      <c r="B14" s="40"/>
      <c r="C14" s="35"/>
      <c r="D14" s="113" t="s">
        <v>24</v>
      </c>
      <c r="E14" s="35"/>
      <c r="F14" s="35"/>
      <c r="G14" s="35"/>
      <c r="H14" s="35"/>
      <c r="I14" s="113" t="s">
        <v>25</v>
      </c>
      <c r="J14" s="114" t="s">
        <v>1</v>
      </c>
      <c r="K14" s="35"/>
      <c r="L14" s="52"/>
      <c r="S14" s="35"/>
      <c r="T14" s="35"/>
      <c r="U14" s="35"/>
      <c r="V14" s="35"/>
      <c r="W14" s="35"/>
      <c r="X14" s="35"/>
      <c r="Y14" s="35"/>
      <c r="Z14" s="35"/>
      <c r="AA14" s="35"/>
      <c r="AB14" s="35"/>
      <c r="AC14" s="35"/>
      <c r="AD14" s="35"/>
      <c r="AE14" s="35"/>
    </row>
    <row r="15" spans="1:46" s="2" customFormat="1" ht="18" customHeight="1">
      <c r="A15" s="35"/>
      <c r="B15" s="40"/>
      <c r="C15" s="35"/>
      <c r="D15" s="35"/>
      <c r="E15" s="114" t="s">
        <v>26</v>
      </c>
      <c r="F15" s="35"/>
      <c r="G15" s="35"/>
      <c r="H15" s="35"/>
      <c r="I15" s="113" t="s">
        <v>27</v>
      </c>
      <c r="J15" s="114" t="s">
        <v>1</v>
      </c>
      <c r="K15" s="35"/>
      <c r="L15" s="52"/>
      <c r="S15" s="35"/>
      <c r="T15" s="35"/>
      <c r="U15" s="35"/>
      <c r="V15" s="35"/>
      <c r="W15" s="35"/>
      <c r="X15" s="35"/>
      <c r="Y15" s="35"/>
      <c r="Z15" s="35"/>
      <c r="AA15" s="35"/>
      <c r="AB15" s="35"/>
      <c r="AC15" s="35"/>
      <c r="AD15" s="35"/>
      <c r="AE15" s="35"/>
    </row>
    <row r="16" spans="1:46" s="2" customFormat="1" ht="6.95" customHeight="1">
      <c r="A16" s="35"/>
      <c r="B16" s="40"/>
      <c r="C16" s="35"/>
      <c r="D16" s="35"/>
      <c r="E16" s="35"/>
      <c r="F16" s="35"/>
      <c r="G16" s="35"/>
      <c r="H16" s="35"/>
      <c r="I16" s="35"/>
      <c r="J16" s="35"/>
      <c r="K16" s="35"/>
      <c r="L16" s="52"/>
      <c r="S16" s="35"/>
      <c r="T16" s="35"/>
      <c r="U16" s="35"/>
      <c r="V16" s="35"/>
      <c r="W16" s="35"/>
      <c r="X16" s="35"/>
      <c r="Y16" s="35"/>
      <c r="Z16" s="35"/>
      <c r="AA16" s="35"/>
      <c r="AB16" s="35"/>
      <c r="AC16" s="35"/>
      <c r="AD16" s="35"/>
      <c r="AE16" s="35"/>
    </row>
    <row r="17" spans="1:31" s="2" customFormat="1" ht="12" customHeight="1">
      <c r="A17" s="35"/>
      <c r="B17" s="40"/>
      <c r="C17" s="35"/>
      <c r="D17" s="113" t="s">
        <v>28</v>
      </c>
      <c r="E17" s="35"/>
      <c r="F17" s="35"/>
      <c r="G17" s="35"/>
      <c r="H17" s="35"/>
      <c r="I17" s="113" t="s">
        <v>25</v>
      </c>
      <c r="J17" s="31" t="str">
        <f>'Rekapitulace stavby'!AN13</f>
        <v>Vyplň údaj</v>
      </c>
      <c r="K17" s="35"/>
      <c r="L17" s="52"/>
      <c r="S17" s="35"/>
      <c r="T17" s="35"/>
      <c r="U17" s="35"/>
      <c r="V17" s="35"/>
      <c r="W17" s="35"/>
      <c r="X17" s="35"/>
      <c r="Y17" s="35"/>
      <c r="Z17" s="35"/>
      <c r="AA17" s="35"/>
      <c r="AB17" s="35"/>
      <c r="AC17" s="35"/>
      <c r="AD17" s="35"/>
      <c r="AE17" s="35"/>
    </row>
    <row r="18" spans="1:31" s="2" customFormat="1" ht="18" customHeight="1">
      <c r="A18" s="35"/>
      <c r="B18" s="40"/>
      <c r="C18" s="35"/>
      <c r="D18" s="35"/>
      <c r="E18" s="311" t="str">
        <f>'Rekapitulace stavby'!E14</f>
        <v>Vyplň údaj</v>
      </c>
      <c r="F18" s="312"/>
      <c r="G18" s="312"/>
      <c r="H18" s="312"/>
      <c r="I18" s="113" t="s">
        <v>27</v>
      </c>
      <c r="J18" s="31" t="str">
        <f>'Rekapitulace stavby'!AN14</f>
        <v>Vyplň údaj</v>
      </c>
      <c r="K18" s="35"/>
      <c r="L18" s="52"/>
      <c r="S18" s="35"/>
      <c r="T18" s="35"/>
      <c r="U18" s="35"/>
      <c r="V18" s="35"/>
      <c r="W18" s="35"/>
      <c r="X18" s="35"/>
      <c r="Y18" s="35"/>
      <c r="Z18" s="35"/>
      <c r="AA18" s="35"/>
      <c r="AB18" s="35"/>
      <c r="AC18" s="35"/>
      <c r="AD18" s="35"/>
      <c r="AE18" s="35"/>
    </row>
    <row r="19" spans="1:31" s="2" customFormat="1" ht="6.95" customHeight="1">
      <c r="A19" s="35"/>
      <c r="B19" s="40"/>
      <c r="C19" s="35"/>
      <c r="D19" s="35"/>
      <c r="E19" s="35"/>
      <c r="F19" s="35"/>
      <c r="G19" s="35"/>
      <c r="H19" s="35"/>
      <c r="I19" s="35"/>
      <c r="J19" s="35"/>
      <c r="K19" s="35"/>
      <c r="L19" s="52"/>
      <c r="S19" s="35"/>
      <c r="T19" s="35"/>
      <c r="U19" s="35"/>
      <c r="V19" s="35"/>
      <c r="W19" s="35"/>
      <c r="X19" s="35"/>
      <c r="Y19" s="35"/>
      <c r="Z19" s="35"/>
      <c r="AA19" s="35"/>
      <c r="AB19" s="35"/>
      <c r="AC19" s="35"/>
      <c r="AD19" s="35"/>
      <c r="AE19" s="35"/>
    </row>
    <row r="20" spans="1:31" s="2" customFormat="1" ht="12" customHeight="1">
      <c r="A20" s="35"/>
      <c r="B20" s="40"/>
      <c r="C20" s="35"/>
      <c r="D20" s="113" t="s">
        <v>30</v>
      </c>
      <c r="E20" s="35"/>
      <c r="F20" s="35"/>
      <c r="G20" s="35"/>
      <c r="H20" s="35"/>
      <c r="I20" s="113" t="s">
        <v>25</v>
      </c>
      <c r="J20" s="114" t="s">
        <v>1</v>
      </c>
      <c r="K20" s="35"/>
      <c r="L20" s="52"/>
      <c r="S20" s="35"/>
      <c r="T20" s="35"/>
      <c r="U20" s="35"/>
      <c r="V20" s="35"/>
      <c r="W20" s="35"/>
      <c r="X20" s="35"/>
      <c r="Y20" s="35"/>
      <c r="Z20" s="35"/>
      <c r="AA20" s="35"/>
      <c r="AB20" s="35"/>
      <c r="AC20" s="35"/>
      <c r="AD20" s="35"/>
      <c r="AE20" s="35"/>
    </row>
    <row r="21" spans="1:31" s="2" customFormat="1" ht="18" customHeight="1">
      <c r="A21" s="35"/>
      <c r="B21" s="40"/>
      <c r="C21" s="35"/>
      <c r="D21" s="35"/>
      <c r="E21" s="114" t="s">
        <v>31</v>
      </c>
      <c r="F21" s="35"/>
      <c r="G21" s="35"/>
      <c r="H21" s="35"/>
      <c r="I21" s="113" t="s">
        <v>27</v>
      </c>
      <c r="J21" s="114" t="s">
        <v>1</v>
      </c>
      <c r="K21" s="35"/>
      <c r="L21" s="52"/>
      <c r="S21" s="35"/>
      <c r="T21" s="35"/>
      <c r="U21" s="35"/>
      <c r="V21" s="35"/>
      <c r="W21" s="35"/>
      <c r="X21" s="35"/>
      <c r="Y21" s="35"/>
      <c r="Z21" s="35"/>
      <c r="AA21" s="35"/>
      <c r="AB21" s="35"/>
      <c r="AC21" s="35"/>
      <c r="AD21" s="35"/>
      <c r="AE21" s="35"/>
    </row>
    <row r="22" spans="1:31" s="2" customFormat="1" ht="6.95" customHeight="1">
      <c r="A22" s="35"/>
      <c r="B22" s="40"/>
      <c r="C22" s="35"/>
      <c r="D22" s="35"/>
      <c r="E22" s="35"/>
      <c r="F22" s="35"/>
      <c r="G22" s="35"/>
      <c r="H22" s="35"/>
      <c r="I22" s="35"/>
      <c r="J22" s="35"/>
      <c r="K22" s="35"/>
      <c r="L22" s="52"/>
      <c r="S22" s="35"/>
      <c r="T22" s="35"/>
      <c r="U22" s="35"/>
      <c r="V22" s="35"/>
      <c r="W22" s="35"/>
      <c r="X22" s="35"/>
      <c r="Y22" s="35"/>
      <c r="Z22" s="35"/>
      <c r="AA22" s="35"/>
      <c r="AB22" s="35"/>
      <c r="AC22" s="35"/>
      <c r="AD22" s="35"/>
      <c r="AE22" s="35"/>
    </row>
    <row r="23" spans="1:31" s="2" customFormat="1" ht="12" customHeight="1">
      <c r="A23" s="35"/>
      <c r="B23" s="40"/>
      <c r="C23" s="35"/>
      <c r="D23" s="113" t="s">
        <v>33</v>
      </c>
      <c r="E23" s="35"/>
      <c r="F23" s="35"/>
      <c r="G23" s="35"/>
      <c r="H23" s="35"/>
      <c r="I23" s="113" t="s">
        <v>25</v>
      </c>
      <c r="J23" s="114" t="s">
        <v>1</v>
      </c>
      <c r="K23" s="35"/>
      <c r="L23" s="52"/>
      <c r="S23" s="35"/>
      <c r="T23" s="35"/>
      <c r="U23" s="35"/>
      <c r="V23" s="35"/>
      <c r="W23" s="35"/>
      <c r="X23" s="35"/>
      <c r="Y23" s="35"/>
      <c r="Z23" s="35"/>
      <c r="AA23" s="35"/>
      <c r="AB23" s="35"/>
      <c r="AC23" s="35"/>
      <c r="AD23" s="35"/>
      <c r="AE23" s="35"/>
    </row>
    <row r="24" spans="1:31" s="2" customFormat="1" ht="18" customHeight="1">
      <c r="A24" s="35"/>
      <c r="B24" s="40"/>
      <c r="C24" s="35"/>
      <c r="D24" s="35"/>
      <c r="E24" s="114" t="s">
        <v>1056</v>
      </c>
      <c r="F24" s="35"/>
      <c r="G24" s="35"/>
      <c r="H24" s="35"/>
      <c r="I24" s="113" t="s">
        <v>27</v>
      </c>
      <c r="J24" s="114" t="s">
        <v>1</v>
      </c>
      <c r="K24" s="35"/>
      <c r="L24" s="52"/>
      <c r="S24" s="35"/>
      <c r="T24" s="35"/>
      <c r="U24" s="35"/>
      <c r="V24" s="35"/>
      <c r="W24" s="35"/>
      <c r="X24" s="35"/>
      <c r="Y24" s="35"/>
      <c r="Z24" s="35"/>
      <c r="AA24" s="35"/>
      <c r="AB24" s="35"/>
      <c r="AC24" s="35"/>
      <c r="AD24" s="35"/>
      <c r="AE24" s="35"/>
    </row>
    <row r="25" spans="1:31" s="2" customFormat="1" ht="6.95" customHeight="1">
      <c r="A25" s="35"/>
      <c r="B25" s="40"/>
      <c r="C25" s="35"/>
      <c r="D25" s="35"/>
      <c r="E25" s="35"/>
      <c r="F25" s="35"/>
      <c r="G25" s="35"/>
      <c r="H25" s="35"/>
      <c r="I25" s="35"/>
      <c r="J25" s="35"/>
      <c r="K25" s="35"/>
      <c r="L25" s="52"/>
      <c r="S25" s="35"/>
      <c r="T25" s="35"/>
      <c r="U25" s="35"/>
      <c r="V25" s="35"/>
      <c r="W25" s="35"/>
      <c r="X25" s="35"/>
      <c r="Y25" s="35"/>
      <c r="Z25" s="35"/>
      <c r="AA25" s="35"/>
      <c r="AB25" s="35"/>
      <c r="AC25" s="35"/>
      <c r="AD25" s="35"/>
      <c r="AE25" s="35"/>
    </row>
    <row r="26" spans="1:31" s="2" customFormat="1" ht="12" customHeight="1">
      <c r="A26" s="35"/>
      <c r="B26" s="40"/>
      <c r="C26" s="35"/>
      <c r="D26" s="113" t="s">
        <v>35</v>
      </c>
      <c r="E26" s="35"/>
      <c r="F26" s="35"/>
      <c r="G26" s="35"/>
      <c r="H26" s="35"/>
      <c r="I26" s="35"/>
      <c r="J26" s="35"/>
      <c r="K26" s="35"/>
      <c r="L26" s="52"/>
      <c r="S26" s="35"/>
      <c r="T26" s="35"/>
      <c r="U26" s="35"/>
      <c r="V26" s="35"/>
      <c r="W26" s="35"/>
      <c r="X26" s="35"/>
      <c r="Y26" s="35"/>
      <c r="Z26" s="35"/>
      <c r="AA26" s="35"/>
      <c r="AB26" s="35"/>
      <c r="AC26" s="35"/>
      <c r="AD26" s="35"/>
      <c r="AE26" s="35"/>
    </row>
    <row r="27" spans="1:31" s="8" customFormat="1" ht="16.5" customHeight="1">
      <c r="A27" s="116"/>
      <c r="B27" s="117"/>
      <c r="C27" s="116"/>
      <c r="D27" s="116"/>
      <c r="E27" s="313" t="s">
        <v>1</v>
      </c>
      <c r="F27" s="313"/>
      <c r="G27" s="313"/>
      <c r="H27" s="313"/>
      <c r="I27" s="116"/>
      <c r="J27" s="116"/>
      <c r="K27" s="116"/>
      <c r="L27" s="118"/>
      <c r="S27" s="116"/>
      <c r="T27" s="116"/>
      <c r="U27" s="116"/>
      <c r="V27" s="116"/>
      <c r="W27" s="116"/>
      <c r="X27" s="116"/>
      <c r="Y27" s="116"/>
      <c r="Z27" s="116"/>
      <c r="AA27" s="116"/>
      <c r="AB27" s="116"/>
      <c r="AC27" s="116"/>
      <c r="AD27" s="116"/>
      <c r="AE27" s="116"/>
    </row>
    <row r="28" spans="1:31" s="2" customFormat="1" ht="6.95" customHeight="1">
      <c r="A28" s="35"/>
      <c r="B28" s="40"/>
      <c r="C28" s="35"/>
      <c r="D28" s="35"/>
      <c r="E28" s="35"/>
      <c r="F28" s="35"/>
      <c r="G28" s="35"/>
      <c r="H28" s="35"/>
      <c r="I28" s="35"/>
      <c r="J28" s="35"/>
      <c r="K28" s="35"/>
      <c r="L28" s="52"/>
      <c r="S28" s="35"/>
      <c r="T28" s="35"/>
      <c r="U28" s="35"/>
      <c r="V28" s="35"/>
      <c r="W28" s="35"/>
      <c r="X28" s="35"/>
      <c r="Y28" s="35"/>
      <c r="Z28" s="35"/>
      <c r="AA28" s="35"/>
      <c r="AB28" s="35"/>
      <c r="AC28" s="35"/>
      <c r="AD28" s="35"/>
      <c r="AE28" s="35"/>
    </row>
    <row r="29" spans="1:31" s="2" customFormat="1" ht="6.95" customHeight="1">
      <c r="A29" s="35"/>
      <c r="B29" s="40"/>
      <c r="C29" s="35"/>
      <c r="D29" s="119"/>
      <c r="E29" s="119"/>
      <c r="F29" s="119"/>
      <c r="G29" s="119"/>
      <c r="H29" s="119"/>
      <c r="I29" s="119"/>
      <c r="J29" s="119"/>
      <c r="K29" s="119"/>
      <c r="L29" s="52"/>
      <c r="S29" s="35"/>
      <c r="T29" s="35"/>
      <c r="U29" s="35"/>
      <c r="V29" s="35"/>
      <c r="W29" s="35"/>
      <c r="X29" s="35"/>
      <c r="Y29" s="35"/>
      <c r="Z29" s="35"/>
      <c r="AA29" s="35"/>
      <c r="AB29" s="35"/>
      <c r="AC29" s="35"/>
      <c r="AD29" s="35"/>
      <c r="AE29" s="35"/>
    </row>
    <row r="30" spans="1:31" s="2" customFormat="1" ht="25.35" customHeight="1">
      <c r="A30" s="35"/>
      <c r="B30" s="40"/>
      <c r="C30" s="35"/>
      <c r="D30" s="120" t="s">
        <v>36</v>
      </c>
      <c r="E30" s="35"/>
      <c r="F30" s="35"/>
      <c r="G30" s="35"/>
      <c r="H30" s="35"/>
      <c r="I30" s="35"/>
      <c r="J30" s="121">
        <f>ROUND(J126, 2)</f>
        <v>0</v>
      </c>
      <c r="K30" s="35"/>
      <c r="L30" s="52"/>
      <c r="S30" s="35"/>
      <c r="T30" s="35"/>
      <c r="U30" s="35"/>
      <c r="V30" s="35"/>
      <c r="W30" s="35"/>
      <c r="X30" s="35"/>
      <c r="Y30" s="35"/>
      <c r="Z30" s="35"/>
      <c r="AA30" s="35"/>
      <c r="AB30" s="35"/>
      <c r="AC30" s="35"/>
      <c r="AD30" s="35"/>
      <c r="AE30" s="35"/>
    </row>
    <row r="31" spans="1:31" s="2" customFormat="1" ht="6.95" customHeight="1">
      <c r="A31" s="35"/>
      <c r="B31" s="40"/>
      <c r="C31" s="35"/>
      <c r="D31" s="119"/>
      <c r="E31" s="119"/>
      <c r="F31" s="119"/>
      <c r="G31" s="119"/>
      <c r="H31" s="119"/>
      <c r="I31" s="119"/>
      <c r="J31" s="119"/>
      <c r="K31" s="119"/>
      <c r="L31" s="52"/>
      <c r="S31" s="35"/>
      <c r="T31" s="35"/>
      <c r="U31" s="35"/>
      <c r="V31" s="35"/>
      <c r="W31" s="35"/>
      <c r="X31" s="35"/>
      <c r="Y31" s="35"/>
      <c r="Z31" s="35"/>
      <c r="AA31" s="35"/>
      <c r="AB31" s="35"/>
      <c r="AC31" s="35"/>
      <c r="AD31" s="35"/>
      <c r="AE31" s="35"/>
    </row>
    <row r="32" spans="1:31" s="2" customFormat="1" ht="14.45" customHeight="1">
      <c r="A32" s="35"/>
      <c r="B32" s="40"/>
      <c r="C32" s="35"/>
      <c r="D32" s="35"/>
      <c r="E32" s="35"/>
      <c r="F32" s="122" t="s">
        <v>38</v>
      </c>
      <c r="G32" s="35"/>
      <c r="H32" s="35"/>
      <c r="I32" s="122" t="s">
        <v>37</v>
      </c>
      <c r="J32" s="122" t="s">
        <v>39</v>
      </c>
      <c r="K32" s="35"/>
      <c r="L32" s="52"/>
      <c r="S32" s="35"/>
      <c r="T32" s="35"/>
      <c r="U32" s="35"/>
      <c r="V32" s="35"/>
      <c r="W32" s="35"/>
      <c r="X32" s="35"/>
      <c r="Y32" s="35"/>
      <c r="Z32" s="35"/>
      <c r="AA32" s="35"/>
      <c r="AB32" s="35"/>
      <c r="AC32" s="35"/>
      <c r="AD32" s="35"/>
      <c r="AE32" s="35"/>
    </row>
    <row r="33" spans="1:31" s="2" customFormat="1" ht="14.45" customHeight="1">
      <c r="A33" s="35"/>
      <c r="B33" s="40"/>
      <c r="C33" s="35"/>
      <c r="D33" s="123" t="s">
        <v>40</v>
      </c>
      <c r="E33" s="113" t="s">
        <v>41</v>
      </c>
      <c r="F33" s="124">
        <f>ROUND((SUM(BE126:BE279)),  2)</f>
        <v>0</v>
      </c>
      <c r="G33" s="35"/>
      <c r="H33" s="35"/>
      <c r="I33" s="125">
        <v>0.21</v>
      </c>
      <c r="J33" s="124">
        <f>ROUND(((SUM(BE126:BE279))*I33),  2)</f>
        <v>0</v>
      </c>
      <c r="K33" s="35"/>
      <c r="L33" s="52"/>
      <c r="S33" s="35"/>
      <c r="T33" s="35"/>
      <c r="U33" s="35"/>
      <c r="V33" s="35"/>
      <c r="W33" s="35"/>
      <c r="X33" s="35"/>
      <c r="Y33" s="35"/>
      <c r="Z33" s="35"/>
      <c r="AA33" s="35"/>
      <c r="AB33" s="35"/>
      <c r="AC33" s="35"/>
      <c r="AD33" s="35"/>
      <c r="AE33" s="35"/>
    </row>
    <row r="34" spans="1:31" s="2" customFormat="1" ht="14.45" customHeight="1">
      <c r="A34" s="35"/>
      <c r="B34" s="40"/>
      <c r="C34" s="35"/>
      <c r="D34" s="35"/>
      <c r="E34" s="113" t="s">
        <v>42</v>
      </c>
      <c r="F34" s="124">
        <f>ROUND((SUM(BF126:BF279)),  2)</f>
        <v>0</v>
      </c>
      <c r="G34" s="35"/>
      <c r="H34" s="35"/>
      <c r="I34" s="125">
        <v>0.15</v>
      </c>
      <c r="J34" s="124">
        <f>ROUND(((SUM(BF126:BF279))*I34),  2)</f>
        <v>0</v>
      </c>
      <c r="K34" s="35"/>
      <c r="L34" s="52"/>
      <c r="S34" s="35"/>
      <c r="T34" s="35"/>
      <c r="U34" s="35"/>
      <c r="V34" s="35"/>
      <c r="W34" s="35"/>
      <c r="X34" s="35"/>
      <c r="Y34" s="35"/>
      <c r="Z34" s="35"/>
      <c r="AA34" s="35"/>
      <c r="AB34" s="35"/>
      <c r="AC34" s="35"/>
      <c r="AD34" s="35"/>
      <c r="AE34" s="35"/>
    </row>
    <row r="35" spans="1:31" s="2" customFormat="1" ht="14.45" hidden="1" customHeight="1">
      <c r="A35" s="35"/>
      <c r="B35" s="40"/>
      <c r="C35" s="35"/>
      <c r="D35" s="35"/>
      <c r="E35" s="113" t="s">
        <v>43</v>
      </c>
      <c r="F35" s="124">
        <f>ROUND((SUM(BG126:BG279)),  2)</f>
        <v>0</v>
      </c>
      <c r="G35" s="35"/>
      <c r="H35" s="35"/>
      <c r="I35" s="125">
        <v>0.21</v>
      </c>
      <c r="J35" s="124">
        <f>0</f>
        <v>0</v>
      </c>
      <c r="K35" s="35"/>
      <c r="L35" s="52"/>
      <c r="S35" s="35"/>
      <c r="T35" s="35"/>
      <c r="U35" s="35"/>
      <c r="V35" s="35"/>
      <c r="W35" s="35"/>
      <c r="X35" s="35"/>
      <c r="Y35" s="35"/>
      <c r="Z35" s="35"/>
      <c r="AA35" s="35"/>
      <c r="AB35" s="35"/>
      <c r="AC35" s="35"/>
      <c r="AD35" s="35"/>
      <c r="AE35" s="35"/>
    </row>
    <row r="36" spans="1:31" s="2" customFormat="1" ht="14.45" hidden="1" customHeight="1">
      <c r="A36" s="35"/>
      <c r="B36" s="40"/>
      <c r="C36" s="35"/>
      <c r="D36" s="35"/>
      <c r="E36" s="113" t="s">
        <v>44</v>
      </c>
      <c r="F36" s="124">
        <f>ROUND((SUM(BH126:BH279)),  2)</f>
        <v>0</v>
      </c>
      <c r="G36" s="35"/>
      <c r="H36" s="35"/>
      <c r="I36" s="125">
        <v>0.15</v>
      </c>
      <c r="J36" s="124">
        <f>0</f>
        <v>0</v>
      </c>
      <c r="K36" s="35"/>
      <c r="L36" s="52"/>
      <c r="S36" s="35"/>
      <c r="T36" s="35"/>
      <c r="U36" s="35"/>
      <c r="V36" s="35"/>
      <c r="W36" s="35"/>
      <c r="X36" s="35"/>
      <c r="Y36" s="35"/>
      <c r="Z36" s="35"/>
      <c r="AA36" s="35"/>
      <c r="AB36" s="35"/>
      <c r="AC36" s="35"/>
      <c r="AD36" s="35"/>
      <c r="AE36" s="35"/>
    </row>
    <row r="37" spans="1:31" s="2" customFormat="1" ht="14.45" hidden="1" customHeight="1">
      <c r="A37" s="35"/>
      <c r="B37" s="40"/>
      <c r="C37" s="35"/>
      <c r="D37" s="35"/>
      <c r="E37" s="113" t="s">
        <v>45</v>
      </c>
      <c r="F37" s="124">
        <f>ROUND((SUM(BI126:BI279)),  2)</f>
        <v>0</v>
      </c>
      <c r="G37" s="35"/>
      <c r="H37" s="35"/>
      <c r="I37" s="125">
        <v>0</v>
      </c>
      <c r="J37" s="124">
        <f>0</f>
        <v>0</v>
      </c>
      <c r="K37" s="35"/>
      <c r="L37" s="52"/>
      <c r="S37" s="35"/>
      <c r="T37" s="35"/>
      <c r="U37" s="35"/>
      <c r="V37" s="35"/>
      <c r="W37" s="35"/>
      <c r="X37" s="35"/>
      <c r="Y37" s="35"/>
      <c r="Z37" s="35"/>
      <c r="AA37" s="35"/>
      <c r="AB37" s="35"/>
      <c r="AC37" s="35"/>
      <c r="AD37" s="35"/>
      <c r="AE37" s="35"/>
    </row>
    <row r="38" spans="1:31" s="2" customFormat="1" ht="6.95" customHeight="1">
      <c r="A38" s="35"/>
      <c r="B38" s="40"/>
      <c r="C38" s="35"/>
      <c r="D38" s="35"/>
      <c r="E38" s="35"/>
      <c r="F38" s="35"/>
      <c r="G38" s="35"/>
      <c r="H38" s="35"/>
      <c r="I38" s="35"/>
      <c r="J38" s="35"/>
      <c r="K38" s="35"/>
      <c r="L38" s="52"/>
      <c r="S38" s="35"/>
      <c r="T38" s="35"/>
      <c r="U38" s="35"/>
      <c r="V38" s="35"/>
      <c r="W38" s="35"/>
      <c r="X38" s="35"/>
      <c r="Y38" s="35"/>
      <c r="Z38" s="35"/>
      <c r="AA38" s="35"/>
      <c r="AB38" s="35"/>
      <c r="AC38" s="35"/>
      <c r="AD38" s="35"/>
      <c r="AE38" s="35"/>
    </row>
    <row r="39" spans="1:31" s="2" customFormat="1" ht="25.35" customHeight="1">
      <c r="A39" s="35"/>
      <c r="B39" s="40"/>
      <c r="C39" s="126"/>
      <c r="D39" s="127" t="s">
        <v>46</v>
      </c>
      <c r="E39" s="128"/>
      <c r="F39" s="128"/>
      <c r="G39" s="129" t="s">
        <v>47</v>
      </c>
      <c r="H39" s="130" t="s">
        <v>48</v>
      </c>
      <c r="I39" s="128"/>
      <c r="J39" s="131">
        <f>SUM(J30:J37)</f>
        <v>0</v>
      </c>
      <c r="K39" s="132"/>
      <c r="L39" s="52"/>
      <c r="S39" s="35"/>
      <c r="T39" s="35"/>
      <c r="U39" s="35"/>
      <c r="V39" s="35"/>
      <c r="W39" s="35"/>
      <c r="X39" s="35"/>
      <c r="Y39" s="35"/>
      <c r="Z39" s="35"/>
      <c r="AA39" s="35"/>
      <c r="AB39" s="35"/>
      <c r="AC39" s="35"/>
      <c r="AD39" s="35"/>
      <c r="AE39" s="35"/>
    </row>
    <row r="40" spans="1:31" s="2" customFormat="1" ht="14.45" customHeight="1">
      <c r="A40" s="35"/>
      <c r="B40" s="40"/>
      <c r="C40" s="35"/>
      <c r="D40" s="35"/>
      <c r="E40" s="35"/>
      <c r="F40" s="35"/>
      <c r="G40" s="35"/>
      <c r="H40" s="35"/>
      <c r="I40" s="35"/>
      <c r="J40" s="35"/>
      <c r="K40" s="35"/>
      <c r="L40" s="52"/>
      <c r="S40" s="35"/>
      <c r="T40" s="35"/>
      <c r="U40" s="35"/>
      <c r="V40" s="35"/>
      <c r="W40" s="35"/>
      <c r="X40" s="35"/>
      <c r="Y40" s="35"/>
      <c r="Z40" s="35"/>
      <c r="AA40" s="35"/>
      <c r="AB40" s="35"/>
      <c r="AC40" s="35"/>
      <c r="AD40" s="35"/>
      <c r="AE40" s="35"/>
    </row>
    <row r="41" spans="1:31" s="1" customFormat="1" ht="14.45" customHeight="1">
      <c r="B41" s="21"/>
      <c r="L41" s="21"/>
    </row>
    <row r="42" spans="1:31" s="1" customFormat="1" ht="14.45" customHeight="1">
      <c r="B42" s="21"/>
      <c r="L42" s="21"/>
    </row>
    <row r="43" spans="1:31" s="1" customFormat="1" ht="14.45" customHeight="1">
      <c r="B43" s="21"/>
      <c r="L43" s="21"/>
    </row>
    <row r="44" spans="1:31" s="1" customFormat="1" ht="14.45" customHeight="1">
      <c r="B44" s="21"/>
      <c r="L44" s="21"/>
    </row>
    <row r="45" spans="1:31" s="1" customFormat="1" ht="14.45" customHeight="1">
      <c r="B45" s="21"/>
      <c r="L45" s="21"/>
    </row>
    <row r="46" spans="1:31" s="1" customFormat="1" ht="14.45" customHeight="1">
      <c r="B46" s="21"/>
      <c r="L46" s="21"/>
    </row>
    <row r="47" spans="1:31" s="1" customFormat="1" ht="14.45" customHeight="1">
      <c r="B47" s="21"/>
      <c r="L47" s="21"/>
    </row>
    <row r="48" spans="1:31" s="1" customFormat="1" ht="14.45" customHeight="1">
      <c r="B48" s="21"/>
      <c r="L48" s="21"/>
    </row>
    <row r="49" spans="1:31" s="1" customFormat="1" ht="14.45" customHeight="1">
      <c r="B49" s="21"/>
      <c r="L49" s="21"/>
    </row>
    <row r="50" spans="1:31" s="2" customFormat="1" ht="14.45" customHeight="1">
      <c r="B50" s="52"/>
      <c r="D50" s="133" t="s">
        <v>49</v>
      </c>
      <c r="E50" s="134"/>
      <c r="F50" s="134"/>
      <c r="G50" s="133" t="s">
        <v>50</v>
      </c>
      <c r="H50" s="134"/>
      <c r="I50" s="134"/>
      <c r="J50" s="134"/>
      <c r="K50" s="134"/>
      <c r="L50" s="52"/>
    </row>
    <row r="51" spans="1:31" ht="11.25">
      <c r="B51" s="21"/>
      <c r="L51" s="21"/>
    </row>
    <row r="52" spans="1:31" ht="11.25">
      <c r="B52" s="21"/>
      <c r="L52" s="21"/>
    </row>
    <row r="53" spans="1:31" ht="11.25">
      <c r="B53" s="21"/>
      <c r="L53" s="21"/>
    </row>
    <row r="54" spans="1:31" ht="11.25">
      <c r="B54" s="21"/>
      <c r="L54" s="21"/>
    </row>
    <row r="55" spans="1:31" ht="11.25">
      <c r="B55" s="21"/>
      <c r="L55" s="21"/>
    </row>
    <row r="56" spans="1:31" ht="11.25">
      <c r="B56" s="21"/>
      <c r="L56" s="21"/>
    </row>
    <row r="57" spans="1:31" ht="11.25">
      <c r="B57" s="21"/>
      <c r="L57" s="21"/>
    </row>
    <row r="58" spans="1:31" ht="11.25">
      <c r="B58" s="21"/>
      <c r="L58" s="21"/>
    </row>
    <row r="59" spans="1:31" ht="11.25">
      <c r="B59" s="21"/>
      <c r="L59" s="21"/>
    </row>
    <row r="60" spans="1:31" ht="11.25">
      <c r="B60" s="21"/>
      <c r="L60" s="21"/>
    </row>
    <row r="61" spans="1:31" s="2" customFormat="1" ht="12.75">
      <c r="A61" s="35"/>
      <c r="B61" s="40"/>
      <c r="C61" s="35"/>
      <c r="D61" s="135" t="s">
        <v>51</v>
      </c>
      <c r="E61" s="136"/>
      <c r="F61" s="137" t="s">
        <v>52</v>
      </c>
      <c r="G61" s="135" t="s">
        <v>51</v>
      </c>
      <c r="H61" s="136"/>
      <c r="I61" s="136"/>
      <c r="J61" s="138" t="s">
        <v>52</v>
      </c>
      <c r="K61" s="136"/>
      <c r="L61" s="52"/>
      <c r="S61" s="35"/>
      <c r="T61" s="35"/>
      <c r="U61" s="35"/>
      <c r="V61" s="35"/>
      <c r="W61" s="35"/>
      <c r="X61" s="35"/>
      <c r="Y61" s="35"/>
      <c r="Z61" s="35"/>
      <c r="AA61" s="35"/>
      <c r="AB61" s="35"/>
      <c r="AC61" s="35"/>
      <c r="AD61" s="35"/>
      <c r="AE61" s="35"/>
    </row>
    <row r="62" spans="1:31" ht="11.25">
      <c r="B62" s="21"/>
      <c r="L62" s="21"/>
    </row>
    <row r="63" spans="1:31" ht="11.25">
      <c r="B63" s="21"/>
      <c r="L63" s="21"/>
    </row>
    <row r="64" spans="1:31" ht="11.25">
      <c r="B64" s="21"/>
      <c r="L64" s="21"/>
    </row>
    <row r="65" spans="1:31" s="2" customFormat="1" ht="12.75">
      <c r="A65" s="35"/>
      <c r="B65" s="40"/>
      <c r="C65" s="35"/>
      <c r="D65" s="133" t="s">
        <v>53</v>
      </c>
      <c r="E65" s="139"/>
      <c r="F65" s="139"/>
      <c r="G65" s="133" t="s">
        <v>54</v>
      </c>
      <c r="H65" s="139"/>
      <c r="I65" s="139"/>
      <c r="J65" s="139"/>
      <c r="K65" s="139"/>
      <c r="L65" s="52"/>
      <c r="S65" s="35"/>
      <c r="T65" s="35"/>
      <c r="U65" s="35"/>
      <c r="V65" s="35"/>
      <c r="W65" s="35"/>
      <c r="X65" s="35"/>
      <c r="Y65" s="35"/>
      <c r="Z65" s="35"/>
      <c r="AA65" s="35"/>
      <c r="AB65" s="35"/>
      <c r="AC65" s="35"/>
      <c r="AD65" s="35"/>
      <c r="AE65" s="35"/>
    </row>
    <row r="66" spans="1:31" ht="11.25">
      <c r="B66" s="21"/>
      <c r="L66" s="21"/>
    </row>
    <row r="67" spans="1:31" ht="11.25">
      <c r="B67" s="21"/>
      <c r="L67" s="21"/>
    </row>
    <row r="68" spans="1:31" ht="11.25">
      <c r="B68" s="21"/>
      <c r="L68" s="21"/>
    </row>
    <row r="69" spans="1:31" ht="11.25">
      <c r="B69" s="21"/>
      <c r="L69" s="21"/>
    </row>
    <row r="70" spans="1:31" ht="11.25">
      <c r="B70" s="21"/>
      <c r="L70" s="21"/>
    </row>
    <row r="71" spans="1:31" ht="11.25">
      <c r="B71" s="21"/>
      <c r="L71" s="21"/>
    </row>
    <row r="72" spans="1:31" ht="11.25">
      <c r="B72" s="21"/>
      <c r="L72" s="21"/>
    </row>
    <row r="73" spans="1:31" ht="11.25">
      <c r="B73" s="21"/>
      <c r="L73" s="21"/>
    </row>
    <row r="74" spans="1:31" ht="11.25">
      <c r="B74" s="21"/>
      <c r="L74" s="21"/>
    </row>
    <row r="75" spans="1:31" ht="11.25">
      <c r="B75" s="21"/>
      <c r="L75" s="21"/>
    </row>
    <row r="76" spans="1:31" s="2" customFormat="1" ht="12.75">
      <c r="A76" s="35"/>
      <c r="B76" s="40"/>
      <c r="C76" s="35"/>
      <c r="D76" s="135" t="s">
        <v>51</v>
      </c>
      <c r="E76" s="136"/>
      <c r="F76" s="137" t="s">
        <v>52</v>
      </c>
      <c r="G76" s="135" t="s">
        <v>51</v>
      </c>
      <c r="H76" s="136"/>
      <c r="I76" s="136"/>
      <c r="J76" s="138" t="s">
        <v>52</v>
      </c>
      <c r="K76" s="136"/>
      <c r="L76" s="52"/>
      <c r="S76" s="35"/>
      <c r="T76" s="35"/>
      <c r="U76" s="35"/>
      <c r="V76" s="35"/>
      <c r="W76" s="35"/>
      <c r="X76" s="35"/>
      <c r="Y76" s="35"/>
      <c r="Z76" s="35"/>
      <c r="AA76" s="35"/>
      <c r="AB76" s="35"/>
      <c r="AC76" s="35"/>
      <c r="AD76" s="35"/>
      <c r="AE76" s="35"/>
    </row>
    <row r="77" spans="1:31" s="2" customFormat="1" ht="14.45" customHeight="1">
      <c r="A77" s="35"/>
      <c r="B77" s="140"/>
      <c r="C77" s="141"/>
      <c r="D77" s="141"/>
      <c r="E77" s="141"/>
      <c r="F77" s="141"/>
      <c r="G77" s="141"/>
      <c r="H77" s="141"/>
      <c r="I77" s="141"/>
      <c r="J77" s="141"/>
      <c r="K77" s="141"/>
      <c r="L77" s="52"/>
      <c r="S77" s="35"/>
      <c r="T77" s="35"/>
      <c r="U77" s="35"/>
      <c r="V77" s="35"/>
      <c r="W77" s="35"/>
      <c r="X77" s="35"/>
      <c r="Y77" s="35"/>
      <c r="Z77" s="35"/>
      <c r="AA77" s="35"/>
      <c r="AB77" s="35"/>
      <c r="AC77" s="35"/>
      <c r="AD77" s="35"/>
      <c r="AE77" s="35"/>
    </row>
    <row r="81" spans="1:47" s="2" customFormat="1" ht="6.95" customHeight="1">
      <c r="A81" s="35"/>
      <c r="B81" s="142"/>
      <c r="C81" s="143"/>
      <c r="D81" s="143"/>
      <c r="E81" s="143"/>
      <c r="F81" s="143"/>
      <c r="G81" s="143"/>
      <c r="H81" s="143"/>
      <c r="I81" s="143"/>
      <c r="J81" s="143"/>
      <c r="K81" s="143"/>
      <c r="L81" s="52"/>
      <c r="S81" s="35"/>
      <c r="T81" s="35"/>
      <c r="U81" s="35"/>
      <c r="V81" s="35"/>
      <c r="W81" s="35"/>
      <c r="X81" s="35"/>
      <c r="Y81" s="35"/>
      <c r="Z81" s="35"/>
      <c r="AA81" s="35"/>
      <c r="AB81" s="35"/>
      <c r="AC81" s="35"/>
      <c r="AD81" s="35"/>
      <c r="AE81" s="35"/>
    </row>
    <row r="82" spans="1:47" s="2" customFormat="1" ht="24.95" customHeight="1">
      <c r="A82" s="35"/>
      <c r="B82" s="36"/>
      <c r="C82" s="24" t="s">
        <v>100</v>
      </c>
      <c r="D82" s="37"/>
      <c r="E82" s="37"/>
      <c r="F82" s="37"/>
      <c r="G82" s="37"/>
      <c r="H82" s="37"/>
      <c r="I82" s="37"/>
      <c r="J82" s="37"/>
      <c r="K82" s="37"/>
      <c r="L82" s="52"/>
      <c r="S82" s="35"/>
      <c r="T82" s="35"/>
      <c r="U82" s="35"/>
      <c r="V82" s="35"/>
      <c r="W82" s="35"/>
      <c r="X82" s="35"/>
      <c r="Y82" s="35"/>
      <c r="Z82" s="35"/>
      <c r="AA82" s="35"/>
      <c r="AB82" s="35"/>
      <c r="AC82" s="35"/>
      <c r="AD82" s="35"/>
      <c r="AE82" s="35"/>
    </row>
    <row r="83" spans="1:47" s="2" customFormat="1" ht="6.95" customHeight="1">
      <c r="A83" s="35"/>
      <c r="B83" s="36"/>
      <c r="C83" s="37"/>
      <c r="D83" s="37"/>
      <c r="E83" s="37"/>
      <c r="F83" s="37"/>
      <c r="G83" s="37"/>
      <c r="H83" s="37"/>
      <c r="I83" s="37"/>
      <c r="J83" s="37"/>
      <c r="K83" s="37"/>
      <c r="L83" s="52"/>
      <c r="S83" s="35"/>
      <c r="T83" s="35"/>
      <c r="U83" s="35"/>
      <c r="V83" s="35"/>
      <c r="W83" s="35"/>
      <c r="X83" s="35"/>
      <c r="Y83" s="35"/>
      <c r="Z83" s="35"/>
      <c r="AA83" s="35"/>
      <c r="AB83" s="35"/>
      <c r="AC83" s="35"/>
      <c r="AD83" s="35"/>
      <c r="AE83" s="35"/>
    </row>
    <row r="84" spans="1:47" s="2" customFormat="1" ht="12" customHeight="1">
      <c r="A84" s="35"/>
      <c r="B84" s="36"/>
      <c r="C84" s="30" t="s">
        <v>16</v>
      </c>
      <c r="D84" s="37"/>
      <c r="E84" s="37"/>
      <c r="F84" s="37"/>
      <c r="G84" s="37"/>
      <c r="H84" s="37"/>
      <c r="I84" s="37"/>
      <c r="J84" s="37"/>
      <c r="K84" s="37"/>
      <c r="L84" s="52"/>
      <c r="S84" s="35"/>
      <c r="T84" s="35"/>
      <c r="U84" s="35"/>
      <c r="V84" s="35"/>
      <c r="W84" s="35"/>
      <c r="X84" s="35"/>
      <c r="Y84" s="35"/>
      <c r="Z84" s="35"/>
      <c r="AA84" s="35"/>
      <c r="AB84" s="35"/>
      <c r="AC84" s="35"/>
      <c r="AD84" s="35"/>
      <c r="AE84" s="35"/>
    </row>
    <row r="85" spans="1:47" s="2" customFormat="1" ht="26.25" customHeight="1">
      <c r="A85" s="35"/>
      <c r="B85" s="36"/>
      <c r="C85" s="37"/>
      <c r="D85" s="37"/>
      <c r="E85" s="314" t="str">
        <f>E7</f>
        <v>Rekonstrukce komunikace a chodníků ul. Zámostní, Vilová a Sazečská</v>
      </c>
      <c r="F85" s="315"/>
      <c r="G85" s="315"/>
      <c r="H85" s="315"/>
      <c r="I85" s="37"/>
      <c r="J85" s="37"/>
      <c r="K85" s="37"/>
      <c r="L85" s="52"/>
      <c r="S85" s="35"/>
      <c r="T85" s="35"/>
      <c r="U85" s="35"/>
      <c r="V85" s="35"/>
      <c r="W85" s="35"/>
      <c r="X85" s="35"/>
      <c r="Y85" s="35"/>
      <c r="Z85" s="35"/>
      <c r="AA85" s="35"/>
      <c r="AB85" s="35"/>
      <c r="AC85" s="35"/>
      <c r="AD85" s="35"/>
      <c r="AE85" s="35"/>
    </row>
    <row r="86" spans="1:47" s="2" customFormat="1" ht="12" customHeight="1">
      <c r="A86" s="35"/>
      <c r="B86" s="36"/>
      <c r="C86" s="30" t="s">
        <v>98</v>
      </c>
      <c r="D86" s="37"/>
      <c r="E86" s="37"/>
      <c r="F86" s="37"/>
      <c r="G86" s="37"/>
      <c r="H86" s="37"/>
      <c r="I86" s="37"/>
      <c r="J86" s="37"/>
      <c r="K86" s="37"/>
      <c r="L86" s="52"/>
      <c r="S86" s="35"/>
      <c r="T86" s="35"/>
      <c r="U86" s="35"/>
      <c r="V86" s="35"/>
      <c r="W86" s="35"/>
      <c r="X86" s="35"/>
      <c r="Y86" s="35"/>
      <c r="Z86" s="35"/>
      <c r="AA86" s="35"/>
      <c r="AB86" s="35"/>
      <c r="AC86" s="35"/>
      <c r="AD86" s="35"/>
      <c r="AE86" s="35"/>
    </row>
    <row r="87" spans="1:47" s="2" customFormat="1" ht="16.5" customHeight="1">
      <c r="A87" s="35"/>
      <c r="B87" s="36"/>
      <c r="C87" s="37"/>
      <c r="D87" s="37"/>
      <c r="E87" s="266" t="str">
        <f>E9</f>
        <v>IO 401 - Veřejné osvětlení</v>
      </c>
      <c r="F87" s="316"/>
      <c r="G87" s="316"/>
      <c r="H87" s="316"/>
      <c r="I87" s="37"/>
      <c r="J87" s="37"/>
      <c r="K87" s="37"/>
      <c r="L87" s="52"/>
      <c r="S87" s="35"/>
      <c r="T87" s="35"/>
      <c r="U87" s="35"/>
      <c r="V87" s="35"/>
      <c r="W87" s="35"/>
      <c r="X87" s="35"/>
      <c r="Y87" s="35"/>
      <c r="Z87" s="35"/>
      <c r="AA87" s="35"/>
      <c r="AB87" s="35"/>
      <c r="AC87" s="35"/>
      <c r="AD87" s="35"/>
      <c r="AE87" s="35"/>
    </row>
    <row r="88" spans="1:47" s="2" customFormat="1" ht="6.95" customHeight="1">
      <c r="A88" s="35"/>
      <c r="B88" s="36"/>
      <c r="C88" s="37"/>
      <c r="D88" s="37"/>
      <c r="E88" s="37"/>
      <c r="F88" s="37"/>
      <c r="G88" s="37"/>
      <c r="H88" s="37"/>
      <c r="I88" s="37"/>
      <c r="J88" s="37"/>
      <c r="K88" s="37"/>
      <c r="L88" s="52"/>
      <c r="S88" s="35"/>
      <c r="T88" s="35"/>
      <c r="U88" s="35"/>
      <c r="V88" s="35"/>
      <c r="W88" s="35"/>
      <c r="X88" s="35"/>
      <c r="Y88" s="35"/>
      <c r="Z88" s="35"/>
      <c r="AA88" s="35"/>
      <c r="AB88" s="35"/>
      <c r="AC88" s="35"/>
      <c r="AD88" s="35"/>
      <c r="AE88" s="35"/>
    </row>
    <row r="89" spans="1:47" s="2" customFormat="1" ht="12" customHeight="1">
      <c r="A89" s="35"/>
      <c r="B89" s="36"/>
      <c r="C89" s="30" t="s">
        <v>20</v>
      </c>
      <c r="D89" s="37"/>
      <c r="E89" s="37"/>
      <c r="F89" s="28" t="str">
        <f>F12</f>
        <v>Ostrava</v>
      </c>
      <c r="G89" s="37"/>
      <c r="H89" s="37"/>
      <c r="I89" s="30" t="s">
        <v>22</v>
      </c>
      <c r="J89" s="67" t="str">
        <f>IF(J12="","",J12)</f>
        <v>16. 8. 2022</v>
      </c>
      <c r="K89" s="37"/>
      <c r="L89" s="52"/>
      <c r="S89" s="35"/>
      <c r="T89" s="35"/>
      <c r="U89" s="35"/>
      <c r="V89" s="35"/>
      <c r="W89" s="35"/>
      <c r="X89" s="35"/>
      <c r="Y89" s="35"/>
      <c r="Z89" s="35"/>
      <c r="AA89" s="35"/>
      <c r="AB89" s="35"/>
      <c r="AC89" s="35"/>
      <c r="AD89" s="35"/>
      <c r="AE89" s="35"/>
    </row>
    <row r="90" spans="1:47" s="2" customFormat="1" ht="6.95" customHeight="1">
      <c r="A90" s="35"/>
      <c r="B90" s="36"/>
      <c r="C90" s="37"/>
      <c r="D90" s="37"/>
      <c r="E90" s="37"/>
      <c r="F90" s="37"/>
      <c r="G90" s="37"/>
      <c r="H90" s="37"/>
      <c r="I90" s="37"/>
      <c r="J90" s="37"/>
      <c r="K90" s="37"/>
      <c r="L90" s="52"/>
      <c r="S90" s="35"/>
      <c r="T90" s="35"/>
      <c r="U90" s="35"/>
      <c r="V90" s="35"/>
      <c r="W90" s="35"/>
      <c r="X90" s="35"/>
      <c r="Y90" s="35"/>
      <c r="Z90" s="35"/>
      <c r="AA90" s="35"/>
      <c r="AB90" s="35"/>
      <c r="AC90" s="35"/>
      <c r="AD90" s="35"/>
      <c r="AE90" s="35"/>
    </row>
    <row r="91" spans="1:47" s="2" customFormat="1" ht="15.2" customHeight="1">
      <c r="A91" s="35"/>
      <c r="B91" s="36"/>
      <c r="C91" s="30" t="s">
        <v>24</v>
      </c>
      <c r="D91" s="37"/>
      <c r="E91" s="37"/>
      <c r="F91" s="28" t="str">
        <f>E15</f>
        <v>SMO - městský obvod Slezská Ostrava</v>
      </c>
      <c r="G91" s="37"/>
      <c r="H91" s="37"/>
      <c r="I91" s="30" t="s">
        <v>30</v>
      </c>
      <c r="J91" s="33" t="str">
        <f>E21</f>
        <v>PROJEKT 2010, s.r.o.</v>
      </c>
      <c r="K91" s="37"/>
      <c r="L91" s="52"/>
      <c r="S91" s="35"/>
      <c r="T91" s="35"/>
      <c r="U91" s="35"/>
      <c r="V91" s="35"/>
      <c r="W91" s="35"/>
      <c r="X91" s="35"/>
      <c r="Y91" s="35"/>
      <c r="Z91" s="35"/>
      <c r="AA91" s="35"/>
      <c r="AB91" s="35"/>
      <c r="AC91" s="35"/>
      <c r="AD91" s="35"/>
      <c r="AE91" s="35"/>
    </row>
    <row r="92" spans="1:47" s="2" customFormat="1" ht="15.2" customHeight="1">
      <c r="A92" s="35"/>
      <c r="B92" s="36"/>
      <c r="C92" s="30" t="s">
        <v>28</v>
      </c>
      <c r="D92" s="37"/>
      <c r="E92" s="37"/>
      <c r="F92" s="28" t="str">
        <f>IF(E18="","",E18)</f>
        <v>Vyplň údaj</v>
      </c>
      <c r="G92" s="37"/>
      <c r="H92" s="37"/>
      <c r="I92" s="30" t="s">
        <v>33</v>
      </c>
      <c r="J92" s="33" t="str">
        <f>E24</f>
        <v>Ing. Holáň</v>
      </c>
      <c r="K92" s="37"/>
      <c r="L92" s="52"/>
      <c r="S92" s="35"/>
      <c r="T92" s="35"/>
      <c r="U92" s="35"/>
      <c r="V92" s="35"/>
      <c r="W92" s="35"/>
      <c r="X92" s="35"/>
      <c r="Y92" s="35"/>
      <c r="Z92" s="35"/>
      <c r="AA92" s="35"/>
      <c r="AB92" s="35"/>
      <c r="AC92" s="35"/>
      <c r="AD92" s="35"/>
      <c r="AE92" s="35"/>
    </row>
    <row r="93" spans="1:47" s="2" customFormat="1" ht="10.35" customHeight="1">
      <c r="A93" s="35"/>
      <c r="B93" s="36"/>
      <c r="C93" s="37"/>
      <c r="D93" s="37"/>
      <c r="E93" s="37"/>
      <c r="F93" s="37"/>
      <c r="G93" s="37"/>
      <c r="H93" s="37"/>
      <c r="I93" s="37"/>
      <c r="J93" s="37"/>
      <c r="K93" s="37"/>
      <c r="L93" s="52"/>
      <c r="S93" s="35"/>
      <c r="T93" s="35"/>
      <c r="U93" s="35"/>
      <c r="V93" s="35"/>
      <c r="W93" s="35"/>
      <c r="X93" s="35"/>
      <c r="Y93" s="35"/>
      <c r="Z93" s="35"/>
      <c r="AA93" s="35"/>
      <c r="AB93" s="35"/>
      <c r="AC93" s="35"/>
      <c r="AD93" s="35"/>
      <c r="AE93" s="35"/>
    </row>
    <row r="94" spans="1:47" s="2" customFormat="1" ht="29.25" customHeight="1">
      <c r="A94" s="35"/>
      <c r="B94" s="36"/>
      <c r="C94" s="144" t="s">
        <v>101</v>
      </c>
      <c r="D94" s="145"/>
      <c r="E94" s="145"/>
      <c r="F94" s="145"/>
      <c r="G94" s="145"/>
      <c r="H94" s="145"/>
      <c r="I94" s="145"/>
      <c r="J94" s="146" t="s">
        <v>102</v>
      </c>
      <c r="K94" s="145"/>
      <c r="L94" s="52"/>
      <c r="S94" s="35"/>
      <c r="T94" s="35"/>
      <c r="U94" s="35"/>
      <c r="V94" s="35"/>
      <c r="W94" s="35"/>
      <c r="X94" s="35"/>
      <c r="Y94" s="35"/>
      <c r="Z94" s="35"/>
      <c r="AA94" s="35"/>
      <c r="AB94" s="35"/>
      <c r="AC94" s="35"/>
      <c r="AD94" s="35"/>
      <c r="AE94" s="35"/>
    </row>
    <row r="95" spans="1:47" s="2" customFormat="1" ht="10.35" customHeight="1">
      <c r="A95" s="35"/>
      <c r="B95" s="36"/>
      <c r="C95" s="37"/>
      <c r="D95" s="37"/>
      <c r="E95" s="37"/>
      <c r="F95" s="37"/>
      <c r="G95" s="37"/>
      <c r="H95" s="37"/>
      <c r="I95" s="37"/>
      <c r="J95" s="37"/>
      <c r="K95" s="37"/>
      <c r="L95" s="52"/>
      <c r="S95" s="35"/>
      <c r="T95" s="35"/>
      <c r="U95" s="35"/>
      <c r="V95" s="35"/>
      <c r="W95" s="35"/>
      <c r="X95" s="35"/>
      <c r="Y95" s="35"/>
      <c r="Z95" s="35"/>
      <c r="AA95" s="35"/>
      <c r="AB95" s="35"/>
      <c r="AC95" s="35"/>
      <c r="AD95" s="35"/>
      <c r="AE95" s="35"/>
    </row>
    <row r="96" spans="1:47" s="2" customFormat="1" ht="22.9" customHeight="1">
      <c r="A96" s="35"/>
      <c r="B96" s="36"/>
      <c r="C96" s="147" t="s">
        <v>103</v>
      </c>
      <c r="D96" s="37"/>
      <c r="E96" s="37"/>
      <c r="F96" s="37"/>
      <c r="G96" s="37"/>
      <c r="H96" s="37"/>
      <c r="I96" s="37"/>
      <c r="J96" s="85">
        <f>J126</f>
        <v>0</v>
      </c>
      <c r="K96" s="37"/>
      <c r="L96" s="52"/>
      <c r="S96" s="35"/>
      <c r="T96" s="35"/>
      <c r="U96" s="35"/>
      <c r="V96" s="35"/>
      <c r="W96" s="35"/>
      <c r="X96" s="35"/>
      <c r="Y96" s="35"/>
      <c r="Z96" s="35"/>
      <c r="AA96" s="35"/>
      <c r="AB96" s="35"/>
      <c r="AC96" s="35"/>
      <c r="AD96" s="35"/>
      <c r="AE96" s="35"/>
      <c r="AU96" s="18" t="s">
        <v>104</v>
      </c>
    </row>
    <row r="97" spans="1:31" s="9" customFormat="1" ht="24.95" customHeight="1">
      <c r="B97" s="148"/>
      <c r="C97" s="149"/>
      <c r="D97" s="150" t="s">
        <v>105</v>
      </c>
      <c r="E97" s="151"/>
      <c r="F97" s="151"/>
      <c r="G97" s="151"/>
      <c r="H97" s="151"/>
      <c r="I97" s="151"/>
      <c r="J97" s="152">
        <f>J127</f>
        <v>0</v>
      </c>
      <c r="K97" s="149"/>
      <c r="L97" s="153"/>
    </row>
    <row r="98" spans="1:31" s="10" customFormat="1" ht="19.899999999999999" customHeight="1">
      <c r="B98" s="154"/>
      <c r="C98" s="155"/>
      <c r="D98" s="156" t="s">
        <v>106</v>
      </c>
      <c r="E98" s="157"/>
      <c r="F98" s="157"/>
      <c r="G98" s="157"/>
      <c r="H98" s="157"/>
      <c r="I98" s="157"/>
      <c r="J98" s="158">
        <f>J128</f>
        <v>0</v>
      </c>
      <c r="K98" s="155"/>
      <c r="L98" s="159"/>
    </row>
    <row r="99" spans="1:31" s="10" customFormat="1" ht="19.899999999999999" customHeight="1">
      <c r="B99" s="154"/>
      <c r="C99" s="155"/>
      <c r="D99" s="156" t="s">
        <v>107</v>
      </c>
      <c r="E99" s="157"/>
      <c r="F99" s="157"/>
      <c r="G99" s="157"/>
      <c r="H99" s="157"/>
      <c r="I99" s="157"/>
      <c r="J99" s="158">
        <f>J188</f>
        <v>0</v>
      </c>
      <c r="K99" s="155"/>
      <c r="L99" s="159"/>
    </row>
    <row r="100" spans="1:31" s="10" customFormat="1" ht="19.899999999999999" customHeight="1">
      <c r="B100" s="154"/>
      <c r="C100" s="155"/>
      <c r="D100" s="156" t="s">
        <v>109</v>
      </c>
      <c r="E100" s="157"/>
      <c r="F100" s="157"/>
      <c r="G100" s="157"/>
      <c r="H100" s="157"/>
      <c r="I100" s="157"/>
      <c r="J100" s="158">
        <f>J213</f>
        <v>0</v>
      </c>
      <c r="K100" s="155"/>
      <c r="L100" s="159"/>
    </row>
    <row r="101" spans="1:31" s="9" customFormat="1" ht="24.95" customHeight="1">
      <c r="B101" s="148"/>
      <c r="C101" s="149"/>
      <c r="D101" s="150" t="s">
        <v>118</v>
      </c>
      <c r="E101" s="151"/>
      <c r="F101" s="151"/>
      <c r="G101" s="151"/>
      <c r="H101" s="151"/>
      <c r="I101" s="151"/>
      <c r="J101" s="152">
        <f>J233</f>
        <v>0</v>
      </c>
      <c r="K101" s="149"/>
      <c r="L101" s="153"/>
    </row>
    <row r="102" spans="1:31" s="10" customFormat="1" ht="19.899999999999999" customHeight="1">
      <c r="B102" s="154"/>
      <c r="C102" s="155"/>
      <c r="D102" s="156" t="s">
        <v>1057</v>
      </c>
      <c r="E102" s="157"/>
      <c r="F102" s="157"/>
      <c r="G102" s="157"/>
      <c r="H102" s="157"/>
      <c r="I102" s="157"/>
      <c r="J102" s="158">
        <f>J234</f>
        <v>0</v>
      </c>
      <c r="K102" s="155"/>
      <c r="L102" s="159"/>
    </row>
    <row r="103" spans="1:31" s="10" customFormat="1" ht="14.85" customHeight="1">
      <c r="B103" s="154"/>
      <c r="C103" s="155"/>
      <c r="D103" s="156" t="s">
        <v>1058</v>
      </c>
      <c r="E103" s="157"/>
      <c r="F103" s="157"/>
      <c r="G103" s="157"/>
      <c r="H103" s="157"/>
      <c r="I103" s="157"/>
      <c r="J103" s="158">
        <f>J235</f>
        <v>0</v>
      </c>
      <c r="K103" s="155"/>
      <c r="L103" s="159"/>
    </row>
    <row r="104" spans="1:31" s="10" customFormat="1" ht="14.85" customHeight="1">
      <c r="B104" s="154"/>
      <c r="C104" s="155"/>
      <c r="D104" s="156" t="s">
        <v>1059</v>
      </c>
      <c r="E104" s="157"/>
      <c r="F104" s="157"/>
      <c r="G104" s="157"/>
      <c r="H104" s="157"/>
      <c r="I104" s="157"/>
      <c r="J104" s="158">
        <f>J262</f>
        <v>0</v>
      </c>
      <c r="K104" s="155"/>
      <c r="L104" s="159"/>
    </row>
    <row r="105" spans="1:31" s="10" customFormat="1" ht="14.85" customHeight="1">
      <c r="B105" s="154"/>
      <c r="C105" s="155"/>
      <c r="D105" s="156" t="s">
        <v>1060</v>
      </c>
      <c r="E105" s="157"/>
      <c r="F105" s="157"/>
      <c r="G105" s="157"/>
      <c r="H105" s="157"/>
      <c r="I105" s="157"/>
      <c r="J105" s="158">
        <f>J265</f>
        <v>0</v>
      </c>
      <c r="K105" s="155"/>
      <c r="L105" s="159"/>
    </row>
    <row r="106" spans="1:31" s="10" customFormat="1" ht="19.899999999999999" customHeight="1">
      <c r="B106" s="154"/>
      <c r="C106" s="155"/>
      <c r="D106" s="156" t="s">
        <v>1061</v>
      </c>
      <c r="E106" s="157"/>
      <c r="F106" s="157"/>
      <c r="G106" s="157"/>
      <c r="H106" s="157"/>
      <c r="I106" s="157"/>
      <c r="J106" s="158">
        <f>J273</f>
        <v>0</v>
      </c>
      <c r="K106" s="155"/>
      <c r="L106" s="159"/>
    </row>
    <row r="107" spans="1:31" s="2" customFormat="1" ht="21.75" customHeight="1">
      <c r="A107" s="35"/>
      <c r="B107" s="36"/>
      <c r="C107" s="37"/>
      <c r="D107" s="37"/>
      <c r="E107" s="37"/>
      <c r="F107" s="37"/>
      <c r="G107" s="37"/>
      <c r="H107" s="37"/>
      <c r="I107" s="37"/>
      <c r="J107" s="37"/>
      <c r="K107" s="37"/>
      <c r="L107" s="52"/>
      <c r="S107" s="35"/>
      <c r="T107" s="35"/>
      <c r="U107" s="35"/>
      <c r="V107" s="35"/>
      <c r="W107" s="35"/>
      <c r="X107" s="35"/>
      <c r="Y107" s="35"/>
      <c r="Z107" s="35"/>
      <c r="AA107" s="35"/>
      <c r="AB107" s="35"/>
      <c r="AC107" s="35"/>
      <c r="AD107" s="35"/>
      <c r="AE107" s="35"/>
    </row>
    <row r="108" spans="1:31" s="2" customFormat="1" ht="6.95" customHeight="1">
      <c r="A108" s="35"/>
      <c r="B108" s="55"/>
      <c r="C108" s="56"/>
      <c r="D108" s="56"/>
      <c r="E108" s="56"/>
      <c r="F108" s="56"/>
      <c r="G108" s="56"/>
      <c r="H108" s="56"/>
      <c r="I108" s="56"/>
      <c r="J108" s="56"/>
      <c r="K108" s="56"/>
      <c r="L108" s="52"/>
      <c r="S108" s="35"/>
      <c r="T108" s="35"/>
      <c r="U108" s="35"/>
      <c r="V108" s="35"/>
      <c r="W108" s="35"/>
      <c r="X108" s="35"/>
      <c r="Y108" s="35"/>
      <c r="Z108" s="35"/>
      <c r="AA108" s="35"/>
      <c r="AB108" s="35"/>
      <c r="AC108" s="35"/>
      <c r="AD108" s="35"/>
      <c r="AE108" s="35"/>
    </row>
    <row r="112" spans="1:31" s="2" customFormat="1" ht="6.95" customHeight="1">
      <c r="A112" s="35"/>
      <c r="B112" s="57"/>
      <c r="C112" s="58"/>
      <c r="D112" s="58"/>
      <c r="E112" s="58"/>
      <c r="F112" s="58"/>
      <c r="G112" s="58"/>
      <c r="H112" s="58"/>
      <c r="I112" s="58"/>
      <c r="J112" s="58"/>
      <c r="K112" s="58"/>
      <c r="L112" s="52"/>
      <c r="S112" s="35"/>
      <c r="T112" s="35"/>
      <c r="U112" s="35"/>
      <c r="V112" s="35"/>
      <c r="W112" s="35"/>
      <c r="X112" s="35"/>
      <c r="Y112" s="35"/>
      <c r="Z112" s="35"/>
      <c r="AA112" s="35"/>
      <c r="AB112" s="35"/>
      <c r="AC112" s="35"/>
      <c r="AD112" s="35"/>
      <c r="AE112" s="35"/>
    </row>
    <row r="113" spans="1:63" s="2" customFormat="1" ht="24.95" customHeight="1">
      <c r="A113" s="35"/>
      <c r="B113" s="36"/>
      <c r="C113" s="24" t="s">
        <v>120</v>
      </c>
      <c r="D113" s="37"/>
      <c r="E113" s="37"/>
      <c r="F113" s="37"/>
      <c r="G113" s="37"/>
      <c r="H113" s="37"/>
      <c r="I113" s="37"/>
      <c r="J113" s="37"/>
      <c r="K113" s="37"/>
      <c r="L113" s="52"/>
      <c r="S113" s="35"/>
      <c r="T113" s="35"/>
      <c r="U113" s="35"/>
      <c r="V113" s="35"/>
      <c r="W113" s="35"/>
      <c r="X113" s="35"/>
      <c r="Y113" s="35"/>
      <c r="Z113" s="35"/>
      <c r="AA113" s="35"/>
      <c r="AB113" s="35"/>
      <c r="AC113" s="35"/>
      <c r="AD113" s="35"/>
      <c r="AE113" s="35"/>
    </row>
    <row r="114" spans="1:63" s="2" customFormat="1" ht="6.95" customHeight="1">
      <c r="A114" s="35"/>
      <c r="B114" s="36"/>
      <c r="C114" s="37"/>
      <c r="D114" s="37"/>
      <c r="E114" s="37"/>
      <c r="F114" s="37"/>
      <c r="G114" s="37"/>
      <c r="H114" s="37"/>
      <c r="I114" s="37"/>
      <c r="J114" s="37"/>
      <c r="K114" s="37"/>
      <c r="L114" s="52"/>
      <c r="S114" s="35"/>
      <c r="T114" s="35"/>
      <c r="U114" s="35"/>
      <c r="V114" s="35"/>
      <c r="W114" s="35"/>
      <c r="X114" s="35"/>
      <c r="Y114" s="35"/>
      <c r="Z114" s="35"/>
      <c r="AA114" s="35"/>
      <c r="AB114" s="35"/>
      <c r="AC114" s="35"/>
      <c r="AD114" s="35"/>
      <c r="AE114" s="35"/>
    </row>
    <row r="115" spans="1:63" s="2" customFormat="1" ht="12" customHeight="1">
      <c r="A115" s="35"/>
      <c r="B115" s="36"/>
      <c r="C115" s="30" t="s">
        <v>16</v>
      </c>
      <c r="D115" s="37"/>
      <c r="E115" s="37"/>
      <c r="F115" s="37"/>
      <c r="G115" s="37"/>
      <c r="H115" s="37"/>
      <c r="I115" s="37"/>
      <c r="J115" s="37"/>
      <c r="K115" s="37"/>
      <c r="L115" s="52"/>
      <c r="S115" s="35"/>
      <c r="T115" s="35"/>
      <c r="U115" s="35"/>
      <c r="V115" s="35"/>
      <c r="W115" s="35"/>
      <c r="X115" s="35"/>
      <c r="Y115" s="35"/>
      <c r="Z115" s="35"/>
      <c r="AA115" s="35"/>
      <c r="AB115" s="35"/>
      <c r="AC115" s="35"/>
      <c r="AD115" s="35"/>
      <c r="AE115" s="35"/>
    </row>
    <row r="116" spans="1:63" s="2" customFormat="1" ht="26.25" customHeight="1">
      <c r="A116" s="35"/>
      <c r="B116" s="36"/>
      <c r="C116" s="37"/>
      <c r="D116" s="37"/>
      <c r="E116" s="314" t="str">
        <f>E7</f>
        <v>Rekonstrukce komunikace a chodníků ul. Zámostní, Vilová a Sazečská</v>
      </c>
      <c r="F116" s="315"/>
      <c r="G116" s="315"/>
      <c r="H116" s="315"/>
      <c r="I116" s="37"/>
      <c r="J116" s="37"/>
      <c r="K116" s="37"/>
      <c r="L116" s="52"/>
      <c r="S116" s="35"/>
      <c r="T116" s="35"/>
      <c r="U116" s="35"/>
      <c r="V116" s="35"/>
      <c r="W116" s="35"/>
      <c r="X116" s="35"/>
      <c r="Y116" s="35"/>
      <c r="Z116" s="35"/>
      <c r="AA116" s="35"/>
      <c r="AB116" s="35"/>
      <c r="AC116" s="35"/>
      <c r="AD116" s="35"/>
      <c r="AE116" s="35"/>
    </row>
    <row r="117" spans="1:63" s="2" customFormat="1" ht="12" customHeight="1">
      <c r="A117" s="35"/>
      <c r="B117" s="36"/>
      <c r="C117" s="30" t="s">
        <v>98</v>
      </c>
      <c r="D117" s="37"/>
      <c r="E117" s="37"/>
      <c r="F117" s="37"/>
      <c r="G117" s="37"/>
      <c r="H117" s="37"/>
      <c r="I117" s="37"/>
      <c r="J117" s="37"/>
      <c r="K117" s="37"/>
      <c r="L117" s="52"/>
      <c r="S117" s="35"/>
      <c r="T117" s="35"/>
      <c r="U117" s="35"/>
      <c r="V117" s="35"/>
      <c r="W117" s="35"/>
      <c r="X117" s="35"/>
      <c r="Y117" s="35"/>
      <c r="Z117" s="35"/>
      <c r="AA117" s="35"/>
      <c r="AB117" s="35"/>
      <c r="AC117" s="35"/>
      <c r="AD117" s="35"/>
      <c r="AE117" s="35"/>
    </row>
    <row r="118" spans="1:63" s="2" customFormat="1" ht="16.5" customHeight="1">
      <c r="A118" s="35"/>
      <c r="B118" s="36"/>
      <c r="C118" s="37"/>
      <c r="D118" s="37"/>
      <c r="E118" s="266" t="str">
        <f>E9</f>
        <v>IO 401 - Veřejné osvětlení</v>
      </c>
      <c r="F118" s="316"/>
      <c r="G118" s="316"/>
      <c r="H118" s="316"/>
      <c r="I118" s="37"/>
      <c r="J118" s="37"/>
      <c r="K118" s="37"/>
      <c r="L118" s="52"/>
      <c r="S118" s="35"/>
      <c r="T118" s="35"/>
      <c r="U118" s="35"/>
      <c r="V118" s="35"/>
      <c r="W118" s="35"/>
      <c r="X118" s="35"/>
      <c r="Y118" s="35"/>
      <c r="Z118" s="35"/>
      <c r="AA118" s="35"/>
      <c r="AB118" s="35"/>
      <c r="AC118" s="35"/>
      <c r="AD118" s="35"/>
      <c r="AE118" s="35"/>
    </row>
    <row r="119" spans="1:63" s="2" customFormat="1" ht="6.95" customHeight="1">
      <c r="A119" s="35"/>
      <c r="B119" s="36"/>
      <c r="C119" s="37"/>
      <c r="D119" s="37"/>
      <c r="E119" s="37"/>
      <c r="F119" s="37"/>
      <c r="G119" s="37"/>
      <c r="H119" s="37"/>
      <c r="I119" s="37"/>
      <c r="J119" s="37"/>
      <c r="K119" s="37"/>
      <c r="L119" s="52"/>
      <c r="S119" s="35"/>
      <c r="T119" s="35"/>
      <c r="U119" s="35"/>
      <c r="V119" s="35"/>
      <c r="W119" s="35"/>
      <c r="X119" s="35"/>
      <c r="Y119" s="35"/>
      <c r="Z119" s="35"/>
      <c r="AA119" s="35"/>
      <c r="AB119" s="35"/>
      <c r="AC119" s="35"/>
      <c r="AD119" s="35"/>
      <c r="AE119" s="35"/>
    </row>
    <row r="120" spans="1:63" s="2" customFormat="1" ht="12" customHeight="1">
      <c r="A120" s="35"/>
      <c r="B120" s="36"/>
      <c r="C120" s="30" t="s">
        <v>20</v>
      </c>
      <c r="D120" s="37"/>
      <c r="E120" s="37"/>
      <c r="F120" s="28" t="str">
        <f>F12</f>
        <v>Ostrava</v>
      </c>
      <c r="G120" s="37"/>
      <c r="H120" s="37"/>
      <c r="I120" s="30" t="s">
        <v>22</v>
      </c>
      <c r="J120" s="67" t="str">
        <f>IF(J12="","",J12)</f>
        <v>16. 8. 2022</v>
      </c>
      <c r="K120" s="37"/>
      <c r="L120" s="52"/>
      <c r="S120" s="35"/>
      <c r="T120" s="35"/>
      <c r="U120" s="35"/>
      <c r="V120" s="35"/>
      <c r="W120" s="35"/>
      <c r="X120" s="35"/>
      <c r="Y120" s="35"/>
      <c r="Z120" s="35"/>
      <c r="AA120" s="35"/>
      <c r="AB120" s="35"/>
      <c r="AC120" s="35"/>
      <c r="AD120" s="35"/>
      <c r="AE120" s="35"/>
    </row>
    <row r="121" spans="1:63" s="2" customFormat="1" ht="6.95" customHeight="1">
      <c r="A121" s="35"/>
      <c r="B121" s="36"/>
      <c r="C121" s="37"/>
      <c r="D121" s="37"/>
      <c r="E121" s="37"/>
      <c r="F121" s="37"/>
      <c r="G121" s="37"/>
      <c r="H121" s="37"/>
      <c r="I121" s="37"/>
      <c r="J121" s="37"/>
      <c r="K121" s="37"/>
      <c r="L121" s="52"/>
      <c r="S121" s="35"/>
      <c r="T121" s="35"/>
      <c r="U121" s="35"/>
      <c r="V121" s="35"/>
      <c r="W121" s="35"/>
      <c r="X121" s="35"/>
      <c r="Y121" s="35"/>
      <c r="Z121" s="35"/>
      <c r="AA121" s="35"/>
      <c r="AB121" s="35"/>
      <c r="AC121" s="35"/>
      <c r="AD121" s="35"/>
      <c r="AE121" s="35"/>
    </row>
    <row r="122" spans="1:63" s="2" customFormat="1" ht="15.2" customHeight="1">
      <c r="A122" s="35"/>
      <c r="B122" s="36"/>
      <c r="C122" s="30" t="s">
        <v>24</v>
      </c>
      <c r="D122" s="37"/>
      <c r="E122" s="37"/>
      <c r="F122" s="28" t="str">
        <f>E15</f>
        <v>SMO - městský obvod Slezská Ostrava</v>
      </c>
      <c r="G122" s="37"/>
      <c r="H122" s="37"/>
      <c r="I122" s="30" t="s">
        <v>30</v>
      </c>
      <c r="J122" s="33" t="str">
        <f>E21</f>
        <v>PROJEKT 2010, s.r.o.</v>
      </c>
      <c r="K122" s="37"/>
      <c r="L122" s="52"/>
      <c r="S122" s="35"/>
      <c r="T122" s="35"/>
      <c r="U122" s="35"/>
      <c r="V122" s="35"/>
      <c r="W122" s="35"/>
      <c r="X122" s="35"/>
      <c r="Y122" s="35"/>
      <c r="Z122" s="35"/>
      <c r="AA122" s="35"/>
      <c r="AB122" s="35"/>
      <c r="AC122" s="35"/>
      <c r="AD122" s="35"/>
      <c r="AE122" s="35"/>
    </row>
    <row r="123" spans="1:63" s="2" customFormat="1" ht="15.2" customHeight="1">
      <c r="A123" s="35"/>
      <c r="B123" s="36"/>
      <c r="C123" s="30" t="s">
        <v>28</v>
      </c>
      <c r="D123" s="37"/>
      <c r="E123" s="37"/>
      <c r="F123" s="28" t="str">
        <f>IF(E18="","",E18)</f>
        <v>Vyplň údaj</v>
      </c>
      <c r="G123" s="37"/>
      <c r="H123" s="37"/>
      <c r="I123" s="30" t="s">
        <v>33</v>
      </c>
      <c r="J123" s="33" t="str">
        <f>E24</f>
        <v>Ing. Holáň</v>
      </c>
      <c r="K123" s="37"/>
      <c r="L123" s="52"/>
      <c r="S123" s="35"/>
      <c r="T123" s="35"/>
      <c r="U123" s="35"/>
      <c r="V123" s="35"/>
      <c r="W123" s="35"/>
      <c r="X123" s="35"/>
      <c r="Y123" s="35"/>
      <c r="Z123" s="35"/>
      <c r="AA123" s="35"/>
      <c r="AB123" s="35"/>
      <c r="AC123" s="35"/>
      <c r="AD123" s="35"/>
      <c r="AE123" s="35"/>
    </row>
    <row r="124" spans="1:63" s="2" customFormat="1" ht="10.35" customHeight="1">
      <c r="A124" s="35"/>
      <c r="B124" s="36"/>
      <c r="C124" s="37"/>
      <c r="D124" s="37"/>
      <c r="E124" s="37"/>
      <c r="F124" s="37"/>
      <c r="G124" s="37"/>
      <c r="H124" s="37"/>
      <c r="I124" s="37"/>
      <c r="J124" s="37"/>
      <c r="K124" s="37"/>
      <c r="L124" s="52"/>
      <c r="S124" s="35"/>
      <c r="T124" s="35"/>
      <c r="U124" s="35"/>
      <c r="V124" s="35"/>
      <c r="W124" s="35"/>
      <c r="X124" s="35"/>
      <c r="Y124" s="35"/>
      <c r="Z124" s="35"/>
      <c r="AA124" s="35"/>
      <c r="AB124" s="35"/>
      <c r="AC124" s="35"/>
      <c r="AD124" s="35"/>
      <c r="AE124" s="35"/>
    </row>
    <row r="125" spans="1:63" s="11" customFormat="1" ht="29.25" customHeight="1">
      <c r="A125" s="160"/>
      <c r="B125" s="161"/>
      <c r="C125" s="162" t="s">
        <v>121</v>
      </c>
      <c r="D125" s="163" t="s">
        <v>61</v>
      </c>
      <c r="E125" s="163" t="s">
        <v>57</v>
      </c>
      <c r="F125" s="163" t="s">
        <v>58</v>
      </c>
      <c r="G125" s="163" t="s">
        <v>122</v>
      </c>
      <c r="H125" s="163" t="s">
        <v>123</v>
      </c>
      <c r="I125" s="163" t="s">
        <v>124</v>
      </c>
      <c r="J125" s="164" t="s">
        <v>102</v>
      </c>
      <c r="K125" s="165" t="s">
        <v>125</v>
      </c>
      <c r="L125" s="166"/>
      <c r="M125" s="76" t="s">
        <v>1</v>
      </c>
      <c r="N125" s="77" t="s">
        <v>40</v>
      </c>
      <c r="O125" s="77" t="s">
        <v>126</v>
      </c>
      <c r="P125" s="77" t="s">
        <v>127</v>
      </c>
      <c r="Q125" s="77" t="s">
        <v>128</v>
      </c>
      <c r="R125" s="77" t="s">
        <v>129</v>
      </c>
      <c r="S125" s="77" t="s">
        <v>130</v>
      </c>
      <c r="T125" s="78" t="s">
        <v>131</v>
      </c>
      <c r="U125" s="160"/>
      <c r="V125" s="160"/>
      <c r="W125" s="160"/>
      <c r="X125" s="160"/>
      <c r="Y125" s="160"/>
      <c r="Z125" s="160"/>
      <c r="AA125" s="160"/>
      <c r="AB125" s="160"/>
      <c r="AC125" s="160"/>
      <c r="AD125" s="160"/>
      <c r="AE125" s="160"/>
    </row>
    <row r="126" spans="1:63" s="2" customFormat="1" ht="22.9" customHeight="1">
      <c r="A126" s="35"/>
      <c r="B126" s="36"/>
      <c r="C126" s="83" t="s">
        <v>132</v>
      </c>
      <c r="D126" s="37"/>
      <c r="E126" s="37"/>
      <c r="F126" s="37"/>
      <c r="G126" s="37"/>
      <c r="H126" s="37"/>
      <c r="I126" s="37"/>
      <c r="J126" s="167">
        <f>BK126</f>
        <v>0</v>
      </c>
      <c r="K126" s="37"/>
      <c r="L126" s="40"/>
      <c r="M126" s="79"/>
      <c r="N126" s="168"/>
      <c r="O126" s="80"/>
      <c r="P126" s="169">
        <f>P127+P233</f>
        <v>0</v>
      </c>
      <c r="Q126" s="80"/>
      <c r="R126" s="169">
        <f>R127+R233</f>
        <v>83.728108169999985</v>
      </c>
      <c r="S126" s="80"/>
      <c r="T126" s="170">
        <f>T127+T233</f>
        <v>0</v>
      </c>
      <c r="U126" s="35"/>
      <c r="V126" s="35"/>
      <c r="W126" s="35"/>
      <c r="X126" s="35"/>
      <c r="Y126" s="35"/>
      <c r="Z126" s="35"/>
      <c r="AA126" s="35"/>
      <c r="AB126" s="35"/>
      <c r="AC126" s="35"/>
      <c r="AD126" s="35"/>
      <c r="AE126" s="35"/>
      <c r="AT126" s="18" t="s">
        <v>75</v>
      </c>
      <c r="AU126" s="18" t="s">
        <v>104</v>
      </c>
      <c r="BK126" s="171">
        <f>BK127+BK233</f>
        <v>0</v>
      </c>
    </row>
    <row r="127" spans="1:63" s="12" customFormat="1" ht="25.9" customHeight="1">
      <c r="B127" s="172"/>
      <c r="C127" s="173"/>
      <c r="D127" s="174" t="s">
        <v>75</v>
      </c>
      <c r="E127" s="175" t="s">
        <v>133</v>
      </c>
      <c r="F127" s="175" t="s">
        <v>134</v>
      </c>
      <c r="G127" s="173"/>
      <c r="H127" s="173"/>
      <c r="I127" s="176"/>
      <c r="J127" s="177">
        <f>BK127</f>
        <v>0</v>
      </c>
      <c r="K127" s="173"/>
      <c r="L127" s="178"/>
      <c r="M127" s="179"/>
      <c r="N127" s="180"/>
      <c r="O127" s="180"/>
      <c r="P127" s="181">
        <f>P128+P188+P213</f>
        <v>0</v>
      </c>
      <c r="Q127" s="180"/>
      <c r="R127" s="181">
        <f>R128+R188+R213</f>
        <v>83.728108169999985</v>
      </c>
      <c r="S127" s="180"/>
      <c r="T127" s="182">
        <f>T128+T188+T213</f>
        <v>0</v>
      </c>
      <c r="AR127" s="183" t="s">
        <v>84</v>
      </c>
      <c r="AT127" s="184" t="s">
        <v>75</v>
      </c>
      <c r="AU127" s="184" t="s">
        <v>76</v>
      </c>
      <c r="AY127" s="183" t="s">
        <v>135</v>
      </c>
      <c r="BK127" s="185">
        <f>BK128+BK188+BK213</f>
        <v>0</v>
      </c>
    </row>
    <row r="128" spans="1:63" s="12" customFormat="1" ht="22.9" customHeight="1">
      <c r="B128" s="172"/>
      <c r="C128" s="173"/>
      <c r="D128" s="174" t="s">
        <v>75</v>
      </c>
      <c r="E128" s="186" t="s">
        <v>84</v>
      </c>
      <c r="F128" s="186" t="s">
        <v>136</v>
      </c>
      <c r="G128" s="173"/>
      <c r="H128" s="173"/>
      <c r="I128" s="176"/>
      <c r="J128" s="187">
        <f>BK128</f>
        <v>0</v>
      </c>
      <c r="K128" s="173"/>
      <c r="L128" s="178"/>
      <c r="M128" s="179"/>
      <c r="N128" s="180"/>
      <c r="O128" s="180"/>
      <c r="P128" s="181">
        <f>SUM(P129:P187)</f>
        <v>0</v>
      </c>
      <c r="Q128" s="180"/>
      <c r="R128" s="181">
        <f>SUM(R129:R187)</f>
        <v>70.471999999999994</v>
      </c>
      <c r="S128" s="180"/>
      <c r="T128" s="182">
        <f>SUM(T129:T187)</f>
        <v>0</v>
      </c>
      <c r="AR128" s="183" t="s">
        <v>84</v>
      </c>
      <c r="AT128" s="184" t="s">
        <v>75</v>
      </c>
      <c r="AU128" s="184" t="s">
        <v>84</v>
      </c>
      <c r="AY128" s="183" t="s">
        <v>135</v>
      </c>
      <c r="BK128" s="185">
        <f>SUM(BK129:BK187)</f>
        <v>0</v>
      </c>
    </row>
    <row r="129" spans="1:65" s="2" customFormat="1" ht="24.2" customHeight="1">
      <c r="A129" s="35"/>
      <c r="B129" s="36"/>
      <c r="C129" s="188" t="s">
        <v>84</v>
      </c>
      <c r="D129" s="188" t="s">
        <v>137</v>
      </c>
      <c r="E129" s="189" t="s">
        <v>1062</v>
      </c>
      <c r="F129" s="190" t="s">
        <v>1063</v>
      </c>
      <c r="G129" s="191" t="s">
        <v>272</v>
      </c>
      <c r="H129" s="192">
        <v>13.77</v>
      </c>
      <c r="I129" s="193"/>
      <c r="J129" s="194">
        <f>ROUND(I129*H129,2)</f>
        <v>0</v>
      </c>
      <c r="K129" s="195"/>
      <c r="L129" s="40"/>
      <c r="M129" s="196" t="s">
        <v>1</v>
      </c>
      <c r="N129" s="197" t="s">
        <v>41</v>
      </c>
      <c r="O129" s="72"/>
      <c r="P129" s="198">
        <f>O129*H129</f>
        <v>0</v>
      </c>
      <c r="Q129" s="198">
        <v>0</v>
      </c>
      <c r="R129" s="198">
        <f>Q129*H129</f>
        <v>0</v>
      </c>
      <c r="S129" s="198">
        <v>0</v>
      </c>
      <c r="T129" s="199">
        <f>S129*H129</f>
        <v>0</v>
      </c>
      <c r="U129" s="35"/>
      <c r="V129" s="35"/>
      <c r="W129" s="35"/>
      <c r="X129" s="35"/>
      <c r="Y129" s="35"/>
      <c r="Z129" s="35"/>
      <c r="AA129" s="35"/>
      <c r="AB129" s="35"/>
      <c r="AC129" s="35"/>
      <c r="AD129" s="35"/>
      <c r="AE129" s="35"/>
      <c r="AR129" s="200" t="s">
        <v>141</v>
      </c>
      <c r="AT129" s="200" t="s">
        <v>137</v>
      </c>
      <c r="AU129" s="200" t="s">
        <v>86</v>
      </c>
      <c r="AY129" s="18" t="s">
        <v>135</v>
      </c>
      <c r="BE129" s="201">
        <f>IF(N129="základní",J129,0)</f>
        <v>0</v>
      </c>
      <c r="BF129" s="201">
        <f>IF(N129="snížená",J129,0)</f>
        <v>0</v>
      </c>
      <c r="BG129" s="201">
        <f>IF(N129="zákl. přenesená",J129,0)</f>
        <v>0</v>
      </c>
      <c r="BH129" s="201">
        <f>IF(N129="sníž. přenesená",J129,0)</f>
        <v>0</v>
      </c>
      <c r="BI129" s="201">
        <f>IF(N129="nulová",J129,0)</f>
        <v>0</v>
      </c>
      <c r="BJ129" s="18" t="s">
        <v>84</v>
      </c>
      <c r="BK129" s="201">
        <f>ROUND(I129*H129,2)</f>
        <v>0</v>
      </c>
      <c r="BL129" s="18" t="s">
        <v>141</v>
      </c>
      <c r="BM129" s="200" t="s">
        <v>1064</v>
      </c>
    </row>
    <row r="130" spans="1:65" s="13" customFormat="1" ht="11.25">
      <c r="B130" s="202"/>
      <c r="C130" s="203"/>
      <c r="D130" s="204" t="s">
        <v>143</v>
      </c>
      <c r="E130" s="205" t="s">
        <v>1</v>
      </c>
      <c r="F130" s="206" t="s">
        <v>1065</v>
      </c>
      <c r="G130" s="203"/>
      <c r="H130" s="205" t="s">
        <v>1</v>
      </c>
      <c r="I130" s="207"/>
      <c r="J130" s="203"/>
      <c r="K130" s="203"/>
      <c r="L130" s="208"/>
      <c r="M130" s="209"/>
      <c r="N130" s="210"/>
      <c r="O130" s="210"/>
      <c r="P130" s="210"/>
      <c r="Q130" s="210"/>
      <c r="R130" s="210"/>
      <c r="S130" s="210"/>
      <c r="T130" s="211"/>
      <c r="AT130" s="212" t="s">
        <v>143</v>
      </c>
      <c r="AU130" s="212" t="s">
        <v>86</v>
      </c>
      <c r="AV130" s="13" t="s">
        <v>84</v>
      </c>
      <c r="AW130" s="13" t="s">
        <v>32</v>
      </c>
      <c r="AX130" s="13" t="s">
        <v>76</v>
      </c>
      <c r="AY130" s="212" t="s">
        <v>135</v>
      </c>
    </row>
    <row r="131" spans="1:65" s="14" customFormat="1" ht="11.25">
      <c r="B131" s="213"/>
      <c r="C131" s="214"/>
      <c r="D131" s="204" t="s">
        <v>143</v>
      </c>
      <c r="E131" s="215" t="s">
        <v>1</v>
      </c>
      <c r="F131" s="216" t="s">
        <v>1066</v>
      </c>
      <c r="G131" s="214"/>
      <c r="H131" s="217">
        <v>13.77</v>
      </c>
      <c r="I131" s="218"/>
      <c r="J131" s="214"/>
      <c r="K131" s="214"/>
      <c r="L131" s="219"/>
      <c r="M131" s="220"/>
      <c r="N131" s="221"/>
      <c r="O131" s="221"/>
      <c r="P131" s="221"/>
      <c r="Q131" s="221"/>
      <c r="R131" s="221"/>
      <c r="S131" s="221"/>
      <c r="T131" s="222"/>
      <c r="AT131" s="223" t="s">
        <v>143</v>
      </c>
      <c r="AU131" s="223" t="s">
        <v>86</v>
      </c>
      <c r="AV131" s="14" t="s">
        <v>86</v>
      </c>
      <c r="AW131" s="14" t="s">
        <v>32</v>
      </c>
      <c r="AX131" s="14" t="s">
        <v>84</v>
      </c>
      <c r="AY131" s="223" t="s">
        <v>135</v>
      </c>
    </row>
    <row r="132" spans="1:65" s="2" customFormat="1" ht="33" customHeight="1">
      <c r="A132" s="35"/>
      <c r="B132" s="36"/>
      <c r="C132" s="188" t="s">
        <v>86</v>
      </c>
      <c r="D132" s="188" t="s">
        <v>137</v>
      </c>
      <c r="E132" s="189" t="s">
        <v>1067</v>
      </c>
      <c r="F132" s="190" t="s">
        <v>1068</v>
      </c>
      <c r="G132" s="191" t="s">
        <v>272</v>
      </c>
      <c r="H132" s="192">
        <v>49.58</v>
      </c>
      <c r="I132" s="193"/>
      <c r="J132" s="194">
        <f>ROUND(I132*H132,2)</f>
        <v>0</v>
      </c>
      <c r="K132" s="195"/>
      <c r="L132" s="40"/>
      <c r="M132" s="196" t="s">
        <v>1</v>
      </c>
      <c r="N132" s="197" t="s">
        <v>41</v>
      </c>
      <c r="O132" s="72"/>
      <c r="P132" s="198">
        <f>O132*H132</f>
        <v>0</v>
      </c>
      <c r="Q132" s="198">
        <v>0</v>
      </c>
      <c r="R132" s="198">
        <f>Q132*H132</f>
        <v>0</v>
      </c>
      <c r="S132" s="198">
        <v>0</v>
      </c>
      <c r="T132" s="199">
        <f>S132*H132</f>
        <v>0</v>
      </c>
      <c r="U132" s="35"/>
      <c r="V132" s="35"/>
      <c r="W132" s="35"/>
      <c r="X132" s="35"/>
      <c r="Y132" s="35"/>
      <c r="Z132" s="35"/>
      <c r="AA132" s="35"/>
      <c r="AB132" s="35"/>
      <c r="AC132" s="35"/>
      <c r="AD132" s="35"/>
      <c r="AE132" s="35"/>
      <c r="AR132" s="200" t="s">
        <v>141</v>
      </c>
      <c r="AT132" s="200" t="s">
        <v>137</v>
      </c>
      <c r="AU132" s="200" t="s">
        <v>86</v>
      </c>
      <c r="AY132" s="18" t="s">
        <v>135</v>
      </c>
      <c r="BE132" s="201">
        <f>IF(N132="základní",J132,0)</f>
        <v>0</v>
      </c>
      <c r="BF132" s="201">
        <f>IF(N132="snížená",J132,0)</f>
        <v>0</v>
      </c>
      <c r="BG132" s="201">
        <f>IF(N132="zákl. přenesená",J132,0)</f>
        <v>0</v>
      </c>
      <c r="BH132" s="201">
        <f>IF(N132="sníž. přenesená",J132,0)</f>
        <v>0</v>
      </c>
      <c r="BI132" s="201">
        <f>IF(N132="nulová",J132,0)</f>
        <v>0</v>
      </c>
      <c r="BJ132" s="18" t="s">
        <v>84</v>
      </c>
      <c r="BK132" s="201">
        <f>ROUND(I132*H132,2)</f>
        <v>0</v>
      </c>
      <c r="BL132" s="18" t="s">
        <v>141</v>
      </c>
      <c r="BM132" s="200" t="s">
        <v>1069</v>
      </c>
    </row>
    <row r="133" spans="1:65" s="13" customFormat="1" ht="11.25">
      <c r="B133" s="202"/>
      <c r="C133" s="203"/>
      <c r="D133" s="204" t="s">
        <v>143</v>
      </c>
      <c r="E133" s="205" t="s">
        <v>1</v>
      </c>
      <c r="F133" s="206" t="s">
        <v>1070</v>
      </c>
      <c r="G133" s="203"/>
      <c r="H133" s="205" t="s">
        <v>1</v>
      </c>
      <c r="I133" s="207"/>
      <c r="J133" s="203"/>
      <c r="K133" s="203"/>
      <c r="L133" s="208"/>
      <c r="M133" s="209"/>
      <c r="N133" s="210"/>
      <c r="O133" s="210"/>
      <c r="P133" s="210"/>
      <c r="Q133" s="210"/>
      <c r="R133" s="210"/>
      <c r="S133" s="210"/>
      <c r="T133" s="211"/>
      <c r="AT133" s="212" t="s">
        <v>143</v>
      </c>
      <c r="AU133" s="212" t="s">
        <v>86</v>
      </c>
      <c r="AV133" s="13" t="s">
        <v>84</v>
      </c>
      <c r="AW133" s="13" t="s">
        <v>32</v>
      </c>
      <c r="AX133" s="13" t="s">
        <v>76</v>
      </c>
      <c r="AY133" s="212" t="s">
        <v>135</v>
      </c>
    </row>
    <row r="134" spans="1:65" s="14" customFormat="1" ht="11.25">
      <c r="B134" s="213"/>
      <c r="C134" s="214"/>
      <c r="D134" s="204" t="s">
        <v>143</v>
      </c>
      <c r="E134" s="215" t="s">
        <v>1</v>
      </c>
      <c r="F134" s="216" t="s">
        <v>1071</v>
      </c>
      <c r="G134" s="214"/>
      <c r="H134" s="217">
        <v>0.89</v>
      </c>
      <c r="I134" s="218"/>
      <c r="J134" s="214"/>
      <c r="K134" s="214"/>
      <c r="L134" s="219"/>
      <c r="M134" s="220"/>
      <c r="N134" s="221"/>
      <c r="O134" s="221"/>
      <c r="P134" s="221"/>
      <c r="Q134" s="221"/>
      <c r="R134" s="221"/>
      <c r="S134" s="221"/>
      <c r="T134" s="222"/>
      <c r="AT134" s="223" t="s">
        <v>143</v>
      </c>
      <c r="AU134" s="223" t="s">
        <v>86</v>
      </c>
      <c r="AV134" s="14" t="s">
        <v>86</v>
      </c>
      <c r="AW134" s="14" t="s">
        <v>32</v>
      </c>
      <c r="AX134" s="14" t="s">
        <v>76</v>
      </c>
      <c r="AY134" s="223" t="s">
        <v>135</v>
      </c>
    </row>
    <row r="135" spans="1:65" s="14" customFormat="1" ht="11.25">
      <c r="B135" s="213"/>
      <c r="C135" s="214"/>
      <c r="D135" s="204" t="s">
        <v>143</v>
      </c>
      <c r="E135" s="215" t="s">
        <v>1</v>
      </c>
      <c r="F135" s="216" t="s">
        <v>1072</v>
      </c>
      <c r="G135" s="214"/>
      <c r="H135" s="217">
        <v>1.2</v>
      </c>
      <c r="I135" s="218"/>
      <c r="J135" s="214"/>
      <c r="K135" s="214"/>
      <c r="L135" s="219"/>
      <c r="M135" s="220"/>
      <c r="N135" s="221"/>
      <c r="O135" s="221"/>
      <c r="P135" s="221"/>
      <c r="Q135" s="221"/>
      <c r="R135" s="221"/>
      <c r="S135" s="221"/>
      <c r="T135" s="222"/>
      <c r="AT135" s="223" t="s">
        <v>143</v>
      </c>
      <c r="AU135" s="223" t="s">
        <v>86</v>
      </c>
      <c r="AV135" s="14" t="s">
        <v>86</v>
      </c>
      <c r="AW135" s="14" t="s">
        <v>32</v>
      </c>
      <c r="AX135" s="14" t="s">
        <v>76</v>
      </c>
      <c r="AY135" s="223" t="s">
        <v>135</v>
      </c>
    </row>
    <row r="136" spans="1:65" s="13" customFormat="1" ht="11.25">
      <c r="B136" s="202"/>
      <c r="C136" s="203"/>
      <c r="D136" s="204" t="s">
        <v>143</v>
      </c>
      <c r="E136" s="205" t="s">
        <v>1</v>
      </c>
      <c r="F136" s="206" t="s">
        <v>1073</v>
      </c>
      <c r="G136" s="203"/>
      <c r="H136" s="205" t="s">
        <v>1</v>
      </c>
      <c r="I136" s="207"/>
      <c r="J136" s="203"/>
      <c r="K136" s="203"/>
      <c r="L136" s="208"/>
      <c r="M136" s="209"/>
      <c r="N136" s="210"/>
      <c r="O136" s="210"/>
      <c r="P136" s="210"/>
      <c r="Q136" s="210"/>
      <c r="R136" s="210"/>
      <c r="S136" s="210"/>
      <c r="T136" s="211"/>
      <c r="AT136" s="212" t="s">
        <v>143</v>
      </c>
      <c r="AU136" s="212" t="s">
        <v>86</v>
      </c>
      <c r="AV136" s="13" t="s">
        <v>84</v>
      </c>
      <c r="AW136" s="13" t="s">
        <v>32</v>
      </c>
      <c r="AX136" s="13" t="s">
        <v>76</v>
      </c>
      <c r="AY136" s="212" t="s">
        <v>135</v>
      </c>
    </row>
    <row r="137" spans="1:65" s="13" customFormat="1" ht="11.25">
      <c r="B137" s="202"/>
      <c r="C137" s="203"/>
      <c r="D137" s="204" t="s">
        <v>143</v>
      </c>
      <c r="E137" s="205" t="s">
        <v>1</v>
      </c>
      <c r="F137" s="206" t="s">
        <v>1074</v>
      </c>
      <c r="G137" s="203"/>
      <c r="H137" s="205" t="s">
        <v>1</v>
      </c>
      <c r="I137" s="207"/>
      <c r="J137" s="203"/>
      <c r="K137" s="203"/>
      <c r="L137" s="208"/>
      <c r="M137" s="209"/>
      <c r="N137" s="210"/>
      <c r="O137" s="210"/>
      <c r="P137" s="210"/>
      <c r="Q137" s="210"/>
      <c r="R137" s="210"/>
      <c r="S137" s="210"/>
      <c r="T137" s="211"/>
      <c r="AT137" s="212" t="s">
        <v>143</v>
      </c>
      <c r="AU137" s="212" t="s">
        <v>86</v>
      </c>
      <c r="AV137" s="13" t="s">
        <v>84</v>
      </c>
      <c r="AW137" s="13" t="s">
        <v>32</v>
      </c>
      <c r="AX137" s="13" t="s">
        <v>76</v>
      </c>
      <c r="AY137" s="212" t="s">
        <v>135</v>
      </c>
    </row>
    <row r="138" spans="1:65" s="14" customFormat="1" ht="11.25">
      <c r="B138" s="213"/>
      <c r="C138" s="214"/>
      <c r="D138" s="204" t="s">
        <v>143</v>
      </c>
      <c r="E138" s="215" t="s">
        <v>1</v>
      </c>
      <c r="F138" s="216" t="s">
        <v>1075</v>
      </c>
      <c r="G138" s="214"/>
      <c r="H138" s="217">
        <v>18.690000000000001</v>
      </c>
      <c r="I138" s="218"/>
      <c r="J138" s="214"/>
      <c r="K138" s="214"/>
      <c r="L138" s="219"/>
      <c r="M138" s="220"/>
      <c r="N138" s="221"/>
      <c r="O138" s="221"/>
      <c r="P138" s="221"/>
      <c r="Q138" s="221"/>
      <c r="R138" s="221"/>
      <c r="S138" s="221"/>
      <c r="T138" s="222"/>
      <c r="AT138" s="223" t="s">
        <v>143</v>
      </c>
      <c r="AU138" s="223" t="s">
        <v>86</v>
      </c>
      <c r="AV138" s="14" t="s">
        <v>86</v>
      </c>
      <c r="AW138" s="14" t="s">
        <v>32</v>
      </c>
      <c r="AX138" s="14" t="s">
        <v>76</v>
      </c>
      <c r="AY138" s="223" t="s">
        <v>135</v>
      </c>
    </row>
    <row r="139" spans="1:65" s="13" customFormat="1" ht="11.25">
      <c r="B139" s="202"/>
      <c r="C139" s="203"/>
      <c r="D139" s="204" t="s">
        <v>143</v>
      </c>
      <c r="E139" s="205" t="s">
        <v>1</v>
      </c>
      <c r="F139" s="206" t="s">
        <v>1076</v>
      </c>
      <c r="G139" s="203"/>
      <c r="H139" s="205" t="s">
        <v>1</v>
      </c>
      <c r="I139" s="207"/>
      <c r="J139" s="203"/>
      <c r="K139" s="203"/>
      <c r="L139" s="208"/>
      <c r="M139" s="209"/>
      <c r="N139" s="210"/>
      <c r="O139" s="210"/>
      <c r="P139" s="210"/>
      <c r="Q139" s="210"/>
      <c r="R139" s="210"/>
      <c r="S139" s="210"/>
      <c r="T139" s="211"/>
      <c r="AT139" s="212" t="s">
        <v>143</v>
      </c>
      <c r="AU139" s="212" t="s">
        <v>86</v>
      </c>
      <c r="AV139" s="13" t="s">
        <v>84</v>
      </c>
      <c r="AW139" s="13" t="s">
        <v>32</v>
      </c>
      <c r="AX139" s="13" t="s">
        <v>76</v>
      </c>
      <c r="AY139" s="212" t="s">
        <v>135</v>
      </c>
    </row>
    <row r="140" spans="1:65" s="14" customFormat="1" ht="11.25">
      <c r="B140" s="213"/>
      <c r="C140" s="214"/>
      <c r="D140" s="204" t="s">
        <v>143</v>
      </c>
      <c r="E140" s="215" t="s">
        <v>1</v>
      </c>
      <c r="F140" s="216" t="s">
        <v>1077</v>
      </c>
      <c r="G140" s="214"/>
      <c r="H140" s="217">
        <v>12.6</v>
      </c>
      <c r="I140" s="218"/>
      <c r="J140" s="214"/>
      <c r="K140" s="214"/>
      <c r="L140" s="219"/>
      <c r="M140" s="220"/>
      <c r="N140" s="221"/>
      <c r="O140" s="221"/>
      <c r="P140" s="221"/>
      <c r="Q140" s="221"/>
      <c r="R140" s="221"/>
      <c r="S140" s="221"/>
      <c r="T140" s="222"/>
      <c r="AT140" s="223" t="s">
        <v>143</v>
      </c>
      <c r="AU140" s="223" t="s">
        <v>86</v>
      </c>
      <c r="AV140" s="14" t="s">
        <v>86</v>
      </c>
      <c r="AW140" s="14" t="s">
        <v>32</v>
      </c>
      <c r="AX140" s="14" t="s">
        <v>76</v>
      </c>
      <c r="AY140" s="223" t="s">
        <v>135</v>
      </c>
    </row>
    <row r="141" spans="1:65" s="13" customFormat="1" ht="11.25">
      <c r="B141" s="202"/>
      <c r="C141" s="203"/>
      <c r="D141" s="204" t="s">
        <v>143</v>
      </c>
      <c r="E141" s="205" t="s">
        <v>1</v>
      </c>
      <c r="F141" s="206" t="s">
        <v>1078</v>
      </c>
      <c r="G141" s="203"/>
      <c r="H141" s="205" t="s">
        <v>1</v>
      </c>
      <c r="I141" s="207"/>
      <c r="J141" s="203"/>
      <c r="K141" s="203"/>
      <c r="L141" s="208"/>
      <c r="M141" s="209"/>
      <c r="N141" s="210"/>
      <c r="O141" s="210"/>
      <c r="P141" s="210"/>
      <c r="Q141" s="210"/>
      <c r="R141" s="210"/>
      <c r="S141" s="210"/>
      <c r="T141" s="211"/>
      <c r="AT141" s="212" t="s">
        <v>143</v>
      </c>
      <c r="AU141" s="212" t="s">
        <v>86</v>
      </c>
      <c r="AV141" s="13" t="s">
        <v>84</v>
      </c>
      <c r="AW141" s="13" t="s">
        <v>32</v>
      </c>
      <c r="AX141" s="13" t="s">
        <v>76</v>
      </c>
      <c r="AY141" s="212" t="s">
        <v>135</v>
      </c>
    </row>
    <row r="142" spans="1:65" s="14" customFormat="1" ht="11.25">
      <c r="B142" s="213"/>
      <c r="C142" s="214"/>
      <c r="D142" s="204" t="s">
        <v>143</v>
      </c>
      <c r="E142" s="215" t="s">
        <v>1</v>
      </c>
      <c r="F142" s="216" t="s">
        <v>1079</v>
      </c>
      <c r="G142" s="214"/>
      <c r="H142" s="217">
        <v>9.9</v>
      </c>
      <c r="I142" s="218"/>
      <c r="J142" s="214"/>
      <c r="K142" s="214"/>
      <c r="L142" s="219"/>
      <c r="M142" s="220"/>
      <c r="N142" s="221"/>
      <c r="O142" s="221"/>
      <c r="P142" s="221"/>
      <c r="Q142" s="221"/>
      <c r="R142" s="221"/>
      <c r="S142" s="221"/>
      <c r="T142" s="222"/>
      <c r="AT142" s="223" t="s">
        <v>143</v>
      </c>
      <c r="AU142" s="223" t="s">
        <v>86</v>
      </c>
      <c r="AV142" s="14" t="s">
        <v>86</v>
      </c>
      <c r="AW142" s="14" t="s">
        <v>32</v>
      </c>
      <c r="AX142" s="14" t="s">
        <v>76</v>
      </c>
      <c r="AY142" s="223" t="s">
        <v>135</v>
      </c>
    </row>
    <row r="143" spans="1:65" s="13" customFormat="1" ht="11.25">
      <c r="B143" s="202"/>
      <c r="C143" s="203"/>
      <c r="D143" s="204" t="s">
        <v>143</v>
      </c>
      <c r="E143" s="205" t="s">
        <v>1</v>
      </c>
      <c r="F143" s="206" t="s">
        <v>1080</v>
      </c>
      <c r="G143" s="203"/>
      <c r="H143" s="205" t="s">
        <v>1</v>
      </c>
      <c r="I143" s="207"/>
      <c r="J143" s="203"/>
      <c r="K143" s="203"/>
      <c r="L143" s="208"/>
      <c r="M143" s="209"/>
      <c r="N143" s="210"/>
      <c r="O143" s="210"/>
      <c r="P143" s="210"/>
      <c r="Q143" s="210"/>
      <c r="R143" s="210"/>
      <c r="S143" s="210"/>
      <c r="T143" s="211"/>
      <c r="AT143" s="212" t="s">
        <v>143</v>
      </c>
      <c r="AU143" s="212" t="s">
        <v>86</v>
      </c>
      <c r="AV143" s="13" t="s">
        <v>84</v>
      </c>
      <c r="AW143" s="13" t="s">
        <v>32</v>
      </c>
      <c r="AX143" s="13" t="s">
        <v>76</v>
      </c>
      <c r="AY143" s="212" t="s">
        <v>135</v>
      </c>
    </row>
    <row r="144" spans="1:65" s="14" customFormat="1" ht="11.25">
      <c r="B144" s="213"/>
      <c r="C144" s="214"/>
      <c r="D144" s="204" t="s">
        <v>143</v>
      </c>
      <c r="E144" s="215" t="s">
        <v>1</v>
      </c>
      <c r="F144" s="216" t="s">
        <v>1081</v>
      </c>
      <c r="G144" s="214"/>
      <c r="H144" s="217">
        <v>6.3</v>
      </c>
      <c r="I144" s="218"/>
      <c r="J144" s="214"/>
      <c r="K144" s="214"/>
      <c r="L144" s="219"/>
      <c r="M144" s="220"/>
      <c r="N144" s="221"/>
      <c r="O144" s="221"/>
      <c r="P144" s="221"/>
      <c r="Q144" s="221"/>
      <c r="R144" s="221"/>
      <c r="S144" s="221"/>
      <c r="T144" s="222"/>
      <c r="AT144" s="223" t="s">
        <v>143</v>
      </c>
      <c r="AU144" s="223" t="s">
        <v>86</v>
      </c>
      <c r="AV144" s="14" t="s">
        <v>86</v>
      </c>
      <c r="AW144" s="14" t="s">
        <v>32</v>
      </c>
      <c r="AX144" s="14" t="s">
        <v>76</v>
      </c>
      <c r="AY144" s="223" t="s">
        <v>135</v>
      </c>
    </row>
    <row r="145" spans="1:65" s="15" customFormat="1" ht="11.25">
      <c r="B145" s="224"/>
      <c r="C145" s="225"/>
      <c r="D145" s="204" t="s">
        <v>143</v>
      </c>
      <c r="E145" s="226" t="s">
        <v>1</v>
      </c>
      <c r="F145" s="227" t="s">
        <v>232</v>
      </c>
      <c r="G145" s="225"/>
      <c r="H145" s="228">
        <v>49.58</v>
      </c>
      <c r="I145" s="229"/>
      <c r="J145" s="225"/>
      <c r="K145" s="225"/>
      <c r="L145" s="230"/>
      <c r="M145" s="231"/>
      <c r="N145" s="232"/>
      <c r="O145" s="232"/>
      <c r="P145" s="232"/>
      <c r="Q145" s="232"/>
      <c r="R145" s="232"/>
      <c r="S145" s="232"/>
      <c r="T145" s="233"/>
      <c r="AT145" s="234" t="s">
        <v>143</v>
      </c>
      <c r="AU145" s="234" t="s">
        <v>86</v>
      </c>
      <c r="AV145" s="15" t="s">
        <v>141</v>
      </c>
      <c r="AW145" s="15" t="s">
        <v>32</v>
      </c>
      <c r="AX145" s="15" t="s">
        <v>84</v>
      </c>
      <c r="AY145" s="234" t="s">
        <v>135</v>
      </c>
    </row>
    <row r="146" spans="1:65" s="2" customFormat="1" ht="37.9" customHeight="1">
      <c r="A146" s="35"/>
      <c r="B146" s="36"/>
      <c r="C146" s="188" t="s">
        <v>152</v>
      </c>
      <c r="D146" s="188" t="s">
        <v>137</v>
      </c>
      <c r="E146" s="189" t="s">
        <v>411</v>
      </c>
      <c r="F146" s="190" t="s">
        <v>412</v>
      </c>
      <c r="G146" s="191" t="s">
        <v>272</v>
      </c>
      <c r="H146" s="192">
        <v>71.260999999999996</v>
      </c>
      <c r="I146" s="193"/>
      <c r="J146" s="194">
        <f>ROUND(I146*H146,2)</f>
        <v>0</v>
      </c>
      <c r="K146" s="195"/>
      <c r="L146" s="40"/>
      <c r="M146" s="196" t="s">
        <v>1</v>
      </c>
      <c r="N146" s="197" t="s">
        <v>41</v>
      </c>
      <c r="O146" s="72"/>
      <c r="P146" s="198">
        <f>O146*H146</f>
        <v>0</v>
      </c>
      <c r="Q146" s="198">
        <v>0</v>
      </c>
      <c r="R146" s="198">
        <f>Q146*H146</f>
        <v>0</v>
      </c>
      <c r="S146" s="198">
        <v>0</v>
      </c>
      <c r="T146" s="199">
        <f>S146*H146</f>
        <v>0</v>
      </c>
      <c r="U146" s="35"/>
      <c r="V146" s="35"/>
      <c r="W146" s="35"/>
      <c r="X146" s="35"/>
      <c r="Y146" s="35"/>
      <c r="Z146" s="35"/>
      <c r="AA146" s="35"/>
      <c r="AB146" s="35"/>
      <c r="AC146" s="35"/>
      <c r="AD146" s="35"/>
      <c r="AE146" s="35"/>
      <c r="AR146" s="200" t="s">
        <v>141</v>
      </c>
      <c r="AT146" s="200" t="s">
        <v>137</v>
      </c>
      <c r="AU146" s="200" t="s">
        <v>86</v>
      </c>
      <c r="AY146" s="18" t="s">
        <v>135</v>
      </c>
      <c r="BE146" s="201">
        <f>IF(N146="základní",J146,0)</f>
        <v>0</v>
      </c>
      <c r="BF146" s="201">
        <f>IF(N146="snížená",J146,0)</f>
        <v>0</v>
      </c>
      <c r="BG146" s="201">
        <f>IF(N146="zákl. přenesená",J146,0)</f>
        <v>0</v>
      </c>
      <c r="BH146" s="201">
        <f>IF(N146="sníž. přenesená",J146,0)</f>
        <v>0</v>
      </c>
      <c r="BI146" s="201">
        <f>IF(N146="nulová",J146,0)</f>
        <v>0</v>
      </c>
      <c r="BJ146" s="18" t="s">
        <v>84</v>
      </c>
      <c r="BK146" s="201">
        <f>ROUND(I146*H146,2)</f>
        <v>0</v>
      </c>
      <c r="BL146" s="18" t="s">
        <v>141</v>
      </c>
      <c r="BM146" s="200" t="s">
        <v>1082</v>
      </c>
    </row>
    <row r="147" spans="1:65" s="13" customFormat="1" ht="11.25">
      <c r="B147" s="202"/>
      <c r="C147" s="203"/>
      <c r="D147" s="204" t="s">
        <v>143</v>
      </c>
      <c r="E147" s="205" t="s">
        <v>1</v>
      </c>
      <c r="F147" s="206" t="s">
        <v>1083</v>
      </c>
      <c r="G147" s="203"/>
      <c r="H147" s="205" t="s">
        <v>1</v>
      </c>
      <c r="I147" s="207"/>
      <c r="J147" s="203"/>
      <c r="K147" s="203"/>
      <c r="L147" s="208"/>
      <c r="M147" s="209"/>
      <c r="N147" s="210"/>
      <c r="O147" s="210"/>
      <c r="P147" s="210"/>
      <c r="Q147" s="210"/>
      <c r="R147" s="210"/>
      <c r="S147" s="210"/>
      <c r="T147" s="211"/>
      <c r="AT147" s="212" t="s">
        <v>143</v>
      </c>
      <c r="AU147" s="212" t="s">
        <v>86</v>
      </c>
      <c r="AV147" s="13" t="s">
        <v>84</v>
      </c>
      <c r="AW147" s="13" t="s">
        <v>32</v>
      </c>
      <c r="AX147" s="13" t="s">
        <v>76</v>
      </c>
      <c r="AY147" s="212" t="s">
        <v>135</v>
      </c>
    </row>
    <row r="148" spans="1:65" s="14" customFormat="1" ht="11.25">
      <c r="B148" s="213"/>
      <c r="C148" s="214"/>
      <c r="D148" s="204" t="s">
        <v>143</v>
      </c>
      <c r="E148" s="215" t="s">
        <v>1</v>
      </c>
      <c r="F148" s="216" t="s">
        <v>1084</v>
      </c>
      <c r="G148" s="214"/>
      <c r="H148" s="217">
        <v>10.973000000000001</v>
      </c>
      <c r="I148" s="218"/>
      <c r="J148" s="214"/>
      <c r="K148" s="214"/>
      <c r="L148" s="219"/>
      <c r="M148" s="220"/>
      <c r="N148" s="221"/>
      <c r="O148" s="221"/>
      <c r="P148" s="221"/>
      <c r="Q148" s="221"/>
      <c r="R148" s="221"/>
      <c r="S148" s="221"/>
      <c r="T148" s="222"/>
      <c r="AT148" s="223" t="s">
        <v>143</v>
      </c>
      <c r="AU148" s="223" t="s">
        <v>86</v>
      </c>
      <c r="AV148" s="14" t="s">
        <v>86</v>
      </c>
      <c r="AW148" s="14" t="s">
        <v>32</v>
      </c>
      <c r="AX148" s="14" t="s">
        <v>76</v>
      </c>
      <c r="AY148" s="223" t="s">
        <v>135</v>
      </c>
    </row>
    <row r="149" spans="1:65" s="13" customFormat="1" ht="11.25">
      <c r="B149" s="202"/>
      <c r="C149" s="203"/>
      <c r="D149" s="204" t="s">
        <v>143</v>
      </c>
      <c r="E149" s="205" t="s">
        <v>1</v>
      </c>
      <c r="F149" s="206" t="s">
        <v>1085</v>
      </c>
      <c r="G149" s="203"/>
      <c r="H149" s="205" t="s">
        <v>1</v>
      </c>
      <c r="I149" s="207"/>
      <c r="J149" s="203"/>
      <c r="K149" s="203"/>
      <c r="L149" s="208"/>
      <c r="M149" s="209"/>
      <c r="N149" s="210"/>
      <c r="O149" s="210"/>
      <c r="P149" s="210"/>
      <c r="Q149" s="210"/>
      <c r="R149" s="210"/>
      <c r="S149" s="210"/>
      <c r="T149" s="211"/>
      <c r="AT149" s="212" t="s">
        <v>143</v>
      </c>
      <c r="AU149" s="212" t="s">
        <v>86</v>
      </c>
      <c r="AV149" s="13" t="s">
        <v>84</v>
      </c>
      <c r="AW149" s="13" t="s">
        <v>32</v>
      </c>
      <c r="AX149" s="13" t="s">
        <v>76</v>
      </c>
      <c r="AY149" s="212" t="s">
        <v>135</v>
      </c>
    </row>
    <row r="150" spans="1:65" s="14" customFormat="1" ht="11.25">
      <c r="B150" s="213"/>
      <c r="C150" s="214"/>
      <c r="D150" s="204" t="s">
        <v>143</v>
      </c>
      <c r="E150" s="215" t="s">
        <v>1</v>
      </c>
      <c r="F150" s="216" t="s">
        <v>1086</v>
      </c>
      <c r="G150" s="214"/>
      <c r="H150" s="217">
        <v>3.9</v>
      </c>
      <c r="I150" s="218"/>
      <c r="J150" s="214"/>
      <c r="K150" s="214"/>
      <c r="L150" s="219"/>
      <c r="M150" s="220"/>
      <c r="N150" s="221"/>
      <c r="O150" s="221"/>
      <c r="P150" s="221"/>
      <c r="Q150" s="221"/>
      <c r="R150" s="221"/>
      <c r="S150" s="221"/>
      <c r="T150" s="222"/>
      <c r="AT150" s="223" t="s">
        <v>143</v>
      </c>
      <c r="AU150" s="223" t="s">
        <v>86</v>
      </c>
      <c r="AV150" s="14" t="s">
        <v>86</v>
      </c>
      <c r="AW150" s="14" t="s">
        <v>32</v>
      </c>
      <c r="AX150" s="14" t="s">
        <v>76</v>
      </c>
      <c r="AY150" s="223" t="s">
        <v>135</v>
      </c>
    </row>
    <row r="151" spans="1:65" s="13" customFormat="1" ht="11.25">
      <c r="B151" s="202"/>
      <c r="C151" s="203"/>
      <c r="D151" s="204" t="s">
        <v>143</v>
      </c>
      <c r="E151" s="205" t="s">
        <v>1</v>
      </c>
      <c r="F151" s="206" t="s">
        <v>1087</v>
      </c>
      <c r="G151" s="203"/>
      <c r="H151" s="205" t="s">
        <v>1</v>
      </c>
      <c r="I151" s="207"/>
      <c r="J151" s="203"/>
      <c r="K151" s="203"/>
      <c r="L151" s="208"/>
      <c r="M151" s="209"/>
      <c r="N151" s="210"/>
      <c r="O151" s="210"/>
      <c r="P151" s="210"/>
      <c r="Q151" s="210"/>
      <c r="R151" s="210"/>
      <c r="S151" s="210"/>
      <c r="T151" s="211"/>
      <c r="AT151" s="212" t="s">
        <v>143</v>
      </c>
      <c r="AU151" s="212" t="s">
        <v>86</v>
      </c>
      <c r="AV151" s="13" t="s">
        <v>84</v>
      </c>
      <c r="AW151" s="13" t="s">
        <v>32</v>
      </c>
      <c r="AX151" s="13" t="s">
        <v>76</v>
      </c>
      <c r="AY151" s="212" t="s">
        <v>135</v>
      </c>
    </row>
    <row r="152" spans="1:65" s="14" customFormat="1" ht="11.25">
      <c r="B152" s="213"/>
      <c r="C152" s="214"/>
      <c r="D152" s="204" t="s">
        <v>143</v>
      </c>
      <c r="E152" s="215" t="s">
        <v>1</v>
      </c>
      <c r="F152" s="216" t="s">
        <v>1088</v>
      </c>
      <c r="G152" s="214"/>
      <c r="H152" s="217">
        <v>7.02</v>
      </c>
      <c r="I152" s="218"/>
      <c r="J152" s="214"/>
      <c r="K152" s="214"/>
      <c r="L152" s="219"/>
      <c r="M152" s="220"/>
      <c r="N152" s="221"/>
      <c r="O152" s="221"/>
      <c r="P152" s="221"/>
      <c r="Q152" s="221"/>
      <c r="R152" s="221"/>
      <c r="S152" s="221"/>
      <c r="T152" s="222"/>
      <c r="AT152" s="223" t="s">
        <v>143</v>
      </c>
      <c r="AU152" s="223" t="s">
        <v>86</v>
      </c>
      <c r="AV152" s="14" t="s">
        <v>86</v>
      </c>
      <c r="AW152" s="14" t="s">
        <v>32</v>
      </c>
      <c r="AX152" s="14" t="s">
        <v>76</v>
      </c>
      <c r="AY152" s="223" t="s">
        <v>135</v>
      </c>
    </row>
    <row r="153" spans="1:65" s="13" customFormat="1" ht="11.25">
      <c r="B153" s="202"/>
      <c r="C153" s="203"/>
      <c r="D153" s="204" t="s">
        <v>143</v>
      </c>
      <c r="E153" s="205" t="s">
        <v>1</v>
      </c>
      <c r="F153" s="206" t="s">
        <v>1089</v>
      </c>
      <c r="G153" s="203"/>
      <c r="H153" s="205" t="s">
        <v>1</v>
      </c>
      <c r="I153" s="207"/>
      <c r="J153" s="203"/>
      <c r="K153" s="203"/>
      <c r="L153" s="208"/>
      <c r="M153" s="209"/>
      <c r="N153" s="210"/>
      <c r="O153" s="210"/>
      <c r="P153" s="210"/>
      <c r="Q153" s="210"/>
      <c r="R153" s="210"/>
      <c r="S153" s="210"/>
      <c r="T153" s="211"/>
      <c r="AT153" s="212" t="s">
        <v>143</v>
      </c>
      <c r="AU153" s="212" t="s">
        <v>86</v>
      </c>
      <c r="AV153" s="13" t="s">
        <v>84</v>
      </c>
      <c r="AW153" s="13" t="s">
        <v>32</v>
      </c>
      <c r="AX153" s="13" t="s">
        <v>76</v>
      </c>
      <c r="AY153" s="212" t="s">
        <v>135</v>
      </c>
    </row>
    <row r="154" spans="1:65" s="14" customFormat="1" ht="11.25">
      <c r="B154" s="213"/>
      <c r="C154" s="214"/>
      <c r="D154" s="204" t="s">
        <v>143</v>
      </c>
      <c r="E154" s="215" t="s">
        <v>1</v>
      </c>
      <c r="F154" s="216" t="s">
        <v>1090</v>
      </c>
      <c r="G154" s="214"/>
      <c r="H154" s="217">
        <v>3.6179999999999999</v>
      </c>
      <c r="I154" s="218"/>
      <c r="J154" s="214"/>
      <c r="K154" s="214"/>
      <c r="L154" s="219"/>
      <c r="M154" s="220"/>
      <c r="N154" s="221"/>
      <c r="O154" s="221"/>
      <c r="P154" s="221"/>
      <c r="Q154" s="221"/>
      <c r="R154" s="221"/>
      <c r="S154" s="221"/>
      <c r="T154" s="222"/>
      <c r="AT154" s="223" t="s">
        <v>143</v>
      </c>
      <c r="AU154" s="223" t="s">
        <v>86</v>
      </c>
      <c r="AV154" s="14" t="s">
        <v>86</v>
      </c>
      <c r="AW154" s="14" t="s">
        <v>32</v>
      </c>
      <c r="AX154" s="14" t="s">
        <v>76</v>
      </c>
      <c r="AY154" s="223" t="s">
        <v>135</v>
      </c>
    </row>
    <row r="155" spans="1:65" s="13" customFormat="1" ht="11.25">
      <c r="B155" s="202"/>
      <c r="C155" s="203"/>
      <c r="D155" s="204" t="s">
        <v>143</v>
      </c>
      <c r="E155" s="205" t="s">
        <v>1</v>
      </c>
      <c r="F155" s="206" t="s">
        <v>1091</v>
      </c>
      <c r="G155" s="203"/>
      <c r="H155" s="205" t="s">
        <v>1</v>
      </c>
      <c r="I155" s="207"/>
      <c r="J155" s="203"/>
      <c r="K155" s="203"/>
      <c r="L155" s="208"/>
      <c r="M155" s="209"/>
      <c r="N155" s="210"/>
      <c r="O155" s="210"/>
      <c r="P155" s="210"/>
      <c r="Q155" s="210"/>
      <c r="R155" s="210"/>
      <c r="S155" s="210"/>
      <c r="T155" s="211"/>
      <c r="AT155" s="212" t="s">
        <v>143</v>
      </c>
      <c r="AU155" s="212" t="s">
        <v>86</v>
      </c>
      <c r="AV155" s="13" t="s">
        <v>84</v>
      </c>
      <c r="AW155" s="13" t="s">
        <v>32</v>
      </c>
      <c r="AX155" s="13" t="s">
        <v>76</v>
      </c>
      <c r="AY155" s="212" t="s">
        <v>135</v>
      </c>
    </row>
    <row r="156" spans="1:65" s="14" customFormat="1" ht="11.25">
      <c r="B156" s="213"/>
      <c r="C156" s="214"/>
      <c r="D156" s="204" t="s">
        <v>143</v>
      </c>
      <c r="E156" s="215" t="s">
        <v>1</v>
      </c>
      <c r="F156" s="216" t="s">
        <v>1092</v>
      </c>
      <c r="G156" s="214"/>
      <c r="H156" s="217">
        <v>31.98</v>
      </c>
      <c r="I156" s="218"/>
      <c r="J156" s="214"/>
      <c r="K156" s="214"/>
      <c r="L156" s="219"/>
      <c r="M156" s="220"/>
      <c r="N156" s="221"/>
      <c r="O156" s="221"/>
      <c r="P156" s="221"/>
      <c r="Q156" s="221"/>
      <c r="R156" s="221"/>
      <c r="S156" s="221"/>
      <c r="T156" s="222"/>
      <c r="AT156" s="223" t="s">
        <v>143</v>
      </c>
      <c r="AU156" s="223" t="s">
        <v>86</v>
      </c>
      <c r="AV156" s="14" t="s">
        <v>86</v>
      </c>
      <c r="AW156" s="14" t="s">
        <v>32</v>
      </c>
      <c r="AX156" s="14" t="s">
        <v>76</v>
      </c>
      <c r="AY156" s="223" t="s">
        <v>135</v>
      </c>
    </row>
    <row r="157" spans="1:65" s="13" customFormat="1" ht="11.25">
      <c r="B157" s="202"/>
      <c r="C157" s="203"/>
      <c r="D157" s="204" t="s">
        <v>143</v>
      </c>
      <c r="E157" s="205" t="s">
        <v>1</v>
      </c>
      <c r="F157" s="206" t="s">
        <v>1093</v>
      </c>
      <c r="G157" s="203"/>
      <c r="H157" s="205" t="s">
        <v>1</v>
      </c>
      <c r="I157" s="207"/>
      <c r="J157" s="203"/>
      <c r="K157" s="203"/>
      <c r="L157" s="208"/>
      <c r="M157" s="209"/>
      <c r="N157" s="210"/>
      <c r="O157" s="210"/>
      <c r="P157" s="210"/>
      <c r="Q157" s="210"/>
      <c r="R157" s="210"/>
      <c r="S157" s="210"/>
      <c r="T157" s="211"/>
      <c r="AT157" s="212" t="s">
        <v>143</v>
      </c>
      <c r="AU157" s="212" t="s">
        <v>86</v>
      </c>
      <c r="AV157" s="13" t="s">
        <v>84</v>
      </c>
      <c r="AW157" s="13" t="s">
        <v>32</v>
      </c>
      <c r="AX157" s="13" t="s">
        <v>76</v>
      </c>
      <c r="AY157" s="212" t="s">
        <v>135</v>
      </c>
    </row>
    <row r="158" spans="1:65" s="13" customFormat="1" ht="11.25">
      <c r="B158" s="202"/>
      <c r="C158" s="203"/>
      <c r="D158" s="204" t="s">
        <v>143</v>
      </c>
      <c r="E158" s="205" t="s">
        <v>1</v>
      </c>
      <c r="F158" s="206" t="s">
        <v>1065</v>
      </c>
      <c r="G158" s="203"/>
      <c r="H158" s="205" t="s">
        <v>1</v>
      </c>
      <c r="I158" s="207"/>
      <c r="J158" s="203"/>
      <c r="K158" s="203"/>
      <c r="L158" s="208"/>
      <c r="M158" s="209"/>
      <c r="N158" s="210"/>
      <c r="O158" s="210"/>
      <c r="P158" s="210"/>
      <c r="Q158" s="210"/>
      <c r="R158" s="210"/>
      <c r="S158" s="210"/>
      <c r="T158" s="211"/>
      <c r="AT158" s="212" t="s">
        <v>143</v>
      </c>
      <c r="AU158" s="212" t="s">
        <v>86</v>
      </c>
      <c r="AV158" s="13" t="s">
        <v>84</v>
      </c>
      <c r="AW158" s="13" t="s">
        <v>32</v>
      </c>
      <c r="AX158" s="13" t="s">
        <v>76</v>
      </c>
      <c r="AY158" s="212" t="s">
        <v>135</v>
      </c>
    </row>
    <row r="159" spans="1:65" s="14" customFormat="1" ht="11.25">
      <c r="B159" s="213"/>
      <c r="C159" s="214"/>
      <c r="D159" s="204" t="s">
        <v>143</v>
      </c>
      <c r="E159" s="215" t="s">
        <v>1</v>
      </c>
      <c r="F159" s="216" t="s">
        <v>1066</v>
      </c>
      <c r="G159" s="214"/>
      <c r="H159" s="217">
        <v>13.77</v>
      </c>
      <c r="I159" s="218"/>
      <c r="J159" s="214"/>
      <c r="K159" s="214"/>
      <c r="L159" s="219"/>
      <c r="M159" s="220"/>
      <c r="N159" s="221"/>
      <c r="O159" s="221"/>
      <c r="P159" s="221"/>
      <c r="Q159" s="221"/>
      <c r="R159" s="221"/>
      <c r="S159" s="221"/>
      <c r="T159" s="222"/>
      <c r="AT159" s="223" t="s">
        <v>143</v>
      </c>
      <c r="AU159" s="223" t="s">
        <v>86</v>
      </c>
      <c r="AV159" s="14" t="s">
        <v>86</v>
      </c>
      <c r="AW159" s="14" t="s">
        <v>32</v>
      </c>
      <c r="AX159" s="14" t="s">
        <v>76</v>
      </c>
      <c r="AY159" s="223" t="s">
        <v>135</v>
      </c>
    </row>
    <row r="160" spans="1:65" s="15" customFormat="1" ht="11.25">
      <c r="B160" s="224"/>
      <c r="C160" s="225"/>
      <c r="D160" s="204" t="s">
        <v>143</v>
      </c>
      <c r="E160" s="226" t="s">
        <v>1</v>
      </c>
      <c r="F160" s="227" t="s">
        <v>232</v>
      </c>
      <c r="G160" s="225"/>
      <c r="H160" s="228">
        <v>71.260999999999996</v>
      </c>
      <c r="I160" s="229"/>
      <c r="J160" s="225"/>
      <c r="K160" s="225"/>
      <c r="L160" s="230"/>
      <c r="M160" s="231"/>
      <c r="N160" s="232"/>
      <c r="O160" s="232"/>
      <c r="P160" s="232"/>
      <c r="Q160" s="232"/>
      <c r="R160" s="232"/>
      <c r="S160" s="232"/>
      <c r="T160" s="233"/>
      <c r="AT160" s="234" t="s">
        <v>143</v>
      </c>
      <c r="AU160" s="234" t="s">
        <v>86</v>
      </c>
      <c r="AV160" s="15" t="s">
        <v>141</v>
      </c>
      <c r="AW160" s="15" t="s">
        <v>32</v>
      </c>
      <c r="AX160" s="15" t="s">
        <v>84</v>
      </c>
      <c r="AY160" s="234" t="s">
        <v>135</v>
      </c>
    </row>
    <row r="161" spans="1:65" s="2" customFormat="1" ht="33" customHeight="1">
      <c r="A161" s="35"/>
      <c r="B161" s="36"/>
      <c r="C161" s="188" t="s">
        <v>141</v>
      </c>
      <c r="D161" s="188" t="s">
        <v>137</v>
      </c>
      <c r="E161" s="189" t="s">
        <v>419</v>
      </c>
      <c r="F161" s="190" t="s">
        <v>420</v>
      </c>
      <c r="G161" s="191" t="s">
        <v>421</v>
      </c>
      <c r="H161" s="192">
        <v>128.27000000000001</v>
      </c>
      <c r="I161" s="193"/>
      <c r="J161" s="194">
        <f>ROUND(I161*H161,2)</f>
        <v>0</v>
      </c>
      <c r="K161" s="195"/>
      <c r="L161" s="40"/>
      <c r="M161" s="196" t="s">
        <v>1</v>
      </c>
      <c r="N161" s="197" t="s">
        <v>41</v>
      </c>
      <c r="O161" s="72"/>
      <c r="P161" s="198">
        <f>O161*H161</f>
        <v>0</v>
      </c>
      <c r="Q161" s="198">
        <v>0</v>
      </c>
      <c r="R161" s="198">
        <f>Q161*H161</f>
        <v>0</v>
      </c>
      <c r="S161" s="198">
        <v>0</v>
      </c>
      <c r="T161" s="199">
        <f>S161*H161</f>
        <v>0</v>
      </c>
      <c r="U161" s="35"/>
      <c r="V161" s="35"/>
      <c r="W161" s="35"/>
      <c r="X161" s="35"/>
      <c r="Y161" s="35"/>
      <c r="Z161" s="35"/>
      <c r="AA161" s="35"/>
      <c r="AB161" s="35"/>
      <c r="AC161" s="35"/>
      <c r="AD161" s="35"/>
      <c r="AE161" s="35"/>
      <c r="AR161" s="200" t="s">
        <v>141</v>
      </c>
      <c r="AT161" s="200" t="s">
        <v>137</v>
      </c>
      <c r="AU161" s="200" t="s">
        <v>86</v>
      </c>
      <c r="AY161" s="18" t="s">
        <v>135</v>
      </c>
      <c r="BE161" s="201">
        <f>IF(N161="základní",J161,0)</f>
        <v>0</v>
      </c>
      <c r="BF161" s="201">
        <f>IF(N161="snížená",J161,0)</f>
        <v>0</v>
      </c>
      <c r="BG161" s="201">
        <f>IF(N161="zákl. přenesená",J161,0)</f>
        <v>0</v>
      </c>
      <c r="BH161" s="201">
        <f>IF(N161="sníž. přenesená",J161,0)</f>
        <v>0</v>
      </c>
      <c r="BI161" s="201">
        <f>IF(N161="nulová",J161,0)</f>
        <v>0</v>
      </c>
      <c r="BJ161" s="18" t="s">
        <v>84</v>
      </c>
      <c r="BK161" s="201">
        <f>ROUND(I161*H161,2)</f>
        <v>0</v>
      </c>
      <c r="BL161" s="18" t="s">
        <v>141</v>
      </c>
      <c r="BM161" s="200" t="s">
        <v>1094</v>
      </c>
    </row>
    <row r="162" spans="1:65" s="14" customFormat="1" ht="11.25">
      <c r="B162" s="213"/>
      <c r="C162" s="214"/>
      <c r="D162" s="204" t="s">
        <v>143</v>
      </c>
      <c r="E162" s="215" t="s">
        <v>1</v>
      </c>
      <c r="F162" s="216" t="s">
        <v>1095</v>
      </c>
      <c r="G162" s="214"/>
      <c r="H162" s="217">
        <v>128.27000000000001</v>
      </c>
      <c r="I162" s="218"/>
      <c r="J162" s="214"/>
      <c r="K162" s="214"/>
      <c r="L162" s="219"/>
      <c r="M162" s="220"/>
      <c r="N162" s="221"/>
      <c r="O162" s="221"/>
      <c r="P162" s="221"/>
      <c r="Q162" s="221"/>
      <c r="R162" s="221"/>
      <c r="S162" s="221"/>
      <c r="T162" s="222"/>
      <c r="AT162" s="223" t="s">
        <v>143</v>
      </c>
      <c r="AU162" s="223" t="s">
        <v>86</v>
      </c>
      <c r="AV162" s="14" t="s">
        <v>86</v>
      </c>
      <c r="AW162" s="14" t="s">
        <v>32</v>
      </c>
      <c r="AX162" s="14" t="s">
        <v>84</v>
      </c>
      <c r="AY162" s="223" t="s">
        <v>135</v>
      </c>
    </row>
    <row r="163" spans="1:65" s="2" customFormat="1" ht="16.5" customHeight="1">
      <c r="A163" s="35"/>
      <c r="B163" s="36"/>
      <c r="C163" s="188" t="s">
        <v>151</v>
      </c>
      <c r="D163" s="188" t="s">
        <v>137</v>
      </c>
      <c r="E163" s="189" t="s">
        <v>430</v>
      </c>
      <c r="F163" s="190" t="s">
        <v>431</v>
      </c>
      <c r="G163" s="191" t="s">
        <v>272</v>
      </c>
      <c r="H163" s="192">
        <v>71.260999999999996</v>
      </c>
      <c r="I163" s="193"/>
      <c r="J163" s="194">
        <f>ROUND(I163*H163,2)</f>
        <v>0</v>
      </c>
      <c r="K163" s="195"/>
      <c r="L163" s="40"/>
      <c r="M163" s="196" t="s">
        <v>1</v>
      </c>
      <c r="N163" s="197" t="s">
        <v>41</v>
      </c>
      <c r="O163" s="72"/>
      <c r="P163" s="198">
        <f>O163*H163</f>
        <v>0</v>
      </c>
      <c r="Q163" s="198">
        <v>0</v>
      </c>
      <c r="R163" s="198">
        <f>Q163*H163</f>
        <v>0</v>
      </c>
      <c r="S163" s="198">
        <v>0</v>
      </c>
      <c r="T163" s="199">
        <f>S163*H163</f>
        <v>0</v>
      </c>
      <c r="U163" s="35"/>
      <c r="V163" s="35"/>
      <c r="W163" s="35"/>
      <c r="X163" s="35"/>
      <c r="Y163" s="35"/>
      <c r="Z163" s="35"/>
      <c r="AA163" s="35"/>
      <c r="AB163" s="35"/>
      <c r="AC163" s="35"/>
      <c r="AD163" s="35"/>
      <c r="AE163" s="35"/>
      <c r="AR163" s="200" t="s">
        <v>141</v>
      </c>
      <c r="AT163" s="200" t="s">
        <v>137</v>
      </c>
      <c r="AU163" s="200" t="s">
        <v>86</v>
      </c>
      <c r="AY163" s="18" t="s">
        <v>135</v>
      </c>
      <c r="BE163" s="201">
        <f>IF(N163="základní",J163,0)</f>
        <v>0</v>
      </c>
      <c r="BF163" s="201">
        <f>IF(N163="snížená",J163,0)</f>
        <v>0</v>
      </c>
      <c r="BG163" s="201">
        <f>IF(N163="zákl. přenesená",J163,0)</f>
        <v>0</v>
      </c>
      <c r="BH163" s="201">
        <f>IF(N163="sníž. přenesená",J163,0)</f>
        <v>0</v>
      </c>
      <c r="BI163" s="201">
        <f>IF(N163="nulová",J163,0)</f>
        <v>0</v>
      </c>
      <c r="BJ163" s="18" t="s">
        <v>84</v>
      </c>
      <c r="BK163" s="201">
        <f>ROUND(I163*H163,2)</f>
        <v>0</v>
      </c>
      <c r="BL163" s="18" t="s">
        <v>141</v>
      </c>
      <c r="BM163" s="200" t="s">
        <v>1096</v>
      </c>
    </row>
    <row r="164" spans="1:65" s="2" customFormat="1" ht="24.2" customHeight="1">
      <c r="A164" s="35"/>
      <c r="B164" s="36"/>
      <c r="C164" s="188" t="s">
        <v>162</v>
      </c>
      <c r="D164" s="188" t="s">
        <v>137</v>
      </c>
      <c r="E164" s="189" t="s">
        <v>1097</v>
      </c>
      <c r="F164" s="190" t="s">
        <v>1098</v>
      </c>
      <c r="G164" s="191" t="s">
        <v>272</v>
      </c>
      <c r="H164" s="192">
        <v>68.158000000000001</v>
      </c>
      <c r="I164" s="193"/>
      <c r="J164" s="194">
        <f>ROUND(I164*H164,2)</f>
        <v>0</v>
      </c>
      <c r="K164" s="195"/>
      <c r="L164" s="40"/>
      <c r="M164" s="196" t="s">
        <v>1</v>
      </c>
      <c r="N164" s="197" t="s">
        <v>41</v>
      </c>
      <c r="O164" s="72"/>
      <c r="P164" s="198">
        <f>O164*H164</f>
        <v>0</v>
      </c>
      <c r="Q164" s="198">
        <v>0</v>
      </c>
      <c r="R164" s="198">
        <f>Q164*H164</f>
        <v>0</v>
      </c>
      <c r="S164" s="198">
        <v>0</v>
      </c>
      <c r="T164" s="199">
        <f>S164*H164</f>
        <v>0</v>
      </c>
      <c r="U164" s="35"/>
      <c r="V164" s="35"/>
      <c r="W164" s="35"/>
      <c r="X164" s="35"/>
      <c r="Y164" s="35"/>
      <c r="Z164" s="35"/>
      <c r="AA164" s="35"/>
      <c r="AB164" s="35"/>
      <c r="AC164" s="35"/>
      <c r="AD164" s="35"/>
      <c r="AE164" s="35"/>
      <c r="AR164" s="200" t="s">
        <v>141</v>
      </c>
      <c r="AT164" s="200" t="s">
        <v>137</v>
      </c>
      <c r="AU164" s="200" t="s">
        <v>86</v>
      </c>
      <c r="AY164" s="18" t="s">
        <v>135</v>
      </c>
      <c r="BE164" s="201">
        <f>IF(N164="základní",J164,0)</f>
        <v>0</v>
      </c>
      <c r="BF164" s="201">
        <f>IF(N164="snížená",J164,0)</f>
        <v>0</v>
      </c>
      <c r="BG164" s="201">
        <f>IF(N164="zákl. přenesená",J164,0)</f>
        <v>0</v>
      </c>
      <c r="BH164" s="201">
        <f>IF(N164="sníž. přenesená",J164,0)</f>
        <v>0</v>
      </c>
      <c r="BI164" s="201">
        <f>IF(N164="nulová",J164,0)</f>
        <v>0</v>
      </c>
      <c r="BJ164" s="18" t="s">
        <v>84</v>
      </c>
      <c r="BK164" s="201">
        <f>ROUND(I164*H164,2)</f>
        <v>0</v>
      </c>
      <c r="BL164" s="18" t="s">
        <v>141</v>
      </c>
      <c r="BM164" s="200" t="s">
        <v>1099</v>
      </c>
    </row>
    <row r="165" spans="1:65" s="13" customFormat="1" ht="11.25">
      <c r="B165" s="202"/>
      <c r="C165" s="203"/>
      <c r="D165" s="204" t="s">
        <v>143</v>
      </c>
      <c r="E165" s="205" t="s">
        <v>1</v>
      </c>
      <c r="F165" s="206" t="s">
        <v>1070</v>
      </c>
      <c r="G165" s="203"/>
      <c r="H165" s="205" t="s">
        <v>1</v>
      </c>
      <c r="I165" s="207"/>
      <c r="J165" s="203"/>
      <c r="K165" s="203"/>
      <c r="L165" s="208"/>
      <c r="M165" s="209"/>
      <c r="N165" s="210"/>
      <c r="O165" s="210"/>
      <c r="P165" s="210"/>
      <c r="Q165" s="210"/>
      <c r="R165" s="210"/>
      <c r="S165" s="210"/>
      <c r="T165" s="211"/>
      <c r="AT165" s="212" t="s">
        <v>143</v>
      </c>
      <c r="AU165" s="212" t="s">
        <v>86</v>
      </c>
      <c r="AV165" s="13" t="s">
        <v>84</v>
      </c>
      <c r="AW165" s="13" t="s">
        <v>32</v>
      </c>
      <c r="AX165" s="13" t="s">
        <v>76</v>
      </c>
      <c r="AY165" s="212" t="s">
        <v>135</v>
      </c>
    </row>
    <row r="166" spans="1:65" s="14" customFormat="1" ht="11.25">
      <c r="B166" s="213"/>
      <c r="C166" s="214"/>
      <c r="D166" s="204" t="s">
        <v>143</v>
      </c>
      <c r="E166" s="215" t="s">
        <v>1</v>
      </c>
      <c r="F166" s="216" t="s">
        <v>1071</v>
      </c>
      <c r="G166" s="214"/>
      <c r="H166" s="217">
        <v>0.89</v>
      </c>
      <c r="I166" s="218"/>
      <c r="J166" s="214"/>
      <c r="K166" s="214"/>
      <c r="L166" s="219"/>
      <c r="M166" s="220"/>
      <c r="N166" s="221"/>
      <c r="O166" s="221"/>
      <c r="P166" s="221"/>
      <c r="Q166" s="221"/>
      <c r="R166" s="221"/>
      <c r="S166" s="221"/>
      <c r="T166" s="222"/>
      <c r="AT166" s="223" t="s">
        <v>143</v>
      </c>
      <c r="AU166" s="223" t="s">
        <v>86</v>
      </c>
      <c r="AV166" s="14" t="s">
        <v>86</v>
      </c>
      <c r="AW166" s="14" t="s">
        <v>32</v>
      </c>
      <c r="AX166" s="14" t="s">
        <v>76</v>
      </c>
      <c r="AY166" s="223" t="s">
        <v>135</v>
      </c>
    </row>
    <row r="167" spans="1:65" s="14" customFormat="1" ht="11.25">
      <c r="B167" s="213"/>
      <c r="C167" s="214"/>
      <c r="D167" s="204" t="s">
        <v>143</v>
      </c>
      <c r="E167" s="215" t="s">
        <v>1</v>
      </c>
      <c r="F167" s="216" t="s">
        <v>1072</v>
      </c>
      <c r="G167" s="214"/>
      <c r="H167" s="217">
        <v>1.2</v>
      </c>
      <c r="I167" s="218"/>
      <c r="J167" s="214"/>
      <c r="K167" s="214"/>
      <c r="L167" s="219"/>
      <c r="M167" s="220"/>
      <c r="N167" s="221"/>
      <c r="O167" s="221"/>
      <c r="P167" s="221"/>
      <c r="Q167" s="221"/>
      <c r="R167" s="221"/>
      <c r="S167" s="221"/>
      <c r="T167" s="222"/>
      <c r="AT167" s="223" t="s">
        <v>143</v>
      </c>
      <c r="AU167" s="223" t="s">
        <v>86</v>
      </c>
      <c r="AV167" s="14" t="s">
        <v>86</v>
      </c>
      <c r="AW167" s="14" t="s">
        <v>32</v>
      </c>
      <c r="AX167" s="14" t="s">
        <v>76</v>
      </c>
      <c r="AY167" s="223" t="s">
        <v>135</v>
      </c>
    </row>
    <row r="168" spans="1:65" s="13" customFormat="1" ht="11.25">
      <c r="B168" s="202"/>
      <c r="C168" s="203"/>
      <c r="D168" s="204" t="s">
        <v>143</v>
      </c>
      <c r="E168" s="205" t="s">
        <v>1</v>
      </c>
      <c r="F168" s="206" t="s">
        <v>1073</v>
      </c>
      <c r="G168" s="203"/>
      <c r="H168" s="205" t="s">
        <v>1</v>
      </c>
      <c r="I168" s="207"/>
      <c r="J168" s="203"/>
      <c r="K168" s="203"/>
      <c r="L168" s="208"/>
      <c r="M168" s="209"/>
      <c r="N168" s="210"/>
      <c r="O168" s="210"/>
      <c r="P168" s="210"/>
      <c r="Q168" s="210"/>
      <c r="R168" s="210"/>
      <c r="S168" s="210"/>
      <c r="T168" s="211"/>
      <c r="AT168" s="212" t="s">
        <v>143</v>
      </c>
      <c r="AU168" s="212" t="s">
        <v>86</v>
      </c>
      <c r="AV168" s="13" t="s">
        <v>84</v>
      </c>
      <c r="AW168" s="13" t="s">
        <v>32</v>
      </c>
      <c r="AX168" s="13" t="s">
        <v>76</v>
      </c>
      <c r="AY168" s="212" t="s">
        <v>135</v>
      </c>
    </row>
    <row r="169" spans="1:65" s="13" customFormat="1" ht="11.25">
      <c r="B169" s="202"/>
      <c r="C169" s="203"/>
      <c r="D169" s="204" t="s">
        <v>143</v>
      </c>
      <c r="E169" s="205" t="s">
        <v>1</v>
      </c>
      <c r="F169" s="206" t="s">
        <v>1074</v>
      </c>
      <c r="G169" s="203"/>
      <c r="H169" s="205" t="s">
        <v>1</v>
      </c>
      <c r="I169" s="207"/>
      <c r="J169" s="203"/>
      <c r="K169" s="203"/>
      <c r="L169" s="208"/>
      <c r="M169" s="209"/>
      <c r="N169" s="210"/>
      <c r="O169" s="210"/>
      <c r="P169" s="210"/>
      <c r="Q169" s="210"/>
      <c r="R169" s="210"/>
      <c r="S169" s="210"/>
      <c r="T169" s="211"/>
      <c r="AT169" s="212" t="s">
        <v>143</v>
      </c>
      <c r="AU169" s="212" t="s">
        <v>86</v>
      </c>
      <c r="AV169" s="13" t="s">
        <v>84</v>
      </c>
      <c r="AW169" s="13" t="s">
        <v>32</v>
      </c>
      <c r="AX169" s="13" t="s">
        <v>76</v>
      </c>
      <c r="AY169" s="212" t="s">
        <v>135</v>
      </c>
    </row>
    <row r="170" spans="1:65" s="14" customFormat="1" ht="11.25">
      <c r="B170" s="213"/>
      <c r="C170" s="214"/>
      <c r="D170" s="204" t="s">
        <v>143</v>
      </c>
      <c r="E170" s="215" t="s">
        <v>1</v>
      </c>
      <c r="F170" s="216" t="s">
        <v>1100</v>
      </c>
      <c r="G170" s="214"/>
      <c r="H170" s="217">
        <v>14.018000000000001</v>
      </c>
      <c r="I170" s="218"/>
      <c r="J170" s="214"/>
      <c r="K170" s="214"/>
      <c r="L170" s="219"/>
      <c r="M170" s="220"/>
      <c r="N170" s="221"/>
      <c r="O170" s="221"/>
      <c r="P170" s="221"/>
      <c r="Q170" s="221"/>
      <c r="R170" s="221"/>
      <c r="S170" s="221"/>
      <c r="T170" s="222"/>
      <c r="AT170" s="223" t="s">
        <v>143</v>
      </c>
      <c r="AU170" s="223" t="s">
        <v>86</v>
      </c>
      <c r="AV170" s="14" t="s">
        <v>86</v>
      </c>
      <c r="AW170" s="14" t="s">
        <v>32</v>
      </c>
      <c r="AX170" s="14" t="s">
        <v>76</v>
      </c>
      <c r="AY170" s="223" t="s">
        <v>135</v>
      </c>
    </row>
    <row r="171" spans="1:65" s="13" customFormat="1" ht="11.25">
      <c r="B171" s="202"/>
      <c r="C171" s="203"/>
      <c r="D171" s="204" t="s">
        <v>143</v>
      </c>
      <c r="E171" s="205" t="s">
        <v>1</v>
      </c>
      <c r="F171" s="206" t="s">
        <v>1076</v>
      </c>
      <c r="G171" s="203"/>
      <c r="H171" s="205" t="s">
        <v>1</v>
      </c>
      <c r="I171" s="207"/>
      <c r="J171" s="203"/>
      <c r="K171" s="203"/>
      <c r="L171" s="208"/>
      <c r="M171" s="209"/>
      <c r="N171" s="210"/>
      <c r="O171" s="210"/>
      <c r="P171" s="210"/>
      <c r="Q171" s="210"/>
      <c r="R171" s="210"/>
      <c r="S171" s="210"/>
      <c r="T171" s="211"/>
      <c r="AT171" s="212" t="s">
        <v>143</v>
      </c>
      <c r="AU171" s="212" t="s">
        <v>86</v>
      </c>
      <c r="AV171" s="13" t="s">
        <v>84</v>
      </c>
      <c r="AW171" s="13" t="s">
        <v>32</v>
      </c>
      <c r="AX171" s="13" t="s">
        <v>76</v>
      </c>
      <c r="AY171" s="212" t="s">
        <v>135</v>
      </c>
    </row>
    <row r="172" spans="1:65" s="14" customFormat="1" ht="11.25">
      <c r="B172" s="213"/>
      <c r="C172" s="214"/>
      <c r="D172" s="204" t="s">
        <v>143</v>
      </c>
      <c r="E172" s="215" t="s">
        <v>1</v>
      </c>
      <c r="F172" s="216" t="s">
        <v>1101</v>
      </c>
      <c r="G172" s="214"/>
      <c r="H172" s="217">
        <v>6.3</v>
      </c>
      <c r="I172" s="218"/>
      <c r="J172" s="214"/>
      <c r="K172" s="214"/>
      <c r="L172" s="219"/>
      <c r="M172" s="220"/>
      <c r="N172" s="221"/>
      <c r="O172" s="221"/>
      <c r="P172" s="221"/>
      <c r="Q172" s="221"/>
      <c r="R172" s="221"/>
      <c r="S172" s="221"/>
      <c r="T172" s="222"/>
      <c r="AT172" s="223" t="s">
        <v>143</v>
      </c>
      <c r="AU172" s="223" t="s">
        <v>86</v>
      </c>
      <c r="AV172" s="14" t="s">
        <v>86</v>
      </c>
      <c r="AW172" s="14" t="s">
        <v>32</v>
      </c>
      <c r="AX172" s="14" t="s">
        <v>76</v>
      </c>
      <c r="AY172" s="223" t="s">
        <v>135</v>
      </c>
    </row>
    <row r="173" spans="1:65" s="13" customFormat="1" ht="11.25">
      <c r="B173" s="202"/>
      <c r="C173" s="203"/>
      <c r="D173" s="204" t="s">
        <v>143</v>
      </c>
      <c r="E173" s="205" t="s">
        <v>1</v>
      </c>
      <c r="F173" s="206" t="s">
        <v>1102</v>
      </c>
      <c r="G173" s="203"/>
      <c r="H173" s="205" t="s">
        <v>1</v>
      </c>
      <c r="I173" s="207"/>
      <c r="J173" s="203"/>
      <c r="K173" s="203"/>
      <c r="L173" s="208"/>
      <c r="M173" s="209"/>
      <c r="N173" s="210"/>
      <c r="O173" s="210"/>
      <c r="P173" s="210"/>
      <c r="Q173" s="210"/>
      <c r="R173" s="210"/>
      <c r="S173" s="210"/>
      <c r="T173" s="211"/>
      <c r="AT173" s="212" t="s">
        <v>143</v>
      </c>
      <c r="AU173" s="212" t="s">
        <v>86</v>
      </c>
      <c r="AV173" s="13" t="s">
        <v>84</v>
      </c>
      <c r="AW173" s="13" t="s">
        <v>32</v>
      </c>
      <c r="AX173" s="13" t="s">
        <v>76</v>
      </c>
      <c r="AY173" s="212" t="s">
        <v>135</v>
      </c>
    </row>
    <row r="174" spans="1:65" s="14" customFormat="1" ht="11.25">
      <c r="B174" s="213"/>
      <c r="C174" s="214"/>
      <c r="D174" s="204" t="s">
        <v>143</v>
      </c>
      <c r="E174" s="215" t="s">
        <v>1</v>
      </c>
      <c r="F174" s="216" t="s">
        <v>1066</v>
      </c>
      <c r="G174" s="214"/>
      <c r="H174" s="217">
        <v>13.77</v>
      </c>
      <c r="I174" s="218"/>
      <c r="J174" s="214"/>
      <c r="K174" s="214"/>
      <c r="L174" s="219"/>
      <c r="M174" s="220"/>
      <c r="N174" s="221"/>
      <c r="O174" s="221"/>
      <c r="P174" s="221"/>
      <c r="Q174" s="221"/>
      <c r="R174" s="221"/>
      <c r="S174" s="221"/>
      <c r="T174" s="222"/>
      <c r="AT174" s="223" t="s">
        <v>143</v>
      </c>
      <c r="AU174" s="223" t="s">
        <v>86</v>
      </c>
      <c r="AV174" s="14" t="s">
        <v>86</v>
      </c>
      <c r="AW174" s="14" t="s">
        <v>32</v>
      </c>
      <c r="AX174" s="14" t="s">
        <v>76</v>
      </c>
      <c r="AY174" s="223" t="s">
        <v>135</v>
      </c>
    </row>
    <row r="175" spans="1:65" s="16" customFormat="1" ht="11.25">
      <c r="B175" s="251"/>
      <c r="C175" s="252"/>
      <c r="D175" s="204" t="s">
        <v>143</v>
      </c>
      <c r="E175" s="253" t="s">
        <v>1</v>
      </c>
      <c r="F175" s="254" t="s">
        <v>1103</v>
      </c>
      <c r="G175" s="252"/>
      <c r="H175" s="255">
        <v>36.177999999999997</v>
      </c>
      <c r="I175" s="256"/>
      <c r="J175" s="252"/>
      <c r="K175" s="252"/>
      <c r="L175" s="257"/>
      <c r="M175" s="258"/>
      <c r="N175" s="259"/>
      <c r="O175" s="259"/>
      <c r="P175" s="259"/>
      <c r="Q175" s="259"/>
      <c r="R175" s="259"/>
      <c r="S175" s="259"/>
      <c r="T175" s="260"/>
      <c r="AT175" s="261" t="s">
        <v>143</v>
      </c>
      <c r="AU175" s="261" t="s">
        <v>86</v>
      </c>
      <c r="AV175" s="16" t="s">
        <v>152</v>
      </c>
      <c r="AW175" s="16" t="s">
        <v>32</v>
      </c>
      <c r="AX175" s="16" t="s">
        <v>76</v>
      </c>
      <c r="AY175" s="261" t="s">
        <v>135</v>
      </c>
    </row>
    <row r="176" spans="1:65" s="13" customFormat="1" ht="11.25">
      <c r="B176" s="202"/>
      <c r="C176" s="203"/>
      <c r="D176" s="204" t="s">
        <v>143</v>
      </c>
      <c r="E176" s="205" t="s">
        <v>1</v>
      </c>
      <c r="F176" s="206" t="s">
        <v>1078</v>
      </c>
      <c r="G176" s="203"/>
      <c r="H176" s="205" t="s">
        <v>1</v>
      </c>
      <c r="I176" s="207"/>
      <c r="J176" s="203"/>
      <c r="K176" s="203"/>
      <c r="L176" s="208"/>
      <c r="M176" s="209"/>
      <c r="N176" s="210"/>
      <c r="O176" s="210"/>
      <c r="P176" s="210"/>
      <c r="Q176" s="210"/>
      <c r="R176" s="210"/>
      <c r="S176" s="210"/>
      <c r="T176" s="211"/>
      <c r="AT176" s="212" t="s">
        <v>143</v>
      </c>
      <c r="AU176" s="212" t="s">
        <v>86</v>
      </c>
      <c r="AV176" s="13" t="s">
        <v>84</v>
      </c>
      <c r="AW176" s="13" t="s">
        <v>32</v>
      </c>
      <c r="AX176" s="13" t="s">
        <v>76</v>
      </c>
      <c r="AY176" s="212" t="s">
        <v>135</v>
      </c>
    </row>
    <row r="177" spans="1:65" s="14" customFormat="1" ht="11.25">
      <c r="B177" s="213"/>
      <c r="C177" s="214"/>
      <c r="D177" s="204" t="s">
        <v>143</v>
      </c>
      <c r="E177" s="215" t="s">
        <v>1</v>
      </c>
      <c r="F177" s="216" t="s">
        <v>1104</v>
      </c>
      <c r="G177" s="214"/>
      <c r="H177" s="217">
        <v>7.38</v>
      </c>
      <c r="I177" s="218"/>
      <c r="J177" s="214"/>
      <c r="K177" s="214"/>
      <c r="L177" s="219"/>
      <c r="M177" s="220"/>
      <c r="N177" s="221"/>
      <c r="O177" s="221"/>
      <c r="P177" s="221"/>
      <c r="Q177" s="221"/>
      <c r="R177" s="221"/>
      <c r="S177" s="221"/>
      <c r="T177" s="222"/>
      <c r="AT177" s="223" t="s">
        <v>143</v>
      </c>
      <c r="AU177" s="223" t="s">
        <v>86</v>
      </c>
      <c r="AV177" s="14" t="s">
        <v>86</v>
      </c>
      <c r="AW177" s="14" t="s">
        <v>32</v>
      </c>
      <c r="AX177" s="14" t="s">
        <v>76</v>
      </c>
      <c r="AY177" s="223" t="s">
        <v>135</v>
      </c>
    </row>
    <row r="178" spans="1:65" s="13" customFormat="1" ht="11.25">
      <c r="B178" s="202"/>
      <c r="C178" s="203"/>
      <c r="D178" s="204" t="s">
        <v>143</v>
      </c>
      <c r="E178" s="205" t="s">
        <v>1</v>
      </c>
      <c r="F178" s="206" t="s">
        <v>1080</v>
      </c>
      <c r="G178" s="203"/>
      <c r="H178" s="205" t="s">
        <v>1</v>
      </c>
      <c r="I178" s="207"/>
      <c r="J178" s="203"/>
      <c r="K178" s="203"/>
      <c r="L178" s="208"/>
      <c r="M178" s="209"/>
      <c r="N178" s="210"/>
      <c r="O178" s="210"/>
      <c r="P178" s="210"/>
      <c r="Q178" s="210"/>
      <c r="R178" s="210"/>
      <c r="S178" s="210"/>
      <c r="T178" s="211"/>
      <c r="AT178" s="212" t="s">
        <v>143</v>
      </c>
      <c r="AU178" s="212" t="s">
        <v>86</v>
      </c>
      <c r="AV178" s="13" t="s">
        <v>84</v>
      </c>
      <c r="AW178" s="13" t="s">
        <v>32</v>
      </c>
      <c r="AX178" s="13" t="s">
        <v>76</v>
      </c>
      <c r="AY178" s="212" t="s">
        <v>135</v>
      </c>
    </row>
    <row r="179" spans="1:65" s="14" customFormat="1" ht="11.25">
      <c r="B179" s="213"/>
      <c r="C179" s="214"/>
      <c r="D179" s="204" t="s">
        <v>143</v>
      </c>
      <c r="E179" s="215" t="s">
        <v>1</v>
      </c>
      <c r="F179" s="216" t="s">
        <v>1105</v>
      </c>
      <c r="G179" s="214"/>
      <c r="H179" s="217">
        <v>24.6</v>
      </c>
      <c r="I179" s="218"/>
      <c r="J179" s="214"/>
      <c r="K179" s="214"/>
      <c r="L179" s="219"/>
      <c r="M179" s="220"/>
      <c r="N179" s="221"/>
      <c r="O179" s="221"/>
      <c r="P179" s="221"/>
      <c r="Q179" s="221"/>
      <c r="R179" s="221"/>
      <c r="S179" s="221"/>
      <c r="T179" s="222"/>
      <c r="AT179" s="223" t="s">
        <v>143</v>
      </c>
      <c r="AU179" s="223" t="s">
        <v>86</v>
      </c>
      <c r="AV179" s="14" t="s">
        <v>86</v>
      </c>
      <c r="AW179" s="14" t="s">
        <v>32</v>
      </c>
      <c r="AX179" s="14" t="s">
        <v>76</v>
      </c>
      <c r="AY179" s="223" t="s">
        <v>135</v>
      </c>
    </row>
    <row r="180" spans="1:65" s="16" customFormat="1" ht="11.25">
      <c r="B180" s="251"/>
      <c r="C180" s="252"/>
      <c r="D180" s="204" t="s">
        <v>143</v>
      </c>
      <c r="E180" s="253" t="s">
        <v>1</v>
      </c>
      <c r="F180" s="254" t="s">
        <v>1103</v>
      </c>
      <c r="G180" s="252"/>
      <c r="H180" s="255">
        <v>31.98</v>
      </c>
      <c r="I180" s="256"/>
      <c r="J180" s="252"/>
      <c r="K180" s="252"/>
      <c r="L180" s="257"/>
      <c r="M180" s="258"/>
      <c r="N180" s="259"/>
      <c r="O180" s="259"/>
      <c r="P180" s="259"/>
      <c r="Q180" s="259"/>
      <c r="R180" s="259"/>
      <c r="S180" s="259"/>
      <c r="T180" s="260"/>
      <c r="AT180" s="261" t="s">
        <v>143</v>
      </c>
      <c r="AU180" s="261" t="s">
        <v>86</v>
      </c>
      <c r="AV180" s="16" t="s">
        <v>152</v>
      </c>
      <c r="AW180" s="16" t="s">
        <v>32</v>
      </c>
      <c r="AX180" s="16" t="s">
        <v>76</v>
      </c>
      <c r="AY180" s="261" t="s">
        <v>135</v>
      </c>
    </row>
    <row r="181" spans="1:65" s="15" customFormat="1" ht="11.25">
      <c r="B181" s="224"/>
      <c r="C181" s="225"/>
      <c r="D181" s="204" t="s">
        <v>143</v>
      </c>
      <c r="E181" s="226" t="s">
        <v>1</v>
      </c>
      <c r="F181" s="227" t="s">
        <v>232</v>
      </c>
      <c r="G181" s="225"/>
      <c r="H181" s="228">
        <v>68.158000000000001</v>
      </c>
      <c r="I181" s="229"/>
      <c r="J181" s="225"/>
      <c r="K181" s="225"/>
      <c r="L181" s="230"/>
      <c r="M181" s="231"/>
      <c r="N181" s="232"/>
      <c r="O181" s="232"/>
      <c r="P181" s="232"/>
      <c r="Q181" s="232"/>
      <c r="R181" s="232"/>
      <c r="S181" s="232"/>
      <c r="T181" s="233"/>
      <c r="AT181" s="234" t="s">
        <v>143</v>
      </c>
      <c r="AU181" s="234" t="s">
        <v>86</v>
      </c>
      <c r="AV181" s="15" t="s">
        <v>141</v>
      </c>
      <c r="AW181" s="15" t="s">
        <v>32</v>
      </c>
      <c r="AX181" s="15" t="s">
        <v>84</v>
      </c>
      <c r="AY181" s="234" t="s">
        <v>135</v>
      </c>
    </row>
    <row r="182" spans="1:65" s="2" customFormat="1" ht="16.5" customHeight="1">
      <c r="A182" s="35"/>
      <c r="B182" s="36"/>
      <c r="C182" s="235" t="s">
        <v>166</v>
      </c>
      <c r="D182" s="235" t="s">
        <v>465</v>
      </c>
      <c r="E182" s="236" t="s">
        <v>1106</v>
      </c>
      <c r="F182" s="237" t="s">
        <v>1107</v>
      </c>
      <c r="G182" s="238" t="s">
        <v>421</v>
      </c>
      <c r="H182" s="239">
        <v>6.5119999999999996</v>
      </c>
      <c r="I182" s="240"/>
      <c r="J182" s="241">
        <f>ROUND(I182*H182,2)</f>
        <v>0</v>
      </c>
      <c r="K182" s="242"/>
      <c r="L182" s="243"/>
      <c r="M182" s="244" t="s">
        <v>1</v>
      </c>
      <c r="N182" s="245" t="s">
        <v>41</v>
      </c>
      <c r="O182" s="72"/>
      <c r="P182" s="198">
        <f>O182*H182</f>
        <v>0</v>
      </c>
      <c r="Q182" s="198">
        <v>1</v>
      </c>
      <c r="R182" s="198">
        <f>Q182*H182</f>
        <v>6.5119999999999996</v>
      </c>
      <c r="S182" s="198">
        <v>0</v>
      </c>
      <c r="T182" s="199">
        <f>S182*H182</f>
        <v>0</v>
      </c>
      <c r="U182" s="35"/>
      <c r="V182" s="35"/>
      <c r="W182" s="35"/>
      <c r="X182" s="35"/>
      <c r="Y182" s="35"/>
      <c r="Z182" s="35"/>
      <c r="AA182" s="35"/>
      <c r="AB182" s="35"/>
      <c r="AC182" s="35"/>
      <c r="AD182" s="35"/>
      <c r="AE182" s="35"/>
      <c r="AR182" s="200" t="s">
        <v>170</v>
      </c>
      <c r="AT182" s="200" t="s">
        <v>465</v>
      </c>
      <c r="AU182" s="200" t="s">
        <v>86</v>
      </c>
      <c r="AY182" s="18" t="s">
        <v>135</v>
      </c>
      <c r="BE182" s="201">
        <f>IF(N182="základní",J182,0)</f>
        <v>0</v>
      </c>
      <c r="BF182" s="201">
        <f>IF(N182="snížená",J182,0)</f>
        <v>0</v>
      </c>
      <c r="BG182" s="201">
        <f>IF(N182="zákl. přenesená",J182,0)</f>
        <v>0</v>
      </c>
      <c r="BH182" s="201">
        <f>IF(N182="sníž. přenesená",J182,0)</f>
        <v>0</v>
      </c>
      <c r="BI182" s="201">
        <f>IF(N182="nulová",J182,0)</f>
        <v>0</v>
      </c>
      <c r="BJ182" s="18" t="s">
        <v>84</v>
      </c>
      <c r="BK182" s="201">
        <f>ROUND(I182*H182,2)</f>
        <v>0</v>
      </c>
      <c r="BL182" s="18" t="s">
        <v>141</v>
      </c>
      <c r="BM182" s="200" t="s">
        <v>1108</v>
      </c>
    </row>
    <row r="183" spans="1:65" s="13" customFormat="1" ht="11.25">
      <c r="B183" s="202"/>
      <c r="C183" s="203"/>
      <c r="D183" s="204" t="s">
        <v>143</v>
      </c>
      <c r="E183" s="205" t="s">
        <v>1</v>
      </c>
      <c r="F183" s="206" t="s">
        <v>1109</v>
      </c>
      <c r="G183" s="203"/>
      <c r="H183" s="205" t="s">
        <v>1</v>
      </c>
      <c r="I183" s="207"/>
      <c r="J183" s="203"/>
      <c r="K183" s="203"/>
      <c r="L183" s="208"/>
      <c r="M183" s="209"/>
      <c r="N183" s="210"/>
      <c r="O183" s="210"/>
      <c r="P183" s="210"/>
      <c r="Q183" s="210"/>
      <c r="R183" s="210"/>
      <c r="S183" s="210"/>
      <c r="T183" s="211"/>
      <c r="AT183" s="212" t="s">
        <v>143</v>
      </c>
      <c r="AU183" s="212" t="s">
        <v>86</v>
      </c>
      <c r="AV183" s="13" t="s">
        <v>84</v>
      </c>
      <c r="AW183" s="13" t="s">
        <v>32</v>
      </c>
      <c r="AX183" s="13" t="s">
        <v>76</v>
      </c>
      <c r="AY183" s="212" t="s">
        <v>135</v>
      </c>
    </row>
    <row r="184" spans="1:65" s="14" customFormat="1" ht="11.25">
      <c r="B184" s="213"/>
      <c r="C184" s="214"/>
      <c r="D184" s="204" t="s">
        <v>143</v>
      </c>
      <c r="E184" s="215" t="s">
        <v>1</v>
      </c>
      <c r="F184" s="216" t="s">
        <v>1110</v>
      </c>
      <c r="G184" s="214"/>
      <c r="H184" s="217">
        <v>6.5119999999999996</v>
      </c>
      <c r="I184" s="218"/>
      <c r="J184" s="214"/>
      <c r="K184" s="214"/>
      <c r="L184" s="219"/>
      <c r="M184" s="220"/>
      <c r="N184" s="221"/>
      <c r="O184" s="221"/>
      <c r="P184" s="221"/>
      <c r="Q184" s="221"/>
      <c r="R184" s="221"/>
      <c r="S184" s="221"/>
      <c r="T184" s="222"/>
      <c r="AT184" s="223" t="s">
        <v>143</v>
      </c>
      <c r="AU184" s="223" t="s">
        <v>86</v>
      </c>
      <c r="AV184" s="14" t="s">
        <v>86</v>
      </c>
      <c r="AW184" s="14" t="s">
        <v>32</v>
      </c>
      <c r="AX184" s="14" t="s">
        <v>84</v>
      </c>
      <c r="AY184" s="223" t="s">
        <v>135</v>
      </c>
    </row>
    <row r="185" spans="1:65" s="2" customFormat="1" ht="16.5" customHeight="1">
      <c r="A185" s="35"/>
      <c r="B185" s="36"/>
      <c r="C185" s="235" t="s">
        <v>170</v>
      </c>
      <c r="D185" s="235" t="s">
        <v>465</v>
      </c>
      <c r="E185" s="236" t="s">
        <v>1111</v>
      </c>
      <c r="F185" s="237" t="s">
        <v>1112</v>
      </c>
      <c r="G185" s="238" t="s">
        <v>421</v>
      </c>
      <c r="H185" s="239">
        <v>63.96</v>
      </c>
      <c r="I185" s="240"/>
      <c r="J185" s="241">
        <f>ROUND(I185*H185,2)</f>
        <v>0</v>
      </c>
      <c r="K185" s="242"/>
      <c r="L185" s="243"/>
      <c r="M185" s="244" t="s">
        <v>1</v>
      </c>
      <c r="N185" s="245" t="s">
        <v>41</v>
      </c>
      <c r="O185" s="72"/>
      <c r="P185" s="198">
        <f>O185*H185</f>
        <v>0</v>
      </c>
      <c r="Q185" s="198">
        <v>1</v>
      </c>
      <c r="R185" s="198">
        <f>Q185*H185</f>
        <v>63.96</v>
      </c>
      <c r="S185" s="198">
        <v>0</v>
      </c>
      <c r="T185" s="199">
        <f>S185*H185</f>
        <v>0</v>
      </c>
      <c r="U185" s="35"/>
      <c r="V185" s="35"/>
      <c r="W185" s="35"/>
      <c r="X185" s="35"/>
      <c r="Y185" s="35"/>
      <c r="Z185" s="35"/>
      <c r="AA185" s="35"/>
      <c r="AB185" s="35"/>
      <c r="AC185" s="35"/>
      <c r="AD185" s="35"/>
      <c r="AE185" s="35"/>
      <c r="AR185" s="200" t="s">
        <v>170</v>
      </c>
      <c r="AT185" s="200" t="s">
        <v>465</v>
      </c>
      <c r="AU185" s="200" t="s">
        <v>86</v>
      </c>
      <c r="AY185" s="18" t="s">
        <v>135</v>
      </c>
      <c r="BE185" s="201">
        <f>IF(N185="základní",J185,0)</f>
        <v>0</v>
      </c>
      <c r="BF185" s="201">
        <f>IF(N185="snížená",J185,0)</f>
        <v>0</v>
      </c>
      <c r="BG185" s="201">
        <f>IF(N185="zákl. přenesená",J185,0)</f>
        <v>0</v>
      </c>
      <c r="BH185" s="201">
        <f>IF(N185="sníž. přenesená",J185,0)</f>
        <v>0</v>
      </c>
      <c r="BI185" s="201">
        <f>IF(N185="nulová",J185,0)</f>
        <v>0</v>
      </c>
      <c r="BJ185" s="18" t="s">
        <v>84</v>
      </c>
      <c r="BK185" s="201">
        <f>ROUND(I185*H185,2)</f>
        <v>0</v>
      </c>
      <c r="BL185" s="18" t="s">
        <v>141</v>
      </c>
      <c r="BM185" s="200" t="s">
        <v>1113</v>
      </c>
    </row>
    <row r="186" spans="1:65" s="14" customFormat="1" ht="11.25">
      <c r="B186" s="213"/>
      <c r="C186" s="214"/>
      <c r="D186" s="204" t="s">
        <v>143</v>
      </c>
      <c r="E186" s="215" t="s">
        <v>1</v>
      </c>
      <c r="F186" s="216" t="s">
        <v>1114</v>
      </c>
      <c r="G186" s="214"/>
      <c r="H186" s="217">
        <v>63.96</v>
      </c>
      <c r="I186" s="218"/>
      <c r="J186" s="214"/>
      <c r="K186" s="214"/>
      <c r="L186" s="219"/>
      <c r="M186" s="220"/>
      <c r="N186" s="221"/>
      <c r="O186" s="221"/>
      <c r="P186" s="221"/>
      <c r="Q186" s="221"/>
      <c r="R186" s="221"/>
      <c r="S186" s="221"/>
      <c r="T186" s="222"/>
      <c r="AT186" s="223" t="s">
        <v>143</v>
      </c>
      <c r="AU186" s="223" t="s">
        <v>86</v>
      </c>
      <c r="AV186" s="14" t="s">
        <v>86</v>
      </c>
      <c r="AW186" s="14" t="s">
        <v>32</v>
      </c>
      <c r="AX186" s="14" t="s">
        <v>84</v>
      </c>
      <c r="AY186" s="223" t="s">
        <v>135</v>
      </c>
    </row>
    <row r="187" spans="1:65" s="2" customFormat="1" ht="21.75" customHeight="1">
      <c r="A187" s="35"/>
      <c r="B187" s="36"/>
      <c r="C187" s="188" t="s">
        <v>174</v>
      </c>
      <c r="D187" s="188" t="s">
        <v>137</v>
      </c>
      <c r="E187" s="189" t="s">
        <v>1115</v>
      </c>
      <c r="F187" s="190" t="s">
        <v>1116</v>
      </c>
      <c r="G187" s="191" t="s">
        <v>272</v>
      </c>
      <c r="H187" s="192">
        <v>36.177999999999997</v>
      </c>
      <c r="I187" s="193"/>
      <c r="J187" s="194">
        <f>ROUND(I187*H187,2)</f>
        <v>0</v>
      </c>
      <c r="K187" s="195"/>
      <c r="L187" s="40"/>
      <c r="M187" s="196" t="s">
        <v>1</v>
      </c>
      <c r="N187" s="197" t="s">
        <v>41</v>
      </c>
      <c r="O187" s="72"/>
      <c r="P187" s="198">
        <f>O187*H187</f>
        <v>0</v>
      </c>
      <c r="Q187" s="198">
        <v>0</v>
      </c>
      <c r="R187" s="198">
        <f>Q187*H187</f>
        <v>0</v>
      </c>
      <c r="S187" s="198">
        <v>0</v>
      </c>
      <c r="T187" s="199">
        <f>S187*H187</f>
        <v>0</v>
      </c>
      <c r="U187" s="35"/>
      <c r="V187" s="35"/>
      <c r="W187" s="35"/>
      <c r="X187" s="35"/>
      <c r="Y187" s="35"/>
      <c r="Z187" s="35"/>
      <c r="AA187" s="35"/>
      <c r="AB187" s="35"/>
      <c r="AC187" s="35"/>
      <c r="AD187" s="35"/>
      <c r="AE187" s="35"/>
      <c r="AR187" s="200" t="s">
        <v>141</v>
      </c>
      <c r="AT187" s="200" t="s">
        <v>137</v>
      </c>
      <c r="AU187" s="200" t="s">
        <v>86</v>
      </c>
      <c r="AY187" s="18" t="s">
        <v>135</v>
      </c>
      <c r="BE187" s="201">
        <f>IF(N187="základní",J187,0)</f>
        <v>0</v>
      </c>
      <c r="BF187" s="201">
        <f>IF(N187="snížená",J187,0)</f>
        <v>0</v>
      </c>
      <c r="BG187" s="201">
        <f>IF(N187="zákl. přenesená",J187,0)</f>
        <v>0</v>
      </c>
      <c r="BH187" s="201">
        <f>IF(N187="sníž. přenesená",J187,0)</f>
        <v>0</v>
      </c>
      <c r="BI187" s="201">
        <f>IF(N187="nulová",J187,0)</f>
        <v>0</v>
      </c>
      <c r="BJ187" s="18" t="s">
        <v>84</v>
      </c>
      <c r="BK187" s="201">
        <f>ROUND(I187*H187,2)</f>
        <v>0</v>
      </c>
      <c r="BL187" s="18" t="s">
        <v>141</v>
      </c>
      <c r="BM187" s="200" t="s">
        <v>1117</v>
      </c>
    </row>
    <row r="188" spans="1:65" s="12" customFormat="1" ht="22.9" customHeight="1">
      <c r="B188" s="172"/>
      <c r="C188" s="173"/>
      <c r="D188" s="174" t="s">
        <v>75</v>
      </c>
      <c r="E188" s="186" t="s">
        <v>86</v>
      </c>
      <c r="F188" s="186" t="s">
        <v>452</v>
      </c>
      <c r="G188" s="173"/>
      <c r="H188" s="173"/>
      <c r="I188" s="176"/>
      <c r="J188" s="187">
        <f>BK188</f>
        <v>0</v>
      </c>
      <c r="K188" s="173"/>
      <c r="L188" s="178"/>
      <c r="M188" s="179"/>
      <c r="N188" s="180"/>
      <c r="O188" s="180"/>
      <c r="P188" s="181">
        <f>SUM(P189:P212)</f>
        <v>0</v>
      </c>
      <c r="Q188" s="180"/>
      <c r="R188" s="181">
        <f>SUM(R189:R212)</f>
        <v>13.256108169999997</v>
      </c>
      <c r="S188" s="180"/>
      <c r="T188" s="182">
        <f>SUM(T189:T212)</f>
        <v>0</v>
      </c>
      <c r="AR188" s="183" t="s">
        <v>84</v>
      </c>
      <c r="AT188" s="184" t="s">
        <v>75</v>
      </c>
      <c r="AU188" s="184" t="s">
        <v>84</v>
      </c>
      <c r="AY188" s="183" t="s">
        <v>135</v>
      </c>
      <c r="BK188" s="185">
        <f>SUM(BK189:BK212)</f>
        <v>0</v>
      </c>
    </row>
    <row r="189" spans="1:65" s="2" customFormat="1" ht="16.5" customHeight="1">
      <c r="A189" s="35"/>
      <c r="B189" s="36"/>
      <c r="C189" s="188" t="s">
        <v>178</v>
      </c>
      <c r="D189" s="188" t="s">
        <v>137</v>
      </c>
      <c r="E189" s="189" t="s">
        <v>1118</v>
      </c>
      <c r="F189" s="190" t="s">
        <v>1119</v>
      </c>
      <c r="G189" s="191" t="s">
        <v>272</v>
      </c>
      <c r="H189" s="192">
        <v>1.206</v>
      </c>
      <c r="I189" s="193"/>
      <c r="J189" s="194">
        <f>ROUND(I189*H189,2)</f>
        <v>0</v>
      </c>
      <c r="K189" s="195"/>
      <c r="L189" s="40"/>
      <c r="M189" s="196" t="s">
        <v>1</v>
      </c>
      <c r="N189" s="197" t="s">
        <v>41</v>
      </c>
      <c r="O189" s="72"/>
      <c r="P189" s="198">
        <f>O189*H189</f>
        <v>0</v>
      </c>
      <c r="Q189" s="198">
        <v>0</v>
      </c>
      <c r="R189" s="198">
        <f>Q189*H189</f>
        <v>0</v>
      </c>
      <c r="S189" s="198">
        <v>0</v>
      </c>
      <c r="T189" s="199">
        <f>S189*H189</f>
        <v>0</v>
      </c>
      <c r="U189" s="35"/>
      <c r="V189" s="35"/>
      <c r="W189" s="35"/>
      <c r="X189" s="35"/>
      <c r="Y189" s="35"/>
      <c r="Z189" s="35"/>
      <c r="AA189" s="35"/>
      <c r="AB189" s="35"/>
      <c r="AC189" s="35"/>
      <c r="AD189" s="35"/>
      <c r="AE189" s="35"/>
      <c r="AR189" s="200" t="s">
        <v>141</v>
      </c>
      <c r="AT189" s="200" t="s">
        <v>137</v>
      </c>
      <c r="AU189" s="200" t="s">
        <v>86</v>
      </c>
      <c r="AY189" s="18" t="s">
        <v>135</v>
      </c>
      <c r="BE189" s="201">
        <f>IF(N189="základní",J189,0)</f>
        <v>0</v>
      </c>
      <c r="BF189" s="201">
        <f>IF(N189="snížená",J189,0)</f>
        <v>0</v>
      </c>
      <c r="BG189" s="201">
        <f>IF(N189="zákl. přenesená",J189,0)</f>
        <v>0</v>
      </c>
      <c r="BH189" s="201">
        <f>IF(N189="sníž. přenesená",J189,0)</f>
        <v>0</v>
      </c>
      <c r="BI189" s="201">
        <f>IF(N189="nulová",J189,0)</f>
        <v>0</v>
      </c>
      <c r="BJ189" s="18" t="s">
        <v>84</v>
      </c>
      <c r="BK189" s="201">
        <f>ROUND(I189*H189,2)</f>
        <v>0</v>
      </c>
      <c r="BL189" s="18" t="s">
        <v>141</v>
      </c>
      <c r="BM189" s="200" t="s">
        <v>1120</v>
      </c>
    </row>
    <row r="190" spans="1:65" s="13" customFormat="1" ht="11.25">
      <c r="B190" s="202"/>
      <c r="C190" s="203"/>
      <c r="D190" s="204" t="s">
        <v>143</v>
      </c>
      <c r="E190" s="205" t="s">
        <v>1</v>
      </c>
      <c r="F190" s="206" t="s">
        <v>1065</v>
      </c>
      <c r="G190" s="203"/>
      <c r="H190" s="205" t="s">
        <v>1</v>
      </c>
      <c r="I190" s="207"/>
      <c r="J190" s="203"/>
      <c r="K190" s="203"/>
      <c r="L190" s="208"/>
      <c r="M190" s="209"/>
      <c r="N190" s="210"/>
      <c r="O190" s="210"/>
      <c r="P190" s="210"/>
      <c r="Q190" s="210"/>
      <c r="R190" s="210"/>
      <c r="S190" s="210"/>
      <c r="T190" s="211"/>
      <c r="AT190" s="212" t="s">
        <v>143</v>
      </c>
      <c r="AU190" s="212" t="s">
        <v>86</v>
      </c>
      <c r="AV190" s="13" t="s">
        <v>84</v>
      </c>
      <c r="AW190" s="13" t="s">
        <v>32</v>
      </c>
      <c r="AX190" s="13" t="s">
        <v>76</v>
      </c>
      <c r="AY190" s="212" t="s">
        <v>135</v>
      </c>
    </row>
    <row r="191" spans="1:65" s="14" customFormat="1" ht="11.25">
      <c r="B191" s="213"/>
      <c r="C191" s="214"/>
      <c r="D191" s="204" t="s">
        <v>143</v>
      </c>
      <c r="E191" s="215" t="s">
        <v>1</v>
      </c>
      <c r="F191" s="216" t="s">
        <v>1121</v>
      </c>
      <c r="G191" s="214"/>
      <c r="H191" s="217">
        <v>1.206</v>
      </c>
      <c r="I191" s="218"/>
      <c r="J191" s="214"/>
      <c r="K191" s="214"/>
      <c r="L191" s="219"/>
      <c r="M191" s="220"/>
      <c r="N191" s="221"/>
      <c r="O191" s="221"/>
      <c r="P191" s="221"/>
      <c r="Q191" s="221"/>
      <c r="R191" s="221"/>
      <c r="S191" s="221"/>
      <c r="T191" s="222"/>
      <c r="AT191" s="223" t="s">
        <v>143</v>
      </c>
      <c r="AU191" s="223" t="s">
        <v>86</v>
      </c>
      <c r="AV191" s="14" t="s">
        <v>86</v>
      </c>
      <c r="AW191" s="14" t="s">
        <v>32</v>
      </c>
      <c r="AX191" s="14" t="s">
        <v>84</v>
      </c>
      <c r="AY191" s="223" t="s">
        <v>135</v>
      </c>
    </row>
    <row r="192" spans="1:65" s="2" customFormat="1" ht="16.5" customHeight="1">
      <c r="A192" s="35"/>
      <c r="B192" s="36"/>
      <c r="C192" s="235" t="s">
        <v>182</v>
      </c>
      <c r="D192" s="235" t="s">
        <v>465</v>
      </c>
      <c r="E192" s="236" t="s">
        <v>1122</v>
      </c>
      <c r="F192" s="237" t="s">
        <v>1123</v>
      </c>
      <c r="G192" s="238" t="s">
        <v>421</v>
      </c>
      <c r="H192" s="239">
        <v>2.4119999999999999</v>
      </c>
      <c r="I192" s="240"/>
      <c r="J192" s="241">
        <f>ROUND(I192*H192,2)</f>
        <v>0</v>
      </c>
      <c r="K192" s="242"/>
      <c r="L192" s="243"/>
      <c r="M192" s="244" t="s">
        <v>1</v>
      </c>
      <c r="N192" s="245" t="s">
        <v>41</v>
      </c>
      <c r="O192" s="72"/>
      <c r="P192" s="198">
        <f>O192*H192</f>
        <v>0</v>
      </c>
      <c r="Q192" s="198">
        <v>1</v>
      </c>
      <c r="R192" s="198">
        <f>Q192*H192</f>
        <v>2.4119999999999999</v>
      </c>
      <c r="S192" s="198">
        <v>0</v>
      </c>
      <c r="T192" s="199">
        <f>S192*H192</f>
        <v>0</v>
      </c>
      <c r="U192" s="35"/>
      <c r="V192" s="35"/>
      <c r="W192" s="35"/>
      <c r="X192" s="35"/>
      <c r="Y192" s="35"/>
      <c r="Z192" s="35"/>
      <c r="AA192" s="35"/>
      <c r="AB192" s="35"/>
      <c r="AC192" s="35"/>
      <c r="AD192" s="35"/>
      <c r="AE192" s="35"/>
      <c r="AR192" s="200" t="s">
        <v>170</v>
      </c>
      <c r="AT192" s="200" t="s">
        <v>465</v>
      </c>
      <c r="AU192" s="200" t="s">
        <v>86</v>
      </c>
      <c r="AY192" s="18" t="s">
        <v>135</v>
      </c>
      <c r="BE192" s="201">
        <f>IF(N192="základní",J192,0)</f>
        <v>0</v>
      </c>
      <c r="BF192" s="201">
        <f>IF(N192="snížená",J192,0)</f>
        <v>0</v>
      </c>
      <c r="BG192" s="201">
        <f>IF(N192="zákl. přenesená",J192,0)</f>
        <v>0</v>
      </c>
      <c r="BH192" s="201">
        <f>IF(N192="sníž. přenesená",J192,0)</f>
        <v>0</v>
      </c>
      <c r="BI192" s="201">
        <f>IF(N192="nulová",J192,0)</f>
        <v>0</v>
      </c>
      <c r="BJ192" s="18" t="s">
        <v>84</v>
      </c>
      <c r="BK192" s="201">
        <f>ROUND(I192*H192,2)</f>
        <v>0</v>
      </c>
      <c r="BL192" s="18" t="s">
        <v>141</v>
      </c>
      <c r="BM192" s="200" t="s">
        <v>1124</v>
      </c>
    </row>
    <row r="193" spans="1:65" s="14" customFormat="1" ht="11.25">
      <c r="B193" s="213"/>
      <c r="C193" s="214"/>
      <c r="D193" s="204" t="s">
        <v>143</v>
      </c>
      <c r="E193" s="215" t="s">
        <v>1</v>
      </c>
      <c r="F193" s="216" t="s">
        <v>1125</v>
      </c>
      <c r="G193" s="214"/>
      <c r="H193" s="217">
        <v>2.4119999999999999</v>
      </c>
      <c r="I193" s="218"/>
      <c r="J193" s="214"/>
      <c r="K193" s="214"/>
      <c r="L193" s="219"/>
      <c r="M193" s="220"/>
      <c r="N193" s="221"/>
      <c r="O193" s="221"/>
      <c r="P193" s="221"/>
      <c r="Q193" s="221"/>
      <c r="R193" s="221"/>
      <c r="S193" s="221"/>
      <c r="T193" s="222"/>
      <c r="AT193" s="223" t="s">
        <v>143</v>
      </c>
      <c r="AU193" s="223" t="s">
        <v>86</v>
      </c>
      <c r="AV193" s="14" t="s">
        <v>86</v>
      </c>
      <c r="AW193" s="14" t="s">
        <v>32</v>
      </c>
      <c r="AX193" s="14" t="s">
        <v>84</v>
      </c>
      <c r="AY193" s="223" t="s">
        <v>135</v>
      </c>
    </row>
    <row r="194" spans="1:65" s="2" customFormat="1" ht="16.5" customHeight="1">
      <c r="A194" s="35"/>
      <c r="B194" s="36"/>
      <c r="C194" s="188" t="s">
        <v>186</v>
      </c>
      <c r="D194" s="188" t="s">
        <v>137</v>
      </c>
      <c r="E194" s="189" t="s">
        <v>1126</v>
      </c>
      <c r="F194" s="190" t="s">
        <v>1127</v>
      </c>
      <c r="G194" s="191" t="s">
        <v>272</v>
      </c>
      <c r="H194" s="192">
        <v>0.40500000000000003</v>
      </c>
      <c r="I194" s="193"/>
      <c r="J194" s="194">
        <f>ROUND(I194*H194,2)</f>
        <v>0</v>
      </c>
      <c r="K194" s="195"/>
      <c r="L194" s="40"/>
      <c r="M194" s="196" t="s">
        <v>1</v>
      </c>
      <c r="N194" s="197" t="s">
        <v>41</v>
      </c>
      <c r="O194" s="72"/>
      <c r="P194" s="198">
        <f>O194*H194</f>
        <v>0</v>
      </c>
      <c r="Q194" s="198">
        <v>2.5018699999999998</v>
      </c>
      <c r="R194" s="198">
        <f>Q194*H194</f>
        <v>1.0132573499999999</v>
      </c>
      <c r="S194" s="198">
        <v>0</v>
      </c>
      <c r="T194" s="199">
        <f>S194*H194</f>
        <v>0</v>
      </c>
      <c r="U194" s="35"/>
      <c r="V194" s="35"/>
      <c r="W194" s="35"/>
      <c r="X194" s="35"/>
      <c r="Y194" s="35"/>
      <c r="Z194" s="35"/>
      <c r="AA194" s="35"/>
      <c r="AB194" s="35"/>
      <c r="AC194" s="35"/>
      <c r="AD194" s="35"/>
      <c r="AE194" s="35"/>
      <c r="AR194" s="200" t="s">
        <v>141</v>
      </c>
      <c r="AT194" s="200" t="s">
        <v>137</v>
      </c>
      <c r="AU194" s="200" t="s">
        <v>86</v>
      </c>
      <c r="AY194" s="18" t="s">
        <v>135</v>
      </c>
      <c r="BE194" s="201">
        <f>IF(N194="základní",J194,0)</f>
        <v>0</v>
      </c>
      <c r="BF194" s="201">
        <f>IF(N194="snížená",J194,0)</f>
        <v>0</v>
      </c>
      <c r="BG194" s="201">
        <f>IF(N194="zákl. přenesená",J194,0)</f>
        <v>0</v>
      </c>
      <c r="BH194" s="201">
        <f>IF(N194="sníž. přenesená",J194,0)</f>
        <v>0</v>
      </c>
      <c r="BI194" s="201">
        <f>IF(N194="nulová",J194,0)</f>
        <v>0</v>
      </c>
      <c r="BJ194" s="18" t="s">
        <v>84</v>
      </c>
      <c r="BK194" s="201">
        <f>ROUND(I194*H194,2)</f>
        <v>0</v>
      </c>
      <c r="BL194" s="18" t="s">
        <v>141</v>
      </c>
      <c r="BM194" s="200" t="s">
        <v>1128</v>
      </c>
    </row>
    <row r="195" spans="1:65" s="13" customFormat="1" ht="11.25">
      <c r="B195" s="202"/>
      <c r="C195" s="203"/>
      <c r="D195" s="204" t="s">
        <v>143</v>
      </c>
      <c r="E195" s="205" t="s">
        <v>1</v>
      </c>
      <c r="F195" s="206" t="s">
        <v>1065</v>
      </c>
      <c r="G195" s="203"/>
      <c r="H195" s="205" t="s">
        <v>1</v>
      </c>
      <c r="I195" s="207"/>
      <c r="J195" s="203"/>
      <c r="K195" s="203"/>
      <c r="L195" s="208"/>
      <c r="M195" s="209"/>
      <c r="N195" s="210"/>
      <c r="O195" s="210"/>
      <c r="P195" s="210"/>
      <c r="Q195" s="210"/>
      <c r="R195" s="210"/>
      <c r="S195" s="210"/>
      <c r="T195" s="211"/>
      <c r="AT195" s="212" t="s">
        <v>143</v>
      </c>
      <c r="AU195" s="212" t="s">
        <v>86</v>
      </c>
      <c r="AV195" s="13" t="s">
        <v>84</v>
      </c>
      <c r="AW195" s="13" t="s">
        <v>32</v>
      </c>
      <c r="AX195" s="13" t="s">
        <v>76</v>
      </c>
      <c r="AY195" s="212" t="s">
        <v>135</v>
      </c>
    </row>
    <row r="196" spans="1:65" s="14" customFormat="1" ht="11.25">
      <c r="B196" s="213"/>
      <c r="C196" s="214"/>
      <c r="D196" s="204" t="s">
        <v>143</v>
      </c>
      <c r="E196" s="215" t="s">
        <v>1</v>
      </c>
      <c r="F196" s="216" t="s">
        <v>1129</v>
      </c>
      <c r="G196" s="214"/>
      <c r="H196" s="217">
        <v>0.40500000000000003</v>
      </c>
      <c r="I196" s="218"/>
      <c r="J196" s="214"/>
      <c r="K196" s="214"/>
      <c r="L196" s="219"/>
      <c r="M196" s="220"/>
      <c r="N196" s="221"/>
      <c r="O196" s="221"/>
      <c r="P196" s="221"/>
      <c r="Q196" s="221"/>
      <c r="R196" s="221"/>
      <c r="S196" s="221"/>
      <c r="T196" s="222"/>
      <c r="AT196" s="223" t="s">
        <v>143</v>
      </c>
      <c r="AU196" s="223" t="s">
        <v>86</v>
      </c>
      <c r="AV196" s="14" t="s">
        <v>86</v>
      </c>
      <c r="AW196" s="14" t="s">
        <v>32</v>
      </c>
      <c r="AX196" s="14" t="s">
        <v>84</v>
      </c>
      <c r="AY196" s="223" t="s">
        <v>135</v>
      </c>
    </row>
    <row r="197" spans="1:65" s="2" customFormat="1" ht="24.2" customHeight="1">
      <c r="A197" s="35"/>
      <c r="B197" s="36"/>
      <c r="C197" s="188" t="s">
        <v>190</v>
      </c>
      <c r="D197" s="188" t="s">
        <v>137</v>
      </c>
      <c r="E197" s="189" t="s">
        <v>1130</v>
      </c>
      <c r="F197" s="190" t="s">
        <v>1131</v>
      </c>
      <c r="G197" s="191" t="s">
        <v>140</v>
      </c>
      <c r="H197" s="192">
        <v>7.5359999999999996</v>
      </c>
      <c r="I197" s="193"/>
      <c r="J197" s="194">
        <f>ROUND(I197*H197,2)</f>
        <v>0</v>
      </c>
      <c r="K197" s="195"/>
      <c r="L197" s="40"/>
      <c r="M197" s="196" t="s">
        <v>1</v>
      </c>
      <c r="N197" s="197" t="s">
        <v>41</v>
      </c>
      <c r="O197" s="72"/>
      <c r="P197" s="198">
        <f>O197*H197</f>
        <v>0</v>
      </c>
      <c r="Q197" s="198">
        <v>5.2300000000000003E-3</v>
      </c>
      <c r="R197" s="198">
        <f>Q197*H197</f>
        <v>3.9413280000000002E-2</v>
      </c>
      <c r="S197" s="198">
        <v>0</v>
      </c>
      <c r="T197" s="199">
        <f>S197*H197</f>
        <v>0</v>
      </c>
      <c r="U197" s="35"/>
      <c r="V197" s="35"/>
      <c r="W197" s="35"/>
      <c r="X197" s="35"/>
      <c r="Y197" s="35"/>
      <c r="Z197" s="35"/>
      <c r="AA197" s="35"/>
      <c r="AB197" s="35"/>
      <c r="AC197" s="35"/>
      <c r="AD197" s="35"/>
      <c r="AE197" s="35"/>
      <c r="AR197" s="200" t="s">
        <v>141</v>
      </c>
      <c r="AT197" s="200" t="s">
        <v>137</v>
      </c>
      <c r="AU197" s="200" t="s">
        <v>86</v>
      </c>
      <c r="AY197" s="18" t="s">
        <v>135</v>
      </c>
      <c r="BE197" s="201">
        <f>IF(N197="základní",J197,0)</f>
        <v>0</v>
      </c>
      <c r="BF197" s="201">
        <f>IF(N197="snížená",J197,0)</f>
        <v>0</v>
      </c>
      <c r="BG197" s="201">
        <f>IF(N197="zákl. přenesená",J197,0)</f>
        <v>0</v>
      </c>
      <c r="BH197" s="201">
        <f>IF(N197="sníž. přenesená",J197,0)</f>
        <v>0</v>
      </c>
      <c r="BI197" s="201">
        <f>IF(N197="nulová",J197,0)</f>
        <v>0</v>
      </c>
      <c r="BJ197" s="18" t="s">
        <v>84</v>
      </c>
      <c r="BK197" s="201">
        <f>ROUND(I197*H197,2)</f>
        <v>0</v>
      </c>
      <c r="BL197" s="18" t="s">
        <v>141</v>
      </c>
      <c r="BM197" s="200" t="s">
        <v>1132</v>
      </c>
    </row>
    <row r="198" spans="1:65" s="13" customFormat="1" ht="11.25">
      <c r="B198" s="202"/>
      <c r="C198" s="203"/>
      <c r="D198" s="204" t="s">
        <v>143</v>
      </c>
      <c r="E198" s="205" t="s">
        <v>1</v>
      </c>
      <c r="F198" s="206" t="s">
        <v>1065</v>
      </c>
      <c r="G198" s="203"/>
      <c r="H198" s="205" t="s">
        <v>1</v>
      </c>
      <c r="I198" s="207"/>
      <c r="J198" s="203"/>
      <c r="K198" s="203"/>
      <c r="L198" s="208"/>
      <c r="M198" s="209"/>
      <c r="N198" s="210"/>
      <c r="O198" s="210"/>
      <c r="P198" s="210"/>
      <c r="Q198" s="210"/>
      <c r="R198" s="210"/>
      <c r="S198" s="210"/>
      <c r="T198" s="211"/>
      <c r="AT198" s="212" t="s">
        <v>143</v>
      </c>
      <c r="AU198" s="212" t="s">
        <v>86</v>
      </c>
      <c r="AV198" s="13" t="s">
        <v>84</v>
      </c>
      <c r="AW198" s="13" t="s">
        <v>32</v>
      </c>
      <c r="AX198" s="13" t="s">
        <v>76</v>
      </c>
      <c r="AY198" s="212" t="s">
        <v>135</v>
      </c>
    </row>
    <row r="199" spans="1:65" s="14" customFormat="1" ht="11.25">
      <c r="B199" s="213"/>
      <c r="C199" s="214"/>
      <c r="D199" s="204" t="s">
        <v>143</v>
      </c>
      <c r="E199" s="215" t="s">
        <v>1</v>
      </c>
      <c r="F199" s="216" t="s">
        <v>1133</v>
      </c>
      <c r="G199" s="214"/>
      <c r="H199" s="217">
        <v>7.5359999999999996</v>
      </c>
      <c r="I199" s="218"/>
      <c r="J199" s="214"/>
      <c r="K199" s="214"/>
      <c r="L199" s="219"/>
      <c r="M199" s="220"/>
      <c r="N199" s="221"/>
      <c r="O199" s="221"/>
      <c r="P199" s="221"/>
      <c r="Q199" s="221"/>
      <c r="R199" s="221"/>
      <c r="S199" s="221"/>
      <c r="T199" s="222"/>
      <c r="AT199" s="223" t="s">
        <v>143</v>
      </c>
      <c r="AU199" s="223" t="s">
        <v>86</v>
      </c>
      <c r="AV199" s="14" t="s">
        <v>86</v>
      </c>
      <c r="AW199" s="14" t="s">
        <v>32</v>
      </c>
      <c r="AX199" s="14" t="s">
        <v>84</v>
      </c>
      <c r="AY199" s="223" t="s">
        <v>135</v>
      </c>
    </row>
    <row r="200" spans="1:65" s="2" customFormat="1" ht="24.2" customHeight="1">
      <c r="A200" s="35"/>
      <c r="B200" s="36"/>
      <c r="C200" s="188" t="s">
        <v>194</v>
      </c>
      <c r="D200" s="188" t="s">
        <v>137</v>
      </c>
      <c r="E200" s="189" t="s">
        <v>1134</v>
      </c>
      <c r="F200" s="190" t="s">
        <v>1135</v>
      </c>
      <c r="G200" s="191" t="s">
        <v>140</v>
      </c>
      <c r="H200" s="192">
        <v>7.5359999999999996</v>
      </c>
      <c r="I200" s="193"/>
      <c r="J200" s="194">
        <f>ROUND(I200*H200,2)</f>
        <v>0</v>
      </c>
      <c r="K200" s="195"/>
      <c r="L200" s="40"/>
      <c r="M200" s="196" t="s">
        <v>1</v>
      </c>
      <c r="N200" s="197" t="s">
        <v>41</v>
      </c>
      <c r="O200" s="72"/>
      <c r="P200" s="198">
        <f>O200*H200</f>
        <v>0</v>
      </c>
      <c r="Q200" s="198">
        <v>0</v>
      </c>
      <c r="R200" s="198">
        <f>Q200*H200</f>
        <v>0</v>
      </c>
      <c r="S200" s="198">
        <v>0</v>
      </c>
      <c r="T200" s="199">
        <f>S200*H200</f>
        <v>0</v>
      </c>
      <c r="U200" s="35"/>
      <c r="V200" s="35"/>
      <c r="W200" s="35"/>
      <c r="X200" s="35"/>
      <c r="Y200" s="35"/>
      <c r="Z200" s="35"/>
      <c r="AA200" s="35"/>
      <c r="AB200" s="35"/>
      <c r="AC200" s="35"/>
      <c r="AD200" s="35"/>
      <c r="AE200" s="35"/>
      <c r="AR200" s="200" t="s">
        <v>141</v>
      </c>
      <c r="AT200" s="200" t="s">
        <v>137</v>
      </c>
      <c r="AU200" s="200" t="s">
        <v>86</v>
      </c>
      <c r="AY200" s="18" t="s">
        <v>135</v>
      </c>
      <c r="BE200" s="201">
        <f>IF(N200="základní",J200,0)</f>
        <v>0</v>
      </c>
      <c r="BF200" s="201">
        <f>IF(N200="snížená",J200,0)</f>
        <v>0</v>
      </c>
      <c r="BG200" s="201">
        <f>IF(N200="zákl. přenesená",J200,0)</f>
        <v>0</v>
      </c>
      <c r="BH200" s="201">
        <f>IF(N200="sníž. přenesená",J200,0)</f>
        <v>0</v>
      </c>
      <c r="BI200" s="201">
        <f>IF(N200="nulová",J200,0)</f>
        <v>0</v>
      </c>
      <c r="BJ200" s="18" t="s">
        <v>84</v>
      </c>
      <c r="BK200" s="201">
        <f>ROUND(I200*H200,2)</f>
        <v>0</v>
      </c>
      <c r="BL200" s="18" t="s">
        <v>141</v>
      </c>
      <c r="BM200" s="200" t="s">
        <v>1136</v>
      </c>
    </row>
    <row r="201" spans="1:65" s="2" customFormat="1" ht="16.5" customHeight="1">
      <c r="A201" s="35"/>
      <c r="B201" s="36"/>
      <c r="C201" s="188" t="s">
        <v>8</v>
      </c>
      <c r="D201" s="188" t="s">
        <v>137</v>
      </c>
      <c r="E201" s="189" t="s">
        <v>1137</v>
      </c>
      <c r="F201" s="190" t="s">
        <v>1138</v>
      </c>
      <c r="G201" s="191" t="s">
        <v>272</v>
      </c>
      <c r="H201" s="192">
        <v>2.738</v>
      </c>
      <c r="I201" s="193"/>
      <c r="J201" s="194">
        <f>ROUND(I201*H201,2)</f>
        <v>0</v>
      </c>
      <c r="K201" s="195"/>
      <c r="L201" s="40"/>
      <c r="M201" s="196" t="s">
        <v>1</v>
      </c>
      <c r="N201" s="197" t="s">
        <v>41</v>
      </c>
      <c r="O201" s="72"/>
      <c r="P201" s="198">
        <f>O201*H201</f>
        <v>0</v>
      </c>
      <c r="Q201" s="198">
        <v>2.5018699999999998</v>
      </c>
      <c r="R201" s="198">
        <f>Q201*H201</f>
        <v>6.8501200599999992</v>
      </c>
      <c r="S201" s="198">
        <v>0</v>
      </c>
      <c r="T201" s="199">
        <f>S201*H201</f>
        <v>0</v>
      </c>
      <c r="U201" s="35"/>
      <c r="V201" s="35"/>
      <c r="W201" s="35"/>
      <c r="X201" s="35"/>
      <c r="Y201" s="35"/>
      <c r="Z201" s="35"/>
      <c r="AA201" s="35"/>
      <c r="AB201" s="35"/>
      <c r="AC201" s="35"/>
      <c r="AD201" s="35"/>
      <c r="AE201" s="35"/>
      <c r="AR201" s="200" t="s">
        <v>141</v>
      </c>
      <c r="AT201" s="200" t="s">
        <v>137</v>
      </c>
      <c r="AU201" s="200" t="s">
        <v>86</v>
      </c>
      <c r="AY201" s="18" t="s">
        <v>135</v>
      </c>
      <c r="BE201" s="201">
        <f>IF(N201="základní",J201,0)</f>
        <v>0</v>
      </c>
      <c r="BF201" s="201">
        <f>IF(N201="snížená",J201,0)</f>
        <v>0</v>
      </c>
      <c r="BG201" s="201">
        <f>IF(N201="zákl. přenesená",J201,0)</f>
        <v>0</v>
      </c>
      <c r="BH201" s="201">
        <f>IF(N201="sníž. přenesená",J201,0)</f>
        <v>0</v>
      </c>
      <c r="BI201" s="201">
        <f>IF(N201="nulová",J201,0)</f>
        <v>0</v>
      </c>
      <c r="BJ201" s="18" t="s">
        <v>84</v>
      </c>
      <c r="BK201" s="201">
        <f>ROUND(I201*H201,2)</f>
        <v>0</v>
      </c>
      <c r="BL201" s="18" t="s">
        <v>141</v>
      </c>
      <c r="BM201" s="200" t="s">
        <v>1139</v>
      </c>
    </row>
    <row r="202" spans="1:65" s="13" customFormat="1" ht="11.25">
      <c r="B202" s="202"/>
      <c r="C202" s="203"/>
      <c r="D202" s="204" t="s">
        <v>143</v>
      </c>
      <c r="E202" s="205" t="s">
        <v>1</v>
      </c>
      <c r="F202" s="206" t="s">
        <v>1065</v>
      </c>
      <c r="G202" s="203"/>
      <c r="H202" s="205" t="s">
        <v>1</v>
      </c>
      <c r="I202" s="207"/>
      <c r="J202" s="203"/>
      <c r="K202" s="203"/>
      <c r="L202" s="208"/>
      <c r="M202" s="209"/>
      <c r="N202" s="210"/>
      <c r="O202" s="210"/>
      <c r="P202" s="210"/>
      <c r="Q202" s="210"/>
      <c r="R202" s="210"/>
      <c r="S202" s="210"/>
      <c r="T202" s="211"/>
      <c r="AT202" s="212" t="s">
        <v>143</v>
      </c>
      <c r="AU202" s="212" t="s">
        <v>86</v>
      </c>
      <c r="AV202" s="13" t="s">
        <v>84</v>
      </c>
      <c r="AW202" s="13" t="s">
        <v>32</v>
      </c>
      <c r="AX202" s="13" t="s">
        <v>76</v>
      </c>
      <c r="AY202" s="212" t="s">
        <v>135</v>
      </c>
    </row>
    <row r="203" spans="1:65" s="14" customFormat="1" ht="11.25">
      <c r="B203" s="213"/>
      <c r="C203" s="214"/>
      <c r="D203" s="204" t="s">
        <v>143</v>
      </c>
      <c r="E203" s="215" t="s">
        <v>1</v>
      </c>
      <c r="F203" s="216" t="s">
        <v>1140</v>
      </c>
      <c r="G203" s="214"/>
      <c r="H203" s="217">
        <v>2.738</v>
      </c>
      <c r="I203" s="218"/>
      <c r="J203" s="214"/>
      <c r="K203" s="214"/>
      <c r="L203" s="219"/>
      <c r="M203" s="220"/>
      <c r="N203" s="221"/>
      <c r="O203" s="221"/>
      <c r="P203" s="221"/>
      <c r="Q203" s="221"/>
      <c r="R203" s="221"/>
      <c r="S203" s="221"/>
      <c r="T203" s="222"/>
      <c r="AT203" s="223" t="s">
        <v>143</v>
      </c>
      <c r="AU203" s="223" t="s">
        <v>86</v>
      </c>
      <c r="AV203" s="14" t="s">
        <v>86</v>
      </c>
      <c r="AW203" s="14" t="s">
        <v>32</v>
      </c>
      <c r="AX203" s="14" t="s">
        <v>84</v>
      </c>
      <c r="AY203" s="223" t="s">
        <v>135</v>
      </c>
    </row>
    <row r="204" spans="1:65" s="2" customFormat="1" ht="16.5" customHeight="1">
      <c r="A204" s="35"/>
      <c r="B204" s="36"/>
      <c r="C204" s="188" t="s">
        <v>201</v>
      </c>
      <c r="D204" s="188" t="s">
        <v>137</v>
      </c>
      <c r="E204" s="189" t="s">
        <v>1141</v>
      </c>
      <c r="F204" s="190" t="s">
        <v>1138</v>
      </c>
      <c r="G204" s="191" t="s">
        <v>272</v>
      </c>
      <c r="H204" s="192">
        <v>0.502</v>
      </c>
      <c r="I204" s="193"/>
      <c r="J204" s="194">
        <f>ROUND(I204*H204,2)</f>
        <v>0</v>
      </c>
      <c r="K204" s="195"/>
      <c r="L204" s="40"/>
      <c r="M204" s="196" t="s">
        <v>1</v>
      </c>
      <c r="N204" s="197" t="s">
        <v>41</v>
      </c>
      <c r="O204" s="72"/>
      <c r="P204" s="198">
        <f>O204*H204</f>
        <v>0</v>
      </c>
      <c r="Q204" s="198">
        <v>2.5018699999999998</v>
      </c>
      <c r="R204" s="198">
        <f>Q204*H204</f>
        <v>1.2559387399999999</v>
      </c>
      <c r="S204" s="198">
        <v>0</v>
      </c>
      <c r="T204" s="199">
        <f>S204*H204</f>
        <v>0</v>
      </c>
      <c r="U204" s="35"/>
      <c r="V204" s="35"/>
      <c r="W204" s="35"/>
      <c r="X204" s="35"/>
      <c r="Y204" s="35"/>
      <c r="Z204" s="35"/>
      <c r="AA204" s="35"/>
      <c r="AB204" s="35"/>
      <c r="AC204" s="35"/>
      <c r="AD204" s="35"/>
      <c r="AE204" s="35"/>
      <c r="AR204" s="200" t="s">
        <v>141</v>
      </c>
      <c r="AT204" s="200" t="s">
        <v>137</v>
      </c>
      <c r="AU204" s="200" t="s">
        <v>86</v>
      </c>
      <c r="AY204" s="18" t="s">
        <v>135</v>
      </c>
      <c r="BE204" s="201">
        <f>IF(N204="základní",J204,0)</f>
        <v>0</v>
      </c>
      <c r="BF204" s="201">
        <f>IF(N204="snížená",J204,0)</f>
        <v>0</v>
      </c>
      <c r="BG204" s="201">
        <f>IF(N204="zákl. přenesená",J204,0)</f>
        <v>0</v>
      </c>
      <c r="BH204" s="201">
        <f>IF(N204="sníž. přenesená",J204,0)</f>
        <v>0</v>
      </c>
      <c r="BI204" s="201">
        <f>IF(N204="nulová",J204,0)</f>
        <v>0</v>
      </c>
      <c r="BJ204" s="18" t="s">
        <v>84</v>
      </c>
      <c r="BK204" s="201">
        <f>ROUND(I204*H204,2)</f>
        <v>0</v>
      </c>
      <c r="BL204" s="18" t="s">
        <v>141</v>
      </c>
      <c r="BM204" s="200" t="s">
        <v>1142</v>
      </c>
    </row>
    <row r="205" spans="1:65" s="13" customFormat="1" ht="11.25">
      <c r="B205" s="202"/>
      <c r="C205" s="203"/>
      <c r="D205" s="204" t="s">
        <v>143</v>
      </c>
      <c r="E205" s="205" t="s">
        <v>1</v>
      </c>
      <c r="F205" s="206" t="s">
        <v>1065</v>
      </c>
      <c r="G205" s="203"/>
      <c r="H205" s="205" t="s">
        <v>1</v>
      </c>
      <c r="I205" s="207"/>
      <c r="J205" s="203"/>
      <c r="K205" s="203"/>
      <c r="L205" s="208"/>
      <c r="M205" s="209"/>
      <c r="N205" s="210"/>
      <c r="O205" s="210"/>
      <c r="P205" s="210"/>
      <c r="Q205" s="210"/>
      <c r="R205" s="210"/>
      <c r="S205" s="210"/>
      <c r="T205" s="211"/>
      <c r="AT205" s="212" t="s">
        <v>143</v>
      </c>
      <c r="AU205" s="212" t="s">
        <v>86</v>
      </c>
      <c r="AV205" s="13" t="s">
        <v>84</v>
      </c>
      <c r="AW205" s="13" t="s">
        <v>32</v>
      </c>
      <c r="AX205" s="13" t="s">
        <v>76</v>
      </c>
      <c r="AY205" s="212" t="s">
        <v>135</v>
      </c>
    </row>
    <row r="206" spans="1:65" s="14" customFormat="1" ht="11.25">
      <c r="B206" s="213"/>
      <c r="C206" s="214"/>
      <c r="D206" s="204" t="s">
        <v>143</v>
      </c>
      <c r="E206" s="215" t="s">
        <v>1</v>
      </c>
      <c r="F206" s="216" t="s">
        <v>1143</v>
      </c>
      <c r="G206" s="214"/>
      <c r="H206" s="217">
        <v>0.502</v>
      </c>
      <c r="I206" s="218"/>
      <c r="J206" s="214"/>
      <c r="K206" s="214"/>
      <c r="L206" s="219"/>
      <c r="M206" s="220"/>
      <c r="N206" s="221"/>
      <c r="O206" s="221"/>
      <c r="P206" s="221"/>
      <c r="Q206" s="221"/>
      <c r="R206" s="221"/>
      <c r="S206" s="221"/>
      <c r="T206" s="222"/>
      <c r="AT206" s="223" t="s">
        <v>143</v>
      </c>
      <c r="AU206" s="223" t="s">
        <v>86</v>
      </c>
      <c r="AV206" s="14" t="s">
        <v>86</v>
      </c>
      <c r="AW206" s="14" t="s">
        <v>32</v>
      </c>
      <c r="AX206" s="14" t="s">
        <v>84</v>
      </c>
      <c r="AY206" s="223" t="s">
        <v>135</v>
      </c>
    </row>
    <row r="207" spans="1:65" s="2" customFormat="1" ht="16.5" customHeight="1">
      <c r="A207" s="35"/>
      <c r="B207" s="36"/>
      <c r="C207" s="188" t="s">
        <v>206</v>
      </c>
      <c r="D207" s="188" t="s">
        <v>137</v>
      </c>
      <c r="E207" s="189" t="s">
        <v>1144</v>
      </c>
      <c r="F207" s="190" t="s">
        <v>1138</v>
      </c>
      <c r="G207" s="191" t="s">
        <v>272</v>
      </c>
      <c r="H207" s="192">
        <v>0.502</v>
      </c>
      <c r="I207" s="193"/>
      <c r="J207" s="194">
        <f>ROUND(I207*H207,2)</f>
        <v>0</v>
      </c>
      <c r="K207" s="195"/>
      <c r="L207" s="40"/>
      <c r="M207" s="196" t="s">
        <v>1</v>
      </c>
      <c r="N207" s="197" t="s">
        <v>41</v>
      </c>
      <c r="O207" s="72"/>
      <c r="P207" s="198">
        <f>O207*H207</f>
        <v>0</v>
      </c>
      <c r="Q207" s="198">
        <v>2.5018699999999998</v>
      </c>
      <c r="R207" s="198">
        <f>Q207*H207</f>
        <v>1.2559387399999999</v>
      </c>
      <c r="S207" s="198">
        <v>0</v>
      </c>
      <c r="T207" s="199">
        <f>S207*H207</f>
        <v>0</v>
      </c>
      <c r="U207" s="35"/>
      <c r="V207" s="35"/>
      <c r="W207" s="35"/>
      <c r="X207" s="35"/>
      <c r="Y207" s="35"/>
      <c r="Z207" s="35"/>
      <c r="AA207" s="35"/>
      <c r="AB207" s="35"/>
      <c r="AC207" s="35"/>
      <c r="AD207" s="35"/>
      <c r="AE207" s="35"/>
      <c r="AR207" s="200" t="s">
        <v>141</v>
      </c>
      <c r="AT207" s="200" t="s">
        <v>137</v>
      </c>
      <c r="AU207" s="200" t="s">
        <v>86</v>
      </c>
      <c r="AY207" s="18" t="s">
        <v>135</v>
      </c>
      <c r="BE207" s="201">
        <f>IF(N207="základní",J207,0)</f>
        <v>0</v>
      </c>
      <c r="BF207" s="201">
        <f>IF(N207="snížená",J207,0)</f>
        <v>0</v>
      </c>
      <c r="BG207" s="201">
        <f>IF(N207="zákl. přenesená",J207,0)</f>
        <v>0</v>
      </c>
      <c r="BH207" s="201">
        <f>IF(N207="sníž. přenesená",J207,0)</f>
        <v>0</v>
      </c>
      <c r="BI207" s="201">
        <f>IF(N207="nulová",J207,0)</f>
        <v>0</v>
      </c>
      <c r="BJ207" s="18" t="s">
        <v>84</v>
      </c>
      <c r="BK207" s="201">
        <f>ROUND(I207*H207,2)</f>
        <v>0</v>
      </c>
      <c r="BL207" s="18" t="s">
        <v>141</v>
      </c>
      <c r="BM207" s="200" t="s">
        <v>1145</v>
      </c>
    </row>
    <row r="208" spans="1:65" s="13" customFormat="1" ht="11.25">
      <c r="B208" s="202"/>
      <c r="C208" s="203"/>
      <c r="D208" s="204" t="s">
        <v>143</v>
      </c>
      <c r="E208" s="205" t="s">
        <v>1</v>
      </c>
      <c r="F208" s="206" t="s">
        <v>1065</v>
      </c>
      <c r="G208" s="203"/>
      <c r="H208" s="205" t="s">
        <v>1</v>
      </c>
      <c r="I208" s="207"/>
      <c r="J208" s="203"/>
      <c r="K208" s="203"/>
      <c r="L208" s="208"/>
      <c r="M208" s="209"/>
      <c r="N208" s="210"/>
      <c r="O208" s="210"/>
      <c r="P208" s="210"/>
      <c r="Q208" s="210"/>
      <c r="R208" s="210"/>
      <c r="S208" s="210"/>
      <c r="T208" s="211"/>
      <c r="AT208" s="212" t="s">
        <v>143</v>
      </c>
      <c r="AU208" s="212" t="s">
        <v>86</v>
      </c>
      <c r="AV208" s="13" t="s">
        <v>84</v>
      </c>
      <c r="AW208" s="13" t="s">
        <v>32</v>
      </c>
      <c r="AX208" s="13" t="s">
        <v>76</v>
      </c>
      <c r="AY208" s="212" t="s">
        <v>135</v>
      </c>
    </row>
    <row r="209" spans="1:65" s="14" customFormat="1" ht="11.25">
      <c r="B209" s="213"/>
      <c r="C209" s="214"/>
      <c r="D209" s="204" t="s">
        <v>143</v>
      </c>
      <c r="E209" s="215" t="s">
        <v>1</v>
      </c>
      <c r="F209" s="216" t="s">
        <v>1143</v>
      </c>
      <c r="G209" s="214"/>
      <c r="H209" s="217">
        <v>0.502</v>
      </c>
      <c r="I209" s="218"/>
      <c r="J209" s="214"/>
      <c r="K209" s="214"/>
      <c r="L209" s="219"/>
      <c r="M209" s="220"/>
      <c r="N209" s="221"/>
      <c r="O209" s="221"/>
      <c r="P209" s="221"/>
      <c r="Q209" s="221"/>
      <c r="R209" s="221"/>
      <c r="S209" s="221"/>
      <c r="T209" s="222"/>
      <c r="AT209" s="223" t="s">
        <v>143</v>
      </c>
      <c r="AU209" s="223" t="s">
        <v>86</v>
      </c>
      <c r="AV209" s="14" t="s">
        <v>86</v>
      </c>
      <c r="AW209" s="14" t="s">
        <v>32</v>
      </c>
      <c r="AX209" s="14" t="s">
        <v>84</v>
      </c>
      <c r="AY209" s="223" t="s">
        <v>135</v>
      </c>
    </row>
    <row r="210" spans="1:65" s="2" customFormat="1" ht="16.5" customHeight="1">
      <c r="A210" s="35"/>
      <c r="B210" s="36"/>
      <c r="C210" s="188" t="s">
        <v>211</v>
      </c>
      <c r="D210" s="188" t="s">
        <v>137</v>
      </c>
      <c r="E210" s="189" t="s">
        <v>1146</v>
      </c>
      <c r="F210" s="190" t="s">
        <v>1147</v>
      </c>
      <c r="G210" s="191" t="s">
        <v>250</v>
      </c>
      <c r="H210" s="192">
        <v>16</v>
      </c>
      <c r="I210" s="193"/>
      <c r="J210" s="194">
        <f>ROUND(I210*H210,2)</f>
        <v>0</v>
      </c>
      <c r="K210" s="195"/>
      <c r="L210" s="40"/>
      <c r="M210" s="196" t="s">
        <v>1</v>
      </c>
      <c r="N210" s="197" t="s">
        <v>41</v>
      </c>
      <c r="O210" s="72"/>
      <c r="P210" s="198">
        <f>O210*H210</f>
        <v>0</v>
      </c>
      <c r="Q210" s="198">
        <v>2.6839999999999999E-2</v>
      </c>
      <c r="R210" s="198">
        <f>Q210*H210</f>
        <v>0.42943999999999999</v>
      </c>
      <c r="S210" s="198">
        <v>0</v>
      </c>
      <c r="T210" s="199">
        <f>S210*H210</f>
        <v>0</v>
      </c>
      <c r="U210" s="35"/>
      <c r="V210" s="35"/>
      <c r="W210" s="35"/>
      <c r="X210" s="35"/>
      <c r="Y210" s="35"/>
      <c r="Z210" s="35"/>
      <c r="AA210" s="35"/>
      <c r="AB210" s="35"/>
      <c r="AC210" s="35"/>
      <c r="AD210" s="35"/>
      <c r="AE210" s="35"/>
      <c r="AR210" s="200" t="s">
        <v>141</v>
      </c>
      <c r="AT210" s="200" t="s">
        <v>137</v>
      </c>
      <c r="AU210" s="200" t="s">
        <v>86</v>
      </c>
      <c r="AY210" s="18" t="s">
        <v>135</v>
      </c>
      <c r="BE210" s="201">
        <f>IF(N210="základní",J210,0)</f>
        <v>0</v>
      </c>
      <c r="BF210" s="201">
        <f>IF(N210="snížená",J210,0)</f>
        <v>0</v>
      </c>
      <c r="BG210" s="201">
        <f>IF(N210="zákl. přenesená",J210,0)</f>
        <v>0</v>
      </c>
      <c r="BH210" s="201">
        <f>IF(N210="sníž. přenesená",J210,0)</f>
        <v>0</v>
      </c>
      <c r="BI210" s="201">
        <f>IF(N210="nulová",J210,0)</f>
        <v>0</v>
      </c>
      <c r="BJ210" s="18" t="s">
        <v>84</v>
      </c>
      <c r="BK210" s="201">
        <f>ROUND(I210*H210,2)</f>
        <v>0</v>
      </c>
      <c r="BL210" s="18" t="s">
        <v>141</v>
      </c>
      <c r="BM210" s="200" t="s">
        <v>1148</v>
      </c>
    </row>
    <row r="211" spans="1:65" s="13" customFormat="1" ht="11.25">
      <c r="B211" s="202"/>
      <c r="C211" s="203"/>
      <c r="D211" s="204" t="s">
        <v>143</v>
      </c>
      <c r="E211" s="205" t="s">
        <v>1</v>
      </c>
      <c r="F211" s="206" t="s">
        <v>1065</v>
      </c>
      <c r="G211" s="203"/>
      <c r="H211" s="205" t="s">
        <v>1</v>
      </c>
      <c r="I211" s="207"/>
      <c r="J211" s="203"/>
      <c r="K211" s="203"/>
      <c r="L211" s="208"/>
      <c r="M211" s="209"/>
      <c r="N211" s="210"/>
      <c r="O211" s="210"/>
      <c r="P211" s="210"/>
      <c r="Q211" s="210"/>
      <c r="R211" s="210"/>
      <c r="S211" s="210"/>
      <c r="T211" s="211"/>
      <c r="AT211" s="212" t="s">
        <v>143</v>
      </c>
      <c r="AU211" s="212" t="s">
        <v>86</v>
      </c>
      <c r="AV211" s="13" t="s">
        <v>84</v>
      </c>
      <c r="AW211" s="13" t="s">
        <v>32</v>
      </c>
      <c r="AX211" s="13" t="s">
        <v>76</v>
      </c>
      <c r="AY211" s="212" t="s">
        <v>135</v>
      </c>
    </row>
    <row r="212" spans="1:65" s="14" customFormat="1" ht="11.25">
      <c r="B212" s="213"/>
      <c r="C212" s="214"/>
      <c r="D212" s="204" t="s">
        <v>143</v>
      </c>
      <c r="E212" s="215" t="s">
        <v>1</v>
      </c>
      <c r="F212" s="216" t="s">
        <v>1149</v>
      </c>
      <c r="G212" s="214"/>
      <c r="H212" s="217">
        <v>16</v>
      </c>
      <c r="I212" s="218"/>
      <c r="J212" s="214"/>
      <c r="K212" s="214"/>
      <c r="L212" s="219"/>
      <c r="M212" s="220"/>
      <c r="N212" s="221"/>
      <c r="O212" s="221"/>
      <c r="P212" s="221"/>
      <c r="Q212" s="221"/>
      <c r="R212" s="221"/>
      <c r="S212" s="221"/>
      <c r="T212" s="222"/>
      <c r="AT212" s="223" t="s">
        <v>143</v>
      </c>
      <c r="AU212" s="223" t="s">
        <v>86</v>
      </c>
      <c r="AV212" s="14" t="s">
        <v>86</v>
      </c>
      <c r="AW212" s="14" t="s">
        <v>32</v>
      </c>
      <c r="AX212" s="14" t="s">
        <v>84</v>
      </c>
      <c r="AY212" s="223" t="s">
        <v>135</v>
      </c>
    </row>
    <row r="213" spans="1:65" s="12" customFormat="1" ht="22.9" customHeight="1">
      <c r="B213" s="172"/>
      <c r="C213" s="173"/>
      <c r="D213" s="174" t="s">
        <v>75</v>
      </c>
      <c r="E213" s="186" t="s">
        <v>141</v>
      </c>
      <c r="F213" s="186" t="s">
        <v>529</v>
      </c>
      <c r="G213" s="173"/>
      <c r="H213" s="173"/>
      <c r="I213" s="176"/>
      <c r="J213" s="187">
        <f>BK213</f>
        <v>0</v>
      </c>
      <c r="K213" s="173"/>
      <c r="L213" s="178"/>
      <c r="M213" s="179"/>
      <c r="N213" s="180"/>
      <c r="O213" s="180"/>
      <c r="P213" s="181">
        <f>SUM(P214:P232)</f>
        <v>0</v>
      </c>
      <c r="Q213" s="180"/>
      <c r="R213" s="181">
        <f>SUM(R214:R232)</f>
        <v>0</v>
      </c>
      <c r="S213" s="180"/>
      <c r="T213" s="182">
        <f>SUM(T214:T232)</f>
        <v>0</v>
      </c>
      <c r="AR213" s="183" t="s">
        <v>84</v>
      </c>
      <c r="AT213" s="184" t="s">
        <v>75</v>
      </c>
      <c r="AU213" s="184" t="s">
        <v>84</v>
      </c>
      <c r="AY213" s="183" t="s">
        <v>135</v>
      </c>
      <c r="BK213" s="185">
        <f>SUM(BK214:BK232)</f>
        <v>0</v>
      </c>
    </row>
    <row r="214" spans="1:65" s="2" customFormat="1" ht="16.5" customHeight="1">
      <c r="A214" s="35"/>
      <c r="B214" s="36"/>
      <c r="C214" s="188" t="s">
        <v>217</v>
      </c>
      <c r="D214" s="188" t="s">
        <v>137</v>
      </c>
      <c r="E214" s="189" t="s">
        <v>1150</v>
      </c>
      <c r="F214" s="190" t="s">
        <v>1151</v>
      </c>
      <c r="G214" s="191" t="s">
        <v>272</v>
      </c>
      <c r="H214" s="192">
        <v>10.973000000000001</v>
      </c>
      <c r="I214" s="193"/>
      <c r="J214" s="194">
        <f>ROUND(I214*H214,2)</f>
        <v>0</v>
      </c>
      <c r="K214" s="195"/>
      <c r="L214" s="40"/>
      <c r="M214" s="196" t="s">
        <v>1</v>
      </c>
      <c r="N214" s="197" t="s">
        <v>41</v>
      </c>
      <c r="O214" s="72"/>
      <c r="P214" s="198">
        <f>O214*H214</f>
        <v>0</v>
      </c>
      <c r="Q214" s="198">
        <v>0</v>
      </c>
      <c r="R214" s="198">
        <f>Q214*H214</f>
        <v>0</v>
      </c>
      <c r="S214" s="198">
        <v>0</v>
      </c>
      <c r="T214" s="199">
        <f>S214*H214</f>
        <v>0</v>
      </c>
      <c r="U214" s="35"/>
      <c r="V214" s="35"/>
      <c r="W214" s="35"/>
      <c r="X214" s="35"/>
      <c r="Y214" s="35"/>
      <c r="Z214" s="35"/>
      <c r="AA214" s="35"/>
      <c r="AB214" s="35"/>
      <c r="AC214" s="35"/>
      <c r="AD214" s="35"/>
      <c r="AE214" s="35"/>
      <c r="AR214" s="200" t="s">
        <v>141</v>
      </c>
      <c r="AT214" s="200" t="s">
        <v>137</v>
      </c>
      <c r="AU214" s="200" t="s">
        <v>86</v>
      </c>
      <c r="AY214" s="18" t="s">
        <v>135</v>
      </c>
      <c r="BE214" s="201">
        <f>IF(N214="základní",J214,0)</f>
        <v>0</v>
      </c>
      <c r="BF214" s="201">
        <f>IF(N214="snížená",J214,0)</f>
        <v>0</v>
      </c>
      <c r="BG214" s="201">
        <f>IF(N214="zákl. přenesená",J214,0)</f>
        <v>0</v>
      </c>
      <c r="BH214" s="201">
        <f>IF(N214="sníž. přenesená",J214,0)</f>
        <v>0</v>
      </c>
      <c r="BI214" s="201">
        <f>IF(N214="nulová",J214,0)</f>
        <v>0</v>
      </c>
      <c r="BJ214" s="18" t="s">
        <v>84</v>
      </c>
      <c r="BK214" s="201">
        <f>ROUND(I214*H214,2)</f>
        <v>0</v>
      </c>
      <c r="BL214" s="18" t="s">
        <v>141</v>
      </c>
      <c r="BM214" s="200" t="s">
        <v>1152</v>
      </c>
    </row>
    <row r="215" spans="1:65" s="13" customFormat="1" ht="11.25">
      <c r="B215" s="202"/>
      <c r="C215" s="203"/>
      <c r="D215" s="204" t="s">
        <v>143</v>
      </c>
      <c r="E215" s="205" t="s">
        <v>1</v>
      </c>
      <c r="F215" s="206" t="s">
        <v>1073</v>
      </c>
      <c r="G215" s="203"/>
      <c r="H215" s="205" t="s">
        <v>1</v>
      </c>
      <c r="I215" s="207"/>
      <c r="J215" s="203"/>
      <c r="K215" s="203"/>
      <c r="L215" s="208"/>
      <c r="M215" s="209"/>
      <c r="N215" s="210"/>
      <c r="O215" s="210"/>
      <c r="P215" s="210"/>
      <c r="Q215" s="210"/>
      <c r="R215" s="210"/>
      <c r="S215" s="210"/>
      <c r="T215" s="211"/>
      <c r="AT215" s="212" t="s">
        <v>143</v>
      </c>
      <c r="AU215" s="212" t="s">
        <v>86</v>
      </c>
      <c r="AV215" s="13" t="s">
        <v>84</v>
      </c>
      <c r="AW215" s="13" t="s">
        <v>32</v>
      </c>
      <c r="AX215" s="13" t="s">
        <v>76</v>
      </c>
      <c r="AY215" s="212" t="s">
        <v>135</v>
      </c>
    </row>
    <row r="216" spans="1:65" s="13" customFormat="1" ht="11.25">
      <c r="B216" s="202"/>
      <c r="C216" s="203"/>
      <c r="D216" s="204" t="s">
        <v>143</v>
      </c>
      <c r="E216" s="205" t="s">
        <v>1</v>
      </c>
      <c r="F216" s="206" t="s">
        <v>1074</v>
      </c>
      <c r="G216" s="203"/>
      <c r="H216" s="205" t="s">
        <v>1</v>
      </c>
      <c r="I216" s="207"/>
      <c r="J216" s="203"/>
      <c r="K216" s="203"/>
      <c r="L216" s="208"/>
      <c r="M216" s="209"/>
      <c r="N216" s="210"/>
      <c r="O216" s="210"/>
      <c r="P216" s="210"/>
      <c r="Q216" s="210"/>
      <c r="R216" s="210"/>
      <c r="S216" s="210"/>
      <c r="T216" s="211"/>
      <c r="AT216" s="212" t="s">
        <v>143</v>
      </c>
      <c r="AU216" s="212" t="s">
        <v>86</v>
      </c>
      <c r="AV216" s="13" t="s">
        <v>84</v>
      </c>
      <c r="AW216" s="13" t="s">
        <v>32</v>
      </c>
      <c r="AX216" s="13" t="s">
        <v>76</v>
      </c>
      <c r="AY216" s="212" t="s">
        <v>135</v>
      </c>
    </row>
    <row r="217" spans="1:65" s="14" customFormat="1" ht="11.25">
      <c r="B217" s="213"/>
      <c r="C217" s="214"/>
      <c r="D217" s="204" t="s">
        <v>143</v>
      </c>
      <c r="E217" s="215" t="s">
        <v>1</v>
      </c>
      <c r="F217" s="216" t="s">
        <v>1153</v>
      </c>
      <c r="G217" s="214"/>
      <c r="H217" s="217">
        <v>4.673</v>
      </c>
      <c r="I217" s="218"/>
      <c r="J217" s="214"/>
      <c r="K217" s="214"/>
      <c r="L217" s="219"/>
      <c r="M217" s="220"/>
      <c r="N217" s="221"/>
      <c r="O217" s="221"/>
      <c r="P217" s="221"/>
      <c r="Q217" s="221"/>
      <c r="R217" s="221"/>
      <c r="S217" s="221"/>
      <c r="T217" s="222"/>
      <c r="AT217" s="223" t="s">
        <v>143</v>
      </c>
      <c r="AU217" s="223" t="s">
        <v>86</v>
      </c>
      <c r="AV217" s="14" t="s">
        <v>86</v>
      </c>
      <c r="AW217" s="14" t="s">
        <v>32</v>
      </c>
      <c r="AX217" s="14" t="s">
        <v>76</v>
      </c>
      <c r="AY217" s="223" t="s">
        <v>135</v>
      </c>
    </row>
    <row r="218" spans="1:65" s="13" customFormat="1" ht="11.25">
      <c r="B218" s="202"/>
      <c r="C218" s="203"/>
      <c r="D218" s="204" t="s">
        <v>143</v>
      </c>
      <c r="E218" s="205" t="s">
        <v>1</v>
      </c>
      <c r="F218" s="206" t="s">
        <v>1076</v>
      </c>
      <c r="G218" s="203"/>
      <c r="H218" s="205" t="s">
        <v>1</v>
      </c>
      <c r="I218" s="207"/>
      <c r="J218" s="203"/>
      <c r="K218" s="203"/>
      <c r="L218" s="208"/>
      <c r="M218" s="209"/>
      <c r="N218" s="210"/>
      <c r="O218" s="210"/>
      <c r="P218" s="210"/>
      <c r="Q218" s="210"/>
      <c r="R218" s="210"/>
      <c r="S218" s="210"/>
      <c r="T218" s="211"/>
      <c r="AT218" s="212" t="s">
        <v>143</v>
      </c>
      <c r="AU218" s="212" t="s">
        <v>86</v>
      </c>
      <c r="AV218" s="13" t="s">
        <v>84</v>
      </c>
      <c r="AW218" s="13" t="s">
        <v>32</v>
      </c>
      <c r="AX218" s="13" t="s">
        <v>76</v>
      </c>
      <c r="AY218" s="212" t="s">
        <v>135</v>
      </c>
    </row>
    <row r="219" spans="1:65" s="14" customFormat="1" ht="11.25">
      <c r="B219" s="213"/>
      <c r="C219" s="214"/>
      <c r="D219" s="204" t="s">
        <v>143</v>
      </c>
      <c r="E219" s="215" t="s">
        <v>1</v>
      </c>
      <c r="F219" s="216" t="s">
        <v>1154</v>
      </c>
      <c r="G219" s="214"/>
      <c r="H219" s="217">
        <v>6.3</v>
      </c>
      <c r="I219" s="218"/>
      <c r="J219" s="214"/>
      <c r="K219" s="214"/>
      <c r="L219" s="219"/>
      <c r="M219" s="220"/>
      <c r="N219" s="221"/>
      <c r="O219" s="221"/>
      <c r="P219" s="221"/>
      <c r="Q219" s="221"/>
      <c r="R219" s="221"/>
      <c r="S219" s="221"/>
      <c r="T219" s="222"/>
      <c r="AT219" s="223" t="s">
        <v>143</v>
      </c>
      <c r="AU219" s="223" t="s">
        <v>86</v>
      </c>
      <c r="AV219" s="14" t="s">
        <v>86</v>
      </c>
      <c r="AW219" s="14" t="s">
        <v>32</v>
      </c>
      <c r="AX219" s="14" t="s">
        <v>76</v>
      </c>
      <c r="AY219" s="223" t="s">
        <v>135</v>
      </c>
    </row>
    <row r="220" spans="1:65" s="15" customFormat="1" ht="11.25">
      <c r="B220" s="224"/>
      <c r="C220" s="225"/>
      <c r="D220" s="204" t="s">
        <v>143</v>
      </c>
      <c r="E220" s="226" t="s">
        <v>1</v>
      </c>
      <c r="F220" s="227" t="s">
        <v>232</v>
      </c>
      <c r="G220" s="225"/>
      <c r="H220" s="228">
        <v>10.973000000000001</v>
      </c>
      <c r="I220" s="229"/>
      <c r="J220" s="225"/>
      <c r="K220" s="225"/>
      <c r="L220" s="230"/>
      <c r="M220" s="231"/>
      <c r="N220" s="232"/>
      <c r="O220" s="232"/>
      <c r="P220" s="232"/>
      <c r="Q220" s="232"/>
      <c r="R220" s="232"/>
      <c r="S220" s="232"/>
      <c r="T220" s="233"/>
      <c r="AT220" s="234" t="s">
        <v>143</v>
      </c>
      <c r="AU220" s="234" t="s">
        <v>86</v>
      </c>
      <c r="AV220" s="15" t="s">
        <v>141</v>
      </c>
      <c r="AW220" s="15" t="s">
        <v>32</v>
      </c>
      <c r="AX220" s="15" t="s">
        <v>84</v>
      </c>
      <c r="AY220" s="234" t="s">
        <v>135</v>
      </c>
    </row>
    <row r="221" spans="1:65" s="2" customFormat="1" ht="24.2" customHeight="1">
      <c r="A221" s="35"/>
      <c r="B221" s="36"/>
      <c r="C221" s="188" t="s">
        <v>223</v>
      </c>
      <c r="D221" s="188" t="s">
        <v>137</v>
      </c>
      <c r="E221" s="189" t="s">
        <v>1155</v>
      </c>
      <c r="F221" s="190" t="s">
        <v>1156</v>
      </c>
      <c r="G221" s="191" t="s">
        <v>272</v>
      </c>
      <c r="H221" s="192">
        <v>3.9</v>
      </c>
      <c r="I221" s="193"/>
      <c r="J221" s="194">
        <f>ROUND(I221*H221,2)</f>
        <v>0</v>
      </c>
      <c r="K221" s="195"/>
      <c r="L221" s="40"/>
      <c r="M221" s="196" t="s">
        <v>1</v>
      </c>
      <c r="N221" s="197" t="s">
        <v>41</v>
      </c>
      <c r="O221" s="72"/>
      <c r="P221" s="198">
        <f>O221*H221</f>
        <v>0</v>
      </c>
      <c r="Q221" s="198">
        <v>0</v>
      </c>
      <c r="R221" s="198">
        <f>Q221*H221</f>
        <v>0</v>
      </c>
      <c r="S221" s="198">
        <v>0</v>
      </c>
      <c r="T221" s="199">
        <f>S221*H221</f>
        <v>0</v>
      </c>
      <c r="U221" s="35"/>
      <c r="V221" s="35"/>
      <c r="W221" s="35"/>
      <c r="X221" s="35"/>
      <c r="Y221" s="35"/>
      <c r="Z221" s="35"/>
      <c r="AA221" s="35"/>
      <c r="AB221" s="35"/>
      <c r="AC221" s="35"/>
      <c r="AD221" s="35"/>
      <c r="AE221" s="35"/>
      <c r="AR221" s="200" t="s">
        <v>141</v>
      </c>
      <c r="AT221" s="200" t="s">
        <v>137</v>
      </c>
      <c r="AU221" s="200" t="s">
        <v>86</v>
      </c>
      <c r="AY221" s="18" t="s">
        <v>135</v>
      </c>
      <c r="BE221" s="201">
        <f>IF(N221="základní",J221,0)</f>
        <v>0</v>
      </c>
      <c r="BF221" s="201">
        <f>IF(N221="snížená",J221,0)</f>
        <v>0</v>
      </c>
      <c r="BG221" s="201">
        <f>IF(N221="zákl. přenesená",J221,0)</f>
        <v>0</v>
      </c>
      <c r="BH221" s="201">
        <f>IF(N221="sníž. přenesená",J221,0)</f>
        <v>0</v>
      </c>
      <c r="BI221" s="201">
        <f>IF(N221="nulová",J221,0)</f>
        <v>0</v>
      </c>
      <c r="BJ221" s="18" t="s">
        <v>84</v>
      </c>
      <c r="BK221" s="201">
        <f>ROUND(I221*H221,2)</f>
        <v>0</v>
      </c>
      <c r="BL221" s="18" t="s">
        <v>141</v>
      </c>
      <c r="BM221" s="200" t="s">
        <v>1157</v>
      </c>
    </row>
    <row r="222" spans="1:65" s="13" customFormat="1" ht="11.25">
      <c r="B222" s="202"/>
      <c r="C222" s="203"/>
      <c r="D222" s="204" t="s">
        <v>143</v>
      </c>
      <c r="E222" s="205" t="s">
        <v>1</v>
      </c>
      <c r="F222" s="206" t="s">
        <v>1078</v>
      </c>
      <c r="G222" s="203"/>
      <c r="H222" s="205" t="s">
        <v>1</v>
      </c>
      <c r="I222" s="207"/>
      <c r="J222" s="203"/>
      <c r="K222" s="203"/>
      <c r="L222" s="208"/>
      <c r="M222" s="209"/>
      <c r="N222" s="210"/>
      <c r="O222" s="210"/>
      <c r="P222" s="210"/>
      <c r="Q222" s="210"/>
      <c r="R222" s="210"/>
      <c r="S222" s="210"/>
      <c r="T222" s="211"/>
      <c r="AT222" s="212" t="s">
        <v>143</v>
      </c>
      <c r="AU222" s="212" t="s">
        <v>86</v>
      </c>
      <c r="AV222" s="13" t="s">
        <v>84</v>
      </c>
      <c r="AW222" s="13" t="s">
        <v>32</v>
      </c>
      <c r="AX222" s="13" t="s">
        <v>76</v>
      </c>
      <c r="AY222" s="212" t="s">
        <v>135</v>
      </c>
    </row>
    <row r="223" spans="1:65" s="14" customFormat="1" ht="11.25">
      <c r="B223" s="213"/>
      <c r="C223" s="214"/>
      <c r="D223" s="204" t="s">
        <v>143</v>
      </c>
      <c r="E223" s="215" t="s">
        <v>1</v>
      </c>
      <c r="F223" s="216" t="s">
        <v>1158</v>
      </c>
      <c r="G223" s="214"/>
      <c r="H223" s="217">
        <v>0.9</v>
      </c>
      <c r="I223" s="218"/>
      <c r="J223" s="214"/>
      <c r="K223" s="214"/>
      <c r="L223" s="219"/>
      <c r="M223" s="220"/>
      <c r="N223" s="221"/>
      <c r="O223" s="221"/>
      <c r="P223" s="221"/>
      <c r="Q223" s="221"/>
      <c r="R223" s="221"/>
      <c r="S223" s="221"/>
      <c r="T223" s="222"/>
      <c r="AT223" s="223" t="s">
        <v>143</v>
      </c>
      <c r="AU223" s="223" t="s">
        <v>86</v>
      </c>
      <c r="AV223" s="14" t="s">
        <v>86</v>
      </c>
      <c r="AW223" s="14" t="s">
        <v>32</v>
      </c>
      <c r="AX223" s="14" t="s">
        <v>76</v>
      </c>
      <c r="AY223" s="223" t="s">
        <v>135</v>
      </c>
    </row>
    <row r="224" spans="1:65" s="13" customFormat="1" ht="11.25">
      <c r="B224" s="202"/>
      <c r="C224" s="203"/>
      <c r="D224" s="204" t="s">
        <v>143</v>
      </c>
      <c r="E224" s="205" t="s">
        <v>1</v>
      </c>
      <c r="F224" s="206" t="s">
        <v>1080</v>
      </c>
      <c r="G224" s="203"/>
      <c r="H224" s="205" t="s">
        <v>1</v>
      </c>
      <c r="I224" s="207"/>
      <c r="J224" s="203"/>
      <c r="K224" s="203"/>
      <c r="L224" s="208"/>
      <c r="M224" s="209"/>
      <c r="N224" s="210"/>
      <c r="O224" s="210"/>
      <c r="P224" s="210"/>
      <c r="Q224" s="210"/>
      <c r="R224" s="210"/>
      <c r="S224" s="210"/>
      <c r="T224" s="211"/>
      <c r="AT224" s="212" t="s">
        <v>143</v>
      </c>
      <c r="AU224" s="212" t="s">
        <v>86</v>
      </c>
      <c r="AV224" s="13" t="s">
        <v>84</v>
      </c>
      <c r="AW224" s="13" t="s">
        <v>32</v>
      </c>
      <c r="AX224" s="13" t="s">
        <v>76</v>
      </c>
      <c r="AY224" s="212" t="s">
        <v>135</v>
      </c>
    </row>
    <row r="225" spans="1:65" s="14" customFormat="1" ht="11.25">
      <c r="B225" s="213"/>
      <c r="C225" s="214"/>
      <c r="D225" s="204" t="s">
        <v>143</v>
      </c>
      <c r="E225" s="215" t="s">
        <v>1</v>
      </c>
      <c r="F225" s="216" t="s">
        <v>1159</v>
      </c>
      <c r="G225" s="214"/>
      <c r="H225" s="217">
        <v>3</v>
      </c>
      <c r="I225" s="218"/>
      <c r="J225" s="214"/>
      <c r="K225" s="214"/>
      <c r="L225" s="219"/>
      <c r="M225" s="220"/>
      <c r="N225" s="221"/>
      <c r="O225" s="221"/>
      <c r="P225" s="221"/>
      <c r="Q225" s="221"/>
      <c r="R225" s="221"/>
      <c r="S225" s="221"/>
      <c r="T225" s="222"/>
      <c r="AT225" s="223" t="s">
        <v>143</v>
      </c>
      <c r="AU225" s="223" t="s">
        <v>86</v>
      </c>
      <c r="AV225" s="14" t="s">
        <v>86</v>
      </c>
      <c r="AW225" s="14" t="s">
        <v>32</v>
      </c>
      <c r="AX225" s="14" t="s">
        <v>76</v>
      </c>
      <c r="AY225" s="223" t="s">
        <v>135</v>
      </c>
    </row>
    <row r="226" spans="1:65" s="15" customFormat="1" ht="11.25">
      <c r="B226" s="224"/>
      <c r="C226" s="225"/>
      <c r="D226" s="204" t="s">
        <v>143</v>
      </c>
      <c r="E226" s="226" t="s">
        <v>1</v>
      </c>
      <c r="F226" s="227" t="s">
        <v>232</v>
      </c>
      <c r="G226" s="225"/>
      <c r="H226" s="228">
        <v>3.9</v>
      </c>
      <c r="I226" s="229"/>
      <c r="J226" s="225"/>
      <c r="K226" s="225"/>
      <c r="L226" s="230"/>
      <c r="M226" s="231"/>
      <c r="N226" s="232"/>
      <c r="O226" s="232"/>
      <c r="P226" s="232"/>
      <c r="Q226" s="232"/>
      <c r="R226" s="232"/>
      <c r="S226" s="232"/>
      <c r="T226" s="233"/>
      <c r="AT226" s="234" t="s">
        <v>143</v>
      </c>
      <c r="AU226" s="234" t="s">
        <v>86</v>
      </c>
      <c r="AV226" s="15" t="s">
        <v>141</v>
      </c>
      <c r="AW226" s="15" t="s">
        <v>32</v>
      </c>
      <c r="AX226" s="15" t="s">
        <v>84</v>
      </c>
      <c r="AY226" s="234" t="s">
        <v>135</v>
      </c>
    </row>
    <row r="227" spans="1:65" s="2" customFormat="1" ht="24.2" customHeight="1">
      <c r="A227" s="35"/>
      <c r="B227" s="36"/>
      <c r="C227" s="188" t="s">
        <v>7</v>
      </c>
      <c r="D227" s="188" t="s">
        <v>137</v>
      </c>
      <c r="E227" s="189" t="s">
        <v>1160</v>
      </c>
      <c r="F227" s="190" t="s">
        <v>1161</v>
      </c>
      <c r="G227" s="191" t="s">
        <v>272</v>
      </c>
      <c r="H227" s="192">
        <v>7.02</v>
      </c>
      <c r="I227" s="193"/>
      <c r="J227" s="194">
        <f>ROUND(I227*H227,2)</f>
        <v>0</v>
      </c>
      <c r="K227" s="195"/>
      <c r="L227" s="40"/>
      <c r="M227" s="196" t="s">
        <v>1</v>
      </c>
      <c r="N227" s="197" t="s">
        <v>41</v>
      </c>
      <c r="O227" s="72"/>
      <c r="P227" s="198">
        <f>O227*H227</f>
        <v>0</v>
      </c>
      <c r="Q227" s="198">
        <v>0</v>
      </c>
      <c r="R227" s="198">
        <f>Q227*H227</f>
        <v>0</v>
      </c>
      <c r="S227" s="198">
        <v>0</v>
      </c>
      <c r="T227" s="199">
        <f>S227*H227</f>
        <v>0</v>
      </c>
      <c r="U227" s="35"/>
      <c r="V227" s="35"/>
      <c r="W227" s="35"/>
      <c r="X227" s="35"/>
      <c r="Y227" s="35"/>
      <c r="Z227" s="35"/>
      <c r="AA227" s="35"/>
      <c r="AB227" s="35"/>
      <c r="AC227" s="35"/>
      <c r="AD227" s="35"/>
      <c r="AE227" s="35"/>
      <c r="AR227" s="200" t="s">
        <v>141</v>
      </c>
      <c r="AT227" s="200" t="s">
        <v>137</v>
      </c>
      <c r="AU227" s="200" t="s">
        <v>86</v>
      </c>
      <c r="AY227" s="18" t="s">
        <v>135</v>
      </c>
      <c r="BE227" s="201">
        <f>IF(N227="základní",J227,0)</f>
        <v>0</v>
      </c>
      <c r="BF227" s="201">
        <f>IF(N227="snížená",J227,0)</f>
        <v>0</v>
      </c>
      <c r="BG227" s="201">
        <f>IF(N227="zákl. přenesená",J227,0)</f>
        <v>0</v>
      </c>
      <c r="BH227" s="201">
        <f>IF(N227="sníž. přenesená",J227,0)</f>
        <v>0</v>
      </c>
      <c r="BI227" s="201">
        <f>IF(N227="nulová",J227,0)</f>
        <v>0</v>
      </c>
      <c r="BJ227" s="18" t="s">
        <v>84</v>
      </c>
      <c r="BK227" s="201">
        <f>ROUND(I227*H227,2)</f>
        <v>0</v>
      </c>
      <c r="BL227" s="18" t="s">
        <v>141</v>
      </c>
      <c r="BM227" s="200" t="s">
        <v>1162</v>
      </c>
    </row>
    <row r="228" spans="1:65" s="13" customFormat="1" ht="11.25">
      <c r="B228" s="202"/>
      <c r="C228" s="203"/>
      <c r="D228" s="204" t="s">
        <v>143</v>
      </c>
      <c r="E228" s="205" t="s">
        <v>1</v>
      </c>
      <c r="F228" s="206" t="s">
        <v>1078</v>
      </c>
      <c r="G228" s="203"/>
      <c r="H228" s="205" t="s">
        <v>1</v>
      </c>
      <c r="I228" s="207"/>
      <c r="J228" s="203"/>
      <c r="K228" s="203"/>
      <c r="L228" s="208"/>
      <c r="M228" s="209"/>
      <c r="N228" s="210"/>
      <c r="O228" s="210"/>
      <c r="P228" s="210"/>
      <c r="Q228" s="210"/>
      <c r="R228" s="210"/>
      <c r="S228" s="210"/>
      <c r="T228" s="211"/>
      <c r="AT228" s="212" t="s">
        <v>143</v>
      </c>
      <c r="AU228" s="212" t="s">
        <v>86</v>
      </c>
      <c r="AV228" s="13" t="s">
        <v>84</v>
      </c>
      <c r="AW228" s="13" t="s">
        <v>32</v>
      </c>
      <c r="AX228" s="13" t="s">
        <v>76</v>
      </c>
      <c r="AY228" s="212" t="s">
        <v>135</v>
      </c>
    </row>
    <row r="229" spans="1:65" s="14" customFormat="1" ht="11.25">
      <c r="B229" s="213"/>
      <c r="C229" s="214"/>
      <c r="D229" s="204" t="s">
        <v>143</v>
      </c>
      <c r="E229" s="215" t="s">
        <v>1</v>
      </c>
      <c r="F229" s="216" t="s">
        <v>1163</v>
      </c>
      <c r="G229" s="214"/>
      <c r="H229" s="217">
        <v>1.62</v>
      </c>
      <c r="I229" s="218"/>
      <c r="J229" s="214"/>
      <c r="K229" s="214"/>
      <c r="L229" s="219"/>
      <c r="M229" s="220"/>
      <c r="N229" s="221"/>
      <c r="O229" s="221"/>
      <c r="P229" s="221"/>
      <c r="Q229" s="221"/>
      <c r="R229" s="221"/>
      <c r="S229" s="221"/>
      <c r="T229" s="222"/>
      <c r="AT229" s="223" t="s">
        <v>143</v>
      </c>
      <c r="AU229" s="223" t="s">
        <v>86</v>
      </c>
      <c r="AV229" s="14" t="s">
        <v>86</v>
      </c>
      <c r="AW229" s="14" t="s">
        <v>32</v>
      </c>
      <c r="AX229" s="14" t="s">
        <v>76</v>
      </c>
      <c r="AY229" s="223" t="s">
        <v>135</v>
      </c>
    </row>
    <row r="230" spans="1:65" s="13" customFormat="1" ht="11.25">
      <c r="B230" s="202"/>
      <c r="C230" s="203"/>
      <c r="D230" s="204" t="s">
        <v>143</v>
      </c>
      <c r="E230" s="205" t="s">
        <v>1</v>
      </c>
      <c r="F230" s="206" t="s">
        <v>1080</v>
      </c>
      <c r="G230" s="203"/>
      <c r="H230" s="205" t="s">
        <v>1</v>
      </c>
      <c r="I230" s="207"/>
      <c r="J230" s="203"/>
      <c r="K230" s="203"/>
      <c r="L230" s="208"/>
      <c r="M230" s="209"/>
      <c r="N230" s="210"/>
      <c r="O230" s="210"/>
      <c r="P230" s="210"/>
      <c r="Q230" s="210"/>
      <c r="R230" s="210"/>
      <c r="S230" s="210"/>
      <c r="T230" s="211"/>
      <c r="AT230" s="212" t="s">
        <v>143</v>
      </c>
      <c r="AU230" s="212" t="s">
        <v>86</v>
      </c>
      <c r="AV230" s="13" t="s">
        <v>84</v>
      </c>
      <c r="AW230" s="13" t="s">
        <v>32</v>
      </c>
      <c r="AX230" s="13" t="s">
        <v>76</v>
      </c>
      <c r="AY230" s="212" t="s">
        <v>135</v>
      </c>
    </row>
    <row r="231" spans="1:65" s="14" customFormat="1" ht="11.25">
      <c r="B231" s="213"/>
      <c r="C231" s="214"/>
      <c r="D231" s="204" t="s">
        <v>143</v>
      </c>
      <c r="E231" s="215" t="s">
        <v>1</v>
      </c>
      <c r="F231" s="216" t="s">
        <v>1164</v>
      </c>
      <c r="G231" s="214"/>
      <c r="H231" s="217">
        <v>5.4</v>
      </c>
      <c r="I231" s="218"/>
      <c r="J231" s="214"/>
      <c r="K231" s="214"/>
      <c r="L231" s="219"/>
      <c r="M231" s="220"/>
      <c r="N231" s="221"/>
      <c r="O231" s="221"/>
      <c r="P231" s="221"/>
      <c r="Q231" s="221"/>
      <c r="R231" s="221"/>
      <c r="S231" s="221"/>
      <c r="T231" s="222"/>
      <c r="AT231" s="223" t="s">
        <v>143</v>
      </c>
      <c r="AU231" s="223" t="s">
        <v>86</v>
      </c>
      <c r="AV231" s="14" t="s">
        <v>86</v>
      </c>
      <c r="AW231" s="14" t="s">
        <v>32</v>
      </c>
      <c r="AX231" s="14" t="s">
        <v>76</v>
      </c>
      <c r="AY231" s="223" t="s">
        <v>135</v>
      </c>
    </row>
    <row r="232" spans="1:65" s="15" customFormat="1" ht="11.25">
      <c r="B232" s="224"/>
      <c r="C232" s="225"/>
      <c r="D232" s="204" t="s">
        <v>143</v>
      </c>
      <c r="E232" s="226" t="s">
        <v>1</v>
      </c>
      <c r="F232" s="227" t="s">
        <v>232</v>
      </c>
      <c r="G232" s="225"/>
      <c r="H232" s="228">
        <v>7.02</v>
      </c>
      <c r="I232" s="229"/>
      <c r="J232" s="225"/>
      <c r="K232" s="225"/>
      <c r="L232" s="230"/>
      <c r="M232" s="231"/>
      <c r="N232" s="232"/>
      <c r="O232" s="232"/>
      <c r="P232" s="232"/>
      <c r="Q232" s="232"/>
      <c r="R232" s="232"/>
      <c r="S232" s="232"/>
      <c r="T232" s="233"/>
      <c r="AT232" s="234" t="s">
        <v>143</v>
      </c>
      <c r="AU232" s="234" t="s">
        <v>86</v>
      </c>
      <c r="AV232" s="15" t="s">
        <v>141</v>
      </c>
      <c r="AW232" s="15" t="s">
        <v>32</v>
      </c>
      <c r="AX232" s="15" t="s">
        <v>84</v>
      </c>
      <c r="AY232" s="234" t="s">
        <v>135</v>
      </c>
    </row>
    <row r="233" spans="1:65" s="12" customFormat="1" ht="25.9" customHeight="1">
      <c r="B233" s="172"/>
      <c r="C233" s="173"/>
      <c r="D233" s="174" t="s">
        <v>75</v>
      </c>
      <c r="E233" s="175" t="s">
        <v>465</v>
      </c>
      <c r="F233" s="175" t="s">
        <v>1032</v>
      </c>
      <c r="G233" s="173"/>
      <c r="H233" s="173"/>
      <c r="I233" s="176"/>
      <c r="J233" s="177">
        <f>BK233</f>
        <v>0</v>
      </c>
      <c r="K233" s="173"/>
      <c r="L233" s="178"/>
      <c r="M233" s="179"/>
      <c r="N233" s="180"/>
      <c r="O233" s="180"/>
      <c r="P233" s="181">
        <f>P234+P273</f>
        <v>0</v>
      </c>
      <c r="Q233" s="180"/>
      <c r="R233" s="181">
        <f>R234+R273</f>
        <v>0</v>
      </c>
      <c r="S233" s="180"/>
      <c r="T233" s="182">
        <f>T234+T273</f>
        <v>0</v>
      </c>
      <c r="AR233" s="183" t="s">
        <v>152</v>
      </c>
      <c r="AT233" s="184" t="s">
        <v>75</v>
      </c>
      <c r="AU233" s="184" t="s">
        <v>76</v>
      </c>
      <c r="AY233" s="183" t="s">
        <v>135</v>
      </c>
      <c r="BK233" s="185">
        <f>BK234+BK273</f>
        <v>0</v>
      </c>
    </row>
    <row r="234" spans="1:65" s="12" customFormat="1" ht="22.9" customHeight="1">
      <c r="B234" s="172"/>
      <c r="C234" s="173"/>
      <c r="D234" s="174" t="s">
        <v>75</v>
      </c>
      <c r="E234" s="186" t="s">
        <v>1165</v>
      </c>
      <c r="F234" s="186" t="s">
        <v>1166</v>
      </c>
      <c r="G234" s="173"/>
      <c r="H234" s="173"/>
      <c r="I234" s="176"/>
      <c r="J234" s="187">
        <f>BK234</f>
        <v>0</v>
      </c>
      <c r="K234" s="173"/>
      <c r="L234" s="178"/>
      <c r="M234" s="179"/>
      <c r="N234" s="180"/>
      <c r="O234" s="180"/>
      <c r="P234" s="181">
        <f>P235+P262+P265</f>
        <v>0</v>
      </c>
      <c r="Q234" s="180"/>
      <c r="R234" s="181">
        <f>R235+R262+R265</f>
        <v>0</v>
      </c>
      <c r="S234" s="180"/>
      <c r="T234" s="182">
        <f>T235+T262+T265</f>
        <v>0</v>
      </c>
      <c r="AR234" s="183" t="s">
        <v>152</v>
      </c>
      <c r="AT234" s="184" t="s">
        <v>75</v>
      </c>
      <c r="AU234" s="184" t="s">
        <v>84</v>
      </c>
      <c r="AY234" s="183" t="s">
        <v>135</v>
      </c>
      <c r="BK234" s="185">
        <f>BK235+BK262+BK265</f>
        <v>0</v>
      </c>
    </row>
    <row r="235" spans="1:65" s="12" customFormat="1" ht="20.85" customHeight="1">
      <c r="B235" s="172"/>
      <c r="C235" s="173"/>
      <c r="D235" s="174" t="s">
        <v>75</v>
      </c>
      <c r="E235" s="186" t="s">
        <v>1167</v>
      </c>
      <c r="F235" s="186" t="s">
        <v>1168</v>
      </c>
      <c r="G235" s="173"/>
      <c r="H235" s="173"/>
      <c r="I235" s="176"/>
      <c r="J235" s="187">
        <f>BK235</f>
        <v>0</v>
      </c>
      <c r="K235" s="173"/>
      <c r="L235" s="178"/>
      <c r="M235" s="179"/>
      <c r="N235" s="180"/>
      <c r="O235" s="180"/>
      <c r="P235" s="181">
        <f>SUM(P236:P261)</f>
        <v>0</v>
      </c>
      <c r="Q235" s="180"/>
      <c r="R235" s="181">
        <f>SUM(R236:R261)</f>
        <v>0</v>
      </c>
      <c r="S235" s="180"/>
      <c r="T235" s="182">
        <f>SUM(T236:T261)</f>
        <v>0</v>
      </c>
      <c r="AR235" s="183" t="s">
        <v>84</v>
      </c>
      <c r="AT235" s="184" t="s">
        <v>75</v>
      </c>
      <c r="AU235" s="184" t="s">
        <v>86</v>
      </c>
      <c r="AY235" s="183" t="s">
        <v>135</v>
      </c>
      <c r="BK235" s="185">
        <f>SUM(BK236:BK261)</f>
        <v>0</v>
      </c>
    </row>
    <row r="236" spans="1:65" s="2" customFormat="1" ht="37.9" customHeight="1">
      <c r="A236" s="35"/>
      <c r="B236" s="36"/>
      <c r="C236" s="188" t="s">
        <v>233</v>
      </c>
      <c r="D236" s="188" t="s">
        <v>137</v>
      </c>
      <c r="E236" s="189" t="s">
        <v>1169</v>
      </c>
      <c r="F236" s="190" t="s">
        <v>1170</v>
      </c>
      <c r="G236" s="191" t="s">
        <v>149</v>
      </c>
      <c r="H236" s="192">
        <v>10</v>
      </c>
      <c r="I236" s="193"/>
      <c r="J236" s="194">
        <f>ROUND(I236*H236,2)</f>
        <v>0</v>
      </c>
      <c r="K236" s="195"/>
      <c r="L236" s="40"/>
      <c r="M236" s="196" t="s">
        <v>1</v>
      </c>
      <c r="N236" s="197" t="s">
        <v>41</v>
      </c>
      <c r="O236" s="72"/>
      <c r="P236" s="198">
        <f>O236*H236</f>
        <v>0</v>
      </c>
      <c r="Q236" s="198">
        <v>0</v>
      </c>
      <c r="R236" s="198">
        <f>Q236*H236</f>
        <v>0</v>
      </c>
      <c r="S236" s="198">
        <v>0</v>
      </c>
      <c r="T236" s="199">
        <f>S236*H236</f>
        <v>0</v>
      </c>
      <c r="U236" s="35"/>
      <c r="V236" s="35"/>
      <c r="W236" s="35"/>
      <c r="X236" s="35"/>
      <c r="Y236" s="35"/>
      <c r="Z236" s="35"/>
      <c r="AA236" s="35"/>
      <c r="AB236" s="35"/>
      <c r="AC236" s="35"/>
      <c r="AD236" s="35"/>
      <c r="AE236" s="35"/>
      <c r="AR236" s="200" t="s">
        <v>141</v>
      </c>
      <c r="AT236" s="200" t="s">
        <v>137</v>
      </c>
      <c r="AU236" s="200" t="s">
        <v>152</v>
      </c>
      <c r="AY236" s="18" t="s">
        <v>135</v>
      </c>
      <c r="BE236" s="201">
        <f>IF(N236="základní",J236,0)</f>
        <v>0</v>
      </c>
      <c r="BF236" s="201">
        <f>IF(N236="snížená",J236,0)</f>
        <v>0</v>
      </c>
      <c r="BG236" s="201">
        <f>IF(N236="zákl. přenesená",J236,0)</f>
        <v>0</v>
      </c>
      <c r="BH236" s="201">
        <f>IF(N236="sníž. přenesená",J236,0)</f>
        <v>0</v>
      </c>
      <c r="BI236" s="201">
        <f>IF(N236="nulová",J236,0)</f>
        <v>0</v>
      </c>
      <c r="BJ236" s="18" t="s">
        <v>84</v>
      </c>
      <c r="BK236" s="201">
        <f>ROUND(I236*H236,2)</f>
        <v>0</v>
      </c>
      <c r="BL236" s="18" t="s">
        <v>141</v>
      </c>
      <c r="BM236" s="200" t="s">
        <v>86</v>
      </c>
    </row>
    <row r="237" spans="1:65" s="2" customFormat="1" ht="214.5">
      <c r="A237" s="35"/>
      <c r="B237" s="36"/>
      <c r="C237" s="37"/>
      <c r="D237" s="204" t="s">
        <v>1171</v>
      </c>
      <c r="E237" s="37"/>
      <c r="F237" s="262" t="s">
        <v>1172</v>
      </c>
      <c r="G237" s="37"/>
      <c r="H237" s="37"/>
      <c r="I237" s="263"/>
      <c r="J237" s="37"/>
      <c r="K237" s="37"/>
      <c r="L237" s="40"/>
      <c r="M237" s="264"/>
      <c r="N237" s="265"/>
      <c r="O237" s="72"/>
      <c r="P237" s="72"/>
      <c r="Q237" s="72"/>
      <c r="R237" s="72"/>
      <c r="S237" s="72"/>
      <c r="T237" s="73"/>
      <c r="U237" s="35"/>
      <c r="V237" s="35"/>
      <c r="W237" s="35"/>
      <c r="X237" s="35"/>
      <c r="Y237" s="35"/>
      <c r="Z237" s="35"/>
      <c r="AA237" s="35"/>
      <c r="AB237" s="35"/>
      <c r="AC237" s="35"/>
      <c r="AD237" s="35"/>
      <c r="AE237" s="35"/>
      <c r="AT237" s="18" t="s">
        <v>1171</v>
      </c>
      <c r="AU237" s="18" t="s">
        <v>152</v>
      </c>
    </row>
    <row r="238" spans="1:65" s="2" customFormat="1" ht="37.9" customHeight="1">
      <c r="A238" s="35"/>
      <c r="B238" s="36"/>
      <c r="C238" s="188" t="s">
        <v>237</v>
      </c>
      <c r="D238" s="188" t="s">
        <v>137</v>
      </c>
      <c r="E238" s="189" t="s">
        <v>1173</v>
      </c>
      <c r="F238" s="190" t="s">
        <v>1174</v>
      </c>
      <c r="G238" s="191" t="s">
        <v>149</v>
      </c>
      <c r="H238" s="192">
        <v>10</v>
      </c>
      <c r="I238" s="193"/>
      <c r="J238" s="194">
        <f>ROUND(I238*H238,2)</f>
        <v>0</v>
      </c>
      <c r="K238" s="195"/>
      <c r="L238" s="40"/>
      <c r="M238" s="196" t="s">
        <v>1</v>
      </c>
      <c r="N238" s="197" t="s">
        <v>41</v>
      </c>
      <c r="O238" s="72"/>
      <c r="P238" s="198">
        <f>O238*H238</f>
        <v>0</v>
      </c>
      <c r="Q238" s="198">
        <v>0</v>
      </c>
      <c r="R238" s="198">
        <f>Q238*H238</f>
        <v>0</v>
      </c>
      <c r="S238" s="198">
        <v>0</v>
      </c>
      <c r="T238" s="199">
        <f>S238*H238</f>
        <v>0</v>
      </c>
      <c r="U238" s="35"/>
      <c r="V238" s="35"/>
      <c r="W238" s="35"/>
      <c r="X238" s="35"/>
      <c r="Y238" s="35"/>
      <c r="Z238" s="35"/>
      <c r="AA238" s="35"/>
      <c r="AB238" s="35"/>
      <c r="AC238" s="35"/>
      <c r="AD238" s="35"/>
      <c r="AE238" s="35"/>
      <c r="AR238" s="200" t="s">
        <v>141</v>
      </c>
      <c r="AT238" s="200" t="s">
        <v>137</v>
      </c>
      <c r="AU238" s="200" t="s">
        <v>152</v>
      </c>
      <c r="AY238" s="18" t="s">
        <v>135</v>
      </c>
      <c r="BE238" s="201">
        <f>IF(N238="základní",J238,0)</f>
        <v>0</v>
      </c>
      <c r="BF238" s="201">
        <f>IF(N238="snížená",J238,0)</f>
        <v>0</v>
      </c>
      <c r="BG238" s="201">
        <f>IF(N238="zákl. přenesená",J238,0)</f>
        <v>0</v>
      </c>
      <c r="BH238" s="201">
        <f>IF(N238="sníž. přenesená",J238,0)</f>
        <v>0</v>
      </c>
      <c r="BI238" s="201">
        <f>IF(N238="nulová",J238,0)</f>
        <v>0</v>
      </c>
      <c r="BJ238" s="18" t="s">
        <v>84</v>
      </c>
      <c r="BK238" s="201">
        <f>ROUND(I238*H238,2)</f>
        <v>0</v>
      </c>
      <c r="BL238" s="18" t="s">
        <v>141</v>
      </c>
      <c r="BM238" s="200" t="s">
        <v>141</v>
      </c>
    </row>
    <row r="239" spans="1:65" s="2" customFormat="1" ht="107.25">
      <c r="A239" s="35"/>
      <c r="B239" s="36"/>
      <c r="C239" s="37"/>
      <c r="D239" s="204" t="s">
        <v>1171</v>
      </c>
      <c r="E239" s="37"/>
      <c r="F239" s="262" t="s">
        <v>1175</v>
      </c>
      <c r="G239" s="37"/>
      <c r="H239" s="37"/>
      <c r="I239" s="263"/>
      <c r="J239" s="37"/>
      <c r="K239" s="37"/>
      <c r="L239" s="40"/>
      <c r="M239" s="264"/>
      <c r="N239" s="265"/>
      <c r="O239" s="72"/>
      <c r="P239" s="72"/>
      <c r="Q239" s="72"/>
      <c r="R239" s="72"/>
      <c r="S239" s="72"/>
      <c r="T239" s="73"/>
      <c r="U239" s="35"/>
      <c r="V239" s="35"/>
      <c r="W239" s="35"/>
      <c r="X239" s="35"/>
      <c r="Y239" s="35"/>
      <c r="Z239" s="35"/>
      <c r="AA239" s="35"/>
      <c r="AB239" s="35"/>
      <c r="AC239" s="35"/>
      <c r="AD239" s="35"/>
      <c r="AE239" s="35"/>
      <c r="AT239" s="18" t="s">
        <v>1171</v>
      </c>
      <c r="AU239" s="18" t="s">
        <v>152</v>
      </c>
    </row>
    <row r="240" spans="1:65" s="2" customFormat="1" ht="37.9" customHeight="1">
      <c r="A240" s="35"/>
      <c r="B240" s="36"/>
      <c r="C240" s="188" t="s">
        <v>242</v>
      </c>
      <c r="D240" s="188" t="s">
        <v>137</v>
      </c>
      <c r="E240" s="189" t="s">
        <v>1176</v>
      </c>
      <c r="F240" s="190" t="s">
        <v>1177</v>
      </c>
      <c r="G240" s="191" t="s">
        <v>149</v>
      </c>
      <c r="H240" s="192">
        <v>9</v>
      </c>
      <c r="I240" s="193"/>
      <c r="J240" s="194">
        <f>ROUND(I240*H240,2)</f>
        <v>0</v>
      </c>
      <c r="K240" s="195"/>
      <c r="L240" s="40"/>
      <c r="M240" s="196" t="s">
        <v>1</v>
      </c>
      <c r="N240" s="197" t="s">
        <v>41</v>
      </c>
      <c r="O240" s="72"/>
      <c r="P240" s="198">
        <f>O240*H240</f>
        <v>0</v>
      </c>
      <c r="Q240" s="198">
        <v>0</v>
      </c>
      <c r="R240" s="198">
        <f>Q240*H240</f>
        <v>0</v>
      </c>
      <c r="S240" s="198">
        <v>0</v>
      </c>
      <c r="T240" s="199">
        <f>S240*H240</f>
        <v>0</v>
      </c>
      <c r="U240" s="35"/>
      <c r="V240" s="35"/>
      <c r="W240" s="35"/>
      <c r="X240" s="35"/>
      <c r="Y240" s="35"/>
      <c r="Z240" s="35"/>
      <c r="AA240" s="35"/>
      <c r="AB240" s="35"/>
      <c r="AC240" s="35"/>
      <c r="AD240" s="35"/>
      <c r="AE240" s="35"/>
      <c r="AR240" s="200" t="s">
        <v>141</v>
      </c>
      <c r="AT240" s="200" t="s">
        <v>137</v>
      </c>
      <c r="AU240" s="200" t="s">
        <v>152</v>
      </c>
      <c r="AY240" s="18" t="s">
        <v>135</v>
      </c>
      <c r="BE240" s="201">
        <f>IF(N240="základní",J240,0)</f>
        <v>0</v>
      </c>
      <c r="BF240" s="201">
        <f>IF(N240="snížená",J240,0)</f>
        <v>0</v>
      </c>
      <c r="BG240" s="201">
        <f>IF(N240="zákl. přenesená",J240,0)</f>
        <v>0</v>
      </c>
      <c r="BH240" s="201">
        <f>IF(N240="sníž. přenesená",J240,0)</f>
        <v>0</v>
      </c>
      <c r="BI240" s="201">
        <f>IF(N240="nulová",J240,0)</f>
        <v>0</v>
      </c>
      <c r="BJ240" s="18" t="s">
        <v>84</v>
      </c>
      <c r="BK240" s="201">
        <f>ROUND(I240*H240,2)</f>
        <v>0</v>
      </c>
      <c r="BL240" s="18" t="s">
        <v>141</v>
      </c>
      <c r="BM240" s="200" t="s">
        <v>162</v>
      </c>
    </row>
    <row r="241" spans="1:65" s="2" customFormat="1" ht="78">
      <c r="A241" s="35"/>
      <c r="B241" s="36"/>
      <c r="C241" s="37"/>
      <c r="D241" s="204" t="s">
        <v>1171</v>
      </c>
      <c r="E241" s="37"/>
      <c r="F241" s="262" t="s">
        <v>1178</v>
      </c>
      <c r="G241" s="37"/>
      <c r="H241" s="37"/>
      <c r="I241" s="263"/>
      <c r="J241" s="37"/>
      <c r="K241" s="37"/>
      <c r="L241" s="40"/>
      <c r="M241" s="264"/>
      <c r="N241" s="265"/>
      <c r="O241" s="72"/>
      <c r="P241" s="72"/>
      <c r="Q241" s="72"/>
      <c r="R241" s="72"/>
      <c r="S241" s="72"/>
      <c r="T241" s="73"/>
      <c r="U241" s="35"/>
      <c r="V241" s="35"/>
      <c r="W241" s="35"/>
      <c r="X241" s="35"/>
      <c r="Y241" s="35"/>
      <c r="Z241" s="35"/>
      <c r="AA241" s="35"/>
      <c r="AB241" s="35"/>
      <c r="AC241" s="35"/>
      <c r="AD241" s="35"/>
      <c r="AE241" s="35"/>
      <c r="AT241" s="18" t="s">
        <v>1171</v>
      </c>
      <c r="AU241" s="18" t="s">
        <v>152</v>
      </c>
    </row>
    <row r="242" spans="1:65" s="2" customFormat="1" ht="37.9" customHeight="1">
      <c r="A242" s="35"/>
      <c r="B242" s="36"/>
      <c r="C242" s="188" t="s">
        <v>247</v>
      </c>
      <c r="D242" s="188" t="s">
        <v>137</v>
      </c>
      <c r="E242" s="189" t="s">
        <v>1179</v>
      </c>
      <c r="F242" s="190" t="s">
        <v>1180</v>
      </c>
      <c r="G242" s="191" t="s">
        <v>149</v>
      </c>
      <c r="H242" s="192">
        <v>1</v>
      </c>
      <c r="I242" s="193"/>
      <c r="J242" s="194">
        <f>ROUND(I242*H242,2)</f>
        <v>0</v>
      </c>
      <c r="K242" s="195"/>
      <c r="L242" s="40"/>
      <c r="M242" s="196" t="s">
        <v>1</v>
      </c>
      <c r="N242" s="197" t="s">
        <v>41</v>
      </c>
      <c r="O242" s="72"/>
      <c r="P242" s="198">
        <f>O242*H242</f>
        <v>0</v>
      </c>
      <c r="Q242" s="198">
        <v>0</v>
      </c>
      <c r="R242" s="198">
        <f>Q242*H242</f>
        <v>0</v>
      </c>
      <c r="S242" s="198">
        <v>0</v>
      </c>
      <c r="T242" s="199">
        <f>S242*H242</f>
        <v>0</v>
      </c>
      <c r="U242" s="35"/>
      <c r="V242" s="35"/>
      <c r="W242" s="35"/>
      <c r="X242" s="35"/>
      <c r="Y242" s="35"/>
      <c r="Z242" s="35"/>
      <c r="AA242" s="35"/>
      <c r="AB242" s="35"/>
      <c r="AC242" s="35"/>
      <c r="AD242" s="35"/>
      <c r="AE242" s="35"/>
      <c r="AR242" s="200" t="s">
        <v>141</v>
      </c>
      <c r="AT242" s="200" t="s">
        <v>137</v>
      </c>
      <c r="AU242" s="200" t="s">
        <v>152</v>
      </c>
      <c r="AY242" s="18" t="s">
        <v>135</v>
      </c>
      <c r="BE242" s="201">
        <f>IF(N242="základní",J242,0)</f>
        <v>0</v>
      </c>
      <c r="BF242" s="201">
        <f>IF(N242="snížená",J242,0)</f>
        <v>0</v>
      </c>
      <c r="BG242" s="201">
        <f>IF(N242="zákl. přenesená",J242,0)</f>
        <v>0</v>
      </c>
      <c r="BH242" s="201">
        <f>IF(N242="sníž. přenesená",J242,0)</f>
        <v>0</v>
      </c>
      <c r="BI242" s="201">
        <f>IF(N242="nulová",J242,0)</f>
        <v>0</v>
      </c>
      <c r="BJ242" s="18" t="s">
        <v>84</v>
      </c>
      <c r="BK242" s="201">
        <f>ROUND(I242*H242,2)</f>
        <v>0</v>
      </c>
      <c r="BL242" s="18" t="s">
        <v>141</v>
      </c>
      <c r="BM242" s="200" t="s">
        <v>170</v>
      </c>
    </row>
    <row r="243" spans="1:65" s="2" customFormat="1" ht="78">
      <c r="A243" s="35"/>
      <c r="B243" s="36"/>
      <c r="C243" s="37"/>
      <c r="D243" s="204" t="s">
        <v>1171</v>
      </c>
      <c r="E243" s="37"/>
      <c r="F243" s="262" t="s">
        <v>1181</v>
      </c>
      <c r="G243" s="37"/>
      <c r="H243" s="37"/>
      <c r="I243" s="263"/>
      <c r="J243" s="37"/>
      <c r="K243" s="37"/>
      <c r="L243" s="40"/>
      <c r="M243" s="264"/>
      <c r="N243" s="265"/>
      <c r="O243" s="72"/>
      <c r="P243" s="72"/>
      <c r="Q243" s="72"/>
      <c r="R243" s="72"/>
      <c r="S243" s="72"/>
      <c r="T243" s="73"/>
      <c r="U243" s="35"/>
      <c r="V243" s="35"/>
      <c r="W243" s="35"/>
      <c r="X243" s="35"/>
      <c r="Y243" s="35"/>
      <c r="Z243" s="35"/>
      <c r="AA243" s="35"/>
      <c r="AB243" s="35"/>
      <c r="AC243" s="35"/>
      <c r="AD243" s="35"/>
      <c r="AE243" s="35"/>
      <c r="AT243" s="18" t="s">
        <v>1171</v>
      </c>
      <c r="AU243" s="18" t="s">
        <v>152</v>
      </c>
    </row>
    <row r="244" spans="1:65" s="2" customFormat="1" ht="16.5" customHeight="1">
      <c r="A244" s="35"/>
      <c r="B244" s="36"/>
      <c r="C244" s="188" t="s">
        <v>254</v>
      </c>
      <c r="D244" s="188" t="s">
        <v>137</v>
      </c>
      <c r="E244" s="189" t="s">
        <v>1182</v>
      </c>
      <c r="F244" s="190" t="s">
        <v>1183</v>
      </c>
      <c r="G244" s="191" t="s">
        <v>149</v>
      </c>
      <c r="H244" s="192">
        <v>10</v>
      </c>
      <c r="I244" s="193"/>
      <c r="J244" s="194">
        <f>ROUND(I244*H244,2)</f>
        <v>0</v>
      </c>
      <c r="K244" s="195"/>
      <c r="L244" s="40"/>
      <c r="M244" s="196" t="s">
        <v>1</v>
      </c>
      <c r="N244" s="197" t="s">
        <v>41</v>
      </c>
      <c r="O244" s="72"/>
      <c r="P244" s="198">
        <f>O244*H244</f>
        <v>0</v>
      </c>
      <c r="Q244" s="198">
        <v>0</v>
      </c>
      <c r="R244" s="198">
        <f>Q244*H244</f>
        <v>0</v>
      </c>
      <c r="S244" s="198">
        <v>0</v>
      </c>
      <c r="T244" s="199">
        <f>S244*H244</f>
        <v>0</v>
      </c>
      <c r="U244" s="35"/>
      <c r="V244" s="35"/>
      <c r="W244" s="35"/>
      <c r="X244" s="35"/>
      <c r="Y244" s="35"/>
      <c r="Z244" s="35"/>
      <c r="AA244" s="35"/>
      <c r="AB244" s="35"/>
      <c r="AC244" s="35"/>
      <c r="AD244" s="35"/>
      <c r="AE244" s="35"/>
      <c r="AR244" s="200" t="s">
        <v>141</v>
      </c>
      <c r="AT244" s="200" t="s">
        <v>137</v>
      </c>
      <c r="AU244" s="200" t="s">
        <v>152</v>
      </c>
      <c r="AY244" s="18" t="s">
        <v>135</v>
      </c>
      <c r="BE244" s="201">
        <f>IF(N244="základní",J244,0)</f>
        <v>0</v>
      </c>
      <c r="BF244" s="201">
        <f>IF(N244="snížená",J244,0)</f>
        <v>0</v>
      </c>
      <c r="BG244" s="201">
        <f>IF(N244="zákl. přenesená",J244,0)</f>
        <v>0</v>
      </c>
      <c r="BH244" s="201">
        <f>IF(N244="sníž. přenesená",J244,0)</f>
        <v>0</v>
      </c>
      <c r="BI244" s="201">
        <f>IF(N244="nulová",J244,0)</f>
        <v>0</v>
      </c>
      <c r="BJ244" s="18" t="s">
        <v>84</v>
      </c>
      <c r="BK244" s="201">
        <f>ROUND(I244*H244,2)</f>
        <v>0</v>
      </c>
      <c r="BL244" s="18" t="s">
        <v>141</v>
      </c>
      <c r="BM244" s="200" t="s">
        <v>178</v>
      </c>
    </row>
    <row r="245" spans="1:65" s="2" customFormat="1" ht="87.75">
      <c r="A245" s="35"/>
      <c r="B245" s="36"/>
      <c r="C245" s="37"/>
      <c r="D245" s="204" t="s">
        <v>1171</v>
      </c>
      <c r="E245" s="37"/>
      <c r="F245" s="262" t="s">
        <v>1184</v>
      </c>
      <c r="G245" s="37"/>
      <c r="H245" s="37"/>
      <c r="I245" s="263"/>
      <c r="J245" s="37"/>
      <c r="K245" s="37"/>
      <c r="L245" s="40"/>
      <c r="M245" s="264"/>
      <c r="N245" s="265"/>
      <c r="O245" s="72"/>
      <c r="P245" s="72"/>
      <c r="Q245" s="72"/>
      <c r="R245" s="72"/>
      <c r="S245" s="72"/>
      <c r="T245" s="73"/>
      <c r="U245" s="35"/>
      <c r="V245" s="35"/>
      <c r="W245" s="35"/>
      <c r="X245" s="35"/>
      <c r="Y245" s="35"/>
      <c r="Z245" s="35"/>
      <c r="AA245" s="35"/>
      <c r="AB245" s="35"/>
      <c r="AC245" s="35"/>
      <c r="AD245" s="35"/>
      <c r="AE245" s="35"/>
      <c r="AT245" s="18" t="s">
        <v>1171</v>
      </c>
      <c r="AU245" s="18" t="s">
        <v>152</v>
      </c>
    </row>
    <row r="246" spans="1:65" s="2" customFormat="1" ht="16.5" customHeight="1">
      <c r="A246" s="35"/>
      <c r="B246" s="36"/>
      <c r="C246" s="188" t="s">
        <v>259</v>
      </c>
      <c r="D246" s="188" t="s">
        <v>137</v>
      </c>
      <c r="E246" s="189" t="s">
        <v>1185</v>
      </c>
      <c r="F246" s="190" t="s">
        <v>1186</v>
      </c>
      <c r="G246" s="191" t="s">
        <v>149</v>
      </c>
      <c r="H246" s="192">
        <v>11</v>
      </c>
      <c r="I246" s="193"/>
      <c r="J246" s="194">
        <f t="shared" ref="J246:J259" si="0">ROUND(I246*H246,2)</f>
        <v>0</v>
      </c>
      <c r="K246" s="195"/>
      <c r="L246" s="40"/>
      <c r="M246" s="196" t="s">
        <v>1</v>
      </c>
      <c r="N246" s="197" t="s">
        <v>41</v>
      </c>
      <c r="O246" s="72"/>
      <c r="P246" s="198">
        <f t="shared" ref="P246:P259" si="1">O246*H246</f>
        <v>0</v>
      </c>
      <c r="Q246" s="198">
        <v>0</v>
      </c>
      <c r="R246" s="198">
        <f t="shared" ref="R246:R259" si="2">Q246*H246</f>
        <v>0</v>
      </c>
      <c r="S246" s="198">
        <v>0</v>
      </c>
      <c r="T246" s="199">
        <f t="shared" ref="T246:T259" si="3">S246*H246</f>
        <v>0</v>
      </c>
      <c r="U246" s="35"/>
      <c r="V246" s="35"/>
      <c r="W246" s="35"/>
      <c r="X246" s="35"/>
      <c r="Y246" s="35"/>
      <c r="Z246" s="35"/>
      <c r="AA246" s="35"/>
      <c r="AB246" s="35"/>
      <c r="AC246" s="35"/>
      <c r="AD246" s="35"/>
      <c r="AE246" s="35"/>
      <c r="AR246" s="200" t="s">
        <v>141</v>
      </c>
      <c r="AT246" s="200" t="s">
        <v>137</v>
      </c>
      <c r="AU246" s="200" t="s">
        <v>152</v>
      </c>
      <c r="AY246" s="18" t="s">
        <v>135</v>
      </c>
      <c r="BE246" s="201">
        <f t="shared" ref="BE246:BE259" si="4">IF(N246="základní",J246,0)</f>
        <v>0</v>
      </c>
      <c r="BF246" s="201">
        <f t="shared" ref="BF246:BF259" si="5">IF(N246="snížená",J246,0)</f>
        <v>0</v>
      </c>
      <c r="BG246" s="201">
        <f t="shared" ref="BG246:BG259" si="6">IF(N246="zákl. přenesená",J246,0)</f>
        <v>0</v>
      </c>
      <c r="BH246" s="201">
        <f t="shared" ref="BH246:BH259" si="7">IF(N246="sníž. přenesená",J246,0)</f>
        <v>0</v>
      </c>
      <c r="BI246" s="201">
        <f t="shared" ref="BI246:BI259" si="8">IF(N246="nulová",J246,0)</f>
        <v>0</v>
      </c>
      <c r="BJ246" s="18" t="s">
        <v>84</v>
      </c>
      <c r="BK246" s="201">
        <f t="shared" ref="BK246:BK259" si="9">ROUND(I246*H246,2)</f>
        <v>0</v>
      </c>
      <c r="BL246" s="18" t="s">
        <v>141</v>
      </c>
      <c r="BM246" s="200" t="s">
        <v>186</v>
      </c>
    </row>
    <row r="247" spans="1:65" s="2" customFormat="1" ht="21.75" customHeight="1">
      <c r="A247" s="35"/>
      <c r="B247" s="36"/>
      <c r="C247" s="188" t="s">
        <v>264</v>
      </c>
      <c r="D247" s="188" t="s">
        <v>137</v>
      </c>
      <c r="E247" s="189" t="s">
        <v>1187</v>
      </c>
      <c r="F247" s="190" t="s">
        <v>1188</v>
      </c>
      <c r="G247" s="191" t="s">
        <v>250</v>
      </c>
      <c r="H247" s="192">
        <v>410</v>
      </c>
      <c r="I247" s="193"/>
      <c r="J247" s="194">
        <f t="shared" si="0"/>
        <v>0</v>
      </c>
      <c r="K247" s="195"/>
      <c r="L247" s="40"/>
      <c r="M247" s="196" t="s">
        <v>1</v>
      </c>
      <c r="N247" s="197" t="s">
        <v>41</v>
      </c>
      <c r="O247" s="72"/>
      <c r="P247" s="198">
        <f t="shared" si="1"/>
        <v>0</v>
      </c>
      <c r="Q247" s="198">
        <v>0</v>
      </c>
      <c r="R247" s="198">
        <f t="shared" si="2"/>
        <v>0</v>
      </c>
      <c r="S247" s="198">
        <v>0</v>
      </c>
      <c r="T247" s="199">
        <f t="shared" si="3"/>
        <v>0</v>
      </c>
      <c r="U247" s="35"/>
      <c r="V247" s="35"/>
      <c r="W247" s="35"/>
      <c r="X247" s="35"/>
      <c r="Y247" s="35"/>
      <c r="Z247" s="35"/>
      <c r="AA247" s="35"/>
      <c r="AB247" s="35"/>
      <c r="AC247" s="35"/>
      <c r="AD247" s="35"/>
      <c r="AE247" s="35"/>
      <c r="AR247" s="200" t="s">
        <v>141</v>
      </c>
      <c r="AT247" s="200" t="s">
        <v>137</v>
      </c>
      <c r="AU247" s="200" t="s">
        <v>152</v>
      </c>
      <c r="AY247" s="18" t="s">
        <v>135</v>
      </c>
      <c r="BE247" s="201">
        <f t="shared" si="4"/>
        <v>0</v>
      </c>
      <c r="BF247" s="201">
        <f t="shared" si="5"/>
        <v>0</v>
      </c>
      <c r="BG247" s="201">
        <f t="shared" si="6"/>
        <v>0</v>
      </c>
      <c r="BH247" s="201">
        <f t="shared" si="7"/>
        <v>0</v>
      </c>
      <c r="BI247" s="201">
        <f t="shared" si="8"/>
        <v>0</v>
      </c>
      <c r="BJ247" s="18" t="s">
        <v>84</v>
      </c>
      <c r="BK247" s="201">
        <f t="shared" si="9"/>
        <v>0</v>
      </c>
      <c r="BL247" s="18" t="s">
        <v>141</v>
      </c>
      <c r="BM247" s="200" t="s">
        <v>194</v>
      </c>
    </row>
    <row r="248" spans="1:65" s="2" customFormat="1" ht="24.2" customHeight="1">
      <c r="A248" s="35"/>
      <c r="B248" s="36"/>
      <c r="C248" s="188" t="s">
        <v>269</v>
      </c>
      <c r="D248" s="188" t="s">
        <v>137</v>
      </c>
      <c r="E248" s="189" t="s">
        <v>1189</v>
      </c>
      <c r="F248" s="190" t="s">
        <v>1190</v>
      </c>
      <c r="G248" s="191" t="s">
        <v>250</v>
      </c>
      <c r="H248" s="192">
        <v>410</v>
      </c>
      <c r="I248" s="193"/>
      <c r="J248" s="194">
        <f t="shared" si="0"/>
        <v>0</v>
      </c>
      <c r="K248" s="195"/>
      <c r="L248" s="40"/>
      <c r="M248" s="196" t="s">
        <v>1</v>
      </c>
      <c r="N248" s="197" t="s">
        <v>41</v>
      </c>
      <c r="O248" s="72"/>
      <c r="P248" s="198">
        <f t="shared" si="1"/>
        <v>0</v>
      </c>
      <c r="Q248" s="198">
        <v>0</v>
      </c>
      <c r="R248" s="198">
        <f t="shared" si="2"/>
        <v>0</v>
      </c>
      <c r="S248" s="198">
        <v>0</v>
      </c>
      <c r="T248" s="199">
        <f t="shared" si="3"/>
        <v>0</v>
      </c>
      <c r="U248" s="35"/>
      <c r="V248" s="35"/>
      <c r="W248" s="35"/>
      <c r="X248" s="35"/>
      <c r="Y248" s="35"/>
      <c r="Z248" s="35"/>
      <c r="AA248" s="35"/>
      <c r="AB248" s="35"/>
      <c r="AC248" s="35"/>
      <c r="AD248" s="35"/>
      <c r="AE248" s="35"/>
      <c r="AR248" s="200" t="s">
        <v>141</v>
      </c>
      <c r="AT248" s="200" t="s">
        <v>137</v>
      </c>
      <c r="AU248" s="200" t="s">
        <v>152</v>
      </c>
      <c r="AY248" s="18" t="s">
        <v>135</v>
      </c>
      <c r="BE248" s="201">
        <f t="shared" si="4"/>
        <v>0</v>
      </c>
      <c r="BF248" s="201">
        <f t="shared" si="5"/>
        <v>0</v>
      </c>
      <c r="BG248" s="201">
        <f t="shared" si="6"/>
        <v>0</v>
      </c>
      <c r="BH248" s="201">
        <f t="shared" si="7"/>
        <v>0</v>
      </c>
      <c r="BI248" s="201">
        <f t="shared" si="8"/>
        <v>0</v>
      </c>
      <c r="BJ248" s="18" t="s">
        <v>84</v>
      </c>
      <c r="BK248" s="201">
        <f t="shared" si="9"/>
        <v>0</v>
      </c>
      <c r="BL248" s="18" t="s">
        <v>141</v>
      </c>
      <c r="BM248" s="200" t="s">
        <v>201</v>
      </c>
    </row>
    <row r="249" spans="1:65" s="2" customFormat="1" ht="21.75" customHeight="1">
      <c r="A249" s="35"/>
      <c r="B249" s="36"/>
      <c r="C249" s="188" t="s">
        <v>278</v>
      </c>
      <c r="D249" s="188" t="s">
        <v>137</v>
      </c>
      <c r="E249" s="189" t="s">
        <v>1191</v>
      </c>
      <c r="F249" s="190" t="s">
        <v>1192</v>
      </c>
      <c r="G249" s="191" t="s">
        <v>250</v>
      </c>
      <c r="H249" s="192">
        <v>60</v>
      </c>
      <c r="I249" s="193"/>
      <c r="J249" s="194">
        <f t="shared" si="0"/>
        <v>0</v>
      </c>
      <c r="K249" s="195"/>
      <c r="L249" s="40"/>
      <c r="M249" s="196" t="s">
        <v>1</v>
      </c>
      <c r="N249" s="197" t="s">
        <v>41</v>
      </c>
      <c r="O249" s="72"/>
      <c r="P249" s="198">
        <f t="shared" si="1"/>
        <v>0</v>
      </c>
      <c r="Q249" s="198">
        <v>0</v>
      </c>
      <c r="R249" s="198">
        <f t="shared" si="2"/>
        <v>0</v>
      </c>
      <c r="S249" s="198">
        <v>0</v>
      </c>
      <c r="T249" s="199">
        <f t="shared" si="3"/>
        <v>0</v>
      </c>
      <c r="U249" s="35"/>
      <c r="V249" s="35"/>
      <c r="W249" s="35"/>
      <c r="X249" s="35"/>
      <c r="Y249" s="35"/>
      <c r="Z249" s="35"/>
      <c r="AA249" s="35"/>
      <c r="AB249" s="35"/>
      <c r="AC249" s="35"/>
      <c r="AD249" s="35"/>
      <c r="AE249" s="35"/>
      <c r="AR249" s="200" t="s">
        <v>141</v>
      </c>
      <c r="AT249" s="200" t="s">
        <v>137</v>
      </c>
      <c r="AU249" s="200" t="s">
        <v>152</v>
      </c>
      <c r="AY249" s="18" t="s">
        <v>135</v>
      </c>
      <c r="BE249" s="201">
        <f t="shared" si="4"/>
        <v>0</v>
      </c>
      <c r="BF249" s="201">
        <f t="shared" si="5"/>
        <v>0</v>
      </c>
      <c r="BG249" s="201">
        <f t="shared" si="6"/>
        <v>0</v>
      </c>
      <c r="BH249" s="201">
        <f t="shared" si="7"/>
        <v>0</v>
      </c>
      <c r="BI249" s="201">
        <f t="shared" si="8"/>
        <v>0</v>
      </c>
      <c r="BJ249" s="18" t="s">
        <v>84</v>
      </c>
      <c r="BK249" s="201">
        <f t="shared" si="9"/>
        <v>0</v>
      </c>
      <c r="BL249" s="18" t="s">
        <v>141</v>
      </c>
      <c r="BM249" s="200" t="s">
        <v>211</v>
      </c>
    </row>
    <row r="250" spans="1:65" s="2" customFormat="1" ht="37.9" customHeight="1">
      <c r="A250" s="35"/>
      <c r="B250" s="36"/>
      <c r="C250" s="188" t="s">
        <v>283</v>
      </c>
      <c r="D250" s="188" t="s">
        <v>137</v>
      </c>
      <c r="E250" s="189" t="s">
        <v>1193</v>
      </c>
      <c r="F250" s="190" t="s">
        <v>1194</v>
      </c>
      <c r="G250" s="191" t="s">
        <v>149</v>
      </c>
      <c r="H250" s="192">
        <v>24</v>
      </c>
      <c r="I250" s="193"/>
      <c r="J250" s="194">
        <f t="shared" si="0"/>
        <v>0</v>
      </c>
      <c r="K250" s="195"/>
      <c r="L250" s="40"/>
      <c r="M250" s="196" t="s">
        <v>1</v>
      </c>
      <c r="N250" s="197" t="s">
        <v>41</v>
      </c>
      <c r="O250" s="72"/>
      <c r="P250" s="198">
        <f t="shared" si="1"/>
        <v>0</v>
      </c>
      <c r="Q250" s="198">
        <v>0</v>
      </c>
      <c r="R250" s="198">
        <f t="shared" si="2"/>
        <v>0</v>
      </c>
      <c r="S250" s="198">
        <v>0</v>
      </c>
      <c r="T250" s="199">
        <f t="shared" si="3"/>
        <v>0</v>
      </c>
      <c r="U250" s="35"/>
      <c r="V250" s="35"/>
      <c r="W250" s="35"/>
      <c r="X250" s="35"/>
      <c r="Y250" s="35"/>
      <c r="Z250" s="35"/>
      <c r="AA250" s="35"/>
      <c r="AB250" s="35"/>
      <c r="AC250" s="35"/>
      <c r="AD250" s="35"/>
      <c r="AE250" s="35"/>
      <c r="AR250" s="200" t="s">
        <v>141</v>
      </c>
      <c r="AT250" s="200" t="s">
        <v>137</v>
      </c>
      <c r="AU250" s="200" t="s">
        <v>152</v>
      </c>
      <c r="AY250" s="18" t="s">
        <v>135</v>
      </c>
      <c r="BE250" s="201">
        <f t="shared" si="4"/>
        <v>0</v>
      </c>
      <c r="BF250" s="201">
        <f t="shared" si="5"/>
        <v>0</v>
      </c>
      <c r="BG250" s="201">
        <f t="shared" si="6"/>
        <v>0</v>
      </c>
      <c r="BH250" s="201">
        <f t="shared" si="7"/>
        <v>0</v>
      </c>
      <c r="BI250" s="201">
        <f t="shared" si="8"/>
        <v>0</v>
      </c>
      <c r="BJ250" s="18" t="s">
        <v>84</v>
      </c>
      <c r="BK250" s="201">
        <f t="shared" si="9"/>
        <v>0</v>
      </c>
      <c r="BL250" s="18" t="s">
        <v>141</v>
      </c>
      <c r="BM250" s="200" t="s">
        <v>223</v>
      </c>
    </row>
    <row r="251" spans="1:65" s="2" customFormat="1" ht="16.5" customHeight="1">
      <c r="A251" s="35"/>
      <c r="B251" s="36"/>
      <c r="C251" s="188" t="s">
        <v>290</v>
      </c>
      <c r="D251" s="188" t="s">
        <v>137</v>
      </c>
      <c r="E251" s="189" t="s">
        <v>1195</v>
      </c>
      <c r="F251" s="190" t="s">
        <v>1196</v>
      </c>
      <c r="G251" s="191" t="s">
        <v>149</v>
      </c>
      <c r="H251" s="192">
        <v>60</v>
      </c>
      <c r="I251" s="193"/>
      <c r="J251" s="194">
        <f t="shared" si="0"/>
        <v>0</v>
      </c>
      <c r="K251" s="195"/>
      <c r="L251" s="40"/>
      <c r="M251" s="196" t="s">
        <v>1</v>
      </c>
      <c r="N251" s="197" t="s">
        <v>41</v>
      </c>
      <c r="O251" s="72"/>
      <c r="P251" s="198">
        <f t="shared" si="1"/>
        <v>0</v>
      </c>
      <c r="Q251" s="198">
        <v>0</v>
      </c>
      <c r="R251" s="198">
        <f t="shared" si="2"/>
        <v>0</v>
      </c>
      <c r="S251" s="198">
        <v>0</v>
      </c>
      <c r="T251" s="199">
        <f t="shared" si="3"/>
        <v>0</v>
      </c>
      <c r="U251" s="35"/>
      <c r="V251" s="35"/>
      <c r="W251" s="35"/>
      <c r="X251" s="35"/>
      <c r="Y251" s="35"/>
      <c r="Z251" s="35"/>
      <c r="AA251" s="35"/>
      <c r="AB251" s="35"/>
      <c r="AC251" s="35"/>
      <c r="AD251" s="35"/>
      <c r="AE251" s="35"/>
      <c r="AR251" s="200" t="s">
        <v>141</v>
      </c>
      <c r="AT251" s="200" t="s">
        <v>137</v>
      </c>
      <c r="AU251" s="200" t="s">
        <v>152</v>
      </c>
      <c r="AY251" s="18" t="s">
        <v>135</v>
      </c>
      <c r="BE251" s="201">
        <f t="shared" si="4"/>
        <v>0</v>
      </c>
      <c r="BF251" s="201">
        <f t="shared" si="5"/>
        <v>0</v>
      </c>
      <c r="BG251" s="201">
        <f t="shared" si="6"/>
        <v>0</v>
      </c>
      <c r="BH251" s="201">
        <f t="shared" si="7"/>
        <v>0</v>
      </c>
      <c r="BI251" s="201">
        <f t="shared" si="8"/>
        <v>0</v>
      </c>
      <c r="BJ251" s="18" t="s">
        <v>84</v>
      </c>
      <c r="BK251" s="201">
        <f t="shared" si="9"/>
        <v>0</v>
      </c>
      <c r="BL251" s="18" t="s">
        <v>141</v>
      </c>
      <c r="BM251" s="200" t="s">
        <v>233</v>
      </c>
    </row>
    <row r="252" spans="1:65" s="2" customFormat="1" ht="16.5" customHeight="1">
      <c r="A252" s="35"/>
      <c r="B252" s="36"/>
      <c r="C252" s="188" t="s">
        <v>295</v>
      </c>
      <c r="D252" s="188" t="s">
        <v>137</v>
      </c>
      <c r="E252" s="189" t="s">
        <v>1197</v>
      </c>
      <c r="F252" s="190" t="s">
        <v>1198</v>
      </c>
      <c r="G252" s="191" t="s">
        <v>149</v>
      </c>
      <c r="H252" s="192">
        <v>96</v>
      </c>
      <c r="I252" s="193"/>
      <c r="J252" s="194">
        <f t="shared" si="0"/>
        <v>0</v>
      </c>
      <c r="K252" s="195"/>
      <c r="L252" s="40"/>
      <c r="M252" s="196" t="s">
        <v>1</v>
      </c>
      <c r="N252" s="197" t="s">
        <v>41</v>
      </c>
      <c r="O252" s="72"/>
      <c r="P252" s="198">
        <f t="shared" si="1"/>
        <v>0</v>
      </c>
      <c r="Q252" s="198">
        <v>0</v>
      </c>
      <c r="R252" s="198">
        <f t="shared" si="2"/>
        <v>0</v>
      </c>
      <c r="S252" s="198">
        <v>0</v>
      </c>
      <c r="T252" s="199">
        <f t="shared" si="3"/>
        <v>0</v>
      </c>
      <c r="U252" s="35"/>
      <c r="V252" s="35"/>
      <c r="W252" s="35"/>
      <c r="X252" s="35"/>
      <c r="Y252" s="35"/>
      <c r="Z252" s="35"/>
      <c r="AA252" s="35"/>
      <c r="AB252" s="35"/>
      <c r="AC252" s="35"/>
      <c r="AD252" s="35"/>
      <c r="AE252" s="35"/>
      <c r="AR252" s="200" t="s">
        <v>141</v>
      </c>
      <c r="AT252" s="200" t="s">
        <v>137</v>
      </c>
      <c r="AU252" s="200" t="s">
        <v>152</v>
      </c>
      <c r="AY252" s="18" t="s">
        <v>135</v>
      </c>
      <c r="BE252" s="201">
        <f t="shared" si="4"/>
        <v>0</v>
      </c>
      <c r="BF252" s="201">
        <f t="shared" si="5"/>
        <v>0</v>
      </c>
      <c r="BG252" s="201">
        <f t="shared" si="6"/>
        <v>0</v>
      </c>
      <c r="BH252" s="201">
        <f t="shared" si="7"/>
        <v>0</v>
      </c>
      <c r="BI252" s="201">
        <f t="shared" si="8"/>
        <v>0</v>
      </c>
      <c r="BJ252" s="18" t="s">
        <v>84</v>
      </c>
      <c r="BK252" s="201">
        <f t="shared" si="9"/>
        <v>0</v>
      </c>
      <c r="BL252" s="18" t="s">
        <v>141</v>
      </c>
      <c r="BM252" s="200" t="s">
        <v>242</v>
      </c>
    </row>
    <row r="253" spans="1:65" s="2" customFormat="1" ht="16.5" customHeight="1">
      <c r="A253" s="35"/>
      <c r="B253" s="36"/>
      <c r="C253" s="188" t="s">
        <v>299</v>
      </c>
      <c r="D253" s="188" t="s">
        <v>137</v>
      </c>
      <c r="E253" s="189" t="s">
        <v>1199</v>
      </c>
      <c r="F253" s="190" t="s">
        <v>1200</v>
      </c>
      <c r="G253" s="191" t="s">
        <v>250</v>
      </c>
      <c r="H253" s="192">
        <v>340</v>
      </c>
      <c r="I253" s="193"/>
      <c r="J253" s="194">
        <f t="shared" si="0"/>
        <v>0</v>
      </c>
      <c r="K253" s="195"/>
      <c r="L253" s="40"/>
      <c r="M253" s="196" t="s">
        <v>1</v>
      </c>
      <c r="N253" s="197" t="s">
        <v>41</v>
      </c>
      <c r="O253" s="72"/>
      <c r="P253" s="198">
        <f t="shared" si="1"/>
        <v>0</v>
      </c>
      <c r="Q253" s="198">
        <v>0</v>
      </c>
      <c r="R253" s="198">
        <f t="shared" si="2"/>
        <v>0</v>
      </c>
      <c r="S253" s="198">
        <v>0</v>
      </c>
      <c r="T253" s="199">
        <f t="shared" si="3"/>
        <v>0</v>
      </c>
      <c r="U253" s="35"/>
      <c r="V253" s="35"/>
      <c r="W253" s="35"/>
      <c r="X253" s="35"/>
      <c r="Y253" s="35"/>
      <c r="Z253" s="35"/>
      <c r="AA253" s="35"/>
      <c r="AB253" s="35"/>
      <c r="AC253" s="35"/>
      <c r="AD253" s="35"/>
      <c r="AE253" s="35"/>
      <c r="AR253" s="200" t="s">
        <v>141</v>
      </c>
      <c r="AT253" s="200" t="s">
        <v>137</v>
      </c>
      <c r="AU253" s="200" t="s">
        <v>152</v>
      </c>
      <c r="AY253" s="18" t="s">
        <v>135</v>
      </c>
      <c r="BE253" s="201">
        <f t="shared" si="4"/>
        <v>0</v>
      </c>
      <c r="BF253" s="201">
        <f t="shared" si="5"/>
        <v>0</v>
      </c>
      <c r="BG253" s="201">
        <f t="shared" si="6"/>
        <v>0</v>
      </c>
      <c r="BH253" s="201">
        <f t="shared" si="7"/>
        <v>0</v>
      </c>
      <c r="BI253" s="201">
        <f t="shared" si="8"/>
        <v>0</v>
      </c>
      <c r="BJ253" s="18" t="s">
        <v>84</v>
      </c>
      <c r="BK253" s="201">
        <f t="shared" si="9"/>
        <v>0</v>
      </c>
      <c r="BL253" s="18" t="s">
        <v>141</v>
      </c>
      <c r="BM253" s="200" t="s">
        <v>254</v>
      </c>
    </row>
    <row r="254" spans="1:65" s="2" customFormat="1" ht="33" customHeight="1">
      <c r="A254" s="35"/>
      <c r="B254" s="36"/>
      <c r="C254" s="188" t="s">
        <v>303</v>
      </c>
      <c r="D254" s="188" t="s">
        <v>137</v>
      </c>
      <c r="E254" s="189" t="s">
        <v>1201</v>
      </c>
      <c r="F254" s="190" t="s">
        <v>1202</v>
      </c>
      <c r="G254" s="191" t="s">
        <v>250</v>
      </c>
      <c r="H254" s="192">
        <v>135</v>
      </c>
      <c r="I254" s="193"/>
      <c r="J254" s="194">
        <f t="shared" si="0"/>
        <v>0</v>
      </c>
      <c r="K254" s="195"/>
      <c r="L254" s="40"/>
      <c r="M254" s="196" t="s">
        <v>1</v>
      </c>
      <c r="N254" s="197" t="s">
        <v>41</v>
      </c>
      <c r="O254" s="72"/>
      <c r="P254" s="198">
        <f t="shared" si="1"/>
        <v>0</v>
      </c>
      <c r="Q254" s="198">
        <v>0</v>
      </c>
      <c r="R254" s="198">
        <f t="shared" si="2"/>
        <v>0</v>
      </c>
      <c r="S254" s="198">
        <v>0</v>
      </c>
      <c r="T254" s="199">
        <f t="shared" si="3"/>
        <v>0</v>
      </c>
      <c r="U254" s="35"/>
      <c r="V254" s="35"/>
      <c r="W254" s="35"/>
      <c r="X254" s="35"/>
      <c r="Y254" s="35"/>
      <c r="Z254" s="35"/>
      <c r="AA254" s="35"/>
      <c r="AB254" s="35"/>
      <c r="AC254" s="35"/>
      <c r="AD254" s="35"/>
      <c r="AE254" s="35"/>
      <c r="AR254" s="200" t="s">
        <v>141</v>
      </c>
      <c r="AT254" s="200" t="s">
        <v>137</v>
      </c>
      <c r="AU254" s="200" t="s">
        <v>152</v>
      </c>
      <c r="AY254" s="18" t="s">
        <v>135</v>
      </c>
      <c r="BE254" s="201">
        <f t="shared" si="4"/>
        <v>0</v>
      </c>
      <c r="BF254" s="201">
        <f t="shared" si="5"/>
        <v>0</v>
      </c>
      <c r="BG254" s="201">
        <f t="shared" si="6"/>
        <v>0</v>
      </c>
      <c r="BH254" s="201">
        <f t="shared" si="7"/>
        <v>0</v>
      </c>
      <c r="BI254" s="201">
        <f t="shared" si="8"/>
        <v>0</v>
      </c>
      <c r="BJ254" s="18" t="s">
        <v>84</v>
      </c>
      <c r="BK254" s="201">
        <f t="shared" si="9"/>
        <v>0</v>
      </c>
      <c r="BL254" s="18" t="s">
        <v>141</v>
      </c>
      <c r="BM254" s="200" t="s">
        <v>264</v>
      </c>
    </row>
    <row r="255" spans="1:65" s="2" customFormat="1" ht="33" customHeight="1">
      <c r="A255" s="35"/>
      <c r="B255" s="36"/>
      <c r="C255" s="188" t="s">
        <v>307</v>
      </c>
      <c r="D255" s="188" t="s">
        <v>137</v>
      </c>
      <c r="E255" s="189" t="s">
        <v>1203</v>
      </c>
      <c r="F255" s="190" t="s">
        <v>1204</v>
      </c>
      <c r="G255" s="191" t="s">
        <v>250</v>
      </c>
      <c r="H255" s="192">
        <v>205</v>
      </c>
      <c r="I255" s="193"/>
      <c r="J255" s="194">
        <f t="shared" si="0"/>
        <v>0</v>
      </c>
      <c r="K255" s="195"/>
      <c r="L255" s="40"/>
      <c r="M255" s="196" t="s">
        <v>1</v>
      </c>
      <c r="N255" s="197" t="s">
        <v>41</v>
      </c>
      <c r="O255" s="72"/>
      <c r="P255" s="198">
        <f t="shared" si="1"/>
        <v>0</v>
      </c>
      <c r="Q255" s="198">
        <v>0</v>
      </c>
      <c r="R255" s="198">
        <f t="shared" si="2"/>
        <v>0</v>
      </c>
      <c r="S255" s="198">
        <v>0</v>
      </c>
      <c r="T255" s="199">
        <f t="shared" si="3"/>
        <v>0</v>
      </c>
      <c r="U255" s="35"/>
      <c r="V255" s="35"/>
      <c r="W255" s="35"/>
      <c r="X255" s="35"/>
      <c r="Y255" s="35"/>
      <c r="Z255" s="35"/>
      <c r="AA255" s="35"/>
      <c r="AB255" s="35"/>
      <c r="AC255" s="35"/>
      <c r="AD255" s="35"/>
      <c r="AE255" s="35"/>
      <c r="AR255" s="200" t="s">
        <v>141</v>
      </c>
      <c r="AT255" s="200" t="s">
        <v>137</v>
      </c>
      <c r="AU255" s="200" t="s">
        <v>152</v>
      </c>
      <c r="AY255" s="18" t="s">
        <v>135</v>
      </c>
      <c r="BE255" s="201">
        <f t="shared" si="4"/>
        <v>0</v>
      </c>
      <c r="BF255" s="201">
        <f t="shared" si="5"/>
        <v>0</v>
      </c>
      <c r="BG255" s="201">
        <f t="shared" si="6"/>
        <v>0</v>
      </c>
      <c r="BH255" s="201">
        <f t="shared" si="7"/>
        <v>0</v>
      </c>
      <c r="BI255" s="201">
        <f t="shared" si="8"/>
        <v>0</v>
      </c>
      <c r="BJ255" s="18" t="s">
        <v>84</v>
      </c>
      <c r="BK255" s="201">
        <f t="shared" si="9"/>
        <v>0</v>
      </c>
      <c r="BL255" s="18" t="s">
        <v>141</v>
      </c>
      <c r="BM255" s="200" t="s">
        <v>278</v>
      </c>
    </row>
    <row r="256" spans="1:65" s="2" customFormat="1" ht="16.5" customHeight="1">
      <c r="A256" s="35"/>
      <c r="B256" s="36"/>
      <c r="C256" s="188" t="s">
        <v>311</v>
      </c>
      <c r="D256" s="188" t="s">
        <v>137</v>
      </c>
      <c r="E256" s="189" t="s">
        <v>1205</v>
      </c>
      <c r="F256" s="190" t="s">
        <v>1206</v>
      </c>
      <c r="G256" s="191" t="s">
        <v>250</v>
      </c>
      <c r="H256" s="192">
        <v>340</v>
      </c>
      <c r="I256" s="193"/>
      <c r="J256" s="194">
        <f t="shared" si="0"/>
        <v>0</v>
      </c>
      <c r="K256" s="195"/>
      <c r="L256" s="40"/>
      <c r="M256" s="196" t="s">
        <v>1</v>
      </c>
      <c r="N256" s="197" t="s">
        <v>41</v>
      </c>
      <c r="O256" s="72"/>
      <c r="P256" s="198">
        <f t="shared" si="1"/>
        <v>0</v>
      </c>
      <c r="Q256" s="198">
        <v>0</v>
      </c>
      <c r="R256" s="198">
        <f t="shared" si="2"/>
        <v>0</v>
      </c>
      <c r="S256" s="198">
        <v>0</v>
      </c>
      <c r="T256" s="199">
        <f t="shared" si="3"/>
        <v>0</v>
      </c>
      <c r="U256" s="35"/>
      <c r="V256" s="35"/>
      <c r="W256" s="35"/>
      <c r="X256" s="35"/>
      <c r="Y256" s="35"/>
      <c r="Z256" s="35"/>
      <c r="AA256" s="35"/>
      <c r="AB256" s="35"/>
      <c r="AC256" s="35"/>
      <c r="AD256" s="35"/>
      <c r="AE256" s="35"/>
      <c r="AR256" s="200" t="s">
        <v>141</v>
      </c>
      <c r="AT256" s="200" t="s">
        <v>137</v>
      </c>
      <c r="AU256" s="200" t="s">
        <v>152</v>
      </c>
      <c r="AY256" s="18" t="s">
        <v>135</v>
      </c>
      <c r="BE256" s="201">
        <f t="shared" si="4"/>
        <v>0</v>
      </c>
      <c r="BF256" s="201">
        <f t="shared" si="5"/>
        <v>0</v>
      </c>
      <c r="BG256" s="201">
        <f t="shared" si="6"/>
        <v>0</v>
      </c>
      <c r="BH256" s="201">
        <f t="shared" si="7"/>
        <v>0</v>
      </c>
      <c r="BI256" s="201">
        <f t="shared" si="8"/>
        <v>0</v>
      </c>
      <c r="BJ256" s="18" t="s">
        <v>84</v>
      </c>
      <c r="BK256" s="201">
        <f t="shared" si="9"/>
        <v>0</v>
      </c>
      <c r="BL256" s="18" t="s">
        <v>141</v>
      </c>
      <c r="BM256" s="200" t="s">
        <v>290</v>
      </c>
    </row>
    <row r="257" spans="1:65" s="2" customFormat="1" ht="24.2" customHeight="1">
      <c r="A257" s="35"/>
      <c r="B257" s="36"/>
      <c r="C257" s="188" t="s">
        <v>315</v>
      </c>
      <c r="D257" s="188" t="s">
        <v>137</v>
      </c>
      <c r="E257" s="189" t="s">
        <v>1207</v>
      </c>
      <c r="F257" s="190" t="s">
        <v>1208</v>
      </c>
      <c r="G257" s="191" t="s">
        <v>250</v>
      </c>
      <c r="H257" s="192">
        <v>350</v>
      </c>
      <c r="I257" s="193"/>
      <c r="J257" s="194">
        <f t="shared" si="0"/>
        <v>0</v>
      </c>
      <c r="K257" s="195"/>
      <c r="L257" s="40"/>
      <c r="M257" s="196" t="s">
        <v>1</v>
      </c>
      <c r="N257" s="197" t="s">
        <v>41</v>
      </c>
      <c r="O257" s="72"/>
      <c r="P257" s="198">
        <f t="shared" si="1"/>
        <v>0</v>
      </c>
      <c r="Q257" s="198">
        <v>0</v>
      </c>
      <c r="R257" s="198">
        <f t="shared" si="2"/>
        <v>0</v>
      </c>
      <c r="S257" s="198">
        <v>0</v>
      </c>
      <c r="T257" s="199">
        <f t="shared" si="3"/>
        <v>0</v>
      </c>
      <c r="U257" s="35"/>
      <c r="V257" s="35"/>
      <c r="W257" s="35"/>
      <c r="X257" s="35"/>
      <c r="Y257" s="35"/>
      <c r="Z257" s="35"/>
      <c r="AA257" s="35"/>
      <c r="AB257" s="35"/>
      <c r="AC257" s="35"/>
      <c r="AD257" s="35"/>
      <c r="AE257" s="35"/>
      <c r="AR257" s="200" t="s">
        <v>141</v>
      </c>
      <c r="AT257" s="200" t="s">
        <v>137</v>
      </c>
      <c r="AU257" s="200" t="s">
        <v>152</v>
      </c>
      <c r="AY257" s="18" t="s">
        <v>135</v>
      </c>
      <c r="BE257" s="201">
        <f t="shared" si="4"/>
        <v>0</v>
      </c>
      <c r="BF257" s="201">
        <f t="shared" si="5"/>
        <v>0</v>
      </c>
      <c r="BG257" s="201">
        <f t="shared" si="6"/>
        <v>0</v>
      </c>
      <c r="BH257" s="201">
        <f t="shared" si="7"/>
        <v>0</v>
      </c>
      <c r="BI257" s="201">
        <f t="shared" si="8"/>
        <v>0</v>
      </c>
      <c r="BJ257" s="18" t="s">
        <v>84</v>
      </c>
      <c r="BK257" s="201">
        <f t="shared" si="9"/>
        <v>0</v>
      </c>
      <c r="BL257" s="18" t="s">
        <v>141</v>
      </c>
      <c r="BM257" s="200" t="s">
        <v>299</v>
      </c>
    </row>
    <row r="258" spans="1:65" s="2" customFormat="1" ht="16.5" customHeight="1">
      <c r="A258" s="35"/>
      <c r="B258" s="36"/>
      <c r="C258" s="188" t="s">
        <v>319</v>
      </c>
      <c r="D258" s="188" t="s">
        <v>137</v>
      </c>
      <c r="E258" s="189" t="s">
        <v>1209</v>
      </c>
      <c r="F258" s="190" t="s">
        <v>1210</v>
      </c>
      <c r="G258" s="191" t="s">
        <v>149</v>
      </c>
      <c r="H258" s="192">
        <v>11</v>
      </c>
      <c r="I258" s="193"/>
      <c r="J258" s="194">
        <f t="shared" si="0"/>
        <v>0</v>
      </c>
      <c r="K258" s="195"/>
      <c r="L258" s="40"/>
      <c r="M258" s="196" t="s">
        <v>1</v>
      </c>
      <c r="N258" s="197" t="s">
        <v>41</v>
      </c>
      <c r="O258" s="72"/>
      <c r="P258" s="198">
        <f t="shared" si="1"/>
        <v>0</v>
      </c>
      <c r="Q258" s="198">
        <v>0</v>
      </c>
      <c r="R258" s="198">
        <f t="shared" si="2"/>
        <v>0</v>
      </c>
      <c r="S258" s="198">
        <v>0</v>
      </c>
      <c r="T258" s="199">
        <f t="shared" si="3"/>
        <v>0</v>
      </c>
      <c r="U258" s="35"/>
      <c r="V258" s="35"/>
      <c r="W258" s="35"/>
      <c r="X258" s="35"/>
      <c r="Y258" s="35"/>
      <c r="Z258" s="35"/>
      <c r="AA258" s="35"/>
      <c r="AB258" s="35"/>
      <c r="AC258" s="35"/>
      <c r="AD258" s="35"/>
      <c r="AE258" s="35"/>
      <c r="AR258" s="200" t="s">
        <v>141</v>
      </c>
      <c r="AT258" s="200" t="s">
        <v>137</v>
      </c>
      <c r="AU258" s="200" t="s">
        <v>152</v>
      </c>
      <c r="AY258" s="18" t="s">
        <v>135</v>
      </c>
      <c r="BE258" s="201">
        <f t="shared" si="4"/>
        <v>0</v>
      </c>
      <c r="BF258" s="201">
        <f t="shared" si="5"/>
        <v>0</v>
      </c>
      <c r="BG258" s="201">
        <f t="shared" si="6"/>
        <v>0</v>
      </c>
      <c r="BH258" s="201">
        <f t="shared" si="7"/>
        <v>0</v>
      </c>
      <c r="BI258" s="201">
        <f t="shared" si="8"/>
        <v>0</v>
      </c>
      <c r="BJ258" s="18" t="s">
        <v>84</v>
      </c>
      <c r="BK258" s="201">
        <f t="shared" si="9"/>
        <v>0</v>
      </c>
      <c r="BL258" s="18" t="s">
        <v>141</v>
      </c>
      <c r="BM258" s="200" t="s">
        <v>307</v>
      </c>
    </row>
    <row r="259" spans="1:65" s="2" customFormat="1" ht="24.2" customHeight="1">
      <c r="A259" s="35"/>
      <c r="B259" s="36"/>
      <c r="C259" s="188" t="s">
        <v>323</v>
      </c>
      <c r="D259" s="188" t="s">
        <v>137</v>
      </c>
      <c r="E259" s="189" t="s">
        <v>1211</v>
      </c>
      <c r="F259" s="190" t="s">
        <v>1212</v>
      </c>
      <c r="G259" s="191" t="s">
        <v>149</v>
      </c>
      <c r="H259" s="192">
        <v>10</v>
      </c>
      <c r="I259" s="193"/>
      <c r="J259" s="194">
        <f t="shared" si="0"/>
        <v>0</v>
      </c>
      <c r="K259" s="195"/>
      <c r="L259" s="40"/>
      <c r="M259" s="196" t="s">
        <v>1</v>
      </c>
      <c r="N259" s="197" t="s">
        <v>41</v>
      </c>
      <c r="O259" s="72"/>
      <c r="P259" s="198">
        <f t="shared" si="1"/>
        <v>0</v>
      </c>
      <c r="Q259" s="198">
        <v>0</v>
      </c>
      <c r="R259" s="198">
        <f t="shared" si="2"/>
        <v>0</v>
      </c>
      <c r="S259" s="198">
        <v>0</v>
      </c>
      <c r="T259" s="199">
        <f t="shared" si="3"/>
        <v>0</v>
      </c>
      <c r="U259" s="35"/>
      <c r="V259" s="35"/>
      <c r="W259" s="35"/>
      <c r="X259" s="35"/>
      <c r="Y259" s="35"/>
      <c r="Z259" s="35"/>
      <c r="AA259" s="35"/>
      <c r="AB259" s="35"/>
      <c r="AC259" s="35"/>
      <c r="AD259" s="35"/>
      <c r="AE259" s="35"/>
      <c r="AR259" s="200" t="s">
        <v>141</v>
      </c>
      <c r="AT259" s="200" t="s">
        <v>137</v>
      </c>
      <c r="AU259" s="200" t="s">
        <v>152</v>
      </c>
      <c r="AY259" s="18" t="s">
        <v>135</v>
      </c>
      <c r="BE259" s="201">
        <f t="shared" si="4"/>
        <v>0</v>
      </c>
      <c r="BF259" s="201">
        <f t="shared" si="5"/>
        <v>0</v>
      </c>
      <c r="BG259" s="201">
        <f t="shared" si="6"/>
        <v>0</v>
      </c>
      <c r="BH259" s="201">
        <f t="shared" si="7"/>
        <v>0</v>
      </c>
      <c r="BI259" s="201">
        <f t="shared" si="8"/>
        <v>0</v>
      </c>
      <c r="BJ259" s="18" t="s">
        <v>84</v>
      </c>
      <c r="BK259" s="201">
        <f t="shared" si="9"/>
        <v>0</v>
      </c>
      <c r="BL259" s="18" t="s">
        <v>141</v>
      </c>
      <c r="BM259" s="200" t="s">
        <v>315</v>
      </c>
    </row>
    <row r="260" spans="1:65" s="2" customFormat="1" ht="58.5">
      <c r="A260" s="35"/>
      <c r="B260" s="36"/>
      <c r="C260" s="37"/>
      <c r="D260" s="204" t="s">
        <v>1171</v>
      </c>
      <c r="E260" s="37"/>
      <c r="F260" s="262" t="s">
        <v>1213</v>
      </c>
      <c r="G260" s="37"/>
      <c r="H260" s="37"/>
      <c r="I260" s="263"/>
      <c r="J260" s="37"/>
      <c r="K260" s="37"/>
      <c r="L260" s="40"/>
      <c r="M260" s="264"/>
      <c r="N260" s="265"/>
      <c r="O260" s="72"/>
      <c r="P260" s="72"/>
      <c r="Q260" s="72"/>
      <c r="R260" s="72"/>
      <c r="S260" s="72"/>
      <c r="T260" s="73"/>
      <c r="U260" s="35"/>
      <c r="V260" s="35"/>
      <c r="W260" s="35"/>
      <c r="X260" s="35"/>
      <c r="Y260" s="35"/>
      <c r="Z260" s="35"/>
      <c r="AA260" s="35"/>
      <c r="AB260" s="35"/>
      <c r="AC260" s="35"/>
      <c r="AD260" s="35"/>
      <c r="AE260" s="35"/>
      <c r="AT260" s="18" t="s">
        <v>1171</v>
      </c>
      <c r="AU260" s="18" t="s">
        <v>152</v>
      </c>
    </row>
    <row r="261" spans="1:65" s="2" customFormat="1" ht="55.5" customHeight="1">
      <c r="A261" s="35"/>
      <c r="B261" s="36"/>
      <c r="C261" s="188" t="s">
        <v>327</v>
      </c>
      <c r="D261" s="188" t="s">
        <v>137</v>
      </c>
      <c r="E261" s="189" t="s">
        <v>1214</v>
      </c>
      <c r="F261" s="190" t="s">
        <v>1215</v>
      </c>
      <c r="G261" s="191" t="s">
        <v>149</v>
      </c>
      <c r="H261" s="192">
        <v>10</v>
      </c>
      <c r="I261" s="193"/>
      <c r="J261" s="194">
        <f>ROUND(I261*H261,2)</f>
        <v>0</v>
      </c>
      <c r="K261" s="195"/>
      <c r="L261" s="40"/>
      <c r="M261" s="196" t="s">
        <v>1</v>
      </c>
      <c r="N261" s="197" t="s">
        <v>41</v>
      </c>
      <c r="O261" s="72"/>
      <c r="P261" s="198">
        <f>O261*H261</f>
        <v>0</v>
      </c>
      <c r="Q261" s="198">
        <v>0</v>
      </c>
      <c r="R261" s="198">
        <f>Q261*H261</f>
        <v>0</v>
      </c>
      <c r="S261" s="198">
        <v>0</v>
      </c>
      <c r="T261" s="199">
        <f>S261*H261</f>
        <v>0</v>
      </c>
      <c r="U261" s="35"/>
      <c r="V261" s="35"/>
      <c r="W261" s="35"/>
      <c r="X261" s="35"/>
      <c r="Y261" s="35"/>
      <c r="Z261" s="35"/>
      <c r="AA261" s="35"/>
      <c r="AB261" s="35"/>
      <c r="AC261" s="35"/>
      <c r="AD261" s="35"/>
      <c r="AE261" s="35"/>
      <c r="AR261" s="200" t="s">
        <v>141</v>
      </c>
      <c r="AT261" s="200" t="s">
        <v>137</v>
      </c>
      <c r="AU261" s="200" t="s">
        <v>152</v>
      </c>
      <c r="AY261" s="18" t="s">
        <v>135</v>
      </c>
      <c r="BE261" s="201">
        <f>IF(N261="základní",J261,0)</f>
        <v>0</v>
      </c>
      <c r="BF261" s="201">
        <f>IF(N261="snížená",J261,0)</f>
        <v>0</v>
      </c>
      <c r="BG261" s="201">
        <f>IF(N261="zákl. přenesená",J261,0)</f>
        <v>0</v>
      </c>
      <c r="BH261" s="201">
        <f>IF(N261="sníž. přenesená",J261,0)</f>
        <v>0</v>
      </c>
      <c r="BI261" s="201">
        <f>IF(N261="nulová",J261,0)</f>
        <v>0</v>
      </c>
      <c r="BJ261" s="18" t="s">
        <v>84</v>
      </c>
      <c r="BK261" s="201">
        <f>ROUND(I261*H261,2)</f>
        <v>0</v>
      </c>
      <c r="BL261" s="18" t="s">
        <v>141</v>
      </c>
      <c r="BM261" s="200" t="s">
        <v>323</v>
      </c>
    </row>
    <row r="262" spans="1:65" s="12" customFormat="1" ht="20.85" customHeight="1">
      <c r="B262" s="172"/>
      <c r="C262" s="173"/>
      <c r="D262" s="174" t="s">
        <v>75</v>
      </c>
      <c r="E262" s="186" t="s">
        <v>1216</v>
      </c>
      <c r="F262" s="186" t="s">
        <v>1217</v>
      </c>
      <c r="G262" s="173"/>
      <c r="H262" s="173"/>
      <c r="I262" s="176"/>
      <c r="J262" s="187">
        <f>BK262</f>
        <v>0</v>
      </c>
      <c r="K262" s="173"/>
      <c r="L262" s="178"/>
      <c r="M262" s="179"/>
      <c r="N262" s="180"/>
      <c r="O262" s="180"/>
      <c r="P262" s="181">
        <f>SUM(P263:P264)</f>
        <v>0</v>
      </c>
      <c r="Q262" s="180"/>
      <c r="R262" s="181">
        <f>SUM(R263:R264)</f>
        <v>0</v>
      </c>
      <c r="S262" s="180"/>
      <c r="T262" s="182">
        <f>SUM(T263:T264)</f>
        <v>0</v>
      </c>
      <c r="AR262" s="183" t="s">
        <v>84</v>
      </c>
      <c r="AT262" s="184" t="s">
        <v>75</v>
      </c>
      <c r="AU262" s="184" t="s">
        <v>86</v>
      </c>
      <c r="AY262" s="183" t="s">
        <v>135</v>
      </c>
      <c r="BK262" s="185">
        <f>SUM(BK263:BK264)</f>
        <v>0</v>
      </c>
    </row>
    <row r="263" spans="1:65" s="2" customFormat="1" ht="49.15" customHeight="1">
      <c r="A263" s="35"/>
      <c r="B263" s="36"/>
      <c r="C263" s="188" t="s">
        <v>331</v>
      </c>
      <c r="D263" s="188" t="s">
        <v>137</v>
      </c>
      <c r="E263" s="189" t="s">
        <v>1218</v>
      </c>
      <c r="F263" s="190" t="s">
        <v>1219</v>
      </c>
      <c r="G263" s="191" t="s">
        <v>149</v>
      </c>
      <c r="H263" s="192">
        <v>10</v>
      </c>
      <c r="I263" s="193"/>
      <c r="J263" s="194">
        <f>ROUND(I263*H263,2)</f>
        <v>0</v>
      </c>
      <c r="K263" s="195"/>
      <c r="L263" s="40"/>
      <c r="M263" s="196" t="s">
        <v>1</v>
      </c>
      <c r="N263" s="197" t="s">
        <v>41</v>
      </c>
      <c r="O263" s="72"/>
      <c r="P263" s="198">
        <f>O263*H263</f>
        <v>0</v>
      </c>
      <c r="Q263" s="198">
        <v>0</v>
      </c>
      <c r="R263" s="198">
        <f>Q263*H263</f>
        <v>0</v>
      </c>
      <c r="S263" s="198">
        <v>0</v>
      </c>
      <c r="T263" s="199">
        <f>S263*H263</f>
        <v>0</v>
      </c>
      <c r="U263" s="35"/>
      <c r="V263" s="35"/>
      <c r="W263" s="35"/>
      <c r="X263" s="35"/>
      <c r="Y263" s="35"/>
      <c r="Z263" s="35"/>
      <c r="AA263" s="35"/>
      <c r="AB263" s="35"/>
      <c r="AC263" s="35"/>
      <c r="AD263" s="35"/>
      <c r="AE263" s="35"/>
      <c r="AR263" s="200" t="s">
        <v>141</v>
      </c>
      <c r="AT263" s="200" t="s">
        <v>137</v>
      </c>
      <c r="AU263" s="200" t="s">
        <v>152</v>
      </c>
      <c r="AY263" s="18" t="s">
        <v>135</v>
      </c>
      <c r="BE263" s="201">
        <f>IF(N263="základní",J263,0)</f>
        <v>0</v>
      </c>
      <c r="BF263" s="201">
        <f>IF(N263="snížená",J263,0)</f>
        <v>0</v>
      </c>
      <c r="BG263" s="201">
        <f>IF(N263="zákl. přenesená",J263,0)</f>
        <v>0</v>
      </c>
      <c r="BH263" s="201">
        <f>IF(N263="sníž. přenesená",J263,0)</f>
        <v>0</v>
      </c>
      <c r="BI263" s="201">
        <f>IF(N263="nulová",J263,0)</f>
        <v>0</v>
      </c>
      <c r="BJ263" s="18" t="s">
        <v>84</v>
      </c>
      <c r="BK263" s="201">
        <f>ROUND(I263*H263,2)</f>
        <v>0</v>
      </c>
      <c r="BL263" s="18" t="s">
        <v>141</v>
      </c>
      <c r="BM263" s="200" t="s">
        <v>331</v>
      </c>
    </row>
    <row r="264" spans="1:65" s="2" customFormat="1" ht="49.15" customHeight="1">
      <c r="A264" s="35"/>
      <c r="B264" s="36"/>
      <c r="C264" s="188" t="s">
        <v>335</v>
      </c>
      <c r="D264" s="188" t="s">
        <v>137</v>
      </c>
      <c r="E264" s="189" t="s">
        <v>1220</v>
      </c>
      <c r="F264" s="190" t="s">
        <v>1221</v>
      </c>
      <c r="G264" s="191" t="s">
        <v>149</v>
      </c>
      <c r="H264" s="192">
        <v>1</v>
      </c>
      <c r="I264" s="193"/>
      <c r="J264" s="194">
        <f>ROUND(I264*H264,2)</f>
        <v>0</v>
      </c>
      <c r="K264" s="195"/>
      <c r="L264" s="40"/>
      <c r="M264" s="196" t="s">
        <v>1</v>
      </c>
      <c r="N264" s="197" t="s">
        <v>41</v>
      </c>
      <c r="O264" s="72"/>
      <c r="P264" s="198">
        <f>O264*H264</f>
        <v>0</v>
      </c>
      <c r="Q264" s="198">
        <v>0</v>
      </c>
      <c r="R264" s="198">
        <f>Q264*H264</f>
        <v>0</v>
      </c>
      <c r="S264" s="198">
        <v>0</v>
      </c>
      <c r="T264" s="199">
        <f>S264*H264</f>
        <v>0</v>
      </c>
      <c r="U264" s="35"/>
      <c r="V264" s="35"/>
      <c r="W264" s="35"/>
      <c r="X264" s="35"/>
      <c r="Y264" s="35"/>
      <c r="Z264" s="35"/>
      <c r="AA264" s="35"/>
      <c r="AB264" s="35"/>
      <c r="AC264" s="35"/>
      <c r="AD264" s="35"/>
      <c r="AE264" s="35"/>
      <c r="AR264" s="200" t="s">
        <v>141</v>
      </c>
      <c r="AT264" s="200" t="s">
        <v>137</v>
      </c>
      <c r="AU264" s="200" t="s">
        <v>152</v>
      </c>
      <c r="AY264" s="18" t="s">
        <v>135</v>
      </c>
      <c r="BE264" s="201">
        <f>IF(N264="základní",J264,0)</f>
        <v>0</v>
      </c>
      <c r="BF264" s="201">
        <f>IF(N264="snížená",J264,0)</f>
        <v>0</v>
      </c>
      <c r="BG264" s="201">
        <f>IF(N264="zákl. přenesená",J264,0)</f>
        <v>0</v>
      </c>
      <c r="BH264" s="201">
        <f>IF(N264="sníž. přenesená",J264,0)</f>
        <v>0</v>
      </c>
      <c r="BI264" s="201">
        <f>IF(N264="nulová",J264,0)</f>
        <v>0</v>
      </c>
      <c r="BJ264" s="18" t="s">
        <v>84</v>
      </c>
      <c r="BK264" s="201">
        <f>ROUND(I264*H264,2)</f>
        <v>0</v>
      </c>
      <c r="BL264" s="18" t="s">
        <v>141</v>
      </c>
      <c r="BM264" s="200" t="s">
        <v>339</v>
      </c>
    </row>
    <row r="265" spans="1:65" s="12" customFormat="1" ht="20.85" customHeight="1">
      <c r="B265" s="172"/>
      <c r="C265" s="173"/>
      <c r="D265" s="174" t="s">
        <v>75</v>
      </c>
      <c r="E265" s="186" t="s">
        <v>1222</v>
      </c>
      <c r="F265" s="186" t="s">
        <v>1223</v>
      </c>
      <c r="G265" s="173"/>
      <c r="H265" s="173"/>
      <c r="I265" s="176"/>
      <c r="J265" s="187">
        <f>BK265</f>
        <v>0</v>
      </c>
      <c r="K265" s="173"/>
      <c r="L265" s="178"/>
      <c r="M265" s="179"/>
      <c r="N265" s="180"/>
      <c r="O265" s="180"/>
      <c r="P265" s="181">
        <f>SUM(P266:P272)</f>
        <v>0</v>
      </c>
      <c r="Q265" s="180"/>
      <c r="R265" s="181">
        <f>SUM(R266:R272)</f>
        <v>0</v>
      </c>
      <c r="S265" s="180"/>
      <c r="T265" s="182">
        <f>SUM(T266:T272)</f>
        <v>0</v>
      </c>
      <c r="AR265" s="183" t="s">
        <v>84</v>
      </c>
      <c r="AT265" s="184" t="s">
        <v>75</v>
      </c>
      <c r="AU265" s="184" t="s">
        <v>86</v>
      </c>
      <c r="AY265" s="183" t="s">
        <v>135</v>
      </c>
      <c r="BK265" s="185">
        <f>SUM(BK266:BK272)</f>
        <v>0</v>
      </c>
    </row>
    <row r="266" spans="1:65" s="2" customFormat="1" ht="37.9" customHeight="1">
      <c r="A266" s="35"/>
      <c r="B266" s="36"/>
      <c r="C266" s="188" t="s">
        <v>339</v>
      </c>
      <c r="D266" s="188" t="s">
        <v>137</v>
      </c>
      <c r="E266" s="189" t="s">
        <v>1224</v>
      </c>
      <c r="F266" s="190" t="s">
        <v>1225</v>
      </c>
      <c r="G266" s="191" t="s">
        <v>149</v>
      </c>
      <c r="H266" s="192">
        <v>10</v>
      </c>
      <c r="I266" s="193"/>
      <c r="J266" s="194">
        <f>ROUND(I266*H266,2)</f>
        <v>0</v>
      </c>
      <c r="K266" s="195"/>
      <c r="L266" s="40"/>
      <c r="M266" s="196" t="s">
        <v>1</v>
      </c>
      <c r="N266" s="197" t="s">
        <v>41</v>
      </c>
      <c r="O266" s="72"/>
      <c r="P266" s="198">
        <f>O266*H266</f>
        <v>0</v>
      </c>
      <c r="Q266" s="198">
        <v>0</v>
      </c>
      <c r="R266" s="198">
        <f>Q266*H266</f>
        <v>0</v>
      </c>
      <c r="S266" s="198">
        <v>0</v>
      </c>
      <c r="T266" s="199">
        <f>S266*H266</f>
        <v>0</v>
      </c>
      <c r="U266" s="35"/>
      <c r="V266" s="35"/>
      <c r="W266" s="35"/>
      <c r="X266" s="35"/>
      <c r="Y266" s="35"/>
      <c r="Z266" s="35"/>
      <c r="AA266" s="35"/>
      <c r="AB266" s="35"/>
      <c r="AC266" s="35"/>
      <c r="AD266" s="35"/>
      <c r="AE266" s="35"/>
      <c r="AR266" s="200" t="s">
        <v>141</v>
      </c>
      <c r="AT266" s="200" t="s">
        <v>137</v>
      </c>
      <c r="AU266" s="200" t="s">
        <v>152</v>
      </c>
      <c r="AY266" s="18" t="s">
        <v>135</v>
      </c>
      <c r="BE266" s="201">
        <f>IF(N266="základní",J266,0)</f>
        <v>0</v>
      </c>
      <c r="BF266" s="201">
        <f>IF(N266="snížená",J266,0)</f>
        <v>0</v>
      </c>
      <c r="BG266" s="201">
        <f>IF(N266="zákl. přenesená",J266,0)</f>
        <v>0</v>
      </c>
      <c r="BH266" s="201">
        <f>IF(N266="sníž. přenesená",J266,0)</f>
        <v>0</v>
      </c>
      <c r="BI266" s="201">
        <f>IF(N266="nulová",J266,0)</f>
        <v>0</v>
      </c>
      <c r="BJ266" s="18" t="s">
        <v>84</v>
      </c>
      <c r="BK266" s="201">
        <f>ROUND(I266*H266,2)</f>
        <v>0</v>
      </c>
      <c r="BL266" s="18" t="s">
        <v>141</v>
      </c>
      <c r="BM266" s="200" t="s">
        <v>347</v>
      </c>
    </row>
    <row r="267" spans="1:65" s="2" customFormat="1" ht="68.25">
      <c r="A267" s="35"/>
      <c r="B267" s="36"/>
      <c r="C267" s="37"/>
      <c r="D267" s="204" t="s">
        <v>1171</v>
      </c>
      <c r="E267" s="37"/>
      <c r="F267" s="262" t="s">
        <v>1226</v>
      </c>
      <c r="G267" s="37"/>
      <c r="H267" s="37"/>
      <c r="I267" s="263"/>
      <c r="J267" s="37"/>
      <c r="K267" s="37"/>
      <c r="L267" s="40"/>
      <c r="M267" s="264"/>
      <c r="N267" s="265"/>
      <c r="O267" s="72"/>
      <c r="P267" s="72"/>
      <c r="Q267" s="72"/>
      <c r="R267" s="72"/>
      <c r="S267" s="72"/>
      <c r="T267" s="73"/>
      <c r="U267" s="35"/>
      <c r="V267" s="35"/>
      <c r="W267" s="35"/>
      <c r="X267" s="35"/>
      <c r="Y267" s="35"/>
      <c r="Z267" s="35"/>
      <c r="AA267" s="35"/>
      <c r="AB267" s="35"/>
      <c r="AC267" s="35"/>
      <c r="AD267" s="35"/>
      <c r="AE267" s="35"/>
      <c r="AT267" s="18" t="s">
        <v>1171</v>
      </c>
      <c r="AU267" s="18" t="s">
        <v>152</v>
      </c>
    </row>
    <row r="268" spans="1:65" s="2" customFormat="1" ht="16.5" customHeight="1">
      <c r="A268" s="35"/>
      <c r="B268" s="36"/>
      <c r="C268" s="188" t="s">
        <v>343</v>
      </c>
      <c r="D268" s="188" t="s">
        <v>137</v>
      </c>
      <c r="E268" s="189" t="s">
        <v>1227</v>
      </c>
      <c r="F268" s="190" t="s">
        <v>1228</v>
      </c>
      <c r="G268" s="191" t="s">
        <v>149</v>
      </c>
      <c r="H268" s="192">
        <v>10</v>
      </c>
      <c r="I268" s="193"/>
      <c r="J268" s="194">
        <f>ROUND(I268*H268,2)</f>
        <v>0</v>
      </c>
      <c r="K268" s="195"/>
      <c r="L268" s="40"/>
      <c r="M268" s="196" t="s">
        <v>1</v>
      </c>
      <c r="N268" s="197" t="s">
        <v>41</v>
      </c>
      <c r="O268" s="72"/>
      <c r="P268" s="198">
        <f>O268*H268</f>
        <v>0</v>
      </c>
      <c r="Q268" s="198">
        <v>0</v>
      </c>
      <c r="R268" s="198">
        <f>Q268*H268</f>
        <v>0</v>
      </c>
      <c r="S268" s="198">
        <v>0</v>
      </c>
      <c r="T268" s="199">
        <f>S268*H268</f>
        <v>0</v>
      </c>
      <c r="U268" s="35"/>
      <c r="V268" s="35"/>
      <c r="W268" s="35"/>
      <c r="X268" s="35"/>
      <c r="Y268" s="35"/>
      <c r="Z268" s="35"/>
      <c r="AA268" s="35"/>
      <c r="AB268" s="35"/>
      <c r="AC268" s="35"/>
      <c r="AD268" s="35"/>
      <c r="AE268" s="35"/>
      <c r="AR268" s="200" t="s">
        <v>141</v>
      </c>
      <c r="AT268" s="200" t="s">
        <v>137</v>
      </c>
      <c r="AU268" s="200" t="s">
        <v>152</v>
      </c>
      <c r="AY268" s="18" t="s">
        <v>135</v>
      </c>
      <c r="BE268" s="201">
        <f>IF(N268="základní",J268,0)</f>
        <v>0</v>
      </c>
      <c r="BF268" s="201">
        <f>IF(N268="snížená",J268,0)</f>
        <v>0</v>
      </c>
      <c r="BG268" s="201">
        <f>IF(N268="zákl. přenesená",J268,0)</f>
        <v>0</v>
      </c>
      <c r="BH268" s="201">
        <f>IF(N268="sníž. přenesená",J268,0)</f>
        <v>0</v>
      </c>
      <c r="BI268" s="201">
        <f>IF(N268="nulová",J268,0)</f>
        <v>0</v>
      </c>
      <c r="BJ268" s="18" t="s">
        <v>84</v>
      </c>
      <c r="BK268" s="201">
        <f>ROUND(I268*H268,2)</f>
        <v>0</v>
      </c>
      <c r="BL268" s="18" t="s">
        <v>141</v>
      </c>
      <c r="BM268" s="200" t="s">
        <v>357</v>
      </c>
    </row>
    <row r="269" spans="1:65" s="2" customFormat="1" ht="44.25" customHeight="1">
      <c r="A269" s="35"/>
      <c r="B269" s="36"/>
      <c r="C269" s="188" t="s">
        <v>347</v>
      </c>
      <c r="D269" s="188" t="s">
        <v>137</v>
      </c>
      <c r="E269" s="189" t="s">
        <v>1229</v>
      </c>
      <c r="F269" s="190" t="s">
        <v>1230</v>
      </c>
      <c r="G269" s="191" t="s">
        <v>149</v>
      </c>
      <c r="H269" s="192">
        <v>10</v>
      </c>
      <c r="I269" s="193"/>
      <c r="J269" s="194">
        <f>ROUND(I269*H269,2)</f>
        <v>0</v>
      </c>
      <c r="K269" s="195"/>
      <c r="L269" s="40"/>
      <c r="M269" s="196" t="s">
        <v>1</v>
      </c>
      <c r="N269" s="197" t="s">
        <v>41</v>
      </c>
      <c r="O269" s="72"/>
      <c r="P269" s="198">
        <f>O269*H269</f>
        <v>0</v>
      </c>
      <c r="Q269" s="198">
        <v>0</v>
      </c>
      <c r="R269" s="198">
        <f>Q269*H269</f>
        <v>0</v>
      </c>
      <c r="S269" s="198">
        <v>0</v>
      </c>
      <c r="T269" s="199">
        <f>S269*H269</f>
        <v>0</v>
      </c>
      <c r="U269" s="35"/>
      <c r="V269" s="35"/>
      <c r="W269" s="35"/>
      <c r="X269" s="35"/>
      <c r="Y269" s="35"/>
      <c r="Z269" s="35"/>
      <c r="AA269" s="35"/>
      <c r="AB269" s="35"/>
      <c r="AC269" s="35"/>
      <c r="AD269" s="35"/>
      <c r="AE269" s="35"/>
      <c r="AR269" s="200" t="s">
        <v>141</v>
      </c>
      <c r="AT269" s="200" t="s">
        <v>137</v>
      </c>
      <c r="AU269" s="200" t="s">
        <v>152</v>
      </c>
      <c r="AY269" s="18" t="s">
        <v>135</v>
      </c>
      <c r="BE269" s="201">
        <f>IF(N269="základní",J269,0)</f>
        <v>0</v>
      </c>
      <c r="BF269" s="201">
        <f>IF(N269="snížená",J269,0)</f>
        <v>0</v>
      </c>
      <c r="BG269" s="201">
        <f>IF(N269="zákl. přenesená",J269,0)</f>
        <v>0</v>
      </c>
      <c r="BH269" s="201">
        <f>IF(N269="sníž. přenesená",J269,0)</f>
        <v>0</v>
      </c>
      <c r="BI269" s="201">
        <f>IF(N269="nulová",J269,0)</f>
        <v>0</v>
      </c>
      <c r="BJ269" s="18" t="s">
        <v>84</v>
      </c>
      <c r="BK269" s="201">
        <f>ROUND(I269*H269,2)</f>
        <v>0</v>
      </c>
      <c r="BL269" s="18" t="s">
        <v>141</v>
      </c>
      <c r="BM269" s="200" t="s">
        <v>367</v>
      </c>
    </row>
    <row r="270" spans="1:65" s="2" customFormat="1" ht="58.5">
      <c r="A270" s="35"/>
      <c r="B270" s="36"/>
      <c r="C270" s="37"/>
      <c r="D270" s="204" t="s">
        <v>1171</v>
      </c>
      <c r="E270" s="37"/>
      <c r="F270" s="262" t="s">
        <v>1231</v>
      </c>
      <c r="G270" s="37"/>
      <c r="H270" s="37"/>
      <c r="I270" s="263"/>
      <c r="J270" s="37"/>
      <c r="K270" s="37"/>
      <c r="L270" s="40"/>
      <c r="M270" s="264"/>
      <c r="N270" s="265"/>
      <c r="O270" s="72"/>
      <c r="P270" s="72"/>
      <c r="Q270" s="72"/>
      <c r="R270" s="72"/>
      <c r="S270" s="72"/>
      <c r="T270" s="73"/>
      <c r="U270" s="35"/>
      <c r="V270" s="35"/>
      <c r="W270" s="35"/>
      <c r="X270" s="35"/>
      <c r="Y270" s="35"/>
      <c r="Z270" s="35"/>
      <c r="AA270" s="35"/>
      <c r="AB270" s="35"/>
      <c r="AC270" s="35"/>
      <c r="AD270" s="35"/>
      <c r="AE270" s="35"/>
      <c r="AT270" s="18" t="s">
        <v>1171</v>
      </c>
      <c r="AU270" s="18" t="s">
        <v>152</v>
      </c>
    </row>
    <row r="271" spans="1:65" s="2" customFormat="1" ht="24.2" customHeight="1">
      <c r="A271" s="35"/>
      <c r="B271" s="36"/>
      <c r="C271" s="188" t="s">
        <v>352</v>
      </c>
      <c r="D271" s="188" t="s">
        <v>137</v>
      </c>
      <c r="E271" s="189" t="s">
        <v>1232</v>
      </c>
      <c r="F271" s="190" t="s">
        <v>1233</v>
      </c>
      <c r="G271" s="191" t="s">
        <v>149</v>
      </c>
      <c r="H271" s="192">
        <v>10</v>
      </c>
      <c r="I271" s="193"/>
      <c r="J271" s="194">
        <f>ROUND(I271*H271,2)</f>
        <v>0</v>
      </c>
      <c r="K271" s="195"/>
      <c r="L271" s="40"/>
      <c r="M271" s="196" t="s">
        <v>1</v>
      </c>
      <c r="N271" s="197" t="s">
        <v>41</v>
      </c>
      <c r="O271" s="72"/>
      <c r="P271" s="198">
        <f>O271*H271</f>
        <v>0</v>
      </c>
      <c r="Q271" s="198">
        <v>0</v>
      </c>
      <c r="R271" s="198">
        <f>Q271*H271</f>
        <v>0</v>
      </c>
      <c r="S271" s="198">
        <v>0</v>
      </c>
      <c r="T271" s="199">
        <f>S271*H271</f>
        <v>0</v>
      </c>
      <c r="U271" s="35"/>
      <c r="V271" s="35"/>
      <c r="W271" s="35"/>
      <c r="X271" s="35"/>
      <c r="Y271" s="35"/>
      <c r="Z271" s="35"/>
      <c r="AA271" s="35"/>
      <c r="AB271" s="35"/>
      <c r="AC271" s="35"/>
      <c r="AD271" s="35"/>
      <c r="AE271" s="35"/>
      <c r="AR271" s="200" t="s">
        <v>141</v>
      </c>
      <c r="AT271" s="200" t="s">
        <v>137</v>
      </c>
      <c r="AU271" s="200" t="s">
        <v>152</v>
      </c>
      <c r="AY271" s="18" t="s">
        <v>135</v>
      </c>
      <c r="BE271" s="201">
        <f>IF(N271="základní",J271,0)</f>
        <v>0</v>
      </c>
      <c r="BF271" s="201">
        <f>IF(N271="snížená",J271,0)</f>
        <v>0</v>
      </c>
      <c r="BG271" s="201">
        <f>IF(N271="zákl. přenesená",J271,0)</f>
        <v>0</v>
      </c>
      <c r="BH271" s="201">
        <f>IF(N271="sníž. přenesená",J271,0)</f>
        <v>0</v>
      </c>
      <c r="BI271" s="201">
        <f>IF(N271="nulová",J271,0)</f>
        <v>0</v>
      </c>
      <c r="BJ271" s="18" t="s">
        <v>84</v>
      </c>
      <c r="BK271" s="201">
        <f>ROUND(I271*H271,2)</f>
        <v>0</v>
      </c>
      <c r="BL271" s="18" t="s">
        <v>141</v>
      </c>
      <c r="BM271" s="200" t="s">
        <v>375</v>
      </c>
    </row>
    <row r="272" spans="1:65" s="2" customFormat="1" ht="48.75">
      <c r="A272" s="35"/>
      <c r="B272" s="36"/>
      <c r="C272" s="37"/>
      <c r="D272" s="204" t="s">
        <v>1171</v>
      </c>
      <c r="E272" s="37"/>
      <c r="F272" s="262" t="s">
        <v>1234</v>
      </c>
      <c r="G272" s="37"/>
      <c r="H272" s="37"/>
      <c r="I272" s="263"/>
      <c r="J272" s="37"/>
      <c r="K272" s="37"/>
      <c r="L272" s="40"/>
      <c r="M272" s="264"/>
      <c r="N272" s="265"/>
      <c r="O272" s="72"/>
      <c r="P272" s="72"/>
      <c r="Q272" s="72"/>
      <c r="R272" s="72"/>
      <c r="S272" s="72"/>
      <c r="T272" s="73"/>
      <c r="U272" s="35"/>
      <c r="V272" s="35"/>
      <c r="W272" s="35"/>
      <c r="X272" s="35"/>
      <c r="Y272" s="35"/>
      <c r="Z272" s="35"/>
      <c r="AA272" s="35"/>
      <c r="AB272" s="35"/>
      <c r="AC272" s="35"/>
      <c r="AD272" s="35"/>
      <c r="AE272" s="35"/>
      <c r="AT272" s="18" t="s">
        <v>1171</v>
      </c>
      <c r="AU272" s="18" t="s">
        <v>152</v>
      </c>
    </row>
    <row r="273" spans="1:65" s="12" customFormat="1" ht="22.9" customHeight="1">
      <c r="B273" s="172"/>
      <c r="C273" s="173"/>
      <c r="D273" s="174" t="s">
        <v>75</v>
      </c>
      <c r="E273" s="186" t="s">
        <v>1235</v>
      </c>
      <c r="F273" s="186" t="s">
        <v>1236</v>
      </c>
      <c r="G273" s="173"/>
      <c r="H273" s="173"/>
      <c r="I273" s="176"/>
      <c r="J273" s="187">
        <f>BK273</f>
        <v>0</v>
      </c>
      <c r="K273" s="173"/>
      <c r="L273" s="178"/>
      <c r="M273" s="179"/>
      <c r="N273" s="180"/>
      <c r="O273" s="180"/>
      <c r="P273" s="181">
        <f>SUM(P274:P279)</f>
        <v>0</v>
      </c>
      <c r="Q273" s="180"/>
      <c r="R273" s="181">
        <f>SUM(R274:R279)</f>
        <v>0</v>
      </c>
      <c r="S273" s="180"/>
      <c r="T273" s="182">
        <f>SUM(T274:T279)</f>
        <v>0</v>
      </c>
      <c r="AR273" s="183" t="s">
        <v>84</v>
      </c>
      <c r="AT273" s="184" t="s">
        <v>75</v>
      </c>
      <c r="AU273" s="184" t="s">
        <v>84</v>
      </c>
      <c r="AY273" s="183" t="s">
        <v>135</v>
      </c>
      <c r="BK273" s="185">
        <f>SUM(BK274:BK279)</f>
        <v>0</v>
      </c>
    </row>
    <row r="274" spans="1:65" s="2" customFormat="1" ht="37.9" customHeight="1">
      <c r="A274" s="35"/>
      <c r="B274" s="36"/>
      <c r="C274" s="188" t="s">
        <v>357</v>
      </c>
      <c r="D274" s="188" t="s">
        <v>137</v>
      </c>
      <c r="E274" s="189" t="s">
        <v>1237</v>
      </c>
      <c r="F274" s="190" t="s">
        <v>1238</v>
      </c>
      <c r="G274" s="191" t="s">
        <v>1239</v>
      </c>
      <c r="H274" s="192">
        <v>8</v>
      </c>
      <c r="I274" s="193"/>
      <c r="J274" s="194">
        <f t="shared" ref="J274:J279" si="10">ROUND(I274*H274,2)</f>
        <v>0</v>
      </c>
      <c r="K274" s="195"/>
      <c r="L274" s="40"/>
      <c r="M274" s="196" t="s">
        <v>1</v>
      </c>
      <c r="N274" s="197" t="s">
        <v>41</v>
      </c>
      <c r="O274" s="72"/>
      <c r="P274" s="198">
        <f t="shared" ref="P274:P279" si="11">O274*H274</f>
        <v>0</v>
      </c>
      <c r="Q274" s="198">
        <v>0</v>
      </c>
      <c r="R274" s="198">
        <f t="shared" ref="R274:R279" si="12">Q274*H274</f>
        <v>0</v>
      </c>
      <c r="S274" s="198">
        <v>0</v>
      </c>
      <c r="T274" s="199">
        <f t="shared" ref="T274:T279" si="13">S274*H274</f>
        <v>0</v>
      </c>
      <c r="U274" s="35"/>
      <c r="V274" s="35"/>
      <c r="W274" s="35"/>
      <c r="X274" s="35"/>
      <c r="Y274" s="35"/>
      <c r="Z274" s="35"/>
      <c r="AA274" s="35"/>
      <c r="AB274" s="35"/>
      <c r="AC274" s="35"/>
      <c r="AD274" s="35"/>
      <c r="AE274" s="35"/>
      <c r="AR274" s="200" t="s">
        <v>141</v>
      </c>
      <c r="AT274" s="200" t="s">
        <v>137</v>
      </c>
      <c r="AU274" s="200" t="s">
        <v>86</v>
      </c>
      <c r="AY274" s="18" t="s">
        <v>135</v>
      </c>
      <c r="BE274" s="201">
        <f t="shared" ref="BE274:BE279" si="14">IF(N274="základní",J274,0)</f>
        <v>0</v>
      </c>
      <c r="BF274" s="201">
        <f t="shared" ref="BF274:BF279" si="15">IF(N274="snížená",J274,0)</f>
        <v>0</v>
      </c>
      <c r="BG274" s="201">
        <f t="shared" ref="BG274:BG279" si="16">IF(N274="zákl. přenesená",J274,0)</f>
        <v>0</v>
      </c>
      <c r="BH274" s="201">
        <f t="shared" ref="BH274:BH279" si="17">IF(N274="sníž. přenesená",J274,0)</f>
        <v>0</v>
      </c>
      <c r="BI274" s="201">
        <f t="shared" ref="BI274:BI279" si="18">IF(N274="nulová",J274,0)</f>
        <v>0</v>
      </c>
      <c r="BJ274" s="18" t="s">
        <v>84</v>
      </c>
      <c r="BK274" s="201">
        <f t="shared" ref="BK274:BK279" si="19">ROUND(I274*H274,2)</f>
        <v>0</v>
      </c>
      <c r="BL274" s="18" t="s">
        <v>141</v>
      </c>
      <c r="BM274" s="200" t="s">
        <v>383</v>
      </c>
    </row>
    <row r="275" spans="1:65" s="2" customFormat="1" ht="24.2" customHeight="1">
      <c r="A275" s="35"/>
      <c r="B275" s="36"/>
      <c r="C275" s="188" t="s">
        <v>362</v>
      </c>
      <c r="D275" s="188" t="s">
        <v>137</v>
      </c>
      <c r="E275" s="189" t="s">
        <v>1240</v>
      </c>
      <c r="F275" s="190" t="s">
        <v>1241</v>
      </c>
      <c r="G275" s="191" t="s">
        <v>1239</v>
      </c>
      <c r="H275" s="192">
        <v>12</v>
      </c>
      <c r="I275" s="193"/>
      <c r="J275" s="194">
        <f t="shared" si="10"/>
        <v>0</v>
      </c>
      <c r="K275" s="195"/>
      <c r="L275" s="40"/>
      <c r="M275" s="196" t="s">
        <v>1</v>
      </c>
      <c r="N275" s="197" t="s">
        <v>41</v>
      </c>
      <c r="O275" s="72"/>
      <c r="P275" s="198">
        <f t="shared" si="11"/>
        <v>0</v>
      </c>
      <c r="Q275" s="198">
        <v>0</v>
      </c>
      <c r="R275" s="198">
        <f t="shared" si="12"/>
        <v>0</v>
      </c>
      <c r="S275" s="198">
        <v>0</v>
      </c>
      <c r="T275" s="199">
        <f t="shared" si="13"/>
        <v>0</v>
      </c>
      <c r="U275" s="35"/>
      <c r="V275" s="35"/>
      <c r="W275" s="35"/>
      <c r="X275" s="35"/>
      <c r="Y275" s="35"/>
      <c r="Z275" s="35"/>
      <c r="AA275" s="35"/>
      <c r="AB275" s="35"/>
      <c r="AC275" s="35"/>
      <c r="AD275" s="35"/>
      <c r="AE275" s="35"/>
      <c r="AR275" s="200" t="s">
        <v>141</v>
      </c>
      <c r="AT275" s="200" t="s">
        <v>137</v>
      </c>
      <c r="AU275" s="200" t="s">
        <v>86</v>
      </c>
      <c r="AY275" s="18" t="s">
        <v>135</v>
      </c>
      <c r="BE275" s="201">
        <f t="shared" si="14"/>
        <v>0</v>
      </c>
      <c r="BF275" s="201">
        <f t="shared" si="15"/>
        <v>0</v>
      </c>
      <c r="BG275" s="201">
        <f t="shared" si="16"/>
        <v>0</v>
      </c>
      <c r="BH275" s="201">
        <f t="shared" si="17"/>
        <v>0</v>
      </c>
      <c r="BI275" s="201">
        <f t="shared" si="18"/>
        <v>0</v>
      </c>
      <c r="BJ275" s="18" t="s">
        <v>84</v>
      </c>
      <c r="BK275" s="201">
        <f t="shared" si="19"/>
        <v>0</v>
      </c>
      <c r="BL275" s="18" t="s">
        <v>141</v>
      </c>
      <c r="BM275" s="200" t="s">
        <v>391</v>
      </c>
    </row>
    <row r="276" spans="1:65" s="2" customFormat="1" ht="16.5" customHeight="1">
      <c r="A276" s="35"/>
      <c r="B276" s="36"/>
      <c r="C276" s="188" t="s">
        <v>367</v>
      </c>
      <c r="D276" s="188" t="s">
        <v>137</v>
      </c>
      <c r="E276" s="189" t="s">
        <v>1242</v>
      </c>
      <c r="F276" s="190" t="s">
        <v>1243</v>
      </c>
      <c r="G276" s="191" t="s">
        <v>1239</v>
      </c>
      <c r="H276" s="192">
        <v>6</v>
      </c>
      <c r="I276" s="193"/>
      <c r="J276" s="194">
        <f t="shared" si="10"/>
        <v>0</v>
      </c>
      <c r="K276" s="195"/>
      <c r="L276" s="40"/>
      <c r="M276" s="196" t="s">
        <v>1</v>
      </c>
      <c r="N276" s="197" t="s">
        <v>41</v>
      </c>
      <c r="O276" s="72"/>
      <c r="P276" s="198">
        <f t="shared" si="11"/>
        <v>0</v>
      </c>
      <c r="Q276" s="198">
        <v>0</v>
      </c>
      <c r="R276" s="198">
        <f t="shared" si="12"/>
        <v>0</v>
      </c>
      <c r="S276" s="198">
        <v>0</v>
      </c>
      <c r="T276" s="199">
        <f t="shared" si="13"/>
        <v>0</v>
      </c>
      <c r="U276" s="35"/>
      <c r="V276" s="35"/>
      <c r="W276" s="35"/>
      <c r="X276" s="35"/>
      <c r="Y276" s="35"/>
      <c r="Z276" s="35"/>
      <c r="AA276" s="35"/>
      <c r="AB276" s="35"/>
      <c r="AC276" s="35"/>
      <c r="AD276" s="35"/>
      <c r="AE276" s="35"/>
      <c r="AR276" s="200" t="s">
        <v>141</v>
      </c>
      <c r="AT276" s="200" t="s">
        <v>137</v>
      </c>
      <c r="AU276" s="200" t="s">
        <v>86</v>
      </c>
      <c r="AY276" s="18" t="s">
        <v>135</v>
      </c>
      <c r="BE276" s="201">
        <f t="shared" si="14"/>
        <v>0</v>
      </c>
      <c r="BF276" s="201">
        <f t="shared" si="15"/>
        <v>0</v>
      </c>
      <c r="BG276" s="201">
        <f t="shared" si="16"/>
        <v>0</v>
      </c>
      <c r="BH276" s="201">
        <f t="shared" si="17"/>
        <v>0</v>
      </c>
      <c r="BI276" s="201">
        <f t="shared" si="18"/>
        <v>0</v>
      </c>
      <c r="BJ276" s="18" t="s">
        <v>84</v>
      </c>
      <c r="BK276" s="201">
        <f t="shared" si="19"/>
        <v>0</v>
      </c>
      <c r="BL276" s="18" t="s">
        <v>141</v>
      </c>
      <c r="BM276" s="200" t="s">
        <v>399</v>
      </c>
    </row>
    <row r="277" spans="1:65" s="2" customFormat="1" ht="24.2" customHeight="1">
      <c r="A277" s="35"/>
      <c r="B277" s="36"/>
      <c r="C277" s="188" t="s">
        <v>371</v>
      </c>
      <c r="D277" s="188" t="s">
        <v>137</v>
      </c>
      <c r="E277" s="189" t="s">
        <v>1244</v>
      </c>
      <c r="F277" s="190" t="s">
        <v>1245</v>
      </c>
      <c r="G277" s="191" t="s">
        <v>450</v>
      </c>
      <c r="H277" s="192">
        <v>1</v>
      </c>
      <c r="I277" s="193"/>
      <c r="J277" s="194">
        <f t="shared" si="10"/>
        <v>0</v>
      </c>
      <c r="K277" s="195"/>
      <c r="L277" s="40"/>
      <c r="M277" s="196" t="s">
        <v>1</v>
      </c>
      <c r="N277" s="197" t="s">
        <v>41</v>
      </c>
      <c r="O277" s="72"/>
      <c r="P277" s="198">
        <f t="shared" si="11"/>
        <v>0</v>
      </c>
      <c r="Q277" s="198">
        <v>0</v>
      </c>
      <c r="R277" s="198">
        <f t="shared" si="12"/>
        <v>0</v>
      </c>
      <c r="S277" s="198">
        <v>0</v>
      </c>
      <c r="T277" s="199">
        <f t="shared" si="13"/>
        <v>0</v>
      </c>
      <c r="U277" s="35"/>
      <c r="V277" s="35"/>
      <c r="W277" s="35"/>
      <c r="X277" s="35"/>
      <c r="Y277" s="35"/>
      <c r="Z277" s="35"/>
      <c r="AA277" s="35"/>
      <c r="AB277" s="35"/>
      <c r="AC277" s="35"/>
      <c r="AD277" s="35"/>
      <c r="AE277" s="35"/>
      <c r="AR277" s="200" t="s">
        <v>141</v>
      </c>
      <c r="AT277" s="200" t="s">
        <v>137</v>
      </c>
      <c r="AU277" s="200" t="s">
        <v>86</v>
      </c>
      <c r="AY277" s="18" t="s">
        <v>135</v>
      </c>
      <c r="BE277" s="201">
        <f t="shared" si="14"/>
        <v>0</v>
      </c>
      <c r="BF277" s="201">
        <f t="shared" si="15"/>
        <v>0</v>
      </c>
      <c r="BG277" s="201">
        <f t="shared" si="16"/>
        <v>0</v>
      </c>
      <c r="BH277" s="201">
        <f t="shared" si="17"/>
        <v>0</v>
      </c>
      <c r="BI277" s="201">
        <f t="shared" si="18"/>
        <v>0</v>
      </c>
      <c r="BJ277" s="18" t="s">
        <v>84</v>
      </c>
      <c r="BK277" s="201">
        <f t="shared" si="19"/>
        <v>0</v>
      </c>
      <c r="BL277" s="18" t="s">
        <v>141</v>
      </c>
      <c r="BM277" s="200" t="s">
        <v>410</v>
      </c>
    </row>
    <row r="278" spans="1:65" s="2" customFormat="1" ht="24.2" customHeight="1">
      <c r="A278" s="35"/>
      <c r="B278" s="36"/>
      <c r="C278" s="188" t="s">
        <v>375</v>
      </c>
      <c r="D278" s="188" t="s">
        <v>137</v>
      </c>
      <c r="E278" s="189" t="s">
        <v>1246</v>
      </c>
      <c r="F278" s="190" t="s">
        <v>1247</v>
      </c>
      <c r="G278" s="191" t="s">
        <v>149</v>
      </c>
      <c r="H278" s="192">
        <v>1</v>
      </c>
      <c r="I278" s="193"/>
      <c r="J278" s="194">
        <f t="shared" si="10"/>
        <v>0</v>
      </c>
      <c r="K278" s="195"/>
      <c r="L278" s="40"/>
      <c r="M278" s="196" t="s">
        <v>1</v>
      </c>
      <c r="N278" s="197" t="s">
        <v>41</v>
      </c>
      <c r="O278" s="72"/>
      <c r="P278" s="198">
        <f t="shared" si="11"/>
        <v>0</v>
      </c>
      <c r="Q278" s="198">
        <v>0</v>
      </c>
      <c r="R278" s="198">
        <f t="shared" si="12"/>
        <v>0</v>
      </c>
      <c r="S278" s="198">
        <v>0</v>
      </c>
      <c r="T278" s="199">
        <f t="shared" si="13"/>
        <v>0</v>
      </c>
      <c r="U278" s="35"/>
      <c r="V278" s="35"/>
      <c r="W278" s="35"/>
      <c r="X278" s="35"/>
      <c r="Y278" s="35"/>
      <c r="Z278" s="35"/>
      <c r="AA278" s="35"/>
      <c r="AB278" s="35"/>
      <c r="AC278" s="35"/>
      <c r="AD278" s="35"/>
      <c r="AE278" s="35"/>
      <c r="AR278" s="200" t="s">
        <v>141</v>
      </c>
      <c r="AT278" s="200" t="s">
        <v>137</v>
      </c>
      <c r="AU278" s="200" t="s">
        <v>86</v>
      </c>
      <c r="AY278" s="18" t="s">
        <v>135</v>
      </c>
      <c r="BE278" s="201">
        <f t="shared" si="14"/>
        <v>0</v>
      </c>
      <c r="BF278" s="201">
        <f t="shared" si="15"/>
        <v>0</v>
      </c>
      <c r="BG278" s="201">
        <f t="shared" si="16"/>
        <v>0</v>
      </c>
      <c r="BH278" s="201">
        <f t="shared" si="17"/>
        <v>0</v>
      </c>
      <c r="BI278" s="201">
        <f t="shared" si="18"/>
        <v>0</v>
      </c>
      <c r="BJ278" s="18" t="s">
        <v>84</v>
      </c>
      <c r="BK278" s="201">
        <f t="shared" si="19"/>
        <v>0</v>
      </c>
      <c r="BL278" s="18" t="s">
        <v>141</v>
      </c>
      <c r="BM278" s="200" t="s">
        <v>418</v>
      </c>
    </row>
    <row r="279" spans="1:65" s="2" customFormat="1" ht="33" customHeight="1">
      <c r="A279" s="35"/>
      <c r="B279" s="36"/>
      <c r="C279" s="188" t="s">
        <v>379</v>
      </c>
      <c r="D279" s="188" t="s">
        <v>137</v>
      </c>
      <c r="E279" s="189" t="s">
        <v>1248</v>
      </c>
      <c r="F279" s="190" t="s">
        <v>1249</v>
      </c>
      <c r="G279" s="191" t="s">
        <v>450</v>
      </c>
      <c r="H279" s="192">
        <v>1</v>
      </c>
      <c r="I279" s="193"/>
      <c r="J279" s="194">
        <f t="shared" si="10"/>
        <v>0</v>
      </c>
      <c r="K279" s="195"/>
      <c r="L279" s="40"/>
      <c r="M279" s="246" t="s">
        <v>1</v>
      </c>
      <c r="N279" s="247" t="s">
        <v>41</v>
      </c>
      <c r="O279" s="248"/>
      <c r="P279" s="249">
        <f t="shared" si="11"/>
        <v>0</v>
      </c>
      <c r="Q279" s="249">
        <v>0</v>
      </c>
      <c r="R279" s="249">
        <f t="shared" si="12"/>
        <v>0</v>
      </c>
      <c r="S279" s="249">
        <v>0</v>
      </c>
      <c r="T279" s="250">
        <f t="shared" si="13"/>
        <v>0</v>
      </c>
      <c r="U279" s="35"/>
      <c r="V279" s="35"/>
      <c r="W279" s="35"/>
      <c r="X279" s="35"/>
      <c r="Y279" s="35"/>
      <c r="Z279" s="35"/>
      <c r="AA279" s="35"/>
      <c r="AB279" s="35"/>
      <c r="AC279" s="35"/>
      <c r="AD279" s="35"/>
      <c r="AE279" s="35"/>
      <c r="AR279" s="200" t="s">
        <v>141</v>
      </c>
      <c r="AT279" s="200" t="s">
        <v>137</v>
      </c>
      <c r="AU279" s="200" t="s">
        <v>86</v>
      </c>
      <c r="AY279" s="18" t="s">
        <v>135</v>
      </c>
      <c r="BE279" s="201">
        <f t="shared" si="14"/>
        <v>0</v>
      </c>
      <c r="BF279" s="201">
        <f t="shared" si="15"/>
        <v>0</v>
      </c>
      <c r="BG279" s="201">
        <f t="shared" si="16"/>
        <v>0</v>
      </c>
      <c r="BH279" s="201">
        <f t="shared" si="17"/>
        <v>0</v>
      </c>
      <c r="BI279" s="201">
        <f t="shared" si="18"/>
        <v>0</v>
      </c>
      <c r="BJ279" s="18" t="s">
        <v>84</v>
      </c>
      <c r="BK279" s="201">
        <f t="shared" si="19"/>
        <v>0</v>
      </c>
      <c r="BL279" s="18" t="s">
        <v>141</v>
      </c>
      <c r="BM279" s="200" t="s">
        <v>429</v>
      </c>
    </row>
    <row r="280" spans="1:65" s="2" customFormat="1" ht="6.95" customHeight="1">
      <c r="A280" s="35"/>
      <c r="B280" s="55"/>
      <c r="C280" s="56"/>
      <c r="D280" s="56"/>
      <c r="E280" s="56"/>
      <c r="F280" s="56"/>
      <c r="G280" s="56"/>
      <c r="H280" s="56"/>
      <c r="I280" s="56"/>
      <c r="J280" s="56"/>
      <c r="K280" s="56"/>
      <c r="L280" s="40"/>
      <c r="M280" s="35"/>
      <c r="O280" s="35"/>
      <c r="P280" s="35"/>
      <c r="Q280" s="35"/>
      <c r="R280" s="35"/>
      <c r="S280" s="35"/>
      <c r="T280" s="35"/>
      <c r="U280" s="35"/>
      <c r="V280" s="35"/>
      <c r="W280" s="35"/>
      <c r="X280" s="35"/>
      <c r="Y280" s="35"/>
      <c r="Z280" s="35"/>
      <c r="AA280" s="35"/>
      <c r="AB280" s="35"/>
      <c r="AC280" s="35"/>
      <c r="AD280" s="35"/>
      <c r="AE280" s="35"/>
    </row>
  </sheetData>
  <sheetProtection algorithmName="SHA-512" hashValue="FZCThDMYrW6orxLsOTDv7J4vukwRJ8aFIY05lLAnEKyzErnJnezOl67Q/pFC40Bgmyff9X4bijWXb8W9c7IZtw==" saltValue="VIatqHock8dEvcq9COOimYkP2laV+dn0VvkKFIDWYv4arLCOrVwVKjx/y2sCoDjYtxgKSoaAYh1ASaGYiPS0Uw==" spinCount="100000" sheet="1" objects="1" scenarios="1" formatColumns="0" formatRows="0" autoFilter="0"/>
  <autoFilter ref="C125:K279" xr:uid="{00000000-0009-0000-0000-000002000000}"/>
  <mergeCells count="9">
    <mergeCell ref="E87:H87"/>
    <mergeCell ref="E116:H116"/>
    <mergeCell ref="E118:H118"/>
    <mergeCell ref="L2:V2"/>
    <mergeCell ref="E7:H7"/>
    <mergeCell ref="E9:H9"/>
    <mergeCell ref="E18:H18"/>
    <mergeCell ref="E27:H27"/>
    <mergeCell ref="E85:H85"/>
  </mergeCells>
  <pageMargins left="0.39374999999999999" right="0.39374999999999999" top="0.39374999999999999" bottom="0.39374999999999999" header="0" footer="0"/>
  <pageSetup paperSize="9" scale="88" fitToHeight="100" orientation="portrait" blackAndWhite="1" r:id="rId1"/>
  <headerFooter>
    <oddFooter>&amp;CStrana &amp;P z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BM290"/>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06"/>
      <c r="M2" s="306"/>
      <c r="N2" s="306"/>
      <c r="O2" s="306"/>
      <c r="P2" s="306"/>
      <c r="Q2" s="306"/>
      <c r="R2" s="306"/>
      <c r="S2" s="306"/>
      <c r="T2" s="306"/>
      <c r="U2" s="306"/>
      <c r="V2" s="306"/>
      <c r="AT2" s="18" t="s">
        <v>93</v>
      </c>
    </row>
    <row r="3" spans="1:46" s="1" customFormat="1" ht="6.95" customHeight="1">
      <c r="B3" s="109"/>
      <c r="C3" s="110"/>
      <c r="D3" s="110"/>
      <c r="E3" s="110"/>
      <c r="F3" s="110"/>
      <c r="G3" s="110"/>
      <c r="H3" s="110"/>
      <c r="I3" s="110"/>
      <c r="J3" s="110"/>
      <c r="K3" s="110"/>
      <c r="L3" s="21"/>
      <c r="AT3" s="18" t="s">
        <v>86</v>
      </c>
    </row>
    <row r="4" spans="1:46" s="1" customFormat="1" ht="24.95" customHeight="1">
      <c r="B4" s="21"/>
      <c r="D4" s="111" t="s">
        <v>97</v>
      </c>
      <c r="L4" s="21"/>
      <c r="M4" s="112" t="s">
        <v>10</v>
      </c>
      <c r="AT4" s="18" t="s">
        <v>4</v>
      </c>
    </row>
    <row r="5" spans="1:46" s="1" customFormat="1" ht="6.95" customHeight="1">
      <c r="B5" s="21"/>
      <c r="L5" s="21"/>
    </row>
    <row r="6" spans="1:46" s="1" customFormat="1" ht="12" customHeight="1">
      <c r="B6" s="21"/>
      <c r="D6" s="113" t="s">
        <v>16</v>
      </c>
      <c r="L6" s="21"/>
    </row>
    <row r="7" spans="1:46" s="1" customFormat="1" ht="26.25" customHeight="1">
      <c r="B7" s="21"/>
      <c r="E7" s="307" t="str">
        <f>'Rekapitulace stavby'!K6</f>
        <v>Rekonstrukce komunikace a chodníků ul. Zámostní, Vilová a Sazečská</v>
      </c>
      <c r="F7" s="308"/>
      <c r="G7" s="308"/>
      <c r="H7" s="308"/>
      <c r="L7" s="21"/>
    </row>
    <row r="8" spans="1:46" s="2" customFormat="1" ht="12" customHeight="1">
      <c r="A8" s="35"/>
      <c r="B8" s="40"/>
      <c r="C8" s="35"/>
      <c r="D8" s="113" t="s">
        <v>98</v>
      </c>
      <c r="E8" s="35"/>
      <c r="F8" s="35"/>
      <c r="G8" s="35"/>
      <c r="H8" s="35"/>
      <c r="I8" s="35"/>
      <c r="J8" s="35"/>
      <c r="K8" s="35"/>
      <c r="L8" s="52"/>
      <c r="S8" s="35"/>
      <c r="T8" s="35"/>
      <c r="U8" s="35"/>
      <c r="V8" s="35"/>
      <c r="W8" s="35"/>
      <c r="X8" s="35"/>
      <c r="Y8" s="35"/>
      <c r="Z8" s="35"/>
      <c r="AA8" s="35"/>
      <c r="AB8" s="35"/>
      <c r="AC8" s="35"/>
      <c r="AD8" s="35"/>
      <c r="AE8" s="35"/>
    </row>
    <row r="9" spans="1:46" s="2" customFormat="1" ht="16.5" customHeight="1">
      <c r="A9" s="35"/>
      <c r="B9" s="40"/>
      <c r="C9" s="35"/>
      <c r="D9" s="35"/>
      <c r="E9" s="309" t="s">
        <v>1250</v>
      </c>
      <c r="F9" s="310"/>
      <c r="G9" s="310"/>
      <c r="H9" s="310"/>
      <c r="I9" s="35"/>
      <c r="J9" s="35"/>
      <c r="K9" s="35"/>
      <c r="L9" s="52"/>
      <c r="S9" s="35"/>
      <c r="T9" s="35"/>
      <c r="U9" s="35"/>
      <c r="V9" s="35"/>
      <c r="W9" s="35"/>
      <c r="X9" s="35"/>
      <c r="Y9" s="35"/>
      <c r="Z9" s="35"/>
      <c r="AA9" s="35"/>
      <c r="AB9" s="35"/>
      <c r="AC9" s="35"/>
      <c r="AD9" s="35"/>
      <c r="AE9" s="35"/>
    </row>
    <row r="10" spans="1:46" s="2" customFormat="1" ht="11.25">
      <c r="A10" s="35"/>
      <c r="B10" s="40"/>
      <c r="C10" s="35"/>
      <c r="D10" s="35"/>
      <c r="E10" s="35"/>
      <c r="F10" s="35"/>
      <c r="G10" s="35"/>
      <c r="H10" s="35"/>
      <c r="I10" s="35"/>
      <c r="J10" s="35"/>
      <c r="K10" s="35"/>
      <c r="L10" s="52"/>
      <c r="S10" s="35"/>
      <c r="T10" s="35"/>
      <c r="U10" s="35"/>
      <c r="V10" s="35"/>
      <c r="W10" s="35"/>
      <c r="X10" s="35"/>
      <c r="Y10" s="35"/>
      <c r="Z10" s="35"/>
      <c r="AA10" s="35"/>
      <c r="AB10" s="35"/>
      <c r="AC10" s="35"/>
      <c r="AD10" s="35"/>
      <c r="AE10" s="35"/>
    </row>
    <row r="11" spans="1:46" s="2" customFormat="1" ht="12" customHeight="1">
      <c r="A11" s="35"/>
      <c r="B11" s="40"/>
      <c r="C11" s="35"/>
      <c r="D11" s="113" t="s">
        <v>18</v>
      </c>
      <c r="E11" s="35"/>
      <c r="F11" s="114" t="s">
        <v>1</v>
      </c>
      <c r="G11" s="35"/>
      <c r="H11" s="35"/>
      <c r="I11" s="113" t="s">
        <v>19</v>
      </c>
      <c r="J11" s="114" t="s">
        <v>1</v>
      </c>
      <c r="K11" s="35"/>
      <c r="L11" s="52"/>
      <c r="S11" s="35"/>
      <c r="T11" s="35"/>
      <c r="U11" s="35"/>
      <c r="V11" s="35"/>
      <c r="W11" s="35"/>
      <c r="X11" s="35"/>
      <c r="Y11" s="35"/>
      <c r="Z11" s="35"/>
      <c r="AA11" s="35"/>
      <c r="AB11" s="35"/>
      <c r="AC11" s="35"/>
      <c r="AD11" s="35"/>
      <c r="AE11" s="35"/>
    </row>
    <row r="12" spans="1:46" s="2" customFormat="1" ht="12" customHeight="1">
      <c r="A12" s="35"/>
      <c r="B12" s="40"/>
      <c r="C12" s="35"/>
      <c r="D12" s="113" t="s">
        <v>20</v>
      </c>
      <c r="E12" s="35"/>
      <c r="F12" s="114" t="s">
        <v>21</v>
      </c>
      <c r="G12" s="35"/>
      <c r="H12" s="35"/>
      <c r="I12" s="113" t="s">
        <v>22</v>
      </c>
      <c r="J12" s="115" t="str">
        <f>'Rekapitulace stavby'!AN8</f>
        <v>16. 8. 2022</v>
      </c>
      <c r="K12" s="35"/>
      <c r="L12" s="52"/>
      <c r="S12" s="35"/>
      <c r="T12" s="35"/>
      <c r="U12" s="35"/>
      <c r="V12" s="35"/>
      <c r="W12" s="35"/>
      <c r="X12" s="35"/>
      <c r="Y12" s="35"/>
      <c r="Z12" s="35"/>
      <c r="AA12" s="35"/>
      <c r="AB12" s="35"/>
      <c r="AC12" s="35"/>
      <c r="AD12" s="35"/>
      <c r="AE12" s="35"/>
    </row>
    <row r="13" spans="1:46" s="2" customFormat="1" ht="10.9" customHeight="1">
      <c r="A13" s="35"/>
      <c r="B13" s="40"/>
      <c r="C13" s="35"/>
      <c r="D13" s="35"/>
      <c r="E13" s="35"/>
      <c r="F13" s="35"/>
      <c r="G13" s="35"/>
      <c r="H13" s="35"/>
      <c r="I13" s="35"/>
      <c r="J13" s="35"/>
      <c r="K13" s="35"/>
      <c r="L13" s="52"/>
      <c r="S13" s="35"/>
      <c r="T13" s="35"/>
      <c r="U13" s="35"/>
      <c r="V13" s="35"/>
      <c r="W13" s="35"/>
      <c r="X13" s="35"/>
      <c r="Y13" s="35"/>
      <c r="Z13" s="35"/>
      <c r="AA13" s="35"/>
      <c r="AB13" s="35"/>
      <c r="AC13" s="35"/>
      <c r="AD13" s="35"/>
      <c r="AE13" s="35"/>
    </row>
    <row r="14" spans="1:46" s="2" customFormat="1" ht="12" customHeight="1">
      <c r="A14" s="35"/>
      <c r="B14" s="40"/>
      <c r="C14" s="35"/>
      <c r="D14" s="113" t="s">
        <v>24</v>
      </c>
      <c r="E14" s="35"/>
      <c r="F14" s="35"/>
      <c r="G14" s="35"/>
      <c r="H14" s="35"/>
      <c r="I14" s="113" t="s">
        <v>25</v>
      </c>
      <c r="J14" s="114" t="s">
        <v>1</v>
      </c>
      <c r="K14" s="35"/>
      <c r="L14" s="52"/>
      <c r="S14" s="35"/>
      <c r="T14" s="35"/>
      <c r="U14" s="35"/>
      <c r="V14" s="35"/>
      <c r="W14" s="35"/>
      <c r="X14" s="35"/>
      <c r="Y14" s="35"/>
      <c r="Z14" s="35"/>
      <c r="AA14" s="35"/>
      <c r="AB14" s="35"/>
      <c r="AC14" s="35"/>
      <c r="AD14" s="35"/>
      <c r="AE14" s="35"/>
    </row>
    <row r="15" spans="1:46" s="2" customFormat="1" ht="18" customHeight="1">
      <c r="A15" s="35"/>
      <c r="B15" s="40"/>
      <c r="C15" s="35"/>
      <c r="D15" s="35"/>
      <c r="E15" s="114" t="s">
        <v>26</v>
      </c>
      <c r="F15" s="35"/>
      <c r="G15" s="35"/>
      <c r="H15" s="35"/>
      <c r="I15" s="113" t="s">
        <v>27</v>
      </c>
      <c r="J15" s="114" t="s">
        <v>1</v>
      </c>
      <c r="K15" s="35"/>
      <c r="L15" s="52"/>
      <c r="S15" s="35"/>
      <c r="T15" s="35"/>
      <c r="U15" s="35"/>
      <c r="V15" s="35"/>
      <c r="W15" s="35"/>
      <c r="X15" s="35"/>
      <c r="Y15" s="35"/>
      <c r="Z15" s="35"/>
      <c r="AA15" s="35"/>
      <c r="AB15" s="35"/>
      <c r="AC15" s="35"/>
      <c r="AD15" s="35"/>
      <c r="AE15" s="35"/>
    </row>
    <row r="16" spans="1:46" s="2" customFormat="1" ht="6.95" customHeight="1">
      <c r="A16" s="35"/>
      <c r="B16" s="40"/>
      <c r="C16" s="35"/>
      <c r="D16" s="35"/>
      <c r="E16" s="35"/>
      <c r="F16" s="35"/>
      <c r="G16" s="35"/>
      <c r="H16" s="35"/>
      <c r="I16" s="35"/>
      <c r="J16" s="35"/>
      <c r="K16" s="35"/>
      <c r="L16" s="52"/>
      <c r="S16" s="35"/>
      <c r="T16" s="35"/>
      <c r="U16" s="35"/>
      <c r="V16" s="35"/>
      <c r="W16" s="35"/>
      <c r="X16" s="35"/>
      <c r="Y16" s="35"/>
      <c r="Z16" s="35"/>
      <c r="AA16" s="35"/>
      <c r="AB16" s="35"/>
      <c r="AC16" s="35"/>
      <c r="AD16" s="35"/>
      <c r="AE16" s="35"/>
    </row>
    <row r="17" spans="1:31" s="2" customFormat="1" ht="12" customHeight="1">
      <c r="A17" s="35"/>
      <c r="B17" s="40"/>
      <c r="C17" s="35"/>
      <c r="D17" s="113" t="s">
        <v>28</v>
      </c>
      <c r="E17" s="35"/>
      <c r="F17" s="35"/>
      <c r="G17" s="35"/>
      <c r="H17" s="35"/>
      <c r="I17" s="113" t="s">
        <v>25</v>
      </c>
      <c r="J17" s="31" t="str">
        <f>'Rekapitulace stavby'!AN13</f>
        <v>Vyplň údaj</v>
      </c>
      <c r="K17" s="35"/>
      <c r="L17" s="52"/>
      <c r="S17" s="35"/>
      <c r="T17" s="35"/>
      <c r="U17" s="35"/>
      <c r="V17" s="35"/>
      <c r="W17" s="35"/>
      <c r="X17" s="35"/>
      <c r="Y17" s="35"/>
      <c r="Z17" s="35"/>
      <c r="AA17" s="35"/>
      <c r="AB17" s="35"/>
      <c r="AC17" s="35"/>
      <c r="AD17" s="35"/>
      <c r="AE17" s="35"/>
    </row>
    <row r="18" spans="1:31" s="2" customFormat="1" ht="18" customHeight="1">
      <c r="A18" s="35"/>
      <c r="B18" s="40"/>
      <c r="C18" s="35"/>
      <c r="D18" s="35"/>
      <c r="E18" s="311" t="str">
        <f>'Rekapitulace stavby'!E14</f>
        <v>Vyplň údaj</v>
      </c>
      <c r="F18" s="312"/>
      <c r="G18" s="312"/>
      <c r="H18" s="312"/>
      <c r="I18" s="113" t="s">
        <v>27</v>
      </c>
      <c r="J18" s="31" t="str">
        <f>'Rekapitulace stavby'!AN14</f>
        <v>Vyplň údaj</v>
      </c>
      <c r="K18" s="35"/>
      <c r="L18" s="52"/>
      <c r="S18" s="35"/>
      <c r="T18" s="35"/>
      <c r="U18" s="35"/>
      <c r="V18" s="35"/>
      <c r="W18" s="35"/>
      <c r="X18" s="35"/>
      <c r="Y18" s="35"/>
      <c r="Z18" s="35"/>
      <c r="AA18" s="35"/>
      <c r="AB18" s="35"/>
      <c r="AC18" s="35"/>
      <c r="AD18" s="35"/>
      <c r="AE18" s="35"/>
    </row>
    <row r="19" spans="1:31" s="2" customFormat="1" ht="6.95" customHeight="1">
      <c r="A19" s="35"/>
      <c r="B19" s="40"/>
      <c r="C19" s="35"/>
      <c r="D19" s="35"/>
      <c r="E19" s="35"/>
      <c r="F19" s="35"/>
      <c r="G19" s="35"/>
      <c r="H19" s="35"/>
      <c r="I19" s="35"/>
      <c r="J19" s="35"/>
      <c r="K19" s="35"/>
      <c r="L19" s="52"/>
      <c r="S19" s="35"/>
      <c r="T19" s="35"/>
      <c r="U19" s="35"/>
      <c r="V19" s="35"/>
      <c r="W19" s="35"/>
      <c r="X19" s="35"/>
      <c r="Y19" s="35"/>
      <c r="Z19" s="35"/>
      <c r="AA19" s="35"/>
      <c r="AB19" s="35"/>
      <c r="AC19" s="35"/>
      <c r="AD19" s="35"/>
      <c r="AE19" s="35"/>
    </row>
    <row r="20" spans="1:31" s="2" customFormat="1" ht="12" customHeight="1">
      <c r="A20" s="35"/>
      <c r="B20" s="40"/>
      <c r="C20" s="35"/>
      <c r="D20" s="113" t="s">
        <v>30</v>
      </c>
      <c r="E20" s="35"/>
      <c r="F20" s="35"/>
      <c r="G20" s="35"/>
      <c r="H20" s="35"/>
      <c r="I20" s="113" t="s">
        <v>25</v>
      </c>
      <c r="J20" s="114" t="s">
        <v>1</v>
      </c>
      <c r="K20" s="35"/>
      <c r="L20" s="52"/>
      <c r="S20" s="35"/>
      <c r="T20" s="35"/>
      <c r="U20" s="35"/>
      <c r="V20" s="35"/>
      <c r="W20" s="35"/>
      <c r="X20" s="35"/>
      <c r="Y20" s="35"/>
      <c r="Z20" s="35"/>
      <c r="AA20" s="35"/>
      <c r="AB20" s="35"/>
      <c r="AC20" s="35"/>
      <c r="AD20" s="35"/>
      <c r="AE20" s="35"/>
    </row>
    <row r="21" spans="1:31" s="2" customFormat="1" ht="18" customHeight="1">
      <c r="A21" s="35"/>
      <c r="B21" s="40"/>
      <c r="C21" s="35"/>
      <c r="D21" s="35"/>
      <c r="E21" s="114" t="s">
        <v>31</v>
      </c>
      <c r="F21" s="35"/>
      <c r="G21" s="35"/>
      <c r="H21" s="35"/>
      <c r="I21" s="113" t="s">
        <v>27</v>
      </c>
      <c r="J21" s="114" t="s">
        <v>1</v>
      </c>
      <c r="K21" s="35"/>
      <c r="L21" s="52"/>
      <c r="S21" s="35"/>
      <c r="T21" s="35"/>
      <c r="U21" s="35"/>
      <c r="V21" s="35"/>
      <c r="W21" s="35"/>
      <c r="X21" s="35"/>
      <c r="Y21" s="35"/>
      <c r="Z21" s="35"/>
      <c r="AA21" s="35"/>
      <c r="AB21" s="35"/>
      <c r="AC21" s="35"/>
      <c r="AD21" s="35"/>
      <c r="AE21" s="35"/>
    </row>
    <row r="22" spans="1:31" s="2" customFormat="1" ht="6.95" customHeight="1">
      <c r="A22" s="35"/>
      <c r="B22" s="40"/>
      <c r="C22" s="35"/>
      <c r="D22" s="35"/>
      <c r="E22" s="35"/>
      <c r="F22" s="35"/>
      <c r="G22" s="35"/>
      <c r="H22" s="35"/>
      <c r="I22" s="35"/>
      <c r="J22" s="35"/>
      <c r="K22" s="35"/>
      <c r="L22" s="52"/>
      <c r="S22" s="35"/>
      <c r="T22" s="35"/>
      <c r="U22" s="35"/>
      <c r="V22" s="35"/>
      <c r="W22" s="35"/>
      <c r="X22" s="35"/>
      <c r="Y22" s="35"/>
      <c r="Z22" s="35"/>
      <c r="AA22" s="35"/>
      <c r="AB22" s="35"/>
      <c r="AC22" s="35"/>
      <c r="AD22" s="35"/>
      <c r="AE22" s="35"/>
    </row>
    <row r="23" spans="1:31" s="2" customFormat="1" ht="12" customHeight="1">
      <c r="A23" s="35"/>
      <c r="B23" s="40"/>
      <c r="C23" s="35"/>
      <c r="D23" s="113" t="s">
        <v>33</v>
      </c>
      <c r="E23" s="35"/>
      <c r="F23" s="35"/>
      <c r="G23" s="35"/>
      <c r="H23" s="35"/>
      <c r="I23" s="113" t="s">
        <v>25</v>
      </c>
      <c r="J23" s="114" t="s">
        <v>1</v>
      </c>
      <c r="K23" s="35"/>
      <c r="L23" s="52"/>
      <c r="S23" s="35"/>
      <c r="T23" s="35"/>
      <c r="U23" s="35"/>
      <c r="V23" s="35"/>
      <c r="W23" s="35"/>
      <c r="X23" s="35"/>
      <c r="Y23" s="35"/>
      <c r="Z23" s="35"/>
      <c r="AA23" s="35"/>
      <c r="AB23" s="35"/>
      <c r="AC23" s="35"/>
      <c r="AD23" s="35"/>
      <c r="AE23" s="35"/>
    </row>
    <row r="24" spans="1:31" s="2" customFormat="1" ht="18" customHeight="1">
      <c r="A24" s="35"/>
      <c r="B24" s="40"/>
      <c r="C24" s="35"/>
      <c r="D24" s="35"/>
      <c r="E24" s="114" t="s">
        <v>34</v>
      </c>
      <c r="F24" s="35"/>
      <c r="G24" s="35"/>
      <c r="H24" s="35"/>
      <c r="I24" s="113" t="s">
        <v>27</v>
      </c>
      <c r="J24" s="114" t="s">
        <v>1</v>
      </c>
      <c r="K24" s="35"/>
      <c r="L24" s="52"/>
      <c r="S24" s="35"/>
      <c r="T24" s="35"/>
      <c r="U24" s="35"/>
      <c r="V24" s="35"/>
      <c r="W24" s="35"/>
      <c r="X24" s="35"/>
      <c r="Y24" s="35"/>
      <c r="Z24" s="35"/>
      <c r="AA24" s="35"/>
      <c r="AB24" s="35"/>
      <c r="AC24" s="35"/>
      <c r="AD24" s="35"/>
      <c r="AE24" s="35"/>
    </row>
    <row r="25" spans="1:31" s="2" customFormat="1" ht="6.95" customHeight="1">
      <c r="A25" s="35"/>
      <c r="B25" s="40"/>
      <c r="C25" s="35"/>
      <c r="D25" s="35"/>
      <c r="E25" s="35"/>
      <c r="F25" s="35"/>
      <c r="G25" s="35"/>
      <c r="H25" s="35"/>
      <c r="I25" s="35"/>
      <c r="J25" s="35"/>
      <c r="K25" s="35"/>
      <c r="L25" s="52"/>
      <c r="S25" s="35"/>
      <c r="T25" s="35"/>
      <c r="U25" s="35"/>
      <c r="V25" s="35"/>
      <c r="W25" s="35"/>
      <c r="X25" s="35"/>
      <c r="Y25" s="35"/>
      <c r="Z25" s="35"/>
      <c r="AA25" s="35"/>
      <c r="AB25" s="35"/>
      <c r="AC25" s="35"/>
      <c r="AD25" s="35"/>
      <c r="AE25" s="35"/>
    </row>
    <row r="26" spans="1:31" s="2" customFormat="1" ht="12" customHeight="1">
      <c r="A26" s="35"/>
      <c r="B26" s="40"/>
      <c r="C26" s="35"/>
      <c r="D26" s="113" t="s">
        <v>35</v>
      </c>
      <c r="E26" s="35"/>
      <c r="F26" s="35"/>
      <c r="G26" s="35"/>
      <c r="H26" s="35"/>
      <c r="I26" s="35"/>
      <c r="J26" s="35"/>
      <c r="K26" s="35"/>
      <c r="L26" s="52"/>
      <c r="S26" s="35"/>
      <c r="T26" s="35"/>
      <c r="U26" s="35"/>
      <c r="V26" s="35"/>
      <c r="W26" s="35"/>
      <c r="X26" s="35"/>
      <c r="Y26" s="35"/>
      <c r="Z26" s="35"/>
      <c r="AA26" s="35"/>
      <c r="AB26" s="35"/>
      <c r="AC26" s="35"/>
      <c r="AD26" s="35"/>
      <c r="AE26" s="35"/>
    </row>
    <row r="27" spans="1:31" s="8" customFormat="1" ht="16.5" customHeight="1">
      <c r="A27" s="116"/>
      <c r="B27" s="117"/>
      <c r="C27" s="116"/>
      <c r="D27" s="116"/>
      <c r="E27" s="313" t="s">
        <v>1</v>
      </c>
      <c r="F27" s="313"/>
      <c r="G27" s="313"/>
      <c r="H27" s="313"/>
      <c r="I27" s="116"/>
      <c r="J27" s="116"/>
      <c r="K27" s="116"/>
      <c r="L27" s="118"/>
      <c r="S27" s="116"/>
      <c r="T27" s="116"/>
      <c r="U27" s="116"/>
      <c r="V27" s="116"/>
      <c r="W27" s="116"/>
      <c r="X27" s="116"/>
      <c r="Y27" s="116"/>
      <c r="Z27" s="116"/>
      <c r="AA27" s="116"/>
      <c r="AB27" s="116"/>
      <c r="AC27" s="116"/>
      <c r="AD27" s="116"/>
      <c r="AE27" s="116"/>
    </row>
    <row r="28" spans="1:31" s="2" customFormat="1" ht="6.95" customHeight="1">
      <c r="A28" s="35"/>
      <c r="B28" s="40"/>
      <c r="C28" s="35"/>
      <c r="D28" s="35"/>
      <c r="E28" s="35"/>
      <c r="F28" s="35"/>
      <c r="G28" s="35"/>
      <c r="H28" s="35"/>
      <c r="I28" s="35"/>
      <c r="J28" s="35"/>
      <c r="K28" s="35"/>
      <c r="L28" s="52"/>
      <c r="S28" s="35"/>
      <c r="T28" s="35"/>
      <c r="U28" s="35"/>
      <c r="V28" s="35"/>
      <c r="W28" s="35"/>
      <c r="X28" s="35"/>
      <c r="Y28" s="35"/>
      <c r="Z28" s="35"/>
      <c r="AA28" s="35"/>
      <c r="AB28" s="35"/>
      <c r="AC28" s="35"/>
      <c r="AD28" s="35"/>
      <c r="AE28" s="35"/>
    </row>
    <row r="29" spans="1:31" s="2" customFormat="1" ht="6.95" customHeight="1">
      <c r="A29" s="35"/>
      <c r="B29" s="40"/>
      <c r="C29" s="35"/>
      <c r="D29" s="119"/>
      <c r="E29" s="119"/>
      <c r="F29" s="119"/>
      <c r="G29" s="119"/>
      <c r="H29" s="119"/>
      <c r="I29" s="119"/>
      <c r="J29" s="119"/>
      <c r="K29" s="119"/>
      <c r="L29" s="52"/>
      <c r="S29" s="35"/>
      <c r="T29" s="35"/>
      <c r="U29" s="35"/>
      <c r="V29" s="35"/>
      <c r="W29" s="35"/>
      <c r="X29" s="35"/>
      <c r="Y29" s="35"/>
      <c r="Z29" s="35"/>
      <c r="AA29" s="35"/>
      <c r="AB29" s="35"/>
      <c r="AC29" s="35"/>
      <c r="AD29" s="35"/>
      <c r="AE29" s="35"/>
    </row>
    <row r="30" spans="1:31" s="2" customFormat="1" ht="25.35" customHeight="1">
      <c r="A30" s="35"/>
      <c r="B30" s="40"/>
      <c r="C30" s="35"/>
      <c r="D30" s="120" t="s">
        <v>36</v>
      </c>
      <c r="E30" s="35"/>
      <c r="F30" s="35"/>
      <c r="G30" s="35"/>
      <c r="H30" s="35"/>
      <c r="I30" s="35"/>
      <c r="J30" s="121">
        <f>ROUND(J120, 2)</f>
        <v>0</v>
      </c>
      <c r="K30" s="35"/>
      <c r="L30" s="52"/>
      <c r="S30" s="35"/>
      <c r="T30" s="35"/>
      <c r="U30" s="35"/>
      <c r="V30" s="35"/>
      <c r="W30" s="35"/>
      <c r="X30" s="35"/>
      <c r="Y30" s="35"/>
      <c r="Z30" s="35"/>
      <c r="AA30" s="35"/>
      <c r="AB30" s="35"/>
      <c r="AC30" s="35"/>
      <c r="AD30" s="35"/>
      <c r="AE30" s="35"/>
    </row>
    <row r="31" spans="1:31" s="2" customFormat="1" ht="6.95" customHeight="1">
      <c r="A31" s="35"/>
      <c r="B31" s="40"/>
      <c r="C31" s="35"/>
      <c r="D31" s="119"/>
      <c r="E31" s="119"/>
      <c r="F31" s="119"/>
      <c r="G31" s="119"/>
      <c r="H31" s="119"/>
      <c r="I31" s="119"/>
      <c r="J31" s="119"/>
      <c r="K31" s="119"/>
      <c r="L31" s="52"/>
      <c r="S31" s="35"/>
      <c r="T31" s="35"/>
      <c r="U31" s="35"/>
      <c r="V31" s="35"/>
      <c r="W31" s="35"/>
      <c r="X31" s="35"/>
      <c r="Y31" s="35"/>
      <c r="Z31" s="35"/>
      <c r="AA31" s="35"/>
      <c r="AB31" s="35"/>
      <c r="AC31" s="35"/>
      <c r="AD31" s="35"/>
      <c r="AE31" s="35"/>
    </row>
    <row r="32" spans="1:31" s="2" customFormat="1" ht="14.45" customHeight="1">
      <c r="A32" s="35"/>
      <c r="B32" s="40"/>
      <c r="C32" s="35"/>
      <c r="D32" s="35"/>
      <c r="E32" s="35"/>
      <c r="F32" s="122" t="s">
        <v>38</v>
      </c>
      <c r="G32" s="35"/>
      <c r="H32" s="35"/>
      <c r="I32" s="122" t="s">
        <v>37</v>
      </c>
      <c r="J32" s="122" t="s">
        <v>39</v>
      </c>
      <c r="K32" s="35"/>
      <c r="L32" s="52"/>
      <c r="S32" s="35"/>
      <c r="T32" s="35"/>
      <c r="U32" s="35"/>
      <c r="V32" s="35"/>
      <c r="W32" s="35"/>
      <c r="X32" s="35"/>
      <c r="Y32" s="35"/>
      <c r="Z32" s="35"/>
      <c r="AA32" s="35"/>
      <c r="AB32" s="35"/>
      <c r="AC32" s="35"/>
      <c r="AD32" s="35"/>
      <c r="AE32" s="35"/>
    </row>
    <row r="33" spans="1:31" s="2" customFormat="1" ht="14.45" customHeight="1">
      <c r="A33" s="35"/>
      <c r="B33" s="40"/>
      <c r="C33" s="35"/>
      <c r="D33" s="123" t="s">
        <v>40</v>
      </c>
      <c r="E33" s="113" t="s">
        <v>41</v>
      </c>
      <c r="F33" s="124">
        <f>ROUND((SUM(BE120:BE289)),  2)</f>
        <v>0</v>
      </c>
      <c r="G33" s="35"/>
      <c r="H33" s="35"/>
      <c r="I33" s="125">
        <v>0.21</v>
      </c>
      <c r="J33" s="124">
        <f>ROUND(((SUM(BE120:BE289))*I33),  2)</f>
        <v>0</v>
      </c>
      <c r="K33" s="35"/>
      <c r="L33" s="52"/>
      <c r="S33" s="35"/>
      <c r="T33" s="35"/>
      <c r="U33" s="35"/>
      <c r="V33" s="35"/>
      <c r="W33" s="35"/>
      <c r="X33" s="35"/>
      <c r="Y33" s="35"/>
      <c r="Z33" s="35"/>
      <c r="AA33" s="35"/>
      <c r="AB33" s="35"/>
      <c r="AC33" s="35"/>
      <c r="AD33" s="35"/>
      <c r="AE33" s="35"/>
    </row>
    <row r="34" spans="1:31" s="2" customFormat="1" ht="14.45" customHeight="1">
      <c r="A34" s="35"/>
      <c r="B34" s="40"/>
      <c r="C34" s="35"/>
      <c r="D34" s="35"/>
      <c r="E34" s="113" t="s">
        <v>42</v>
      </c>
      <c r="F34" s="124">
        <f>ROUND((SUM(BF120:BF289)),  2)</f>
        <v>0</v>
      </c>
      <c r="G34" s="35"/>
      <c r="H34" s="35"/>
      <c r="I34" s="125">
        <v>0.15</v>
      </c>
      <c r="J34" s="124">
        <f>ROUND(((SUM(BF120:BF289))*I34),  2)</f>
        <v>0</v>
      </c>
      <c r="K34" s="35"/>
      <c r="L34" s="52"/>
      <c r="S34" s="35"/>
      <c r="T34" s="35"/>
      <c r="U34" s="35"/>
      <c r="V34" s="35"/>
      <c r="W34" s="35"/>
      <c r="X34" s="35"/>
      <c r="Y34" s="35"/>
      <c r="Z34" s="35"/>
      <c r="AA34" s="35"/>
      <c r="AB34" s="35"/>
      <c r="AC34" s="35"/>
      <c r="AD34" s="35"/>
      <c r="AE34" s="35"/>
    </row>
    <row r="35" spans="1:31" s="2" customFormat="1" ht="14.45" hidden="1" customHeight="1">
      <c r="A35" s="35"/>
      <c r="B35" s="40"/>
      <c r="C35" s="35"/>
      <c r="D35" s="35"/>
      <c r="E35" s="113" t="s">
        <v>43</v>
      </c>
      <c r="F35" s="124">
        <f>ROUND((SUM(BG120:BG289)),  2)</f>
        <v>0</v>
      </c>
      <c r="G35" s="35"/>
      <c r="H35" s="35"/>
      <c r="I35" s="125">
        <v>0.21</v>
      </c>
      <c r="J35" s="124">
        <f>0</f>
        <v>0</v>
      </c>
      <c r="K35" s="35"/>
      <c r="L35" s="52"/>
      <c r="S35" s="35"/>
      <c r="T35" s="35"/>
      <c r="U35" s="35"/>
      <c r="V35" s="35"/>
      <c r="W35" s="35"/>
      <c r="X35" s="35"/>
      <c r="Y35" s="35"/>
      <c r="Z35" s="35"/>
      <c r="AA35" s="35"/>
      <c r="AB35" s="35"/>
      <c r="AC35" s="35"/>
      <c r="AD35" s="35"/>
      <c r="AE35" s="35"/>
    </row>
    <row r="36" spans="1:31" s="2" customFormat="1" ht="14.45" hidden="1" customHeight="1">
      <c r="A36" s="35"/>
      <c r="B36" s="40"/>
      <c r="C36" s="35"/>
      <c r="D36" s="35"/>
      <c r="E36" s="113" t="s">
        <v>44</v>
      </c>
      <c r="F36" s="124">
        <f>ROUND((SUM(BH120:BH289)),  2)</f>
        <v>0</v>
      </c>
      <c r="G36" s="35"/>
      <c r="H36" s="35"/>
      <c r="I36" s="125">
        <v>0.15</v>
      </c>
      <c r="J36" s="124">
        <f>0</f>
        <v>0</v>
      </c>
      <c r="K36" s="35"/>
      <c r="L36" s="52"/>
      <c r="S36" s="35"/>
      <c r="T36" s="35"/>
      <c r="U36" s="35"/>
      <c r="V36" s="35"/>
      <c r="W36" s="35"/>
      <c r="X36" s="35"/>
      <c r="Y36" s="35"/>
      <c r="Z36" s="35"/>
      <c r="AA36" s="35"/>
      <c r="AB36" s="35"/>
      <c r="AC36" s="35"/>
      <c r="AD36" s="35"/>
      <c r="AE36" s="35"/>
    </row>
    <row r="37" spans="1:31" s="2" customFormat="1" ht="14.45" hidden="1" customHeight="1">
      <c r="A37" s="35"/>
      <c r="B37" s="40"/>
      <c r="C37" s="35"/>
      <c r="D37" s="35"/>
      <c r="E37" s="113" t="s">
        <v>45</v>
      </c>
      <c r="F37" s="124">
        <f>ROUND((SUM(BI120:BI289)),  2)</f>
        <v>0</v>
      </c>
      <c r="G37" s="35"/>
      <c r="H37" s="35"/>
      <c r="I37" s="125">
        <v>0</v>
      </c>
      <c r="J37" s="124">
        <f>0</f>
        <v>0</v>
      </c>
      <c r="K37" s="35"/>
      <c r="L37" s="52"/>
      <c r="S37" s="35"/>
      <c r="T37" s="35"/>
      <c r="U37" s="35"/>
      <c r="V37" s="35"/>
      <c r="W37" s="35"/>
      <c r="X37" s="35"/>
      <c r="Y37" s="35"/>
      <c r="Z37" s="35"/>
      <c r="AA37" s="35"/>
      <c r="AB37" s="35"/>
      <c r="AC37" s="35"/>
      <c r="AD37" s="35"/>
      <c r="AE37" s="35"/>
    </row>
    <row r="38" spans="1:31" s="2" customFormat="1" ht="6.95" customHeight="1">
      <c r="A38" s="35"/>
      <c r="B38" s="40"/>
      <c r="C38" s="35"/>
      <c r="D38" s="35"/>
      <c r="E38" s="35"/>
      <c r="F38" s="35"/>
      <c r="G38" s="35"/>
      <c r="H38" s="35"/>
      <c r="I38" s="35"/>
      <c r="J38" s="35"/>
      <c r="K38" s="35"/>
      <c r="L38" s="52"/>
      <c r="S38" s="35"/>
      <c r="T38" s="35"/>
      <c r="U38" s="35"/>
      <c r="V38" s="35"/>
      <c r="W38" s="35"/>
      <c r="X38" s="35"/>
      <c r="Y38" s="35"/>
      <c r="Z38" s="35"/>
      <c r="AA38" s="35"/>
      <c r="AB38" s="35"/>
      <c r="AC38" s="35"/>
      <c r="AD38" s="35"/>
      <c r="AE38" s="35"/>
    </row>
    <row r="39" spans="1:31" s="2" customFormat="1" ht="25.35" customHeight="1">
      <c r="A39" s="35"/>
      <c r="B39" s="40"/>
      <c r="C39" s="126"/>
      <c r="D39" s="127" t="s">
        <v>46</v>
      </c>
      <c r="E39" s="128"/>
      <c r="F39" s="128"/>
      <c r="G39" s="129" t="s">
        <v>47</v>
      </c>
      <c r="H39" s="130" t="s">
        <v>48</v>
      </c>
      <c r="I39" s="128"/>
      <c r="J39" s="131">
        <f>SUM(J30:J37)</f>
        <v>0</v>
      </c>
      <c r="K39" s="132"/>
      <c r="L39" s="52"/>
      <c r="S39" s="35"/>
      <c r="T39" s="35"/>
      <c r="U39" s="35"/>
      <c r="V39" s="35"/>
      <c r="W39" s="35"/>
      <c r="X39" s="35"/>
      <c r="Y39" s="35"/>
      <c r="Z39" s="35"/>
      <c r="AA39" s="35"/>
      <c r="AB39" s="35"/>
      <c r="AC39" s="35"/>
      <c r="AD39" s="35"/>
      <c r="AE39" s="35"/>
    </row>
    <row r="40" spans="1:31" s="2" customFormat="1" ht="14.45" customHeight="1">
      <c r="A40" s="35"/>
      <c r="B40" s="40"/>
      <c r="C40" s="35"/>
      <c r="D40" s="35"/>
      <c r="E40" s="35"/>
      <c r="F40" s="35"/>
      <c r="G40" s="35"/>
      <c r="H40" s="35"/>
      <c r="I40" s="35"/>
      <c r="J40" s="35"/>
      <c r="K40" s="35"/>
      <c r="L40" s="52"/>
      <c r="S40" s="35"/>
      <c r="T40" s="35"/>
      <c r="U40" s="35"/>
      <c r="V40" s="35"/>
      <c r="W40" s="35"/>
      <c r="X40" s="35"/>
      <c r="Y40" s="35"/>
      <c r="Z40" s="35"/>
      <c r="AA40" s="35"/>
      <c r="AB40" s="35"/>
      <c r="AC40" s="35"/>
      <c r="AD40" s="35"/>
      <c r="AE40" s="35"/>
    </row>
    <row r="41" spans="1:31" s="1" customFormat="1" ht="14.45" customHeight="1">
      <c r="B41" s="21"/>
      <c r="L41" s="21"/>
    </row>
    <row r="42" spans="1:31" s="1" customFormat="1" ht="14.45" customHeight="1">
      <c r="B42" s="21"/>
      <c r="L42" s="21"/>
    </row>
    <row r="43" spans="1:31" s="1" customFormat="1" ht="14.45" customHeight="1">
      <c r="B43" s="21"/>
      <c r="L43" s="21"/>
    </row>
    <row r="44" spans="1:31" s="1" customFormat="1" ht="14.45" customHeight="1">
      <c r="B44" s="21"/>
      <c r="L44" s="21"/>
    </row>
    <row r="45" spans="1:31" s="1" customFormat="1" ht="14.45" customHeight="1">
      <c r="B45" s="21"/>
      <c r="L45" s="21"/>
    </row>
    <row r="46" spans="1:31" s="1" customFormat="1" ht="14.45" customHeight="1">
      <c r="B46" s="21"/>
      <c r="L46" s="21"/>
    </row>
    <row r="47" spans="1:31" s="1" customFormat="1" ht="14.45" customHeight="1">
      <c r="B47" s="21"/>
      <c r="L47" s="21"/>
    </row>
    <row r="48" spans="1:31" s="1" customFormat="1" ht="14.45" customHeight="1">
      <c r="B48" s="21"/>
      <c r="L48" s="21"/>
    </row>
    <row r="49" spans="1:31" s="1" customFormat="1" ht="14.45" customHeight="1">
      <c r="B49" s="21"/>
      <c r="L49" s="21"/>
    </row>
    <row r="50" spans="1:31" s="2" customFormat="1" ht="14.45" customHeight="1">
      <c r="B50" s="52"/>
      <c r="D50" s="133" t="s">
        <v>49</v>
      </c>
      <c r="E50" s="134"/>
      <c r="F50" s="134"/>
      <c r="G50" s="133" t="s">
        <v>50</v>
      </c>
      <c r="H50" s="134"/>
      <c r="I50" s="134"/>
      <c r="J50" s="134"/>
      <c r="K50" s="134"/>
      <c r="L50" s="52"/>
    </row>
    <row r="51" spans="1:31" ht="11.25">
      <c r="B51" s="21"/>
      <c r="L51" s="21"/>
    </row>
    <row r="52" spans="1:31" ht="11.25">
      <c r="B52" s="21"/>
      <c r="L52" s="21"/>
    </row>
    <row r="53" spans="1:31" ht="11.25">
      <c r="B53" s="21"/>
      <c r="L53" s="21"/>
    </row>
    <row r="54" spans="1:31" ht="11.25">
      <c r="B54" s="21"/>
      <c r="L54" s="21"/>
    </row>
    <row r="55" spans="1:31" ht="11.25">
      <c r="B55" s="21"/>
      <c r="L55" s="21"/>
    </row>
    <row r="56" spans="1:31" ht="11.25">
      <c r="B56" s="21"/>
      <c r="L56" s="21"/>
    </row>
    <row r="57" spans="1:31" ht="11.25">
      <c r="B57" s="21"/>
      <c r="L57" s="21"/>
    </row>
    <row r="58" spans="1:31" ht="11.25">
      <c r="B58" s="21"/>
      <c r="L58" s="21"/>
    </row>
    <row r="59" spans="1:31" ht="11.25">
      <c r="B59" s="21"/>
      <c r="L59" s="21"/>
    </row>
    <row r="60" spans="1:31" ht="11.25">
      <c r="B60" s="21"/>
      <c r="L60" s="21"/>
    </row>
    <row r="61" spans="1:31" s="2" customFormat="1" ht="12.75">
      <c r="A61" s="35"/>
      <c r="B61" s="40"/>
      <c r="C61" s="35"/>
      <c r="D61" s="135" t="s">
        <v>51</v>
      </c>
      <c r="E61" s="136"/>
      <c r="F61" s="137" t="s">
        <v>52</v>
      </c>
      <c r="G61" s="135" t="s">
        <v>51</v>
      </c>
      <c r="H61" s="136"/>
      <c r="I61" s="136"/>
      <c r="J61" s="138" t="s">
        <v>52</v>
      </c>
      <c r="K61" s="136"/>
      <c r="L61" s="52"/>
      <c r="S61" s="35"/>
      <c r="T61" s="35"/>
      <c r="U61" s="35"/>
      <c r="V61" s="35"/>
      <c r="W61" s="35"/>
      <c r="X61" s="35"/>
      <c r="Y61" s="35"/>
      <c r="Z61" s="35"/>
      <c r="AA61" s="35"/>
      <c r="AB61" s="35"/>
      <c r="AC61" s="35"/>
      <c r="AD61" s="35"/>
      <c r="AE61" s="35"/>
    </row>
    <row r="62" spans="1:31" ht="11.25">
      <c r="B62" s="21"/>
      <c r="L62" s="21"/>
    </row>
    <row r="63" spans="1:31" ht="11.25">
      <c r="B63" s="21"/>
      <c r="L63" s="21"/>
    </row>
    <row r="64" spans="1:31" ht="11.25">
      <c r="B64" s="21"/>
      <c r="L64" s="21"/>
    </row>
    <row r="65" spans="1:31" s="2" customFormat="1" ht="12.75">
      <c r="A65" s="35"/>
      <c r="B65" s="40"/>
      <c r="C65" s="35"/>
      <c r="D65" s="133" t="s">
        <v>53</v>
      </c>
      <c r="E65" s="139"/>
      <c r="F65" s="139"/>
      <c r="G65" s="133" t="s">
        <v>54</v>
      </c>
      <c r="H65" s="139"/>
      <c r="I65" s="139"/>
      <c r="J65" s="139"/>
      <c r="K65" s="139"/>
      <c r="L65" s="52"/>
      <c r="S65" s="35"/>
      <c r="T65" s="35"/>
      <c r="U65" s="35"/>
      <c r="V65" s="35"/>
      <c r="W65" s="35"/>
      <c r="X65" s="35"/>
      <c r="Y65" s="35"/>
      <c r="Z65" s="35"/>
      <c r="AA65" s="35"/>
      <c r="AB65" s="35"/>
      <c r="AC65" s="35"/>
      <c r="AD65" s="35"/>
      <c r="AE65" s="35"/>
    </row>
    <row r="66" spans="1:31" ht="11.25">
      <c r="B66" s="21"/>
      <c r="L66" s="21"/>
    </row>
    <row r="67" spans="1:31" ht="11.25">
      <c r="B67" s="21"/>
      <c r="L67" s="21"/>
    </row>
    <row r="68" spans="1:31" ht="11.25">
      <c r="B68" s="21"/>
      <c r="L68" s="21"/>
    </row>
    <row r="69" spans="1:31" ht="11.25">
      <c r="B69" s="21"/>
      <c r="L69" s="21"/>
    </row>
    <row r="70" spans="1:31" ht="11.25">
      <c r="B70" s="21"/>
      <c r="L70" s="21"/>
    </row>
    <row r="71" spans="1:31" ht="11.25">
      <c r="B71" s="21"/>
      <c r="L71" s="21"/>
    </row>
    <row r="72" spans="1:31" ht="11.25">
      <c r="B72" s="21"/>
      <c r="L72" s="21"/>
    </row>
    <row r="73" spans="1:31" ht="11.25">
      <c r="B73" s="21"/>
      <c r="L73" s="21"/>
    </row>
    <row r="74" spans="1:31" ht="11.25">
      <c r="B74" s="21"/>
      <c r="L74" s="21"/>
    </row>
    <row r="75" spans="1:31" ht="11.25">
      <c r="B75" s="21"/>
      <c r="L75" s="21"/>
    </row>
    <row r="76" spans="1:31" s="2" customFormat="1" ht="12.75">
      <c r="A76" s="35"/>
      <c r="B76" s="40"/>
      <c r="C76" s="35"/>
      <c r="D76" s="135" t="s">
        <v>51</v>
      </c>
      <c r="E76" s="136"/>
      <c r="F76" s="137" t="s">
        <v>52</v>
      </c>
      <c r="G76" s="135" t="s">
        <v>51</v>
      </c>
      <c r="H76" s="136"/>
      <c r="I76" s="136"/>
      <c r="J76" s="138" t="s">
        <v>52</v>
      </c>
      <c r="K76" s="136"/>
      <c r="L76" s="52"/>
      <c r="S76" s="35"/>
      <c r="T76" s="35"/>
      <c r="U76" s="35"/>
      <c r="V76" s="35"/>
      <c r="W76" s="35"/>
      <c r="X76" s="35"/>
      <c r="Y76" s="35"/>
      <c r="Z76" s="35"/>
      <c r="AA76" s="35"/>
      <c r="AB76" s="35"/>
      <c r="AC76" s="35"/>
      <c r="AD76" s="35"/>
      <c r="AE76" s="35"/>
    </row>
    <row r="77" spans="1:31" s="2" customFormat="1" ht="14.45" customHeight="1">
      <c r="A77" s="35"/>
      <c r="B77" s="140"/>
      <c r="C77" s="141"/>
      <c r="D77" s="141"/>
      <c r="E77" s="141"/>
      <c r="F77" s="141"/>
      <c r="G77" s="141"/>
      <c r="H77" s="141"/>
      <c r="I77" s="141"/>
      <c r="J77" s="141"/>
      <c r="K77" s="141"/>
      <c r="L77" s="52"/>
      <c r="S77" s="35"/>
      <c r="T77" s="35"/>
      <c r="U77" s="35"/>
      <c r="V77" s="35"/>
      <c r="W77" s="35"/>
      <c r="X77" s="35"/>
      <c r="Y77" s="35"/>
      <c r="Z77" s="35"/>
      <c r="AA77" s="35"/>
      <c r="AB77" s="35"/>
      <c r="AC77" s="35"/>
      <c r="AD77" s="35"/>
      <c r="AE77" s="35"/>
    </row>
    <row r="81" spans="1:47" s="2" customFormat="1" ht="6.95" customHeight="1">
      <c r="A81" s="35"/>
      <c r="B81" s="142"/>
      <c r="C81" s="143"/>
      <c r="D81" s="143"/>
      <c r="E81" s="143"/>
      <c r="F81" s="143"/>
      <c r="G81" s="143"/>
      <c r="H81" s="143"/>
      <c r="I81" s="143"/>
      <c r="J81" s="143"/>
      <c r="K81" s="143"/>
      <c r="L81" s="52"/>
      <c r="S81" s="35"/>
      <c r="T81" s="35"/>
      <c r="U81" s="35"/>
      <c r="V81" s="35"/>
      <c r="W81" s="35"/>
      <c r="X81" s="35"/>
      <c r="Y81" s="35"/>
      <c r="Z81" s="35"/>
      <c r="AA81" s="35"/>
      <c r="AB81" s="35"/>
      <c r="AC81" s="35"/>
      <c r="AD81" s="35"/>
      <c r="AE81" s="35"/>
    </row>
    <row r="82" spans="1:47" s="2" customFormat="1" ht="24.95" customHeight="1">
      <c r="A82" s="35"/>
      <c r="B82" s="36"/>
      <c r="C82" s="24" t="s">
        <v>100</v>
      </c>
      <c r="D82" s="37"/>
      <c r="E82" s="37"/>
      <c r="F82" s="37"/>
      <c r="G82" s="37"/>
      <c r="H82" s="37"/>
      <c r="I82" s="37"/>
      <c r="J82" s="37"/>
      <c r="K82" s="37"/>
      <c r="L82" s="52"/>
      <c r="S82" s="35"/>
      <c r="T82" s="35"/>
      <c r="U82" s="35"/>
      <c r="V82" s="35"/>
      <c r="W82" s="35"/>
      <c r="X82" s="35"/>
      <c r="Y82" s="35"/>
      <c r="Z82" s="35"/>
      <c r="AA82" s="35"/>
      <c r="AB82" s="35"/>
      <c r="AC82" s="35"/>
      <c r="AD82" s="35"/>
      <c r="AE82" s="35"/>
    </row>
    <row r="83" spans="1:47" s="2" customFormat="1" ht="6.95" customHeight="1">
      <c r="A83" s="35"/>
      <c r="B83" s="36"/>
      <c r="C83" s="37"/>
      <c r="D83" s="37"/>
      <c r="E83" s="37"/>
      <c r="F83" s="37"/>
      <c r="G83" s="37"/>
      <c r="H83" s="37"/>
      <c r="I83" s="37"/>
      <c r="J83" s="37"/>
      <c r="K83" s="37"/>
      <c r="L83" s="52"/>
      <c r="S83" s="35"/>
      <c r="T83" s="35"/>
      <c r="U83" s="35"/>
      <c r="V83" s="35"/>
      <c r="W83" s="35"/>
      <c r="X83" s="35"/>
      <c r="Y83" s="35"/>
      <c r="Z83" s="35"/>
      <c r="AA83" s="35"/>
      <c r="AB83" s="35"/>
      <c r="AC83" s="35"/>
      <c r="AD83" s="35"/>
      <c r="AE83" s="35"/>
    </row>
    <row r="84" spans="1:47" s="2" customFormat="1" ht="12" customHeight="1">
      <c r="A84" s="35"/>
      <c r="B84" s="36"/>
      <c r="C84" s="30" t="s">
        <v>16</v>
      </c>
      <c r="D84" s="37"/>
      <c r="E84" s="37"/>
      <c r="F84" s="37"/>
      <c r="G84" s="37"/>
      <c r="H84" s="37"/>
      <c r="I84" s="37"/>
      <c r="J84" s="37"/>
      <c r="K84" s="37"/>
      <c r="L84" s="52"/>
      <c r="S84" s="35"/>
      <c r="T84" s="35"/>
      <c r="U84" s="35"/>
      <c r="V84" s="35"/>
      <c r="W84" s="35"/>
      <c r="X84" s="35"/>
      <c r="Y84" s="35"/>
      <c r="Z84" s="35"/>
      <c r="AA84" s="35"/>
      <c r="AB84" s="35"/>
      <c r="AC84" s="35"/>
      <c r="AD84" s="35"/>
      <c r="AE84" s="35"/>
    </row>
    <row r="85" spans="1:47" s="2" customFormat="1" ht="26.25" customHeight="1">
      <c r="A85" s="35"/>
      <c r="B85" s="36"/>
      <c r="C85" s="37"/>
      <c r="D85" s="37"/>
      <c r="E85" s="314" t="str">
        <f>E7</f>
        <v>Rekonstrukce komunikace a chodníků ul. Zámostní, Vilová a Sazečská</v>
      </c>
      <c r="F85" s="315"/>
      <c r="G85" s="315"/>
      <c r="H85" s="315"/>
      <c r="I85" s="37"/>
      <c r="J85" s="37"/>
      <c r="K85" s="37"/>
      <c r="L85" s="52"/>
      <c r="S85" s="35"/>
      <c r="T85" s="35"/>
      <c r="U85" s="35"/>
      <c r="V85" s="35"/>
      <c r="W85" s="35"/>
      <c r="X85" s="35"/>
      <c r="Y85" s="35"/>
      <c r="Z85" s="35"/>
      <c r="AA85" s="35"/>
      <c r="AB85" s="35"/>
      <c r="AC85" s="35"/>
      <c r="AD85" s="35"/>
      <c r="AE85" s="35"/>
    </row>
    <row r="86" spans="1:47" s="2" customFormat="1" ht="12" customHeight="1">
      <c r="A86" s="35"/>
      <c r="B86" s="36"/>
      <c r="C86" s="30" t="s">
        <v>98</v>
      </c>
      <c r="D86" s="37"/>
      <c r="E86" s="37"/>
      <c r="F86" s="37"/>
      <c r="G86" s="37"/>
      <c r="H86" s="37"/>
      <c r="I86" s="37"/>
      <c r="J86" s="37"/>
      <c r="K86" s="37"/>
      <c r="L86" s="52"/>
      <c r="S86" s="35"/>
      <c r="T86" s="35"/>
      <c r="U86" s="35"/>
      <c r="V86" s="35"/>
      <c r="W86" s="35"/>
      <c r="X86" s="35"/>
      <c r="Y86" s="35"/>
      <c r="Z86" s="35"/>
      <c r="AA86" s="35"/>
      <c r="AB86" s="35"/>
      <c r="AC86" s="35"/>
      <c r="AD86" s="35"/>
      <c r="AE86" s="35"/>
    </row>
    <row r="87" spans="1:47" s="2" customFormat="1" ht="16.5" customHeight="1">
      <c r="A87" s="35"/>
      <c r="B87" s="36"/>
      <c r="C87" s="37"/>
      <c r="D87" s="37"/>
      <c r="E87" s="266" t="str">
        <f>E9</f>
        <v>IO 801 - Sadové úpravy</v>
      </c>
      <c r="F87" s="316"/>
      <c r="G87" s="316"/>
      <c r="H87" s="316"/>
      <c r="I87" s="37"/>
      <c r="J87" s="37"/>
      <c r="K87" s="37"/>
      <c r="L87" s="52"/>
      <c r="S87" s="35"/>
      <c r="T87" s="35"/>
      <c r="U87" s="35"/>
      <c r="V87" s="35"/>
      <c r="W87" s="35"/>
      <c r="X87" s="35"/>
      <c r="Y87" s="35"/>
      <c r="Z87" s="35"/>
      <c r="AA87" s="35"/>
      <c r="AB87" s="35"/>
      <c r="AC87" s="35"/>
      <c r="AD87" s="35"/>
      <c r="AE87" s="35"/>
    </row>
    <row r="88" spans="1:47" s="2" customFormat="1" ht="6.95" customHeight="1">
      <c r="A88" s="35"/>
      <c r="B88" s="36"/>
      <c r="C88" s="37"/>
      <c r="D88" s="37"/>
      <c r="E88" s="37"/>
      <c r="F88" s="37"/>
      <c r="G88" s="37"/>
      <c r="H88" s="37"/>
      <c r="I88" s="37"/>
      <c r="J88" s="37"/>
      <c r="K88" s="37"/>
      <c r="L88" s="52"/>
      <c r="S88" s="35"/>
      <c r="T88" s="35"/>
      <c r="U88" s="35"/>
      <c r="V88" s="35"/>
      <c r="W88" s="35"/>
      <c r="X88" s="35"/>
      <c r="Y88" s="35"/>
      <c r="Z88" s="35"/>
      <c r="AA88" s="35"/>
      <c r="AB88" s="35"/>
      <c r="AC88" s="35"/>
      <c r="AD88" s="35"/>
      <c r="AE88" s="35"/>
    </row>
    <row r="89" spans="1:47" s="2" customFormat="1" ht="12" customHeight="1">
      <c r="A89" s="35"/>
      <c r="B89" s="36"/>
      <c r="C89" s="30" t="s">
        <v>20</v>
      </c>
      <c r="D89" s="37"/>
      <c r="E89" s="37"/>
      <c r="F89" s="28" t="str">
        <f>F12</f>
        <v>Ostrava</v>
      </c>
      <c r="G89" s="37"/>
      <c r="H89" s="37"/>
      <c r="I89" s="30" t="s">
        <v>22</v>
      </c>
      <c r="J89" s="67" t="str">
        <f>IF(J12="","",J12)</f>
        <v>16. 8. 2022</v>
      </c>
      <c r="K89" s="37"/>
      <c r="L89" s="52"/>
      <c r="S89" s="35"/>
      <c r="T89" s="35"/>
      <c r="U89" s="35"/>
      <c r="V89" s="35"/>
      <c r="W89" s="35"/>
      <c r="X89" s="35"/>
      <c r="Y89" s="35"/>
      <c r="Z89" s="35"/>
      <c r="AA89" s="35"/>
      <c r="AB89" s="35"/>
      <c r="AC89" s="35"/>
      <c r="AD89" s="35"/>
      <c r="AE89" s="35"/>
    </row>
    <row r="90" spans="1:47" s="2" customFormat="1" ht="6.95" customHeight="1">
      <c r="A90" s="35"/>
      <c r="B90" s="36"/>
      <c r="C90" s="37"/>
      <c r="D90" s="37"/>
      <c r="E90" s="37"/>
      <c r="F90" s="37"/>
      <c r="G90" s="37"/>
      <c r="H90" s="37"/>
      <c r="I90" s="37"/>
      <c r="J90" s="37"/>
      <c r="K90" s="37"/>
      <c r="L90" s="52"/>
      <c r="S90" s="35"/>
      <c r="T90" s="35"/>
      <c r="U90" s="35"/>
      <c r="V90" s="35"/>
      <c r="W90" s="35"/>
      <c r="X90" s="35"/>
      <c r="Y90" s="35"/>
      <c r="Z90" s="35"/>
      <c r="AA90" s="35"/>
      <c r="AB90" s="35"/>
      <c r="AC90" s="35"/>
      <c r="AD90" s="35"/>
      <c r="AE90" s="35"/>
    </row>
    <row r="91" spans="1:47" s="2" customFormat="1" ht="15.2" customHeight="1">
      <c r="A91" s="35"/>
      <c r="B91" s="36"/>
      <c r="C91" s="30" t="s">
        <v>24</v>
      </c>
      <c r="D91" s="37"/>
      <c r="E91" s="37"/>
      <c r="F91" s="28" t="str">
        <f>E15</f>
        <v>SMO - městský obvod Slezská Ostrava</v>
      </c>
      <c r="G91" s="37"/>
      <c r="H91" s="37"/>
      <c r="I91" s="30" t="s">
        <v>30</v>
      </c>
      <c r="J91" s="33" t="str">
        <f>E21</f>
        <v>PROJEKT 2010, s.r.o.</v>
      </c>
      <c r="K91" s="37"/>
      <c r="L91" s="52"/>
      <c r="S91" s="35"/>
      <c r="T91" s="35"/>
      <c r="U91" s="35"/>
      <c r="V91" s="35"/>
      <c r="W91" s="35"/>
      <c r="X91" s="35"/>
      <c r="Y91" s="35"/>
      <c r="Z91" s="35"/>
      <c r="AA91" s="35"/>
      <c r="AB91" s="35"/>
      <c r="AC91" s="35"/>
      <c r="AD91" s="35"/>
      <c r="AE91" s="35"/>
    </row>
    <row r="92" spans="1:47" s="2" customFormat="1" ht="15.2" customHeight="1">
      <c r="A92" s="35"/>
      <c r="B92" s="36"/>
      <c r="C92" s="30" t="s">
        <v>28</v>
      </c>
      <c r="D92" s="37"/>
      <c r="E92" s="37"/>
      <c r="F92" s="28" t="str">
        <f>IF(E18="","",E18)</f>
        <v>Vyplň údaj</v>
      </c>
      <c r="G92" s="37"/>
      <c r="H92" s="37"/>
      <c r="I92" s="30" t="s">
        <v>33</v>
      </c>
      <c r="J92" s="33" t="str">
        <f>E24</f>
        <v>M. Morská</v>
      </c>
      <c r="K92" s="37"/>
      <c r="L92" s="52"/>
      <c r="S92" s="35"/>
      <c r="T92" s="35"/>
      <c r="U92" s="35"/>
      <c r="V92" s="35"/>
      <c r="W92" s="35"/>
      <c r="X92" s="35"/>
      <c r="Y92" s="35"/>
      <c r="Z92" s="35"/>
      <c r="AA92" s="35"/>
      <c r="AB92" s="35"/>
      <c r="AC92" s="35"/>
      <c r="AD92" s="35"/>
      <c r="AE92" s="35"/>
    </row>
    <row r="93" spans="1:47" s="2" customFormat="1" ht="10.35" customHeight="1">
      <c r="A93" s="35"/>
      <c r="B93" s="36"/>
      <c r="C93" s="37"/>
      <c r="D93" s="37"/>
      <c r="E93" s="37"/>
      <c r="F93" s="37"/>
      <c r="G93" s="37"/>
      <c r="H93" s="37"/>
      <c r="I93" s="37"/>
      <c r="J93" s="37"/>
      <c r="K93" s="37"/>
      <c r="L93" s="52"/>
      <c r="S93" s="35"/>
      <c r="T93" s="35"/>
      <c r="U93" s="35"/>
      <c r="V93" s="35"/>
      <c r="W93" s="35"/>
      <c r="X93" s="35"/>
      <c r="Y93" s="35"/>
      <c r="Z93" s="35"/>
      <c r="AA93" s="35"/>
      <c r="AB93" s="35"/>
      <c r="AC93" s="35"/>
      <c r="AD93" s="35"/>
      <c r="AE93" s="35"/>
    </row>
    <row r="94" spans="1:47" s="2" customFormat="1" ht="29.25" customHeight="1">
      <c r="A94" s="35"/>
      <c r="B94" s="36"/>
      <c r="C94" s="144" t="s">
        <v>101</v>
      </c>
      <c r="D94" s="145"/>
      <c r="E94" s="145"/>
      <c r="F94" s="145"/>
      <c r="G94" s="145"/>
      <c r="H94" s="145"/>
      <c r="I94" s="145"/>
      <c r="J94" s="146" t="s">
        <v>102</v>
      </c>
      <c r="K94" s="145"/>
      <c r="L94" s="52"/>
      <c r="S94" s="35"/>
      <c r="T94" s="35"/>
      <c r="U94" s="35"/>
      <c r="V94" s="35"/>
      <c r="W94" s="35"/>
      <c r="X94" s="35"/>
      <c r="Y94" s="35"/>
      <c r="Z94" s="35"/>
      <c r="AA94" s="35"/>
      <c r="AB94" s="35"/>
      <c r="AC94" s="35"/>
      <c r="AD94" s="35"/>
      <c r="AE94" s="35"/>
    </row>
    <row r="95" spans="1:47" s="2" customFormat="1" ht="10.35" customHeight="1">
      <c r="A95" s="35"/>
      <c r="B95" s="36"/>
      <c r="C95" s="37"/>
      <c r="D95" s="37"/>
      <c r="E95" s="37"/>
      <c r="F95" s="37"/>
      <c r="G95" s="37"/>
      <c r="H95" s="37"/>
      <c r="I95" s="37"/>
      <c r="J95" s="37"/>
      <c r="K95" s="37"/>
      <c r="L95" s="52"/>
      <c r="S95" s="35"/>
      <c r="T95" s="35"/>
      <c r="U95" s="35"/>
      <c r="V95" s="35"/>
      <c r="W95" s="35"/>
      <c r="X95" s="35"/>
      <c r="Y95" s="35"/>
      <c r="Z95" s="35"/>
      <c r="AA95" s="35"/>
      <c r="AB95" s="35"/>
      <c r="AC95" s="35"/>
      <c r="AD95" s="35"/>
      <c r="AE95" s="35"/>
    </row>
    <row r="96" spans="1:47" s="2" customFormat="1" ht="22.9" customHeight="1">
      <c r="A96" s="35"/>
      <c r="B96" s="36"/>
      <c r="C96" s="147" t="s">
        <v>103</v>
      </c>
      <c r="D96" s="37"/>
      <c r="E96" s="37"/>
      <c r="F96" s="37"/>
      <c r="G96" s="37"/>
      <c r="H96" s="37"/>
      <c r="I96" s="37"/>
      <c r="J96" s="85">
        <f>J120</f>
        <v>0</v>
      </c>
      <c r="K96" s="37"/>
      <c r="L96" s="52"/>
      <c r="S96" s="35"/>
      <c r="T96" s="35"/>
      <c r="U96" s="35"/>
      <c r="V96" s="35"/>
      <c r="W96" s="35"/>
      <c r="X96" s="35"/>
      <c r="Y96" s="35"/>
      <c r="Z96" s="35"/>
      <c r="AA96" s="35"/>
      <c r="AB96" s="35"/>
      <c r="AC96" s="35"/>
      <c r="AD96" s="35"/>
      <c r="AE96" s="35"/>
      <c r="AU96" s="18" t="s">
        <v>104</v>
      </c>
    </row>
    <row r="97" spans="1:31" s="9" customFormat="1" ht="24.95" customHeight="1">
      <c r="B97" s="148"/>
      <c r="C97" s="149"/>
      <c r="D97" s="150" t="s">
        <v>105</v>
      </c>
      <c r="E97" s="151"/>
      <c r="F97" s="151"/>
      <c r="G97" s="151"/>
      <c r="H97" s="151"/>
      <c r="I97" s="151"/>
      <c r="J97" s="152">
        <f>J121</f>
        <v>0</v>
      </c>
      <c r="K97" s="149"/>
      <c r="L97" s="153"/>
    </row>
    <row r="98" spans="1:31" s="10" customFormat="1" ht="19.899999999999999" customHeight="1">
      <c r="B98" s="154"/>
      <c r="C98" s="155"/>
      <c r="D98" s="156" t="s">
        <v>106</v>
      </c>
      <c r="E98" s="157"/>
      <c r="F98" s="157"/>
      <c r="G98" s="157"/>
      <c r="H98" s="157"/>
      <c r="I98" s="157"/>
      <c r="J98" s="158">
        <f>J122</f>
        <v>0</v>
      </c>
      <c r="K98" s="155"/>
      <c r="L98" s="159"/>
    </row>
    <row r="99" spans="1:31" s="10" customFormat="1" ht="19.899999999999999" customHeight="1">
      <c r="B99" s="154"/>
      <c r="C99" s="155"/>
      <c r="D99" s="156" t="s">
        <v>112</v>
      </c>
      <c r="E99" s="157"/>
      <c r="F99" s="157"/>
      <c r="G99" s="157"/>
      <c r="H99" s="157"/>
      <c r="I99" s="157"/>
      <c r="J99" s="158">
        <f>J283</f>
        <v>0</v>
      </c>
      <c r="K99" s="155"/>
      <c r="L99" s="159"/>
    </row>
    <row r="100" spans="1:31" s="10" customFormat="1" ht="19.899999999999999" customHeight="1">
      <c r="B100" s="154"/>
      <c r="C100" s="155"/>
      <c r="D100" s="156" t="s">
        <v>114</v>
      </c>
      <c r="E100" s="157"/>
      <c r="F100" s="157"/>
      <c r="G100" s="157"/>
      <c r="H100" s="157"/>
      <c r="I100" s="157"/>
      <c r="J100" s="158">
        <f>J288</f>
        <v>0</v>
      </c>
      <c r="K100" s="155"/>
      <c r="L100" s="159"/>
    </row>
    <row r="101" spans="1:31" s="2" customFormat="1" ht="21.75" customHeight="1">
      <c r="A101" s="35"/>
      <c r="B101" s="36"/>
      <c r="C101" s="37"/>
      <c r="D101" s="37"/>
      <c r="E101" s="37"/>
      <c r="F101" s="37"/>
      <c r="G101" s="37"/>
      <c r="H101" s="37"/>
      <c r="I101" s="37"/>
      <c r="J101" s="37"/>
      <c r="K101" s="37"/>
      <c r="L101" s="52"/>
      <c r="S101" s="35"/>
      <c r="T101" s="35"/>
      <c r="U101" s="35"/>
      <c r="V101" s="35"/>
      <c r="W101" s="35"/>
      <c r="X101" s="35"/>
      <c r="Y101" s="35"/>
      <c r="Z101" s="35"/>
      <c r="AA101" s="35"/>
      <c r="AB101" s="35"/>
      <c r="AC101" s="35"/>
      <c r="AD101" s="35"/>
      <c r="AE101" s="35"/>
    </row>
    <row r="102" spans="1:31" s="2" customFormat="1" ht="6.95" customHeight="1">
      <c r="A102" s="35"/>
      <c r="B102" s="55"/>
      <c r="C102" s="56"/>
      <c r="D102" s="56"/>
      <c r="E102" s="56"/>
      <c r="F102" s="56"/>
      <c r="G102" s="56"/>
      <c r="H102" s="56"/>
      <c r="I102" s="56"/>
      <c r="J102" s="56"/>
      <c r="K102" s="56"/>
      <c r="L102" s="52"/>
      <c r="S102" s="35"/>
      <c r="T102" s="35"/>
      <c r="U102" s="35"/>
      <c r="V102" s="35"/>
      <c r="W102" s="35"/>
      <c r="X102" s="35"/>
      <c r="Y102" s="35"/>
      <c r="Z102" s="35"/>
      <c r="AA102" s="35"/>
      <c r="AB102" s="35"/>
      <c r="AC102" s="35"/>
      <c r="AD102" s="35"/>
      <c r="AE102" s="35"/>
    </row>
    <row r="106" spans="1:31" s="2" customFormat="1" ht="6.95" customHeight="1">
      <c r="A106" s="35"/>
      <c r="B106" s="57"/>
      <c r="C106" s="58"/>
      <c r="D106" s="58"/>
      <c r="E106" s="58"/>
      <c r="F106" s="58"/>
      <c r="G106" s="58"/>
      <c r="H106" s="58"/>
      <c r="I106" s="58"/>
      <c r="J106" s="58"/>
      <c r="K106" s="58"/>
      <c r="L106" s="52"/>
      <c r="S106" s="35"/>
      <c r="T106" s="35"/>
      <c r="U106" s="35"/>
      <c r="V106" s="35"/>
      <c r="W106" s="35"/>
      <c r="X106" s="35"/>
      <c r="Y106" s="35"/>
      <c r="Z106" s="35"/>
      <c r="AA106" s="35"/>
      <c r="AB106" s="35"/>
      <c r="AC106" s="35"/>
      <c r="AD106" s="35"/>
      <c r="AE106" s="35"/>
    </row>
    <row r="107" spans="1:31" s="2" customFormat="1" ht="24.95" customHeight="1">
      <c r="A107" s="35"/>
      <c r="B107" s="36"/>
      <c r="C107" s="24" t="s">
        <v>120</v>
      </c>
      <c r="D107" s="37"/>
      <c r="E107" s="37"/>
      <c r="F107" s="37"/>
      <c r="G107" s="37"/>
      <c r="H107" s="37"/>
      <c r="I107" s="37"/>
      <c r="J107" s="37"/>
      <c r="K107" s="37"/>
      <c r="L107" s="52"/>
      <c r="S107" s="35"/>
      <c r="T107" s="35"/>
      <c r="U107" s="35"/>
      <c r="V107" s="35"/>
      <c r="W107" s="35"/>
      <c r="X107" s="35"/>
      <c r="Y107" s="35"/>
      <c r="Z107" s="35"/>
      <c r="AA107" s="35"/>
      <c r="AB107" s="35"/>
      <c r="AC107" s="35"/>
      <c r="AD107" s="35"/>
      <c r="AE107" s="35"/>
    </row>
    <row r="108" spans="1:31" s="2" customFormat="1" ht="6.95" customHeight="1">
      <c r="A108" s="35"/>
      <c r="B108" s="36"/>
      <c r="C108" s="37"/>
      <c r="D108" s="37"/>
      <c r="E108" s="37"/>
      <c r="F108" s="37"/>
      <c r="G108" s="37"/>
      <c r="H108" s="37"/>
      <c r="I108" s="37"/>
      <c r="J108" s="37"/>
      <c r="K108" s="37"/>
      <c r="L108" s="52"/>
      <c r="S108" s="35"/>
      <c r="T108" s="35"/>
      <c r="U108" s="35"/>
      <c r="V108" s="35"/>
      <c r="W108" s="35"/>
      <c r="X108" s="35"/>
      <c r="Y108" s="35"/>
      <c r="Z108" s="35"/>
      <c r="AA108" s="35"/>
      <c r="AB108" s="35"/>
      <c r="AC108" s="35"/>
      <c r="AD108" s="35"/>
      <c r="AE108" s="35"/>
    </row>
    <row r="109" spans="1:31" s="2" customFormat="1" ht="12" customHeight="1">
      <c r="A109" s="35"/>
      <c r="B109" s="36"/>
      <c r="C109" s="30" t="s">
        <v>16</v>
      </c>
      <c r="D109" s="37"/>
      <c r="E109" s="37"/>
      <c r="F109" s="37"/>
      <c r="G109" s="37"/>
      <c r="H109" s="37"/>
      <c r="I109" s="37"/>
      <c r="J109" s="37"/>
      <c r="K109" s="37"/>
      <c r="L109" s="52"/>
      <c r="S109" s="35"/>
      <c r="T109" s="35"/>
      <c r="U109" s="35"/>
      <c r="V109" s="35"/>
      <c r="W109" s="35"/>
      <c r="X109" s="35"/>
      <c r="Y109" s="35"/>
      <c r="Z109" s="35"/>
      <c r="AA109" s="35"/>
      <c r="AB109" s="35"/>
      <c r="AC109" s="35"/>
      <c r="AD109" s="35"/>
      <c r="AE109" s="35"/>
    </row>
    <row r="110" spans="1:31" s="2" customFormat="1" ht="26.25" customHeight="1">
      <c r="A110" s="35"/>
      <c r="B110" s="36"/>
      <c r="C110" s="37"/>
      <c r="D110" s="37"/>
      <c r="E110" s="314" t="str">
        <f>E7</f>
        <v>Rekonstrukce komunikace a chodníků ul. Zámostní, Vilová a Sazečská</v>
      </c>
      <c r="F110" s="315"/>
      <c r="G110" s="315"/>
      <c r="H110" s="315"/>
      <c r="I110" s="37"/>
      <c r="J110" s="37"/>
      <c r="K110" s="37"/>
      <c r="L110" s="52"/>
      <c r="S110" s="35"/>
      <c r="T110" s="35"/>
      <c r="U110" s="35"/>
      <c r="V110" s="35"/>
      <c r="W110" s="35"/>
      <c r="X110" s="35"/>
      <c r="Y110" s="35"/>
      <c r="Z110" s="35"/>
      <c r="AA110" s="35"/>
      <c r="AB110" s="35"/>
      <c r="AC110" s="35"/>
      <c r="AD110" s="35"/>
      <c r="AE110" s="35"/>
    </row>
    <row r="111" spans="1:31" s="2" customFormat="1" ht="12" customHeight="1">
      <c r="A111" s="35"/>
      <c r="B111" s="36"/>
      <c r="C111" s="30" t="s">
        <v>98</v>
      </c>
      <c r="D111" s="37"/>
      <c r="E111" s="37"/>
      <c r="F111" s="37"/>
      <c r="G111" s="37"/>
      <c r="H111" s="37"/>
      <c r="I111" s="37"/>
      <c r="J111" s="37"/>
      <c r="K111" s="37"/>
      <c r="L111" s="52"/>
      <c r="S111" s="35"/>
      <c r="T111" s="35"/>
      <c r="U111" s="35"/>
      <c r="V111" s="35"/>
      <c r="W111" s="35"/>
      <c r="X111" s="35"/>
      <c r="Y111" s="35"/>
      <c r="Z111" s="35"/>
      <c r="AA111" s="35"/>
      <c r="AB111" s="35"/>
      <c r="AC111" s="35"/>
      <c r="AD111" s="35"/>
      <c r="AE111" s="35"/>
    </row>
    <row r="112" spans="1:31" s="2" customFormat="1" ht="16.5" customHeight="1">
      <c r="A112" s="35"/>
      <c r="B112" s="36"/>
      <c r="C112" s="37"/>
      <c r="D112" s="37"/>
      <c r="E112" s="266" t="str">
        <f>E9</f>
        <v>IO 801 - Sadové úpravy</v>
      </c>
      <c r="F112" s="316"/>
      <c r="G112" s="316"/>
      <c r="H112" s="316"/>
      <c r="I112" s="37"/>
      <c r="J112" s="37"/>
      <c r="K112" s="37"/>
      <c r="L112" s="52"/>
      <c r="S112" s="35"/>
      <c r="T112" s="35"/>
      <c r="U112" s="35"/>
      <c r="V112" s="35"/>
      <c r="W112" s="35"/>
      <c r="X112" s="35"/>
      <c r="Y112" s="35"/>
      <c r="Z112" s="35"/>
      <c r="AA112" s="35"/>
      <c r="AB112" s="35"/>
      <c r="AC112" s="35"/>
      <c r="AD112" s="35"/>
      <c r="AE112" s="35"/>
    </row>
    <row r="113" spans="1:65" s="2" customFormat="1" ht="6.95" customHeight="1">
      <c r="A113" s="35"/>
      <c r="B113" s="36"/>
      <c r="C113" s="37"/>
      <c r="D113" s="37"/>
      <c r="E113" s="37"/>
      <c r="F113" s="37"/>
      <c r="G113" s="37"/>
      <c r="H113" s="37"/>
      <c r="I113" s="37"/>
      <c r="J113" s="37"/>
      <c r="K113" s="37"/>
      <c r="L113" s="52"/>
      <c r="S113" s="35"/>
      <c r="T113" s="35"/>
      <c r="U113" s="35"/>
      <c r="V113" s="35"/>
      <c r="W113" s="35"/>
      <c r="X113" s="35"/>
      <c r="Y113" s="35"/>
      <c r="Z113" s="35"/>
      <c r="AA113" s="35"/>
      <c r="AB113" s="35"/>
      <c r="AC113" s="35"/>
      <c r="AD113" s="35"/>
      <c r="AE113" s="35"/>
    </row>
    <row r="114" spans="1:65" s="2" customFormat="1" ht="12" customHeight="1">
      <c r="A114" s="35"/>
      <c r="B114" s="36"/>
      <c r="C114" s="30" t="s">
        <v>20</v>
      </c>
      <c r="D114" s="37"/>
      <c r="E114" s="37"/>
      <c r="F114" s="28" t="str">
        <f>F12</f>
        <v>Ostrava</v>
      </c>
      <c r="G114" s="37"/>
      <c r="H114" s="37"/>
      <c r="I114" s="30" t="s">
        <v>22</v>
      </c>
      <c r="J114" s="67" t="str">
        <f>IF(J12="","",J12)</f>
        <v>16. 8. 2022</v>
      </c>
      <c r="K114" s="37"/>
      <c r="L114" s="52"/>
      <c r="S114" s="35"/>
      <c r="T114" s="35"/>
      <c r="U114" s="35"/>
      <c r="V114" s="35"/>
      <c r="W114" s="35"/>
      <c r="X114" s="35"/>
      <c r="Y114" s="35"/>
      <c r="Z114" s="35"/>
      <c r="AA114" s="35"/>
      <c r="AB114" s="35"/>
      <c r="AC114" s="35"/>
      <c r="AD114" s="35"/>
      <c r="AE114" s="35"/>
    </row>
    <row r="115" spans="1:65" s="2" customFormat="1" ht="6.95" customHeight="1">
      <c r="A115" s="35"/>
      <c r="B115" s="36"/>
      <c r="C115" s="37"/>
      <c r="D115" s="37"/>
      <c r="E115" s="37"/>
      <c r="F115" s="37"/>
      <c r="G115" s="37"/>
      <c r="H115" s="37"/>
      <c r="I115" s="37"/>
      <c r="J115" s="37"/>
      <c r="K115" s="37"/>
      <c r="L115" s="52"/>
      <c r="S115" s="35"/>
      <c r="T115" s="35"/>
      <c r="U115" s="35"/>
      <c r="V115" s="35"/>
      <c r="W115" s="35"/>
      <c r="X115" s="35"/>
      <c r="Y115" s="35"/>
      <c r="Z115" s="35"/>
      <c r="AA115" s="35"/>
      <c r="AB115" s="35"/>
      <c r="AC115" s="35"/>
      <c r="AD115" s="35"/>
      <c r="AE115" s="35"/>
    </row>
    <row r="116" spans="1:65" s="2" customFormat="1" ht="15.2" customHeight="1">
      <c r="A116" s="35"/>
      <c r="B116" s="36"/>
      <c r="C116" s="30" t="s">
        <v>24</v>
      </c>
      <c r="D116" s="37"/>
      <c r="E116" s="37"/>
      <c r="F116" s="28" t="str">
        <f>E15</f>
        <v>SMO - městský obvod Slezská Ostrava</v>
      </c>
      <c r="G116" s="37"/>
      <c r="H116" s="37"/>
      <c r="I116" s="30" t="s">
        <v>30</v>
      </c>
      <c r="J116" s="33" t="str">
        <f>E21</f>
        <v>PROJEKT 2010, s.r.o.</v>
      </c>
      <c r="K116" s="37"/>
      <c r="L116" s="52"/>
      <c r="S116" s="35"/>
      <c r="T116" s="35"/>
      <c r="U116" s="35"/>
      <c r="V116" s="35"/>
      <c r="W116" s="35"/>
      <c r="X116" s="35"/>
      <c r="Y116" s="35"/>
      <c r="Z116" s="35"/>
      <c r="AA116" s="35"/>
      <c r="AB116" s="35"/>
      <c r="AC116" s="35"/>
      <c r="AD116" s="35"/>
      <c r="AE116" s="35"/>
    </row>
    <row r="117" spans="1:65" s="2" customFormat="1" ht="15.2" customHeight="1">
      <c r="A117" s="35"/>
      <c r="B117" s="36"/>
      <c r="C117" s="30" t="s">
        <v>28</v>
      </c>
      <c r="D117" s="37"/>
      <c r="E117" s="37"/>
      <c r="F117" s="28" t="str">
        <f>IF(E18="","",E18)</f>
        <v>Vyplň údaj</v>
      </c>
      <c r="G117" s="37"/>
      <c r="H117" s="37"/>
      <c r="I117" s="30" t="s">
        <v>33</v>
      </c>
      <c r="J117" s="33" t="str">
        <f>E24</f>
        <v>M. Morská</v>
      </c>
      <c r="K117" s="37"/>
      <c r="L117" s="52"/>
      <c r="S117" s="35"/>
      <c r="T117" s="35"/>
      <c r="U117" s="35"/>
      <c r="V117" s="35"/>
      <c r="W117" s="35"/>
      <c r="X117" s="35"/>
      <c r="Y117" s="35"/>
      <c r="Z117" s="35"/>
      <c r="AA117" s="35"/>
      <c r="AB117" s="35"/>
      <c r="AC117" s="35"/>
      <c r="AD117" s="35"/>
      <c r="AE117" s="35"/>
    </row>
    <row r="118" spans="1:65" s="2" customFormat="1" ht="10.35" customHeight="1">
      <c r="A118" s="35"/>
      <c r="B118" s="36"/>
      <c r="C118" s="37"/>
      <c r="D118" s="37"/>
      <c r="E118" s="37"/>
      <c r="F118" s="37"/>
      <c r="G118" s="37"/>
      <c r="H118" s="37"/>
      <c r="I118" s="37"/>
      <c r="J118" s="37"/>
      <c r="K118" s="37"/>
      <c r="L118" s="52"/>
      <c r="S118" s="35"/>
      <c r="T118" s="35"/>
      <c r="U118" s="35"/>
      <c r="V118" s="35"/>
      <c r="W118" s="35"/>
      <c r="X118" s="35"/>
      <c r="Y118" s="35"/>
      <c r="Z118" s="35"/>
      <c r="AA118" s="35"/>
      <c r="AB118" s="35"/>
      <c r="AC118" s="35"/>
      <c r="AD118" s="35"/>
      <c r="AE118" s="35"/>
    </row>
    <row r="119" spans="1:65" s="11" customFormat="1" ht="29.25" customHeight="1">
      <c r="A119" s="160"/>
      <c r="B119" s="161"/>
      <c r="C119" s="162" t="s">
        <v>121</v>
      </c>
      <c r="D119" s="163" t="s">
        <v>61</v>
      </c>
      <c r="E119" s="163" t="s">
        <v>57</v>
      </c>
      <c r="F119" s="163" t="s">
        <v>58</v>
      </c>
      <c r="G119" s="163" t="s">
        <v>122</v>
      </c>
      <c r="H119" s="163" t="s">
        <v>123</v>
      </c>
      <c r="I119" s="163" t="s">
        <v>124</v>
      </c>
      <c r="J119" s="164" t="s">
        <v>102</v>
      </c>
      <c r="K119" s="165" t="s">
        <v>125</v>
      </c>
      <c r="L119" s="166"/>
      <c r="M119" s="76" t="s">
        <v>1</v>
      </c>
      <c r="N119" s="77" t="s">
        <v>40</v>
      </c>
      <c r="O119" s="77" t="s">
        <v>126</v>
      </c>
      <c r="P119" s="77" t="s">
        <v>127</v>
      </c>
      <c r="Q119" s="77" t="s">
        <v>128</v>
      </c>
      <c r="R119" s="77" t="s">
        <v>129</v>
      </c>
      <c r="S119" s="77" t="s">
        <v>130</v>
      </c>
      <c r="T119" s="78" t="s">
        <v>131</v>
      </c>
      <c r="U119" s="160"/>
      <c r="V119" s="160"/>
      <c r="W119" s="160"/>
      <c r="X119" s="160"/>
      <c r="Y119" s="160"/>
      <c r="Z119" s="160"/>
      <c r="AA119" s="160"/>
      <c r="AB119" s="160"/>
      <c r="AC119" s="160"/>
      <c r="AD119" s="160"/>
      <c r="AE119" s="160"/>
    </row>
    <row r="120" spans="1:65" s="2" customFormat="1" ht="22.9" customHeight="1">
      <c r="A120" s="35"/>
      <c r="B120" s="36"/>
      <c r="C120" s="83" t="s">
        <v>132</v>
      </c>
      <c r="D120" s="37"/>
      <c r="E120" s="37"/>
      <c r="F120" s="37"/>
      <c r="G120" s="37"/>
      <c r="H120" s="37"/>
      <c r="I120" s="37"/>
      <c r="J120" s="167">
        <f>BK120</f>
        <v>0</v>
      </c>
      <c r="K120" s="37"/>
      <c r="L120" s="40"/>
      <c r="M120" s="79"/>
      <c r="N120" s="168"/>
      <c r="O120" s="80"/>
      <c r="P120" s="169">
        <f>P121</f>
        <v>0</v>
      </c>
      <c r="Q120" s="80"/>
      <c r="R120" s="169">
        <f>R121</f>
        <v>5.6889299999999992</v>
      </c>
      <c r="S120" s="80"/>
      <c r="T120" s="170">
        <f>T121</f>
        <v>0</v>
      </c>
      <c r="U120" s="35"/>
      <c r="V120" s="35"/>
      <c r="W120" s="35"/>
      <c r="X120" s="35"/>
      <c r="Y120" s="35"/>
      <c r="Z120" s="35"/>
      <c r="AA120" s="35"/>
      <c r="AB120" s="35"/>
      <c r="AC120" s="35"/>
      <c r="AD120" s="35"/>
      <c r="AE120" s="35"/>
      <c r="AT120" s="18" t="s">
        <v>75</v>
      </c>
      <c r="AU120" s="18" t="s">
        <v>104</v>
      </c>
      <c r="BK120" s="171">
        <f>BK121</f>
        <v>0</v>
      </c>
    </row>
    <row r="121" spans="1:65" s="12" customFormat="1" ht="25.9" customHeight="1">
      <c r="B121" s="172"/>
      <c r="C121" s="173"/>
      <c r="D121" s="174" t="s">
        <v>75</v>
      </c>
      <c r="E121" s="175" t="s">
        <v>133</v>
      </c>
      <c r="F121" s="175" t="s">
        <v>134</v>
      </c>
      <c r="G121" s="173"/>
      <c r="H121" s="173"/>
      <c r="I121" s="176"/>
      <c r="J121" s="177">
        <f>BK121</f>
        <v>0</v>
      </c>
      <c r="K121" s="173"/>
      <c r="L121" s="178"/>
      <c r="M121" s="179"/>
      <c r="N121" s="180"/>
      <c r="O121" s="180"/>
      <c r="P121" s="181">
        <f>P122+P283+P288</f>
        <v>0</v>
      </c>
      <c r="Q121" s="180"/>
      <c r="R121" s="181">
        <f>R122+R283+R288</f>
        <v>5.6889299999999992</v>
      </c>
      <c r="S121" s="180"/>
      <c r="T121" s="182">
        <f>T122+T283+T288</f>
        <v>0</v>
      </c>
      <c r="AR121" s="183" t="s">
        <v>84</v>
      </c>
      <c r="AT121" s="184" t="s">
        <v>75</v>
      </c>
      <c r="AU121" s="184" t="s">
        <v>76</v>
      </c>
      <c r="AY121" s="183" t="s">
        <v>135</v>
      </c>
      <c r="BK121" s="185">
        <f>BK122+BK283+BK288</f>
        <v>0</v>
      </c>
    </row>
    <row r="122" spans="1:65" s="12" customFormat="1" ht="22.9" customHeight="1">
      <c r="B122" s="172"/>
      <c r="C122" s="173"/>
      <c r="D122" s="174" t="s">
        <v>75</v>
      </c>
      <c r="E122" s="186" t="s">
        <v>84</v>
      </c>
      <c r="F122" s="186" t="s">
        <v>136</v>
      </c>
      <c r="G122" s="173"/>
      <c r="H122" s="173"/>
      <c r="I122" s="176"/>
      <c r="J122" s="187">
        <f>BK122</f>
        <v>0</v>
      </c>
      <c r="K122" s="173"/>
      <c r="L122" s="178"/>
      <c r="M122" s="179"/>
      <c r="N122" s="180"/>
      <c r="O122" s="180"/>
      <c r="P122" s="181">
        <f>SUM(P123:P282)</f>
        <v>0</v>
      </c>
      <c r="Q122" s="180"/>
      <c r="R122" s="181">
        <f>SUM(R123:R282)</f>
        <v>4.8500499999999995</v>
      </c>
      <c r="S122" s="180"/>
      <c r="T122" s="182">
        <f>SUM(T123:T282)</f>
        <v>0</v>
      </c>
      <c r="AR122" s="183" t="s">
        <v>84</v>
      </c>
      <c r="AT122" s="184" t="s">
        <v>75</v>
      </c>
      <c r="AU122" s="184" t="s">
        <v>84</v>
      </c>
      <c r="AY122" s="183" t="s">
        <v>135</v>
      </c>
      <c r="BK122" s="185">
        <f>SUM(BK123:BK282)</f>
        <v>0</v>
      </c>
    </row>
    <row r="123" spans="1:65" s="2" customFormat="1" ht="24.2" customHeight="1">
      <c r="A123" s="35"/>
      <c r="B123" s="36"/>
      <c r="C123" s="188" t="s">
        <v>84</v>
      </c>
      <c r="D123" s="188" t="s">
        <v>137</v>
      </c>
      <c r="E123" s="189" t="s">
        <v>1251</v>
      </c>
      <c r="F123" s="190" t="s">
        <v>1252</v>
      </c>
      <c r="G123" s="191" t="s">
        <v>140</v>
      </c>
      <c r="H123" s="192">
        <v>730</v>
      </c>
      <c r="I123" s="193"/>
      <c r="J123" s="194">
        <f>ROUND(I123*H123,2)</f>
        <v>0</v>
      </c>
      <c r="K123" s="195"/>
      <c r="L123" s="40"/>
      <c r="M123" s="196" t="s">
        <v>1</v>
      </c>
      <c r="N123" s="197" t="s">
        <v>41</v>
      </c>
      <c r="O123" s="72"/>
      <c r="P123" s="198">
        <f>O123*H123</f>
        <v>0</v>
      </c>
      <c r="Q123" s="198">
        <v>0</v>
      </c>
      <c r="R123" s="198">
        <f>Q123*H123</f>
        <v>0</v>
      </c>
      <c r="S123" s="198">
        <v>0</v>
      </c>
      <c r="T123" s="199">
        <f>S123*H123</f>
        <v>0</v>
      </c>
      <c r="U123" s="35"/>
      <c r="V123" s="35"/>
      <c r="W123" s="35"/>
      <c r="X123" s="35"/>
      <c r="Y123" s="35"/>
      <c r="Z123" s="35"/>
      <c r="AA123" s="35"/>
      <c r="AB123" s="35"/>
      <c r="AC123" s="35"/>
      <c r="AD123" s="35"/>
      <c r="AE123" s="35"/>
      <c r="AR123" s="200" t="s">
        <v>141</v>
      </c>
      <c r="AT123" s="200" t="s">
        <v>137</v>
      </c>
      <c r="AU123" s="200" t="s">
        <v>86</v>
      </c>
      <c r="AY123" s="18" t="s">
        <v>135</v>
      </c>
      <c r="BE123" s="201">
        <f>IF(N123="základní",J123,0)</f>
        <v>0</v>
      </c>
      <c r="BF123" s="201">
        <f>IF(N123="snížená",J123,0)</f>
        <v>0</v>
      </c>
      <c r="BG123" s="201">
        <f>IF(N123="zákl. přenesená",J123,0)</f>
        <v>0</v>
      </c>
      <c r="BH123" s="201">
        <f>IF(N123="sníž. přenesená",J123,0)</f>
        <v>0</v>
      </c>
      <c r="BI123" s="201">
        <f>IF(N123="nulová",J123,0)</f>
        <v>0</v>
      </c>
      <c r="BJ123" s="18" t="s">
        <v>84</v>
      </c>
      <c r="BK123" s="201">
        <f>ROUND(I123*H123,2)</f>
        <v>0</v>
      </c>
      <c r="BL123" s="18" t="s">
        <v>141</v>
      </c>
      <c r="BM123" s="200" t="s">
        <v>1253</v>
      </c>
    </row>
    <row r="124" spans="1:65" s="13" customFormat="1" ht="11.25">
      <c r="B124" s="202"/>
      <c r="C124" s="203"/>
      <c r="D124" s="204" t="s">
        <v>143</v>
      </c>
      <c r="E124" s="205" t="s">
        <v>1</v>
      </c>
      <c r="F124" s="206" t="s">
        <v>1254</v>
      </c>
      <c r="G124" s="203"/>
      <c r="H124" s="205" t="s">
        <v>1</v>
      </c>
      <c r="I124" s="207"/>
      <c r="J124" s="203"/>
      <c r="K124" s="203"/>
      <c r="L124" s="208"/>
      <c r="M124" s="209"/>
      <c r="N124" s="210"/>
      <c r="O124" s="210"/>
      <c r="P124" s="210"/>
      <c r="Q124" s="210"/>
      <c r="R124" s="210"/>
      <c r="S124" s="210"/>
      <c r="T124" s="211"/>
      <c r="AT124" s="212" t="s">
        <v>143</v>
      </c>
      <c r="AU124" s="212" t="s">
        <v>86</v>
      </c>
      <c r="AV124" s="13" t="s">
        <v>84</v>
      </c>
      <c r="AW124" s="13" t="s">
        <v>32</v>
      </c>
      <c r="AX124" s="13" t="s">
        <v>76</v>
      </c>
      <c r="AY124" s="212" t="s">
        <v>135</v>
      </c>
    </row>
    <row r="125" spans="1:65" s="14" customFormat="1" ht="11.25">
      <c r="B125" s="213"/>
      <c r="C125" s="214"/>
      <c r="D125" s="204" t="s">
        <v>143</v>
      </c>
      <c r="E125" s="215" t="s">
        <v>1</v>
      </c>
      <c r="F125" s="216" t="s">
        <v>1255</v>
      </c>
      <c r="G125" s="214"/>
      <c r="H125" s="217">
        <v>730</v>
      </c>
      <c r="I125" s="218"/>
      <c r="J125" s="214"/>
      <c r="K125" s="214"/>
      <c r="L125" s="219"/>
      <c r="M125" s="220"/>
      <c r="N125" s="221"/>
      <c r="O125" s="221"/>
      <c r="P125" s="221"/>
      <c r="Q125" s="221"/>
      <c r="R125" s="221"/>
      <c r="S125" s="221"/>
      <c r="T125" s="222"/>
      <c r="AT125" s="223" t="s">
        <v>143</v>
      </c>
      <c r="AU125" s="223" t="s">
        <v>86</v>
      </c>
      <c r="AV125" s="14" t="s">
        <v>86</v>
      </c>
      <c r="AW125" s="14" t="s">
        <v>32</v>
      </c>
      <c r="AX125" s="14" t="s">
        <v>84</v>
      </c>
      <c r="AY125" s="223" t="s">
        <v>135</v>
      </c>
    </row>
    <row r="126" spans="1:65" s="2" customFormat="1" ht="33" customHeight="1">
      <c r="A126" s="35"/>
      <c r="B126" s="36"/>
      <c r="C126" s="188" t="s">
        <v>86</v>
      </c>
      <c r="D126" s="188" t="s">
        <v>137</v>
      </c>
      <c r="E126" s="189" t="s">
        <v>419</v>
      </c>
      <c r="F126" s="190" t="s">
        <v>420</v>
      </c>
      <c r="G126" s="191" t="s">
        <v>421</v>
      </c>
      <c r="H126" s="192">
        <v>14.58</v>
      </c>
      <c r="I126" s="193"/>
      <c r="J126" s="194">
        <f>ROUND(I126*H126,2)</f>
        <v>0</v>
      </c>
      <c r="K126" s="195"/>
      <c r="L126" s="40"/>
      <c r="M126" s="196" t="s">
        <v>1</v>
      </c>
      <c r="N126" s="197" t="s">
        <v>41</v>
      </c>
      <c r="O126" s="72"/>
      <c r="P126" s="198">
        <f>O126*H126</f>
        <v>0</v>
      </c>
      <c r="Q126" s="198">
        <v>0</v>
      </c>
      <c r="R126" s="198">
        <f>Q126*H126</f>
        <v>0</v>
      </c>
      <c r="S126" s="198">
        <v>0</v>
      </c>
      <c r="T126" s="199">
        <f>S126*H126</f>
        <v>0</v>
      </c>
      <c r="U126" s="35"/>
      <c r="V126" s="35"/>
      <c r="W126" s="35"/>
      <c r="X126" s="35"/>
      <c r="Y126" s="35"/>
      <c r="Z126" s="35"/>
      <c r="AA126" s="35"/>
      <c r="AB126" s="35"/>
      <c r="AC126" s="35"/>
      <c r="AD126" s="35"/>
      <c r="AE126" s="35"/>
      <c r="AR126" s="200" t="s">
        <v>141</v>
      </c>
      <c r="AT126" s="200" t="s">
        <v>137</v>
      </c>
      <c r="AU126" s="200" t="s">
        <v>86</v>
      </c>
      <c r="AY126" s="18" t="s">
        <v>135</v>
      </c>
      <c r="BE126" s="201">
        <f>IF(N126="základní",J126,0)</f>
        <v>0</v>
      </c>
      <c r="BF126" s="201">
        <f>IF(N126="snížená",J126,0)</f>
        <v>0</v>
      </c>
      <c r="BG126" s="201">
        <f>IF(N126="zákl. přenesená",J126,0)</f>
        <v>0</v>
      </c>
      <c r="BH126" s="201">
        <f>IF(N126="sníž. přenesená",J126,0)</f>
        <v>0</v>
      </c>
      <c r="BI126" s="201">
        <f>IF(N126="nulová",J126,0)</f>
        <v>0</v>
      </c>
      <c r="BJ126" s="18" t="s">
        <v>84</v>
      </c>
      <c r="BK126" s="201">
        <f>ROUND(I126*H126,2)</f>
        <v>0</v>
      </c>
      <c r="BL126" s="18" t="s">
        <v>141</v>
      </c>
      <c r="BM126" s="200" t="s">
        <v>1256</v>
      </c>
    </row>
    <row r="127" spans="1:65" s="14" customFormat="1" ht="11.25">
      <c r="B127" s="213"/>
      <c r="C127" s="214"/>
      <c r="D127" s="204" t="s">
        <v>143</v>
      </c>
      <c r="E127" s="214"/>
      <c r="F127" s="216" t="s">
        <v>1257</v>
      </c>
      <c r="G127" s="214"/>
      <c r="H127" s="217">
        <v>14.58</v>
      </c>
      <c r="I127" s="218"/>
      <c r="J127" s="214"/>
      <c r="K127" s="214"/>
      <c r="L127" s="219"/>
      <c r="M127" s="220"/>
      <c r="N127" s="221"/>
      <c r="O127" s="221"/>
      <c r="P127" s="221"/>
      <c r="Q127" s="221"/>
      <c r="R127" s="221"/>
      <c r="S127" s="221"/>
      <c r="T127" s="222"/>
      <c r="AT127" s="223" t="s">
        <v>143</v>
      </c>
      <c r="AU127" s="223" t="s">
        <v>86</v>
      </c>
      <c r="AV127" s="14" t="s">
        <v>86</v>
      </c>
      <c r="AW127" s="14" t="s">
        <v>4</v>
      </c>
      <c r="AX127" s="14" t="s">
        <v>84</v>
      </c>
      <c r="AY127" s="223" t="s">
        <v>135</v>
      </c>
    </row>
    <row r="128" spans="1:65" s="2" customFormat="1" ht="16.5" customHeight="1">
      <c r="A128" s="35"/>
      <c r="B128" s="36"/>
      <c r="C128" s="188" t="s">
        <v>152</v>
      </c>
      <c r="D128" s="188" t="s">
        <v>137</v>
      </c>
      <c r="E128" s="189" t="s">
        <v>430</v>
      </c>
      <c r="F128" s="190" t="s">
        <v>431</v>
      </c>
      <c r="G128" s="191" t="s">
        <v>272</v>
      </c>
      <c r="H128" s="192">
        <v>8.1</v>
      </c>
      <c r="I128" s="193"/>
      <c r="J128" s="194">
        <f>ROUND(I128*H128,2)</f>
        <v>0</v>
      </c>
      <c r="K128" s="195"/>
      <c r="L128" s="40"/>
      <c r="M128" s="196" t="s">
        <v>1</v>
      </c>
      <c r="N128" s="197" t="s">
        <v>41</v>
      </c>
      <c r="O128" s="72"/>
      <c r="P128" s="198">
        <f>O128*H128</f>
        <v>0</v>
      </c>
      <c r="Q128" s="198">
        <v>0</v>
      </c>
      <c r="R128" s="198">
        <f>Q128*H128</f>
        <v>0</v>
      </c>
      <c r="S128" s="198">
        <v>0</v>
      </c>
      <c r="T128" s="199">
        <f>S128*H128</f>
        <v>0</v>
      </c>
      <c r="U128" s="35"/>
      <c r="V128" s="35"/>
      <c r="W128" s="35"/>
      <c r="X128" s="35"/>
      <c r="Y128" s="35"/>
      <c r="Z128" s="35"/>
      <c r="AA128" s="35"/>
      <c r="AB128" s="35"/>
      <c r="AC128" s="35"/>
      <c r="AD128" s="35"/>
      <c r="AE128" s="35"/>
      <c r="AR128" s="200" t="s">
        <v>141</v>
      </c>
      <c r="AT128" s="200" t="s">
        <v>137</v>
      </c>
      <c r="AU128" s="200" t="s">
        <v>86</v>
      </c>
      <c r="AY128" s="18" t="s">
        <v>135</v>
      </c>
      <c r="BE128" s="201">
        <f>IF(N128="základní",J128,0)</f>
        <v>0</v>
      </c>
      <c r="BF128" s="201">
        <f>IF(N128="snížená",J128,0)</f>
        <v>0</v>
      </c>
      <c r="BG128" s="201">
        <f>IF(N128="zákl. přenesená",J128,0)</f>
        <v>0</v>
      </c>
      <c r="BH128" s="201">
        <f>IF(N128="sníž. přenesená",J128,0)</f>
        <v>0</v>
      </c>
      <c r="BI128" s="201">
        <f>IF(N128="nulová",J128,0)</f>
        <v>0</v>
      </c>
      <c r="BJ128" s="18" t="s">
        <v>84</v>
      </c>
      <c r="BK128" s="201">
        <f>ROUND(I128*H128,2)</f>
        <v>0</v>
      </c>
      <c r="BL128" s="18" t="s">
        <v>141</v>
      </c>
      <c r="BM128" s="200" t="s">
        <v>1258</v>
      </c>
    </row>
    <row r="129" spans="1:65" s="13" customFormat="1" ht="11.25">
      <c r="B129" s="202"/>
      <c r="C129" s="203"/>
      <c r="D129" s="204" t="s">
        <v>143</v>
      </c>
      <c r="E129" s="205" t="s">
        <v>1</v>
      </c>
      <c r="F129" s="206" t="s">
        <v>1259</v>
      </c>
      <c r="G129" s="203"/>
      <c r="H129" s="205" t="s">
        <v>1</v>
      </c>
      <c r="I129" s="207"/>
      <c r="J129" s="203"/>
      <c r="K129" s="203"/>
      <c r="L129" s="208"/>
      <c r="M129" s="209"/>
      <c r="N129" s="210"/>
      <c r="O129" s="210"/>
      <c r="P129" s="210"/>
      <c r="Q129" s="210"/>
      <c r="R129" s="210"/>
      <c r="S129" s="210"/>
      <c r="T129" s="211"/>
      <c r="AT129" s="212" t="s">
        <v>143</v>
      </c>
      <c r="AU129" s="212" t="s">
        <v>86</v>
      </c>
      <c r="AV129" s="13" t="s">
        <v>84</v>
      </c>
      <c r="AW129" s="13" t="s">
        <v>32</v>
      </c>
      <c r="AX129" s="13" t="s">
        <v>76</v>
      </c>
      <c r="AY129" s="212" t="s">
        <v>135</v>
      </c>
    </row>
    <row r="130" spans="1:65" s="13" customFormat="1" ht="22.5">
      <c r="B130" s="202"/>
      <c r="C130" s="203"/>
      <c r="D130" s="204" t="s">
        <v>143</v>
      </c>
      <c r="E130" s="205" t="s">
        <v>1</v>
      </c>
      <c r="F130" s="206" t="s">
        <v>1260</v>
      </c>
      <c r="G130" s="203"/>
      <c r="H130" s="205" t="s">
        <v>1</v>
      </c>
      <c r="I130" s="207"/>
      <c r="J130" s="203"/>
      <c r="K130" s="203"/>
      <c r="L130" s="208"/>
      <c r="M130" s="209"/>
      <c r="N130" s="210"/>
      <c r="O130" s="210"/>
      <c r="P130" s="210"/>
      <c r="Q130" s="210"/>
      <c r="R130" s="210"/>
      <c r="S130" s="210"/>
      <c r="T130" s="211"/>
      <c r="AT130" s="212" t="s">
        <v>143</v>
      </c>
      <c r="AU130" s="212" t="s">
        <v>86</v>
      </c>
      <c r="AV130" s="13" t="s">
        <v>84</v>
      </c>
      <c r="AW130" s="13" t="s">
        <v>32</v>
      </c>
      <c r="AX130" s="13" t="s">
        <v>76</v>
      </c>
      <c r="AY130" s="212" t="s">
        <v>135</v>
      </c>
    </row>
    <row r="131" spans="1:65" s="14" customFormat="1" ht="11.25">
      <c r="B131" s="213"/>
      <c r="C131" s="214"/>
      <c r="D131" s="204" t="s">
        <v>143</v>
      </c>
      <c r="E131" s="215" t="s">
        <v>1</v>
      </c>
      <c r="F131" s="216" t="s">
        <v>1261</v>
      </c>
      <c r="G131" s="214"/>
      <c r="H131" s="217">
        <v>8.1</v>
      </c>
      <c r="I131" s="218"/>
      <c r="J131" s="214"/>
      <c r="K131" s="214"/>
      <c r="L131" s="219"/>
      <c r="M131" s="220"/>
      <c r="N131" s="221"/>
      <c r="O131" s="221"/>
      <c r="P131" s="221"/>
      <c r="Q131" s="221"/>
      <c r="R131" s="221"/>
      <c r="S131" s="221"/>
      <c r="T131" s="222"/>
      <c r="AT131" s="223" t="s">
        <v>143</v>
      </c>
      <c r="AU131" s="223" t="s">
        <v>86</v>
      </c>
      <c r="AV131" s="14" t="s">
        <v>86</v>
      </c>
      <c r="AW131" s="14" t="s">
        <v>32</v>
      </c>
      <c r="AX131" s="14" t="s">
        <v>84</v>
      </c>
      <c r="AY131" s="223" t="s">
        <v>135</v>
      </c>
    </row>
    <row r="132" spans="1:65" s="2" customFormat="1" ht="37.9" customHeight="1">
      <c r="A132" s="35"/>
      <c r="B132" s="36"/>
      <c r="C132" s="188" t="s">
        <v>141</v>
      </c>
      <c r="D132" s="188" t="s">
        <v>137</v>
      </c>
      <c r="E132" s="189" t="s">
        <v>1262</v>
      </c>
      <c r="F132" s="190" t="s">
        <v>1263</v>
      </c>
      <c r="G132" s="191" t="s">
        <v>140</v>
      </c>
      <c r="H132" s="192">
        <v>730</v>
      </c>
      <c r="I132" s="193"/>
      <c r="J132" s="194">
        <f>ROUND(I132*H132,2)</f>
        <v>0</v>
      </c>
      <c r="K132" s="195"/>
      <c r="L132" s="40"/>
      <c r="M132" s="196" t="s">
        <v>1</v>
      </c>
      <c r="N132" s="197" t="s">
        <v>41</v>
      </c>
      <c r="O132" s="72"/>
      <c r="P132" s="198">
        <f>O132*H132</f>
        <v>0</v>
      </c>
      <c r="Q132" s="198">
        <v>0</v>
      </c>
      <c r="R132" s="198">
        <f>Q132*H132</f>
        <v>0</v>
      </c>
      <c r="S132" s="198">
        <v>0</v>
      </c>
      <c r="T132" s="199">
        <f>S132*H132</f>
        <v>0</v>
      </c>
      <c r="U132" s="35"/>
      <c r="V132" s="35"/>
      <c r="W132" s="35"/>
      <c r="X132" s="35"/>
      <c r="Y132" s="35"/>
      <c r="Z132" s="35"/>
      <c r="AA132" s="35"/>
      <c r="AB132" s="35"/>
      <c r="AC132" s="35"/>
      <c r="AD132" s="35"/>
      <c r="AE132" s="35"/>
      <c r="AR132" s="200" t="s">
        <v>141</v>
      </c>
      <c r="AT132" s="200" t="s">
        <v>137</v>
      </c>
      <c r="AU132" s="200" t="s">
        <v>86</v>
      </c>
      <c r="AY132" s="18" t="s">
        <v>135</v>
      </c>
      <c r="BE132" s="201">
        <f>IF(N132="základní",J132,0)</f>
        <v>0</v>
      </c>
      <c r="BF132" s="201">
        <f>IF(N132="snížená",J132,0)</f>
        <v>0</v>
      </c>
      <c r="BG132" s="201">
        <f>IF(N132="zákl. přenesená",J132,0)</f>
        <v>0</v>
      </c>
      <c r="BH132" s="201">
        <f>IF(N132="sníž. přenesená",J132,0)</f>
        <v>0</v>
      </c>
      <c r="BI132" s="201">
        <f>IF(N132="nulová",J132,0)</f>
        <v>0</v>
      </c>
      <c r="BJ132" s="18" t="s">
        <v>84</v>
      </c>
      <c r="BK132" s="201">
        <f>ROUND(I132*H132,2)</f>
        <v>0</v>
      </c>
      <c r="BL132" s="18" t="s">
        <v>141</v>
      </c>
      <c r="BM132" s="200" t="s">
        <v>1264</v>
      </c>
    </row>
    <row r="133" spans="1:65" s="13" customFormat="1" ht="11.25">
      <c r="B133" s="202"/>
      <c r="C133" s="203"/>
      <c r="D133" s="204" t="s">
        <v>143</v>
      </c>
      <c r="E133" s="205" t="s">
        <v>1</v>
      </c>
      <c r="F133" s="206" t="s">
        <v>144</v>
      </c>
      <c r="G133" s="203"/>
      <c r="H133" s="205" t="s">
        <v>1</v>
      </c>
      <c r="I133" s="207"/>
      <c r="J133" s="203"/>
      <c r="K133" s="203"/>
      <c r="L133" s="208"/>
      <c r="M133" s="209"/>
      <c r="N133" s="210"/>
      <c r="O133" s="210"/>
      <c r="P133" s="210"/>
      <c r="Q133" s="210"/>
      <c r="R133" s="210"/>
      <c r="S133" s="210"/>
      <c r="T133" s="211"/>
      <c r="AT133" s="212" t="s">
        <v>143</v>
      </c>
      <c r="AU133" s="212" t="s">
        <v>86</v>
      </c>
      <c r="AV133" s="13" t="s">
        <v>84</v>
      </c>
      <c r="AW133" s="13" t="s">
        <v>32</v>
      </c>
      <c r="AX133" s="13" t="s">
        <v>76</v>
      </c>
      <c r="AY133" s="212" t="s">
        <v>135</v>
      </c>
    </row>
    <row r="134" spans="1:65" s="13" customFormat="1" ht="11.25">
      <c r="B134" s="202"/>
      <c r="C134" s="203"/>
      <c r="D134" s="204" t="s">
        <v>143</v>
      </c>
      <c r="E134" s="205" t="s">
        <v>1</v>
      </c>
      <c r="F134" s="206" t="s">
        <v>252</v>
      </c>
      <c r="G134" s="203"/>
      <c r="H134" s="205" t="s">
        <v>1</v>
      </c>
      <c r="I134" s="207"/>
      <c r="J134" s="203"/>
      <c r="K134" s="203"/>
      <c r="L134" s="208"/>
      <c r="M134" s="209"/>
      <c r="N134" s="210"/>
      <c r="O134" s="210"/>
      <c r="P134" s="210"/>
      <c r="Q134" s="210"/>
      <c r="R134" s="210"/>
      <c r="S134" s="210"/>
      <c r="T134" s="211"/>
      <c r="AT134" s="212" t="s">
        <v>143</v>
      </c>
      <c r="AU134" s="212" t="s">
        <v>86</v>
      </c>
      <c r="AV134" s="13" t="s">
        <v>84</v>
      </c>
      <c r="AW134" s="13" t="s">
        <v>32</v>
      </c>
      <c r="AX134" s="13" t="s">
        <v>76</v>
      </c>
      <c r="AY134" s="212" t="s">
        <v>135</v>
      </c>
    </row>
    <row r="135" spans="1:65" s="14" customFormat="1" ht="11.25">
      <c r="B135" s="213"/>
      <c r="C135" s="214"/>
      <c r="D135" s="204" t="s">
        <v>143</v>
      </c>
      <c r="E135" s="215" t="s">
        <v>1</v>
      </c>
      <c r="F135" s="216" t="s">
        <v>1255</v>
      </c>
      <c r="G135" s="214"/>
      <c r="H135" s="217">
        <v>730</v>
      </c>
      <c r="I135" s="218"/>
      <c r="J135" s="214"/>
      <c r="K135" s="214"/>
      <c r="L135" s="219"/>
      <c r="M135" s="220"/>
      <c r="N135" s="221"/>
      <c r="O135" s="221"/>
      <c r="P135" s="221"/>
      <c r="Q135" s="221"/>
      <c r="R135" s="221"/>
      <c r="S135" s="221"/>
      <c r="T135" s="222"/>
      <c r="AT135" s="223" t="s">
        <v>143</v>
      </c>
      <c r="AU135" s="223" t="s">
        <v>86</v>
      </c>
      <c r="AV135" s="14" t="s">
        <v>86</v>
      </c>
      <c r="AW135" s="14" t="s">
        <v>32</v>
      </c>
      <c r="AX135" s="14" t="s">
        <v>84</v>
      </c>
      <c r="AY135" s="223" t="s">
        <v>135</v>
      </c>
    </row>
    <row r="136" spans="1:65" s="13" customFormat="1" ht="11.25">
      <c r="B136" s="202"/>
      <c r="C136" s="203"/>
      <c r="D136" s="204" t="s">
        <v>143</v>
      </c>
      <c r="E136" s="205" t="s">
        <v>1</v>
      </c>
      <c r="F136" s="206" t="s">
        <v>1265</v>
      </c>
      <c r="G136" s="203"/>
      <c r="H136" s="205" t="s">
        <v>1</v>
      </c>
      <c r="I136" s="207"/>
      <c r="J136" s="203"/>
      <c r="K136" s="203"/>
      <c r="L136" s="208"/>
      <c r="M136" s="209"/>
      <c r="N136" s="210"/>
      <c r="O136" s="210"/>
      <c r="P136" s="210"/>
      <c r="Q136" s="210"/>
      <c r="R136" s="210"/>
      <c r="S136" s="210"/>
      <c r="T136" s="211"/>
      <c r="AT136" s="212" t="s">
        <v>143</v>
      </c>
      <c r="AU136" s="212" t="s">
        <v>86</v>
      </c>
      <c r="AV136" s="13" t="s">
        <v>84</v>
      </c>
      <c r="AW136" s="13" t="s">
        <v>32</v>
      </c>
      <c r="AX136" s="13" t="s">
        <v>76</v>
      </c>
      <c r="AY136" s="212" t="s">
        <v>135</v>
      </c>
    </row>
    <row r="137" spans="1:65" s="2" customFormat="1" ht="24.2" customHeight="1">
      <c r="A137" s="35"/>
      <c r="B137" s="36"/>
      <c r="C137" s="188" t="s">
        <v>151</v>
      </c>
      <c r="D137" s="188" t="s">
        <v>137</v>
      </c>
      <c r="E137" s="189" t="s">
        <v>1266</v>
      </c>
      <c r="F137" s="190" t="s">
        <v>1267</v>
      </c>
      <c r="G137" s="191" t="s">
        <v>140</v>
      </c>
      <c r="H137" s="192">
        <v>730</v>
      </c>
      <c r="I137" s="193"/>
      <c r="J137" s="194">
        <f>ROUND(I137*H137,2)</f>
        <v>0</v>
      </c>
      <c r="K137" s="195"/>
      <c r="L137" s="40"/>
      <c r="M137" s="196" t="s">
        <v>1</v>
      </c>
      <c r="N137" s="197" t="s">
        <v>41</v>
      </c>
      <c r="O137" s="72"/>
      <c r="P137" s="198">
        <f>O137*H137</f>
        <v>0</v>
      </c>
      <c r="Q137" s="198">
        <v>0</v>
      </c>
      <c r="R137" s="198">
        <f>Q137*H137</f>
        <v>0</v>
      </c>
      <c r="S137" s="198">
        <v>0</v>
      </c>
      <c r="T137" s="199">
        <f>S137*H137</f>
        <v>0</v>
      </c>
      <c r="U137" s="35"/>
      <c r="V137" s="35"/>
      <c r="W137" s="35"/>
      <c r="X137" s="35"/>
      <c r="Y137" s="35"/>
      <c r="Z137" s="35"/>
      <c r="AA137" s="35"/>
      <c r="AB137" s="35"/>
      <c r="AC137" s="35"/>
      <c r="AD137" s="35"/>
      <c r="AE137" s="35"/>
      <c r="AR137" s="200" t="s">
        <v>141</v>
      </c>
      <c r="AT137" s="200" t="s">
        <v>137</v>
      </c>
      <c r="AU137" s="200" t="s">
        <v>86</v>
      </c>
      <c r="AY137" s="18" t="s">
        <v>135</v>
      </c>
      <c r="BE137" s="201">
        <f>IF(N137="základní",J137,0)</f>
        <v>0</v>
      </c>
      <c r="BF137" s="201">
        <f>IF(N137="snížená",J137,0)</f>
        <v>0</v>
      </c>
      <c r="BG137" s="201">
        <f>IF(N137="zákl. přenesená",J137,0)</f>
        <v>0</v>
      </c>
      <c r="BH137" s="201">
        <f>IF(N137="sníž. přenesená",J137,0)</f>
        <v>0</v>
      </c>
      <c r="BI137" s="201">
        <f>IF(N137="nulová",J137,0)</f>
        <v>0</v>
      </c>
      <c r="BJ137" s="18" t="s">
        <v>84</v>
      </c>
      <c r="BK137" s="201">
        <f>ROUND(I137*H137,2)</f>
        <v>0</v>
      </c>
      <c r="BL137" s="18" t="s">
        <v>141</v>
      </c>
      <c r="BM137" s="200" t="s">
        <v>1268</v>
      </c>
    </row>
    <row r="138" spans="1:65" s="13" customFormat="1" ht="11.25">
      <c r="B138" s="202"/>
      <c r="C138" s="203"/>
      <c r="D138" s="204" t="s">
        <v>143</v>
      </c>
      <c r="E138" s="205" t="s">
        <v>1</v>
      </c>
      <c r="F138" s="206" t="s">
        <v>144</v>
      </c>
      <c r="G138" s="203"/>
      <c r="H138" s="205" t="s">
        <v>1</v>
      </c>
      <c r="I138" s="207"/>
      <c r="J138" s="203"/>
      <c r="K138" s="203"/>
      <c r="L138" s="208"/>
      <c r="M138" s="209"/>
      <c r="N138" s="210"/>
      <c r="O138" s="210"/>
      <c r="P138" s="210"/>
      <c r="Q138" s="210"/>
      <c r="R138" s="210"/>
      <c r="S138" s="210"/>
      <c r="T138" s="211"/>
      <c r="AT138" s="212" t="s">
        <v>143</v>
      </c>
      <c r="AU138" s="212" t="s">
        <v>86</v>
      </c>
      <c r="AV138" s="13" t="s">
        <v>84</v>
      </c>
      <c r="AW138" s="13" t="s">
        <v>32</v>
      </c>
      <c r="AX138" s="13" t="s">
        <v>76</v>
      </c>
      <c r="AY138" s="212" t="s">
        <v>135</v>
      </c>
    </row>
    <row r="139" spans="1:65" s="13" customFormat="1" ht="11.25">
      <c r="B139" s="202"/>
      <c r="C139" s="203"/>
      <c r="D139" s="204" t="s">
        <v>143</v>
      </c>
      <c r="E139" s="205" t="s">
        <v>1</v>
      </c>
      <c r="F139" s="206" t="s">
        <v>252</v>
      </c>
      <c r="G139" s="203"/>
      <c r="H139" s="205" t="s">
        <v>1</v>
      </c>
      <c r="I139" s="207"/>
      <c r="J139" s="203"/>
      <c r="K139" s="203"/>
      <c r="L139" s="208"/>
      <c r="M139" s="209"/>
      <c r="N139" s="210"/>
      <c r="O139" s="210"/>
      <c r="P139" s="210"/>
      <c r="Q139" s="210"/>
      <c r="R139" s="210"/>
      <c r="S139" s="210"/>
      <c r="T139" s="211"/>
      <c r="AT139" s="212" t="s">
        <v>143</v>
      </c>
      <c r="AU139" s="212" t="s">
        <v>86</v>
      </c>
      <c r="AV139" s="13" t="s">
        <v>84</v>
      </c>
      <c r="AW139" s="13" t="s">
        <v>32</v>
      </c>
      <c r="AX139" s="13" t="s">
        <v>76</v>
      </c>
      <c r="AY139" s="212" t="s">
        <v>135</v>
      </c>
    </row>
    <row r="140" spans="1:65" s="14" customFormat="1" ht="11.25">
      <c r="B140" s="213"/>
      <c r="C140" s="214"/>
      <c r="D140" s="204" t="s">
        <v>143</v>
      </c>
      <c r="E140" s="215" t="s">
        <v>1</v>
      </c>
      <c r="F140" s="216" t="s">
        <v>1255</v>
      </c>
      <c r="G140" s="214"/>
      <c r="H140" s="217">
        <v>730</v>
      </c>
      <c r="I140" s="218"/>
      <c r="J140" s="214"/>
      <c r="K140" s="214"/>
      <c r="L140" s="219"/>
      <c r="M140" s="220"/>
      <c r="N140" s="221"/>
      <c r="O140" s="221"/>
      <c r="P140" s="221"/>
      <c r="Q140" s="221"/>
      <c r="R140" s="221"/>
      <c r="S140" s="221"/>
      <c r="T140" s="222"/>
      <c r="AT140" s="223" t="s">
        <v>143</v>
      </c>
      <c r="AU140" s="223" t="s">
        <v>86</v>
      </c>
      <c r="AV140" s="14" t="s">
        <v>86</v>
      </c>
      <c r="AW140" s="14" t="s">
        <v>32</v>
      </c>
      <c r="AX140" s="14" t="s">
        <v>84</v>
      </c>
      <c r="AY140" s="223" t="s">
        <v>135</v>
      </c>
    </row>
    <row r="141" spans="1:65" s="13" customFormat="1" ht="11.25">
      <c r="B141" s="202"/>
      <c r="C141" s="203"/>
      <c r="D141" s="204" t="s">
        <v>143</v>
      </c>
      <c r="E141" s="205" t="s">
        <v>1</v>
      </c>
      <c r="F141" s="206" t="s">
        <v>1269</v>
      </c>
      <c r="G141" s="203"/>
      <c r="H141" s="205" t="s">
        <v>1</v>
      </c>
      <c r="I141" s="207"/>
      <c r="J141" s="203"/>
      <c r="K141" s="203"/>
      <c r="L141" s="208"/>
      <c r="M141" s="209"/>
      <c r="N141" s="210"/>
      <c r="O141" s="210"/>
      <c r="P141" s="210"/>
      <c r="Q141" s="210"/>
      <c r="R141" s="210"/>
      <c r="S141" s="210"/>
      <c r="T141" s="211"/>
      <c r="AT141" s="212" t="s">
        <v>143</v>
      </c>
      <c r="AU141" s="212" t="s">
        <v>86</v>
      </c>
      <c r="AV141" s="13" t="s">
        <v>84</v>
      </c>
      <c r="AW141" s="13" t="s">
        <v>32</v>
      </c>
      <c r="AX141" s="13" t="s">
        <v>76</v>
      </c>
      <c r="AY141" s="212" t="s">
        <v>135</v>
      </c>
    </row>
    <row r="142" spans="1:65" s="2" customFormat="1" ht="16.5" customHeight="1">
      <c r="A142" s="35"/>
      <c r="B142" s="36"/>
      <c r="C142" s="235" t="s">
        <v>162</v>
      </c>
      <c r="D142" s="235" t="s">
        <v>465</v>
      </c>
      <c r="E142" s="236" t="s">
        <v>1270</v>
      </c>
      <c r="F142" s="237" t="s">
        <v>1271</v>
      </c>
      <c r="G142" s="238" t="s">
        <v>1022</v>
      </c>
      <c r="H142" s="239">
        <v>25.55</v>
      </c>
      <c r="I142" s="240"/>
      <c r="J142" s="241">
        <f>ROUND(I142*H142,2)</f>
        <v>0</v>
      </c>
      <c r="K142" s="242"/>
      <c r="L142" s="243"/>
      <c r="M142" s="244" t="s">
        <v>1</v>
      </c>
      <c r="N142" s="245" t="s">
        <v>41</v>
      </c>
      <c r="O142" s="72"/>
      <c r="P142" s="198">
        <f>O142*H142</f>
        <v>0</v>
      </c>
      <c r="Q142" s="198">
        <v>1E-3</v>
      </c>
      <c r="R142" s="198">
        <f>Q142*H142</f>
        <v>2.555E-2</v>
      </c>
      <c r="S142" s="198">
        <v>0</v>
      </c>
      <c r="T142" s="199">
        <f>S142*H142</f>
        <v>0</v>
      </c>
      <c r="U142" s="35"/>
      <c r="V142" s="35"/>
      <c r="W142" s="35"/>
      <c r="X142" s="35"/>
      <c r="Y142" s="35"/>
      <c r="Z142" s="35"/>
      <c r="AA142" s="35"/>
      <c r="AB142" s="35"/>
      <c r="AC142" s="35"/>
      <c r="AD142" s="35"/>
      <c r="AE142" s="35"/>
      <c r="AR142" s="200" t="s">
        <v>170</v>
      </c>
      <c r="AT142" s="200" t="s">
        <v>465</v>
      </c>
      <c r="AU142" s="200" t="s">
        <v>86</v>
      </c>
      <c r="AY142" s="18" t="s">
        <v>135</v>
      </c>
      <c r="BE142" s="201">
        <f>IF(N142="základní",J142,0)</f>
        <v>0</v>
      </c>
      <c r="BF142" s="201">
        <f>IF(N142="snížená",J142,0)</f>
        <v>0</v>
      </c>
      <c r="BG142" s="201">
        <f>IF(N142="zákl. přenesená",J142,0)</f>
        <v>0</v>
      </c>
      <c r="BH142" s="201">
        <f>IF(N142="sníž. přenesená",J142,0)</f>
        <v>0</v>
      </c>
      <c r="BI142" s="201">
        <f>IF(N142="nulová",J142,0)</f>
        <v>0</v>
      </c>
      <c r="BJ142" s="18" t="s">
        <v>84</v>
      </c>
      <c r="BK142" s="201">
        <f>ROUND(I142*H142,2)</f>
        <v>0</v>
      </c>
      <c r="BL142" s="18" t="s">
        <v>141</v>
      </c>
      <c r="BM142" s="200" t="s">
        <v>1272</v>
      </c>
    </row>
    <row r="143" spans="1:65" s="14" customFormat="1" ht="11.25">
      <c r="B143" s="213"/>
      <c r="C143" s="214"/>
      <c r="D143" s="204" t="s">
        <v>143</v>
      </c>
      <c r="E143" s="214"/>
      <c r="F143" s="216" t="s">
        <v>1273</v>
      </c>
      <c r="G143" s="214"/>
      <c r="H143" s="217">
        <v>25.55</v>
      </c>
      <c r="I143" s="218"/>
      <c r="J143" s="214"/>
      <c r="K143" s="214"/>
      <c r="L143" s="219"/>
      <c r="M143" s="220"/>
      <c r="N143" s="221"/>
      <c r="O143" s="221"/>
      <c r="P143" s="221"/>
      <c r="Q143" s="221"/>
      <c r="R143" s="221"/>
      <c r="S143" s="221"/>
      <c r="T143" s="222"/>
      <c r="AT143" s="223" t="s">
        <v>143</v>
      </c>
      <c r="AU143" s="223" t="s">
        <v>86</v>
      </c>
      <c r="AV143" s="14" t="s">
        <v>86</v>
      </c>
      <c r="AW143" s="14" t="s">
        <v>4</v>
      </c>
      <c r="AX143" s="14" t="s">
        <v>84</v>
      </c>
      <c r="AY143" s="223" t="s">
        <v>135</v>
      </c>
    </row>
    <row r="144" spans="1:65" s="2" customFormat="1" ht="33" customHeight="1">
      <c r="A144" s="35"/>
      <c r="B144" s="36"/>
      <c r="C144" s="188" t="s">
        <v>166</v>
      </c>
      <c r="D144" s="188" t="s">
        <v>137</v>
      </c>
      <c r="E144" s="189" t="s">
        <v>1274</v>
      </c>
      <c r="F144" s="190" t="s">
        <v>1275</v>
      </c>
      <c r="G144" s="191" t="s">
        <v>149</v>
      </c>
      <c r="H144" s="192">
        <v>167</v>
      </c>
      <c r="I144" s="193"/>
      <c r="J144" s="194">
        <f>ROUND(I144*H144,2)</f>
        <v>0</v>
      </c>
      <c r="K144" s="195"/>
      <c r="L144" s="40"/>
      <c r="M144" s="196" t="s">
        <v>1</v>
      </c>
      <c r="N144" s="197" t="s">
        <v>41</v>
      </c>
      <c r="O144" s="72"/>
      <c r="P144" s="198">
        <f>O144*H144</f>
        <v>0</v>
      </c>
      <c r="Q144" s="198">
        <v>0</v>
      </c>
      <c r="R144" s="198">
        <f>Q144*H144</f>
        <v>0</v>
      </c>
      <c r="S144" s="198">
        <v>0</v>
      </c>
      <c r="T144" s="199">
        <f>S144*H144</f>
        <v>0</v>
      </c>
      <c r="U144" s="35"/>
      <c r="V144" s="35"/>
      <c r="W144" s="35"/>
      <c r="X144" s="35"/>
      <c r="Y144" s="35"/>
      <c r="Z144" s="35"/>
      <c r="AA144" s="35"/>
      <c r="AB144" s="35"/>
      <c r="AC144" s="35"/>
      <c r="AD144" s="35"/>
      <c r="AE144" s="35"/>
      <c r="AR144" s="200" t="s">
        <v>141</v>
      </c>
      <c r="AT144" s="200" t="s">
        <v>137</v>
      </c>
      <c r="AU144" s="200" t="s">
        <v>86</v>
      </c>
      <c r="AY144" s="18" t="s">
        <v>135</v>
      </c>
      <c r="BE144" s="201">
        <f>IF(N144="základní",J144,0)</f>
        <v>0</v>
      </c>
      <c r="BF144" s="201">
        <f>IF(N144="snížená",J144,0)</f>
        <v>0</v>
      </c>
      <c r="BG144" s="201">
        <f>IF(N144="zákl. přenesená",J144,0)</f>
        <v>0</v>
      </c>
      <c r="BH144" s="201">
        <f>IF(N144="sníž. přenesená",J144,0)</f>
        <v>0</v>
      </c>
      <c r="BI144" s="201">
        <f>IF(N144="nulová",J144,0)</f>
        <v>0</v>
      </c>
      <c r="BJ144" s="18" t="s">
        <v>84</v>
      </c>
      <c r="BK144" s="201">
        <f>ROUND(I144*H144,2)</f>
        <v>0</v>
      </c>
      <c r="BL144" s="18" t="s">
        <v>141</v>
      </c>
      <c r="BM144" s="200" t="s">
        <v>1276</v>
      </c>
    </row>
    <row r="145" spans="1:65" s="13" customFormat="1" ht="11.25">
      <c r="B145" s="202"/>
      <c r="C145" s="203"/>
      <c r="D145" s="204" t="s">
        <v>143</v>
      </c>
      <c r="E145" s="205" t="s">
        <v>1</v>
      </c>
      <c r="F145" s="206" t="s">
        <v>144</v>
      </c>
      <c r="G145" s="203"/>
      <c r="H145" s="205" t="s">
        <v>1</v>
      </c>
      <c r="I145" s="207"/>
      <c r="J145" s="203"/>
      <c r="K145" s="203"/>
      <c r="L145" s="208"/>
      <c r="M145" s="209"/>
      <c r="N145" s="210"/>
      <c r="O145" s="210"/>
      <c r="P145" s="210"/>
      <c r="Q145" s="210"/>
      <c r="R145" s="210"/>
      <c r="S145" s="210"/>
      <c r="T145" s="211"/>
      <c r="AT145" s="212" t="s">
        <v>143</v>
      </c>
      <c r="AU145" s="212" t="s">
        <v>86</v>
      </c>
      <c r="AV145" s="13" t="s">
        <v>84</v>
      </c>
      <c r="AW145" s="13" t="s">
        <v>32</v>
      </c>
      <c r="AX145" s="13" t="s">
        <v>76</v>
      </c>
      <c r="AY145" s="212" t="s">
        <v>135</v>
      </c>
    </row>
    <row r="146" spans="1:65" s="13" customFormat="1" ht="11.25">
      <c r="B146" s="202"/>
      <c r="C146" s="203"/>
      <c r="D146" s="204" t="s">
        <v>143</v>
      </c>
      <c r="E146" s="205" t="s">
        <v>1</v>
      </c>
      <c r="F146" s="206" t="s">
        <v>252</v>
      </c>
      <c r="G146" s="203"/>
      <c r="H146" s="205" t="s">
        <v>1</v>
      </c>
      <c r="I146" s="207"/>
      <c r="J146" s="203"/>
      <c r="K146" s="203"/>
      <c r="L146" s="208"/>
      <c r="M146" s="209"/>
      <c r="N146" s="210"/>
      <c r="O146" s="210"/>
      <c r="P146" s="210"/>
      <c r="Q146" s="210"/>
      <c r="R146" s="210"/>
      <c r="S146" s="210"/>
      <c r="T146" s="211"/>
      <c r="AT146" s="212" t="s">
        <v>143</v>
      </c>
      <c r="AU146" s="212" t="s">
        <v>86</v>
      </c>
      <c r="AV146" s="13" t="s">
        <v>84</v>
      </c>
      <c r="AW146" s="13" t="s">
        <v>32</v>
      </c>
      <c r="AX146" s="13" t="s">
        <v>76</v>
      </c>
      <c r="AY146" s="212" t="s">
        <v>135</v>
      </c>
    </row>
    <row r="147" spans="1:65" s="13" customFormat="1" ht="11.25">
      <c r="B147" s="202"/>
      <c r="C147" s="203"/>
      <c r="D147" s="204" t="s">
        <v>143</v>
      </c>
      <c r="E147" s="205" t="s">
        <v>1</v>
      </c>
      <c r="F147" s="206" t="s">
        <v>1277</v>
      </c>
      <c r="G147" s="203"/>
      <c r="H147" s="205" t="s">
        <v>1</v>
      </c>
      <c r="I147" s="207"/>
      <c r="J147" s="203"/>
      <c r="K147" s="203"/>
      <c r="L147" s="208"/>
      <c r="M147" s="209"/>
      <c r="N147" s="210"/>
      <c r="O147" s="210"/>
      <c r="P147" s="210"/>
      <c r="Q147" s="210"/>
      <c r="R147" s="210"/>
      <c r="S147" s="210"/>
      <c r="T147" s="211"/>
      <c r="AT147" s="212" t="s">
        <v>143</v>
      </c>
      <c r="AU147" s="212" t="s">
        <v>86</v>
      </c>
      <c r="AV147" s="13" t="s">
        <v>84</v>
      </c>
      <c r="AW147" s="13" t="s">
        <v>32</v>
      </c>
      <c r="AX147" s="13" t="s">
        <v>76</v>
      </c>
      <c r="AY147" s="212" t="s">
        <v>135</v>
      </c>
    </row>
    <row r="148" spans="1:65" s="14" customFormat="1" ht="11.25">
      <c r="B148" s="213"/>
      <c r="C148" s="214"/>
      <c r="D148" s="204" t="s">
        <v>143</v>
      </c>
      <c r="E148" s="215" t="s">
        <v>1</v>
      </c>
      <c r="F148" s="216" t="s">
        <v>954</v>
      </c>
      <c r="G148" s="214"/>
      <c r="H148" s="217">
        <v>167</v>
      </c>
      <c r="I148" s="218"/>
      <c r="J148" s="214"/>
      <c r="K148" s="214"/>
      <c r="L148" s="219"/>
      <c r="M148" s="220"/>
      <c r="N148" s="221"/>
      <c r="O148" s="221"/>
      <c r="P148" s="221"/>
      <c r="Q148" s="221"/>
      <c r="R148" s="221"/>
      <c r="S148" s="221"/>
      <c r="T148" s="222"/>
      <c r="AT148" s="223" t="s">
        <v>143</v>
      </c>
      <c r="AU148" s="223" t="s">
        <v>86</v>
      </c>
      <c r="AV148" s="14" t="s">
        <v>86</v>
      </c>
      <c r="AW148" s="14" t="s">
        <v>32</v>
      </c>
      <c r="AX148" s="14" t="s">
        <v>84</v>
      </c>
      <c r="AY148" s="223" t="s">
        <v>135</v>
      </c>
    </row>
    <row r="149" spans="1:65" s="2" customFormat="1" ht="33" customHeight="1">
      <c r="A149" s="35"/>
      <c r="B149" s="36"/>
      <c r="C149" s="188" t="s">
        <v>170</v>
      </c>
      <c r="D149" s="188" t="s">
        <v>137</v>
      </c>
      <c r="E149" s="189" t="s">
        <v>1278</v>
      </c>
      <c r="F149" s="190" t="s">
        <v>1279</v>
      </c>
      <c r="G149" s="191" t="s">
        <v>149</v>
      </c>
      <c r="H149" s="192">
        <v>23</v>
      </c>
      <c r="I149" s="193"/>
      <c r="J149" s="194">
        <f>ROUND(I149*H149,2)</f>
        <v>0</v>
      </c>
      <c r="K149" s="195"/>
      <c r="L149" s="40"/>
      <c r="M149" s="196" t="s">
        <v>1</v>
      </c>
      <c r="N149" s="197" t="s">
        <v>41</v>
      </c>
      <c r="O149" s="72"/>
      <c r="P149" s="198">
        <f>O149*H149</f>
        <v>0</v>
      </c>
      <c r="Q149" s="198">
        <v>0</v>
      </c>
      <c r="R149" s="198">
        <f>Q149*H149</f>
        <v>0</v>
      </c>
      <c r="S149" s="198">
        <v>0</v>
      </c>
      <c r="T149" s="199">
        <f>S149*H149</f>
        <v>0</v>
      </c>
      <c r="U149" s="35"/>
      <c r="V149" s="35"/>
      <c r="W149" s="35"/>
      <c r="X149" s="35"/>
      <c r="Y149" s="35"/>
      <c r="Z149" s="35"/>
      <c r="AA149" s="35"/>
      <c r="AB149" s="35"/>
      <c r="AC149" s="35"/>
      <c r="AD149" s="35"/>
      <c r="AE149" s="35"/>
      <c r="AR149" s="200" t="s">
        <v>141</v>
      </c>
      <c r="AT149" s="200" t="s">
        <v>137</v>
      </c>
      <c r="AU149" s="200" t="s">
        <v>86</v>
      </c>
      <c r="AY149" s="18" t="s">
        <v>135</v>
      </c>
      <c r="BE149" s="201">
        <f>IF(N149="základní",J149,0)</f>
        <v>0</v>
      </c>
      <c r="BF149" s="201">
        <f>IF(N149="snížená",J149,0)</f>
        <v>0</v>
      </c>
      <c r="BG149" s="201">
        <f>IF(N149="zákl. přenesená",J149,0)</f>
        <v>0</v>
      </c>
      <c r="BH149" s="201">
        <f>IF(N149="sníž. přenesená",J149,0)</f>
        <v>0</v>
      </c>
      <c r="BI149" s="201">
        <f>IF(N149="nulová",J149,0)</f>
        <v>0</v>
      </c>
      <c r="BJ149" s="18" t="s">
        <v>84</v>
      </c>
      <c r="BK149" s="201">
        <f>ROUND(I149*H149,2)</f>
        <v>0</v>
      </c>
      <c r="BL149" s="18" t="s">
        <v>141</v>
      </c>
      <c r="BM149" s="200" t="s">
        <v>1280</v>
      </c>
    </row>
    <row r="150" spans="1:65" s="13" customFormat="1" ht="11.25">
      <c r="B150" s="202"/>
      <c r="C150" s="203"/>
      <c r="D150" s="204" t="s">
        <v>143</v>
      </c>
      <c r="E150" s="205" t="s">
        <v>1</v>
      </c>
      <c r="F150" s="206" t="s">
        <v>144</v>
      </c>
      <c r="G150" s="203"/>
      <c r="H150" s="205" t="s">
        <v>1</v>
      </c>
      <c r="I150" s="207"/>
      <c r="J150" s="203"/>
      <c r="K150" s="203"/>
      <c r="L150" s="208"/>
      <c r="M150" s="209"/>
      <c r="N150" s="210"/>
      <c r="O150" s="210"/>
      <c r="P150" s="210"/>
      <c r="Q150" s="210"/>
      <c r="R150" s="210"/>
      <c r="S150" s="210"/>
      <c r="T150" s="211"/>
      <c r="AT150" s="212" t="s">
        <v>143</v>
      </c>
      <c r="AU150" s="212" t="s">
        <v>86</v>
      </c>
      <c r="AV150" s="13" t="s">
        <v>84</v>
      </c>
      <c r="AW150" s="13" t="s">
        <v>32</v>
      </c>
      <c r="AX150" s="13" t="s">
        <v>76</v>
      </c>
      <c r="AY150" s="212" t="s">
        <v>135</v>
      </c>
    </row>
    <row r="151" spans="1:65" s="13" customFormat="1" ht="11.25">
      <c r="B151" s="202"/>
      <c r="C151" s="203"/>
      <c r="D151" s="204" t="s">
        <v>143</v>
      </c>
      <c r="E151" s="205" t="s">
        <v>1</v>
      </c>
      <c r="F151" s="206" t="s">
        <v>252</v>
      </c>
      <c r="G151" s="203"/>
      <c r="H151" s="205" t="s">
        <v>1</v>
      </c>
      <c r="I151" s="207"/>
      <c r="J151" s="203"/>
      <c r="K151" s="203"/>
      <c r="L151" s="208"/>
      <c r="M151" s="209"/>
      <c r="N151" s="210"/>
      <c r="O151" s="210"/>
      <c r="P151" s="210"/>
      <c r="Q151" s="210"/>
      <c r="R151" s="210"/>
      <c r="S151" s="210"/>
      <c r="T151" s="211"/>
      <c r="AT151" s="212" t="s">
        <v>143</v>
      </c>
      <c r="AU151" s="212" t="s">
        <v>86</v>
      </c>
      <c r="AV151" s="13" t="s">
        <v>84</v>
      </c>
      <c r="AW151" s="13" t="s">
        <v>32</v>
      </c>
      <c r="AX151" s="13" t="s">
        <v>76</v>
      </c>
      <c r="AY151" s="212" t="s">
        <v>135</v>
      </c>
    </row>
    <row r="152" spans="1:65" s="13" customFormat="1" ht="11.25">
      <c r="B152" s="202"/>
      <c r="C152" s="203"/>
      <c r="D152" s="204" t="s">
        <v>143</v>
      </c>
      <c r="E152" s="205" t="s">
        <v>1</v>
      </c>
      <c r="F152" s="206" t="s">
        <v>1259</v>
      </c>
      <c r="G152" s="203"/>
      <c r="H152" s="205" t="s">
        <v>1</v>
      </c>
      <c r="I152" s="207"/>
      <c r="J152" s="203"/>
      <c r="K152" s="203"/>
      <c r="L152" s="208"/>
      <c r="M152" s="209"/>
      <c r="N152" s="210"/>
      <c r="O152" s="210"/>
      <c r="P152" s="210"/>
      <c r="Q152" s="210"/>
      <c r="R152" s="210"/>
      <c r="S152" s="210"/>
      <c r="T152" s="211"/>
      <c r="AT152" s="212" t="s">
        <v>143</v>
      </c>
      <c r="AU152" s="212" t="s">
        <v>86</v>
      </c>
      <c r="AV152" s="13" t="s">
        <v>84</v>
      </c>
      <c r="AW152" s="13" t="s">
        <v>32</v>
      </c>
      <c r="AX152" s="13" t="s">
        <v>76</v>
      </c>
      <c r="AY152" s="212" t="s">
        <v>135</v>
      </c>
    </row>
    <row r="153" spans="1:65" s="14" customFormat="1" ht="11.25">
      <c r="B153" s="213"/>
      <c r="C153" s="214"/>
      <c r="D153" s="204" t="s">
        <v>143</v>
      </c>
      <c r="E153" s="215" t="s">
        <v>1</v>
      </c>
      <c r="F153" s="216" t="s">
        <v>237</v>
      </c>
      <c r="G153" s="214"/>
      <c r="H153" s="217">
        <v>23</v>
      </c>
      <c r="I153" s="218"/>
      <c r="J153" s="214"/>
      <c r="K153" s="214"/>
      <c r="L153" s="219"/>
      <c r="M153" s="220"/>
      <c r="N153" s="221"/>
      <c r="O153" s="221"/>
      <c r="P153" s="221"/>
      <c r="Q153" s="221"/>
      <c r="R153" s="221"/>
      <c r="S153" s="221"/>
      <c r="T153" s="222"/>
      <c r="AT153" s="223" t="s">
        <v>143</v>
      </c>
      <c r="AU153" s="223" t="s">
        <v>86</v>
      </c>
      <c r="AV153" s="14" t="s">
        <v>86</v>
      </c>
      <c r="AW153" s="14" t="s">
        <v>32</v>
      </c>
      <c r="AX153" s="14" t="s">
        <v>84</v>
      </c>
      <c r="AY153" s="223" t="s">
        <v>135</v>
      </c>
    </row>
    <row r="154" spans="1:65" s="2" customFormat="1" ht="33" customHeight="1">
      <c r="A154" s="35"/>
      <c r="B154" s="36"/>
      <c r="C154" s="188" t="s">
        <v>174</v>
      </c>
      <c r="D154" s="188" t="s">
        <v>137</v>
      </c>
      <c r="E154" s="189" t="s">
        <v>1281</v>
      </c>
      <c r="F154" s="190" t="s">
        <v>1282</v>
      </c>
      <c r="G154" s="191" t="s">
        <v>149</v>
      </c>
      <c r="H154" s="192">
        <v>7</v>
      </c>
      <c r="I154" s="193"/>
      <c r="J154" s="194">
        <f>ROUND(I154*H154,2)</f>
        <v>0</v>
      </c>
      <c r="K154" s="195"/>
      <c r="L154" s="40"/>
      <c r="M154" s="196" t="s">
        <v>1</v>
      </c>
      <c r="N154" s="197" t="s">
        <v>41</v>
      </c>
      <c r="O154" s="72"/>
      <c r="P154" s="198">
        <f>O154*H154</f>
        <v>0</v>
      </c>
      <c r="Q154" s="198">
        <v>0</v>
      </c>
      <c r="R154" s="198">
        <f>Q154*H154</f>
        <v>0</v>
      </c>
      <c r="S154" s="198">
        <v>0</v>
      </c>
      <c r="T154" s="199">
        <f>S154*H154</f>
        <v>0</v>
      </c>
      <c r="U154" s="35"/>
      <c r="V154" s="35"/>
      <c r="W154" s="35"/>
      <c r="X154" s="35"/>
      <c r="Y154" s="35"/>
      <c r="Z154" s="35"/>
      <c r="AA154" s="35"/>
      <c r="AB154" s="35"/>
      <c r="AC154" s="35"/>
      <c r="AD154" s="35"/>
      <c r="AE154" s="35"/>
      <c r="AR154" s="200" t="s">
        <v>141</v>
      </c>
      <c r="AT154" s="200" t="s">
        <v>137</v>
      </c>
      <c r="AU154" s="200" t="s">
        <v>86</v>
      </c>
      <c r="AY154" s="18" t="s">
        <v>135</v>
      </c>
      <c r="BE154" s="201">
        <f>IF(N154="základní",J154,0)</f>
        <v>0</v>
      </c>
      <c r="BF154" s="201">
        <f>IF(N154="snížená",J154,0)</f>
        <v>0</v>
      </c>
      <c r="BG154" s="201">
        <f>IF(N154="zákl. přenesená",J154,0)</f>
        <v>0</v>
      </c>
      <c r="BH154" s="201">
        <f>IF(N154="sníž. přenesená",J154,0)</f>
        <v>0</v>
      </c>
      <c r="BI154" s="201">
        <f>IF(N154="nulová",J154,0)</f>
        <v>0</v>
      </c>
      <c r="BJ154" s="18" t="s">
        <v>84</v>
      </c>
      <c r="BK154" s="201">
        <f>ROUND(I154*H154,2)</f>
        <v>0</v>
      </c>
      <c r="BL154" s="18" t="s">
        <v>141</v>
      </c>
      <c r="BM154" s="200" t="s">
        <v>1283</v>
      </c>
    </row>
    <row r="155" spans="1:65" s="13" customFormat="1" ht="11.25">
      <c r="B155" s="202"/>
      <c r="C155" s="203"/>
      <c r="D155" s="204" t="s">
        <v>143</v>
      </c>
      <c r="E155" s="205" t="s">
        <v>1</v>
      </c>
      <c r="F155" s="206" t="s">
        <v>144</v>
      </c>
      <c r="G155" s="203"/>
      <c r="H155" s="205" t="s">
        <v>1</v>
      </c>
      <c r="I155" s="207"/>
      <c r="J155" s="203"/>
      <c r="K155" s="203"/>
      <c r="L155" s="208"/>
      <c r="M155" s="209"/>
      <c r="N155" s="210"/>
      <c r="O155" s="210"/>
      <c r="P155" s="210"/>
      <c r="Q155" s="210"/>
      <c r="R155" s="210"/>
      <c r="S155" s="210"/>
      <c r="T155" s="211"/>
      <c r="AT155" s="212" t="s">
        <v>143</v>
      </c>
      <c r="AU155" s="212" t="s">
        <v>86</v>
      </c>
      <c r="AV155" s="13" t="s">
        <v>84</v>
      </c>
      <c r="AW155" s="13" t="s">
        <v>32</v>
      </c>
      <c r="AX155" s="13" t="s">
        <v>76</v>
      </c>
      <c r="AY155" s="212" t="s">
        <v>135</v>
      </c>
    </row>
    <row r="156" spans="1:65" s="13" customFormat="1" ht="11.25">
      <c r="B156" s="202"/>
      <c r="C156" s="203"/>
      <c r="D156" s="204" t="s">
        <v>143</v>
      </c>
      <c r="E156" s="205" t="s">
        <v>1</v>
      </c>
      <c r="F156" s="206" t="s">
        <v>252</v>
      </c>
      <c r="G156" s="203"/>
      <c r="H156" s="205" t="s">
        <v>1</v>
      </c>
      <c r="I156" s="207"/>
      <c r="J156" s="203"/>
      <c r="K156" s="203"/>
      <c r="L156" s="208"/>
      <c r="M156" s="209"/>
      <c r="N156" s="210"/>
      <c r="O156" s="210"/>
      <c r="P156" s="210"/>
      <c r="Q156" s="210"/>
      <c r="R156" s="210"/>
      <c r="S156" s="210"/>
      <c r="T156" s="211"/>
      <c r="AT156" s="212" t="s">
        <v>143</v>
      </c>
      <c r="AU156" s="212" t="s">
        <v>86</v>
      </c>
      <c r="AV156" s="13" t="s">
        <v>84</v>
      </c>
      <c r="AW156" s="13" t="s">
        <v>32</v>
      </c>
      <c r="AX156" s="13" t="s">
        <v>76</v>
      </c>
      <c r="AY156" s="212" t="s">
        <v>135</v>
      </c>
    </row>
    <row r="157" spans="1:65" s="13" customFormat="1" ht="11.25">
      <c r="B157" s="202"/>
      <c r="C157" s="203"/>
      <c r="D157" s="204" t="s">
        <v>143</v>
      </c>
      <c r="E157" s="205" t="s">
        <v>1</v>
      </c>
      <c r="F157" s="206" t="s">
        <v>1259</v>
      </c>
      <c r="G157" s="203"/>
      <c r="H157" s="205" t="s">
        <v>1</v>
      </c>
      <c r="I157" s="207"/>
      <c r="J157" s="203"/>
      <c r="K157" s="203"/>
      <c r="L157" s="208"/>
      <c r="M157" s="209"/>
      <c r="N157" s="210"/>
      <c r="O157" s="210"/>
      <c r="P157" s="210"/>
      <c r="Q157" s="210"/>
      <c r="R157" s="210"/>
      <c r="S157" s="210"/>
      <c r="T157" s="211"/>
      <c r="AT157" s="212" t="s">
        <v>143</v>
      </c>
      <c r="AU157" s="212" t="s">
        <v>86</v>
      </c>
      <c r="AV157" s="13" t="s">
        <v>84</v>
      </c>
      <c r="AW157" s="13" t="s">
        <v>32</v>
      </c>
      <c r="AX157" s="13" t="s">
        <v>76</v>
      </c>
      <c r="AY157" s="212" t="s">
        <v>135</v>
      </c>
    </row>
    <row r="158" spans="1:65" s="14" customFormat="1" ht="11.25">
      <c r="B158" s="213"/>
      <c r="C158" s="214"/>
      <c r="D158" s="204" t="s">
        <v>143</v>
      </c>
      <c r="E158" s="215" t="s">
        <v>1</v>
      </c>
      <c r="F158" s="216" t="s">
        <v>166</v>
      </c>
      <c r="G158" s="214"/>
      <c r="H158" s="217">
        <v>7</v>
      </c>
      <c r="I158" s="218"/>
      <c r="J158" s="214"/>
      <c r="K158" s="214"/>
      <c r="L158" s="219"/>
      <c r="M158" s="220"/>
      <c r="N158" s="221"/>
      <c r="O158" s="221"/>
      <c r="P158" s="221"/>
      <c r="Q158" s="221"/>
      <c r="R158" s="221"/>
      <c r="S158" s="221"/>
      <c r="T158" s="222"/>
      <c r="AT158" s="223" t="s">
        <v>143</v>
      </c>
      <c r="AU158" s="223" t="s">
        <v>86</v>
      </c>
      <c r="AV158" s="14" t="s">
        <v>86</v>
      </c>
      <c r="AW158" s="14" t="s">
        <v>32</v>
      </c>
      <c r="AX158" s="14" t="s">
        <v>84</v>
      </c>
      <c r="AY158" s="223" t="s">
        <v>135</v>
      </c>
    </row>
    <row r="159" spans="1:65" s="2" customFormat="1" ht="16.5" customHeight="1">
      <c r="A159" s="35"/>
      <c r="B159" s="36"/>
      <c r="C159" s="235" t="s">
        <v>178</v>
      </c>
      <c r="D159" s="235" t="s">
        <v>465</v>
      </c>
      <c r="E159" s="236" t="s">
        <v>1284</v>
      </c>
      <c r="F159" s="237" t="s">
        <v>1285</v>
      </c>
      <c r="G159" s="238" t="s">
        <v>272</v>
      </c>
      <c r="H159" s="239">
        <v>8.1</v>
      </c>
      <c r="I159" s="240"/>
      <c r="J159" s="241">
        <f>ROUND(I159*H159,2)</f>
        <v>0</v>
      </c>
      <c r="K159" s="242"/>
      <c r="L159" s="243"/>
      <c r="M159" s="244" t="s">
        <v>1</v>
      </c>
      <c r="N159" s="245" t="s">
        <v>41</v>
      </c>
      <c r="O159" s="72"/>
      <c r="P159" s="198">
        <f>O159*H159</f>
        <v>0</v>
      </c>
      <c r="Q159" s="198">
        <v>0.22</v>
      </c>
      <c r="R159" s="198">
        <f>Q159*H159</f>
        <v>1.782</v>
      </c>
      <c r="S159" s="198">
        <v>0</v>
      </c>
      <c r="T159" s="199">
        <f>S159*H159</f>
        <v>0</v>
      </c>
      <c r="U159" s="35"/>
      <c r="V159" s="35"/>
      <c r="W159" s="35"/>
      <c r="X159" s="35"/>
      <c r="Y159" s="35"/>
      <c r="Z159" s="35"/>
      <c r="AA159" s="35"/>
      <c r="AB159" s="35"/>
      <c r="AC159" s="35"/>
      <c r="AD159" s="35"/>
      <c r="AE159" s="35"/>
      <c r="AR159" s="200" t="s">
        <v>170</v>
      </c>
      <c r="AT159" s="200" t="s">
        <v>465</v>
      </c>
      <c r="AU159" s="200" t="s">
        <v>86</v>
      </c>
      <c r="AY159" s="18" t="s">
        <v>135</v>
      </c>
      <c r="BE159" s="201">
        <f>IF(N159="základní",J159,0)</f>
        <v>0</v>
      </c>
      <c r="BF159" s="201">
        <f>IF(N159="snížená",J159,0)</f>
        <v>0</v>
      </c>
      <c r="BG159" s="201">
        <f>IF(N159="zákl. přenesená",J159,0)</f>
        <v>0</v>
      </c>
      <c r="BH159" s="201">
        <f>IF(N159="sníž. přenesená",J159,0)</f>
        <v>0</v>
      </c>
      <c r="BI159" s="201">
        <f>IF(N159="nulová",J159,0)</f>
        <v>0</v>
      </c>
      <c r="BJ159" s="18" t="s">
        <v>84</v>
      </c>
      <c r="BK159" s="201">
        <f>ROUND(I159*H159,2)</f>
        <v>0</v>
      </c>
      <c r="BL159" s="18" t="s">
        <v>141</v>
      </c>
      <c r="BM159" s="200" t="s">
        <v>1286</v>
      </c>
    </row>
    <row r="160" spans="1:65" s="13" customFormat="1" ht="11.25">
      <c r="B160" s="202"/>
      <c r="C160" s="203"/>
      <c r="D160" s="204" t="s">
        <v>143</v>
      </c>
      <c r="E160" s="205" t="s">
        <v>1</v>
      </c>
      <c r="F160" s="206" t="s">
        <v>1287</v>
      </c>
      <c r="G160" s="203"/>
      <c r="H160" s="205" t="s">
        <v>1</v>
      </c>
      <c r="I160" s="207"/>
      <c r="J160" s="203"/>
      <c r="K160" s="203"/>
      <c r="L160" s="208"/>
      <c r="M160" s="209"/>
      <c r="N160" s="210"/>
      <c r="O160" s="210"/>
      <c r="P160" s="210"/>
      <c r="Q160" s="210"/>
      <c r="R160" s="210"/>
      <c r="S160" s="210"/>
      <c r="T160" s="211"/>
      <c r="AT160" s="212" t="s">
        <v>143</v>
      </c>
      <c r="AU160" s="212" t="s">
        <v>86</v>
      </c>
      <c r="AV160" s="13" t="s">
        <v>84</v>
      </c>
      <c r="AW160" s="13" t="s">
        <v>32</v>
      </c>
      <c r="AX160" s="13" t="s">
        <v>76</v>
      </c>
      <c r="AY160" s="212" t="s">
        <v>135</v>
      </c>
    </row>
    <row r="161" spans="1:65" s="14" customFormat="1" ht="11.25">
      <c r="B161" s="213"/>
      <c r="C161" s="214"/>
      <c r="D161" s="204" t="s">
        <v>143</v>
      </c>
      <c r="E161" s="215" t="s">
        <v>1</v>
      </c>
      <c r="F161" s="216" t="s">
        <v>1288</v>
      </c>
      <c r="G161" s="214"/>
      <c r="H161" s="217">
        <v>4.5999999999999996</v>
      </c>
      <c r="I161" s="218"/>
      <c r="J161" s="214"/>
      <c r="K161" s="214"/>
      <c r="L161" s="219"/>
      <c r="M161" s="220"/>
      <c r="N161" s="221"/>
      <c r="O161" s="221"/>
      <c r="P161" s="221"/>
      <c r="Q161" s="221"/>
      <c r="R161" s="221"/>
      <c r="S161" s="221"/>
      <c r="T161" s="222"/>
      <c r="AT161" s="223" t="s">
        <v>143</v>
      </c>
      <c r="AU161" s="223" t="s">
        <v>86</v>
      </c>
      <c r="AV161" s="14" t="s">
        <v>86</v>
      </c>
      <c r="AW161" s="14" t="s">
        <v>32</v>
      </c>
      <c r="AX161" s="14" t="s">
        <v>76</v>
      </c>
      <c r="AY161" s="223" t="s">
        <v>135</v>
      </c>
    </row>
    <row r="162" spans="1:65" s="14" customFormat="1" ht="11.25">
      <c r="B162" s="213"/>
      <c r="C162" s="214"/>
      <c r="D162" s="204" t="s">
        <v>143</v>
      </c>
      <c r="E162" s="215" t="s">
        <v>1</v>
      </c>
      <c r="F162" s="216" t="s">
        <v>1289</v>
      </c>
      <c r="G162" s="214"/>
      <c r="H162" s="217">
        <v>3.5</v>
      </c>
      <c r="I162" s="218"/>
      <c r="J162" s="214"/>
      <c r="K162" s="214"/>
      <c r="L162" s="219"/>
      <c r="M162" s="220"/>
      <c r="N162" s="221"/>
      <c r="O162" s="221"/>
      <c r="P162" s="221"/>
      <c r="Q162" s="221"/>
      <c r="R162" s="221"/>
      <c r="S162" s="221"/>
      <c r="T162" s="222"/>
      <c r="AT162" s="223" t="s">
        <v>143</v>
      </c>
      <c r="AU162" s="223" t="s">
        <v>86</v>
      </c>
      <c r="AV162" s="14" t="s">
        <v>86</v>
      </c>
      <c r="AW162" s="14" t="s">
        <v>32</v>
      </c>
      <c r="AX162" s="14" t="s">
        <v>76</v>
      </c>
      <c r="AY162" s="223" t="s">
        <v>135</v>
      </c>
    </row>
    <row r="163" spans="1:65" s="15" customFormat="1" ht="11.25">
      <c r="B163" s="224"/>
      <c r="C163" s="225"/>
      <c r="D163" s="204" t="s">
        <v>143</v>
      </c>
      <c r="E163" s="226" t="s">
        <v>1</v>
      </c>
      <c r="F163" s="227" t="s">
        <v>232</v>
      </c>
      <c r="G163" s="225"/>
      <c r="H163" s="228">
        <v>8.1</v>
      </c>
      <c r="I163" s="229"/>
      <c r="J163" s="225"/>
      <c r="K163" s="225"/>
      <c r="L163" s="230"/>
      <c r="M163" s="231"/>
      <c r="N163" s="232"/>
      <c r="O163" s="232"/>
      <c r="P163" s="232"/>
      <c r="Q163" s="232"/>
      <c r="R163" s="232"/>
      <c r="S163" s="232"/>
      <c r="T163" s="233"/>
      <c r="AT163" s="234" t="s">
        <v>143</v>
      </c>
      <c r="AU163" s="234" t="s">
        <v>86</v>
      </c>
      <c r="AV163" s="15" t="s">
        <v>141</v>
      </c>
      <c r="AW163" s="15" t="s">
        <v>32</v>
      </c>
      <c r="AX163" s="15" t="s">
        <v>84</v>
      </c>
      <c r="AY163" s="234" t="s">
        <v>135</v>
      </c>
    </row>
    <row r="164" spans="1:65" s="2" customFormat="1" ht="33" customHeight="1">
      <c r="A164" s="35"/>
      <c r="B164" s="36"/>
      <c r="C164" s="188" t="s">
        <v>182</v>
      </c>
      <c r="D164" s="188" t="s">
        <v>137</v>
      </c>
      <c r="E164" s="189" t="s">
        <v>1290</v>
      </c>
      <c r="F164" s="190" t="s">
        <v>1291</v>
      </c>
      <c r="G164" s="191" t="s">
        <v>140</v>
      </c>
      <c r="H164" s="192">
        <v>90</v>
      </c>
      <c r="I164" s="193"/>
      <c r="J164" s="194">
        <f>ROUND(I164*H164,2)</f>
        <v>0</v>
      </c>
      <c r="K164" s="195"/>
      <c r="L164" s="40"/>
      <c r="M164" s="196" t="s">
        <v>1</v>
      </c>
      <c r="N164" s="197" t="s">
        <v>41</v>
      </c>
      <c r="O164" s="72"/>
      <c r="P164" s="198">
        <f>O164*H164</f>
        <v>0</v>
      </c>
      <c r="Q164" s="198">
        <v>0</v>
      </c>
      <c r="R164" s="198">
        <f>Q164*H164</f>
        <v>0</v>
      </c>
      <c r="S164" s="198">
        <v>0</v>
      </c>
      <c r="T164" s="199">
        <f>S164*H164</f>
        <v>0</v>
      </c>
      <c r="U164" s="35"/>
      <c r="V164" s="35"/>
      <c r="W164" s="35"/>
      <c r="X164" s="35"/>
      <c r="Y164" s="35"/>
      <c r="Z164" s="35"/>
      <c r="AA164" s="35"/>
      <c r="AB164" s="35"/>
      <c r="AC164" s="35"/>
      <c r="AD164" s="35"/>
      <c r="AE164" s="35"/>
      <c r="AR164" s="200" t="s">
        <v>141</v>
      </c>
      <c r="AT164" s="200" t="s">
        <v>137</v>
      </c>
      <c r="AU164" s="200" t="s">
        <v>86</v>
      </c>
      <c r="AY164" s="18" t="s">
        <v>135</v>
      </c>
      <c r="BE164" s="201">
        <f>IF(N164="základní",J164,0)</f>
        <v>0</v>
      </c>
      <c r="BF164" s="201">
        <f>IF(N164="snížená",J164,0)</f>
        <v>0</v>
      </c>
      <c r="BG164" s="201">
        <f>IF(N164="zákl. přenesená",J164,0)</f>
        <v>0</v>
      </c>
      <c r="BH164" s="201">
        <f>IF(N164="sníž. přenesená",J164,0)</f>
        <v>0</v>
      </c>
      <c r="BI164" s="201">
        <f>IF(N164="nulová",J164,0)</f>
        <v>0</v>
      </c>
      <c r="BJ164" s="18" t="s">
        <v>84</v>
      </c>
      <c r="BK164" s="201">
        <f>ROUND(I164*H164,2)</f>
        <v>0</v>
      </c>
      <c r="BL164" s="18" t="s">
        <v>141</v>
      </c>
      <c r="BM164" s="200" t="s">
        <v>1292</v>
      </c>
    </row>
    <row r="165" spans="1:65" s="13" customFormat="1" ht="11.25">
      <c r="B165" s="202"/>
      <c r="C165" s="203"/>
      <c r="D165" s="204" t="s">
        <v>143</v>
      </c>
      <c r="E165" s="205" t="s">
        <v>1</v>
      </c>
      <c r="F165" s="206" t="s">
        <v>1277</v>
      </c>
      <c r="G165" s="203"/>
      <c r="H165" s="205" t="s">
        <v>1</v>
      </c>
      <c r="I165" s="207"/>
      <c r="J165" s="203"/>
      <c r="K165" s="203"/>
      <c r="L165" s="208"/>
      <c r="M165" s="209"/>
      <c r="N165" s="210"/>
      <c r="O165" s="210"/>
      <c r="P165" s="210"/>
      <c r="Q165" s="210"/>
      <c r="R165" s="210"/>
      <c r="S165" s="210"/>
      <c r="T165" s="211"/>
      <c r="AT165" s="212" t="s">
        <v>143</v>
      </c>
      <c r="AU165" s="212" t="s">
        <v>86</v>
      </c>
      <c r="AV165" s="13" t="s">
        <v>84</v>
      </c>
      <c r="AW165" s="13" t="s">
        <v>32</v>
      </c>
      <c r="AX165" s="13" t="s">
        <v>76</v>
      </c>
      <c r="AY165" s="212" t="s">
        <v>135</v>
      </c>
    </row>
    <row r="166" spans="1:65" s="14" customFormat="1" ht="11.25">
      <c r="B166" s="213"/>
      <c r="C166" s="214"/>
      <c r="D166" s="204" t="s">
        <v>143</v>
      </c>
      <c r="E166" s="215" t="s">
        <v>1</v>
      </c>
      <c r="F166" s="216" t="s">
        <v>1293</v>
      </c>
      <c r="G166" s="214"/>
      <c r="H166" s="217">
        <v>90</v>
      </c>
      <c r="I166" s="218"/>
      <c r="J166" s="214"/>
      <c r="K166" s="214"/>
      <c r="L166" s="219"/>
      <c r="M166" s="220"/>
      <c r="N166" s="221"/>
      <c r="O166" s="221"/>
      <c r="P166" s="221"/>
      <c r="Q166" s="221"/>
      <c r="R166" s="221"/>
      <c r="S166" s="221"/>
      <c r="T166" s="222"/>
      <c r="AT166" s="223" t="s">
        <v>143</v>
      </c>
      <c r="AU166" s="223" t="s">
        <v>86</v>
      </c>
      <c r="AV166" s="14" t="s">
        <v>86</v>
      </c>
      <c r="AW166" s="14" t="s">
        <v>32</v>
      </c>
      <c r="AX166" s="14" t="s">
        <v>84</v>
      </c>
      <c r="AY166" s="223" t="s">
        <v>135</v>
      </c>
    </row>
    <row r="167" spans="1:65" s="2" customFormat="1" ht="24.2" customHeight="1">
      <c r="A167" s="35"/>
      <c r="B167" s="36"/>
      <c r="C167" s="188" t="s">
        <v>186</v>
      </c>
      <c r="D167" s="188" t="s">
        <v>137</v>
      </c>
      <c r="E167" s="189" t="s">
        <v>1294</v>
      </c>
      <c r="F167" s="190" t="s">
        <v>1295</v>
      </c>
      <c r="G167" s="191" t="s">
        <v>140</v>
      </c>
      <c r="H167" s="192">
        <v>36.5</v>
      </c>
      <c r="I167" s="193"/>
      <c r="J167" s="194">
        <f>ROUND(I167*H167,2)</f>
        <v>0</v>
      </c>
      <c r="K167" s="195"/>
      <c r="L167" s="40"/>
      <c r="M167" s="196" t="s">
        <v>1</v>
      </c>
      <c r="N167" s="197" t="s">
        <v>41</v>
      </c>
      <c r="O167" s="72"/>
      <c r="P167" s="198">
        <f>O167*H167</f>
        <v>0</v>
      </c>
      <c r="Q167" s="198">
        <v>0</v>
      </c>
      <c r="R167" s="198">
        <f>Q167*H167</f>
        <v>0</v>
      </c>
      <c r="S167" s="198">
        <v>0</v>
      </c>
      <c r="T167" s="199">
        <f>S167*H167</f>
        <v>0</v>
      </c>
      <c r="U167" s="35"/>
      <c r="V167" s="35"/>
      <c r="W167" s="35"/>
      <c r="X167" s="35"/>
      <c r="Y167" s="35"/>
      <c r="Z167" s="35"/>
      <c r="AA167" s="35"/>
      <c r="AB167" s="35"/>
      <c r="AC167" s="35"/>
      <c r="AD167" s="35"/>
      <c r="AE167" s="35"/>
      <c r="AR167" s="200" t="s">
        <v>141</v>
      </c>
      <c r="AT167" s="200" t="s">
        <v>137</v>
      </c>
      <c r="AU167" s="200" t="s">
        <v>86</v>
      </c>
      <c r="AY167" s="18" t="s">
        <v>135</v>
      </c>
      <c r="BE167" s="201">
        <f>IF(N167="základní",J167,0)</f>
        <v>0</v>
      </c>
      <c r="BF167" s="201">
        <f>IF(N167="snížená",J167,0)</f>
        <v>0</v>
      </c>
      <c r="BG167" s="201">
        <f>IF(N167="zákl. přenesená",J167,0)</f>
        <v>0</v>
      </c>
      <c r="BH167" s="201">
        <f>IF(N167="sníž. přenesená",J167,0)</f>
        <v>0</v>
      </c>
      <c r="BI167" s="201">
        <f>IF(N167="nulová",J167,0)</f>
        <v>0</v>
      </c>
      <c r="BJ167" s="18" t="s">
        <v>84</v>
      </c>
      <c r="BK167" s="201">
        <f>ROUND(I167*H167,2)</f>
        <v>0</v>
      </c>
      <c r="BL167" s="18" t="s">
        <v>141</v>
      </c>
      <c r="BM167" s="200" t="s">
        <v>1296</v>
      </c>
    </row>
    <row r="168" spans="1:65" s="13" customFormat="1" ht="11.25">
      <c r="B168" s="202"/>
      <c r="C168" s="203"/>
      <c r="D168" s="204" t="s">
        <v>143</v>
      </c>
      <c r="E168" s="205" t="s">
        <v>1</v>
      </c>
      <c r="F168" s="206" t="s">
        <v>144</v>
      </c>
      <c r="G168" s="203"/>
      <c r="H168" s="205" t="s">
        <v>1</v>
      </c>
      <c r="I168" s="207"/>
      <c r="J168" s="203"/>
      <c r="K168" s="203"/>
      <c r="L168" s="208"/>
      <c r="M168" s="209"/>
      <c r="N168" s="210"/>
      <c r="O168" s="210"/>
      <c r="P168" s="210"/>
      <c r="Q168" s="210"/>
      <c r="R168" s="210"/>
      <c r="S168" s="210"/>
      <c r="T168" s="211"/>
      <c r="AT168" s="212" t="s">
        <v>143</v>
      </c>
      <c r="AU168" s="212" t="s">
        <v>86</v>
      </c>
      <c r="AV168" s="13" t="s">
        <v>84</v>
      </c>
      <c r="AW168" s="13" t="s">
        <v>32</v>
      </c>
      <c r="AX168" s="13" t="s">
        <v>76</v>
      </c>
      <c r="AY168" s="212" t="s">
        <v>135</v>
      </c>
    </row>
    <row r="169" spans="1:65" s="14" customFormat="1" ht="11.25">
      <c r="B169" s="213"/>
      <c r="C169" s="214"/>
      <c r="D169" s="204" t="s">
        <v>143</v>
      </c>
      <c r="E169" s="215" t="s">
        <v>1</v>
      </c>
      <c r="F169" s="216" t="s">
        <v>1297</v>
      </c>
      <c r="G169" s="214"/>
      <c r="H169" s="217">
        <v>36.5</v>
      </c>
      <c r="I169" s="218"/>
      <c r="J169" s="214"/>
      <c r="K169" s="214"/>
      <c r="L169" s="219"/>
      <c r="M169" s="220"/>
      <c r="N169" s="221"/>
      <c r="O169" s="221"/>
      <c r="P169" s="221"/>
      <c r="Q169" s="221"/>
      <c r="R169" s="221"/>
      <c r="S169" s="221"/>
      <c r="T169" s="222"/>
      <c r="AT169" s="223" t="s">
        <v>143</v>
      </c>
      <c r="AU169" s="223" t="s">
        <v>86</v>
      </c>
      <c r="AV169" s="14" t="s">
        <v>86</v>
      </c>
      <c r="AW169" s="14" t="s">
        <v>32</v>
      </c>
      <c r="AX169" s="14" t="s">
        <v>84</v>
      </c>
      <c r="AY169" s="223" t="s">
        <v>135</v>
      </c>
    </row>
    <row r="170" spans="1:65" s="2" customFormat="1" ht="21.75" customHeight="1">
      <c r="A170" s="35"/>
      <c r="B170" s="36"/>
      <c r="C170" s="188" t="s">
        <v>190</v>
      </c>
      <c r="D170" s="188" t="s">
        <v>137</v>
      </c>
      <c r="E170" s="189" t="s">
        <v>1298</v>
      </c>
      <c r="F170" s="190" t="s">
        <v>1299</v>
      </c>
      <c r="G170" s="191" t="s">
        <v>140</v>
      </c>
      <c r="H170" s="192">
        <v>1387</v>
      </c>
      <c r="I170" s="193"/>
      <c r="J170" s="194">
        <f>ROUND(I170*H170,2)</f>
        <v>0</v>
      </c>
      <c r="K170" s="195"/>
      <c r="L170" s="40"/>
      <c r="M170" s="196" t="s">
        <v>1</v>
      </c>
      <c r="N170" s="197" t="s">
        <v>41</v>
      </c>
      <c r="O170" s="72"/>
      <c r="P170" s="198">
        <f>O170*H170</f>
        <v>0</v>
      </c>
      <c r="Q170" s="198">
        <v>0</v>
      </c>
      <c r="R170" s="198">
        <f>Q170*H170</f>
        <v>0</v>
      </c>
      <c r="S170" s="198">
        <v>0</v>
      </c>
      <c r="T170" s="199">
        <f>S170*H170</f>
        <v>0</v>
      </c>
      <c r="U170" s="35"/>
      <c r="V170" s="35"/>
      <c r="W170" s="35"/>
      <c r="X170" s="35"/>
      <c r="Y170" s="35"/>
      <c r="Z170" s="35"/>
      <c r="AA170" s="35"/>
      <c r="AB170" s="35"/>
      <c r="AC170" s="35"/>
      <c r="AD170" s="35"/>
      <c r="AE170" s="35"/>
      <c r="AR170" s="200" t="s">
        <v>141</v>
      </c>
      <c r="AT170" s="200" t="s">
        <v>137</v>
      </c>
      <c r="AU170" s="200" t="s">
        <v>86</v>
      </c>
      <c r="AY170" s="18" t="s">
        <v>135</v>
      </c>
      <c r="BE170" s="201">
        <f>IF(N170="základní",J170,0)</f>
        <v>0</v>
      </c>
      <c r="BF170" s="201">
        <f>IF(N170="snížená",J170,0)</f>
        <v>0</v>
      </c>
      <c r="BG170" s="201">
        <f>IF(N170="zákl. přenesená",J170,0)</f>
        <v>0</v>
      </c>
      <c r="BH170" s="201">
        <f>IF(N170="sníž. přenesená",J170,0)</f>
        <v>0</v>
      </c>
      <c r="BI170" s="201">
        <f>IF(N170="nulová",J170,0)</f>
        <v>0</v>
      </c>
      <c r="BJ170" s="18" t="s">
        <v>84</v>
      </c>
      <c r="BK170" s="201">
        <f>ROUND(I170*H170,2)</f>
        <v>0</v>
      </c>
      <c r="BL170" s="18" t="s">
        <v>141</v>
      </c>
      <c r="BM170" s="200" t="s">
        <v>1300</v>
      </c>
    </row>
    <row r="171" spans="1:65" s="13" customFormat="1" ht="11.25">
      <c r="B171" s="202"/>
      <c r="C171" s="203"/>
      <c r="D171" s="204" t="s">
        <v>143</v>
      </c>
      <c r="E171" s="205" t="s">
        <v>1</v>
      </c>
      <c r="F171" s="206" t="s">
        <v>144</v>
      </c>
      <c r="G171" s="203"/>
      <c r="H171" s="205" t="s">
        <v>1</v>
      </c>
      <c r="I171" s="207"/>
      <c r="J171" s="203"/>
      <c r="K171" s="203"/>
      <c r="L171" s="208"/>
      <c r="M171" s="209"/>
      <c r="N171" s="210"/>
      <c r="O171" s="210"/>
      <c r="P171" s="210"/>
      <c r="Q171" s="210"/>
      <c r="R171" s="210"/>
      <c r="S171" s="210"/>
      <c r="T171" s="211"/>
      <c r="AT171" s="212" t="s">
        <v>143</v>
      </c>
      <c r="AU171" s="212" t="s">
        <v>86</v>
      </c>
      <c r="AV171" s="13" t="s">
        <v>84</v>
      </c>
      <c r="AW171" s="13" t="s">
        <v>32</v>
      </c>
      <c r="AX171" s="13" t="s">
        <v>76</v>
      </c>
      <c r="AY171" s="212" t="s">
        <v>135</v>
      </c>
    </row>
    <row r="172" spans="1:65" s="13" customFormat="1" ht="11.25">
      <c r="B172" s="202"/>
      <c r="C172" s="203"/>
      <c r="D172" s="204" t="s">
        <v>143</v>
      </c>
      <c r="E172" s="205" t="s">
        <v>1</v>
      </c>
      <c r="F172" s="206" t="s">
        <v>1254</v>
      </c>
      <c r="G172" s="203"/>
      <c r="H172" s="205" t="s">
        <v>1</v>
      </c>
      <c r="I172" s="207"/>
      <c r="J172" s="203"/>
      <c r="K172" s="203"/>
      <c r="L172" s="208"/>
      <c r="M172" s="209"/>
      <c r="N172" s="210"/>
      <c r="O172" s="210"/>
      <c r="P172" s="210"/>
      <c r="Q172" s="210"/>
      <c r="R172" s="210"/>
      <c r="S172" s="210"/>
      <c r="T172" s="211"/>
      <c r="AT172" s="212" t="s">
        <v>143</v>
      </c>
      <c r="AU172" s="212" t="s">
        <v>86</v>
      </c>
      <c r="AV172" s="13" t="s">
        <v>84</v>
      </c>
      <c r="AW172" s="13" t="s">
        <v>32</v>
      </c>
      <c r="AX172" s="13" t="s">
        <v>76</v>
      </c>
      <c r="AY172" s="212" t="s">
        <v>135</v>
      </c>
    </row>
    <row r="173" spans="1:65" s="14" customFormat="1" ht="11.25">
      <c r="B173" s="213"/>
      <c r="C173" s="214"/>
      <c r="D173" s="204" t="s">
        <v>143</v>
      </c>
      <c r="E173" s="215" t="s">
        <v>1</v>
      </c>
      <c r="F173" s="216" t="s">
        <v>1301</v>
      </c>
      <c r="G173" s="214"/>
      <c r="H173" s="217">
        <v>1387</v>
      </c>
      <c r="I173" s="218"/>
      <c r="J173" s="214"/>
      <c r="K173" s="214"/>
      <c r="L173" s="219"/>
      <c r="M173" s="220"/>
      <c r="N173" s="221"/>
      <c r="O173" s="221"/>
      <c r="P173" s="221"/>
      <c r="Q173" s="221"/>
      <c r="R173" s="221"/>
      <c r="S173" s="221"/>
      <c r="T173" s="222"/>
      <c r="AT173" s="223" t="s">
        <v>143</v>
      </c>
      <c r="AU173" s="223" t="s">
        <v>86</v>
      </c>
      <c r="AV173" s="14" t="s">
        <v>86</v>
      </c>
      <c r="AW173" s="14" t="s">
        <v>32</v>
      </c>
      <c r="AX173" s="14" t="s">
        <v>84</v>
      </c>
      <c r="AY173" s="223" t="s">
        <v>135</v>
      </c>
    </row>
    <row r="174" spans="1:65" s="2" customFormat="1" ht="24.2" customHeight="1">
      <c r="A174" s="35"/>
      <c r="B174" s="36"/>
      <c r="C174" s="188" t="s">
        <v>194</v>
      </c>
      <c r="D174" s="188" t="s">
        <v>137</v>
      </c>
      <c r="E174" s="189" t="s">
        <v>1302</v>
      </c>
      <c r="F174" s="190" t="s">
        <v>1303</v>
      </c>
      <c r="G174" s="191" t="s">
        <v>140</v>
      </c>
      <c r="H174" s="192">
        <v>36.5</v>
      </c>
      <c r="I174" s="193"/>
      <c r="J174" s="194">
        <f>ROUND(I174*H174,2)</f>
        <v>0</v>
      </c>
      <c r="K174" s="195"/>
      <c r="L174" s="40"/>
      <c r="M174" s="196" t="s">
        <v>1</v>
      </c>
      <c r="N174" s="197" t="s">
        <v>41</v>
      </c>
      <c r="O174" s="72"/>
      <c r="P174" s="198">
        <f>O174*H174</f>
        <v>0</v>
      </c>
      <c r="Q174" s="198">
        <v>0</v>
      </c>
      <c r="R174" s="198">
        <f>Q174*H174</f>
        <v>0</v>
      </c>
      <c r="S174" s="198">
        <v>0</v>
      </c>
      <c r="T174" s="199">
        <f>S174*H174</f>
        <v>0</v>
      </c>
      <c r="U174" s="35"/>
      <c r="V174" s="35"/>
      <c r="W174" s="35"/>
      <c r="X174" s="35"/>
      <c r="Y174" s="35"/>
      <c r="Z174" s="35"/>
      <c r="AA174" s="35"/>
      <c r="AB174" s="35"/>
      <c r="AC174" s="35"/>
      <c r="AD174" s="35"/>
      <c r="AE174" s="35"/>
      <c r="AR174" s="200" t="s">
        <v>141</v>
      </c>
      <c r="AT174" s="200" t="s">
        <v>137</v>
      </c>
      <c r="AU174" s="200" t="s">
        <v>86</v>
      </c>
      <c r="AY174" s="18" t="s">
        <v>135</v>
      </c>
      <c r="BE174" s="201">
        <f>IF(N174="základní",J174,0)</f>
        <v>0</v>
      </c>
      <c r="BF174" s="201">
        <f>IF(N174="snížená",J174,0)</f>
        <v>0</v>
      </c>
      <c r="BG174" s="201">
        <f>IF(N174="zákl. přenesená",J174,0)</f>
        <v>0</v>
      </c>
      <c r="BH174" s="201">
        <f>IF(N174="sníž. přenesená",J174,0)</f>
        <v>0</v>
      </c>
      <c r="BI174" s="201">
        <f>IF(N174="nulová",J174,0)</f>
        <v>0</v>
      </c>
      <c r="BJ174" s="18" t="s">
        <v>84</v>
      </c>
      <c r="BK174" s="201">
        <f>ROUND(I174*H174,2)</f>
        <v>0</v>
      </c>
      <c r="BL174" s="18" t="s">
        <v>141</v>
      </c>
      <c r="BM174" s="200" t="s">
        <v>1304</v>
      </c>
    </row>
    <row r="175" spans="1:65" s="13" customFormat="1" ht="11.25">
      <c r="B175" s="202"/>
      <c r="C175" s="203"/>
      <c r="D175" s="204" t="s">
        <v>143</v>
      </c>
      <c r="E175" s="205" t="s">
        <v>1</v>
      </c>
      <c r="F175" s="206" t="s">
        <v>144</v>
      </c>
      <c r="G175" s="203"/>
      <c r="H175" s="205" t="s">
        <v>1</v>
      </c>
      <c r="I175" s="207"/>
      <c r="J175" s="203"/>
      <c r="K175" s="203"/>
      <c r="L175" s="208"/>
      <c r="M175" s="209"/>
      <c r="N175" s="210"/>
      <c r="O175" s="210"/>
      <c r="P175" s="210"/>
      <c r="Q175" s="210"/>
      <c r="R175" s="210"/>
      <c r="S175" s="210"/>
      <c r="T175" s="211"/>
      <c r="AT175" s="212" t="s">
        <v>143</v>
      </c>
      <c r="AU175" s="212" t="s">
        <v>86</v>
      </c>
      <c r="AV175" s="13" t="s">
        <v>84</v>
      </c>
      <c r="AW175" s="13" t="s">
        <v>32</v>
      </c>
      <c r="AX175" s="13" t="s">
        <v>76</v>
      </c>
      <c r="AY175" s="212" t="s">
        <v>135</v>
      </c>
    </row>
    <row r="176" spans="1:65" s="13" customFormat="1" ht="11.25">
      <c r="B176" s="202"/>
      <c r="C176" s="203"/>
      <c r="D176" s="204" t="s">
        <v>143</v>
      </c>
      <c r="E176" s="205" t="s">
        <v>1</v>
      </c>
      <c r="F176" s="206" t="s">
        <v>1254</v>
      </c>
      <c r="G176" s="203"/>
      <c r="H176" s="205" t="s">
        <v>1</v>
      </c>
      <c r="I176" s="207"/>
      <c r="J176" s="203"/>
      <c r="K176" s="203"/>
      <c r="L176" s="208"/>
      <c r="M176" s="209"/>
      <c r="N176" s="210"/>
      <c r="O176" s="210"/>
      <c r="P176" s="210"/>
      <c r="Q176" s="210"/>
      <c r="R176" s="210"/>
      <c r="S176" s="210"/>
      <c r="T176" s="211"/>
      <c r="AT176" s="212" t="s">
        <v>143</v>
      </c>
      <c r="AU176" s="212" t="s">
        <v>86</v>
      </c>
      <c r="AV176" s="13" t="s">
        <v>84</v>
      </c>
      <c r="AW176" s="13" t="s">
        <v>32</v>
      </c>
      <c r="AX176" s="13" t="s">
        <v>76</v>
      </c>
      <c r="AY176" s="212" t="s">
        <v>135</v>
      </c>
    </row>
    <row r="177" spans="1:65" s="14" customFormat="1" ht="11.25">
      <c r="B177" s="213"/>
      <c r="C177" s="214"/>
      <c r="D177" s="204" t="s">
        <v>143</v>
      </c>
      <c r="E177" s="215" t="s">
        <v>1</v>
      </c>
      <c r="F177" s="216" t="s">
        <v>1297</v>
      </c>
      <c r="G177" s="214"/>
      <c r="H177" s="217">
        <v>36.5</v>
      </c>
      <c r="I177" s="218"/>
      <c r="J177" s="214"/>
      <c r="K177" s="214"/>
      <c r="L177" s="219"/>
      <c r="M177" s="220"/>
      <c r="N177" s="221"/>
      <c r="O177" s="221"/>
      <c r="P177" s="221"/>
      <c r="Q177" s="221"/>
      <c r="R177" s="221"/>
      <c r="S177" s="221"/>
      <c r="T177" s="222"/>
      <c r="AT177" s="223" t="s">
        <v>143</v>
      </c>
      <c r="AU177" s="223" t="s">
        <v>86</v>
      </c>
      <c r="AV177" s="14" t="s">
        <v>86</v>
      </c>
      <c r="AW177" s="14" t="s">
        <v>32</v>
      </c>
      <c r="AX177" s="14" t="s">
        <v>84</v>
      </c>
      <c r="AY177" s="223" t="s">
        <v>135</v>
      </c>
    </row>
    <row r="178" spans="1:65" s="2" customFormat="1" ht="21.75" customHeight="1">
      <c r="A178" s="35"/>
      <c r="B178" s="36"/>
      <c r="C178" s="188" t="s">
        <v>8</v>
      </c>
      <c r="D178" s="188" t="s">
        <v>137</v>
      </c>
      <c r="E178" s="189" t="s">
        <v>1305</v>
      </c>
      <c r="F178" s="190" t="s">
        <v>1306</v>
      </c>
      <c r="G178" s="191" t="s">
        <v>140</v>
      </c>
      <c r="H178" s="192">
        <v>1387</v>
      </c>
      <c r="I178" s="193"/>
      <c r="J178" s="194">
        <f>ROUND(I178*H178,2)</f>
        <v>0</v>
      </c>
      <c r="K178" s="195"/>
      <c r="L178" s="40"/>
      <c r="M178" s="196" t="s">
        <v>1</v>
      </c>
      <c r="N178" s="197" t="s">
        <v>41</v>
      </c>
      <c r="O178" s="72"/>
      <c r="P178" s="198">
        <f>O178*H178</f>
        <v>0</v>
      </c>
      <c r="Q178" s="198">
        <v>0</v>
      </c>
      <c r="R178" s="198">
        <f>Q178*H178</f>
        <v>0</v>
      </c>
      <c r="S178" s="198">
        <v>0</v>
      </c>
      <c r="T178" s="199">
        <f>S178*H178</f>
        <v>0</v>
      </c>
      <c r="U178" s="35"/>
      <c r="V178" s="35"/>
      <c r="W178" s="35"/>
      <c r="X178" s="35"/>
      <c r="Y178" s="35"/>
      <c r="Z178" s="35"/>
      <c r="AA178" s="35"/>
      <c r="AB178" s="35"/>
      <c r="AC178" s="35"/>
      <c r="AD178" s="35"/>
      <c r="AE178" s="35"/>
      <c r="AR178" s="200" t="s">
        <v>141</v>
      </c>
      <c r="AT178" s="200" t="s">
        <v>137</v>
      </c>
      <c r="AU178" s="200" t="s">
        <v>86</v>
      </c>
      <c r="AY178" s="18" t="s">
        <v>135</v>
      </c>
      <c r="BE178" s="201">
        <f>IF(N178="základní",J178,0)</f>
        <v>0</v>
      </c>
      <c r="BF178" s="201">
        <f>IF(N178="snížená",J178,0)</f>
        <v>0</v>
      </c>
      <c r="BG178" s="201">
        <f>IF(N178="zákl. přenesená",J178,0)</f>
        <v>0</v>
      </c>
      <c r="BH178" s="201">
        <f>IF(N178="sníž. přenesená",J178,0)</f>
        <v>0</v>
      </c>
      <c r="BI178" s="201">
        <f>IF(N178="nulová",J178,0)</f>
        <v>0</v>
      </c>
      <c r="BJ178" s="18" t="s">
        <v>84</v>
      </c>
      <c r="BK178" s="201">
        <f>ROUND(I178*H178,2)</f>
        <v>0</v>
      </c>
      <c r="BL178" s="18" t="s">
        <v>141</v>
      </c>
      <c r="BM178" s="200" t="s">
        <v>1307</v>
      </c>
    </row>
    <row r="179" spans="1:65" s="13" customFormat="1" ht="11.25">
      <c r="B179" s="202"/>
      <c r="C179" s="203"/>
      <c r="D179" s="204" t="s">
        <v>143</v>
      </c>
      <c r="E179" s="205" t="s">
        <v>1</v>
      </c>
      <c r="F179" s="206" t="s">
        <v>144</v>
      </c>
      <c r="G179" s="203"/>
      <c r="H179" s="205" t="s">
        <v>1</v>
      </c>
      <c r="I179" s="207"/>
      <c r="J179" s="203"/>
      <c r="K179" s="203"/>
      <c r="L179" s="208"/>
      <c r="M179" s="209"/>
      <c r="N179" s="210"/>
      <c r="O179" s="210"/>
      <c r="P179" s="210"/>
      <c r="Q179" s="210"/>
      <c r="R179" s="210"/>
      <c r="S179" s="210"/>
      <c r="T179" s="211"/>
      <c r="AT179" s="212" t="s">
        <v>143</v>
      </c>
      <c r="AU179" s="212" t="s">
        <v>86</v>
      </c>
      <c r="AV179" s="13" t="s">
        <v>84</v>
      </c>
      <c r="AW179" s="13" t="s">
        <v>32</v>
      </c>
      <c r="AX179" s="13" t="s">
        <v>76</v>
      </c>
      <c r="AY179" s="212" t="s">
        <v>135</v>
      </c>
    </row>
    <row r="180" spans="1:65" s="13" customFormat="1" ht="11.25">
      <c r="B180" s="202"/>
      <c r="C180" s="203"/>
      <c r="D180" s="204" t="s">
        <v>143</v>
      </c>
      <c r="E180" s="205" t="s">
        <v>1</v>
      </c>
      <c r="F180" s="206" t="s">
        <v>1254</v>
      </c>
      <c r="G180" s="203"/>
      <c r="H180" s="205" t="s">
        <v>1</v>
      </c>
      <c r="I180" s="207"/>
      <c r="J180" s="203"/>
      <c r="K180" s="203"/>
      <c r="L180" s="208"/>
      <c r="M180" s="209"/>
      <c r="N180" s="210"/>
      <c r="O180" s="210"/>
      <c r="P180" s="210"/>
      <c r="Q180" s="210"/>
      <c r="R180" s="210"/>
      <c r="S180" s="210"/>
      <c r="T180" s="211"/>
      <c r="AT180" s="212" t="s">
        <v>143</v>
      </c>
      <c r="AU180" s="212" t="s">
        <v>86</v>
      </c>
      <c r="AV180" s="13" t="s">
        <v>84</v>
      </c>
      <c r="AW180" s="13" t="s">
        <v>32</v>
      </c>
      <c r="AX180" s="13" t="s">
        <v>76</v>
      </c>
      <c r="AY180" s="212" t="s">
        <v>135</v>
      </c>
    </row>
    <row r="181" spans="1:65" s="14" customFormat="1" ht="11.25">
      <c r="B181" s="213"/>
      <c r="C181" s="214"/>
      <c r="D181" s="204" t="s">
        <v>143</v>
      </c>
      <c r="E181" s="215" t="s">
        <v>1</v>
      </c>
      <c r="F181" s="216" t="s">
        <v>1308</v>
      </c>
      <c r="G181" s="214"/>
      <c r="H181" s="217">
        <v>1387</v>
      </c>
      <c r="I181" s="218"/>
      <c r="J181" s="214"/>
      <c r="K181" s="214"/>
      <c r="L181" s="219"/>
      <c r="M181" s="220"/>
      <c r="N181" s="221"/>
      <c r="O181" s="221"/>
      <c r="P181" s="221"/>
      <c r="Q181" s="221"/>
      <c r="R181" s="221"/>
      <c r="S181" s="221"/>
      <c r="T181" s="222"/>
      <c r="AT181" s="223" t="s">
        <v>143</v>
      </c>
      <c r="AU181" s="223" t="s">
        <v>86</v>
      </c>
      <c r="AV181" s="14" t="s">
        <v>86</v>
      </c>
      <c r="AW181" s="14" t="s">
        <v>32</v>
      </c>
      <c r="AX181" s="14" t="s">
        <v>84</v>
      </c>
      <c r="AY181" s="223" t="s">
        <v>135</v>
      </c>
    </row>
    <row r="182" spans="1:65" s="2" customFormat="1" ht="21.75" customHeight="1">
      <c r="A182" s="35"/>
      <c r="B182" s="36"/>
      <c r="C182" s="188" t="s">
        <v>201</v>
      </c>
      <c r="D182" s="188" t="s">
        <v>137</v>
      </c>
      <c r="E182" s="189" t="s">
        <v>1309</v>
      </c>
      <c r="F182" s="190" t="s">
        <v>1310</v>
      </c>
      <c r="G182" s="191" t="s">
        <v>140</v>
      </c>
      <c r="H182" s="192">
        <v>1550</v>
      </c>
      <c r="I182" s="193"/>
      <c r="J182" s="194">
        <f>ROUND(I182*H182,2)</f>
        <v>0</v>
      </c>
      <c r="K182" s="195"/>
      <c r="L182" s="40"/>
      <c r="M182" s="196" t="s">
        <v>1</v>
      </c>
      <c r="N182" s="197" t="s">
        <v>41</v>
      </c>
      <c r="O182" s="72"/>
      <c r="P182" s="198">
        <f>O182*H182</f>
        <v>0</v>
      </c>
      <c r="Q182" s="198">
        <v>0</v>
      </c>
      <c r="R182" s="198">
        <f>Q182*H182</f>
        <v>0</v>
      </c>
      <c r="S182" s="198">
        <v>0</v>
      </c>
      <c r="T182" s="199">
        <f>S182*H182</f>
        <v>0</v>
      </c>
      <c r="U182" s="35"/>
      <c r="V182" s="35"/>
      <c r="W182" s="35"/>
      <c r="X182" s="35"/>
      <c r="Y182" s="35"/>
      <c r="Z182" s="35"/>
      <c r="AA182" s="35"/>
      <c r="AB182" s="35"/>
      <c r="AC182" s="35"/>
      <c r="AD182" s="35"/>
      <c r="AE182" s="35"/>
      <c r="AR182" s="200" t="s">
        <v>141</v>
      </c>
      <c r="AT182" s="200" t="s">
        <v>137</v>
      </c>
      <c r="AU182" s="200" t="s">
        <v>86</v>
      </c>
      <c r="AY182" s="18" t="s">
        <v>135</v>
      </c>
      <c r="BE182" s="201">
        <f>IF(N182="základní",J182,0)</f>
        <v>0</v>
      </c>
      <c r="BF182" s="201">
        <f>IF(N182="snížená",J182,0)</f>
        <v>0</v>
      </c>
      <c r="BG182" s="201">
        <f>IF(N182="zákl. přenesená",J182,0)</f>
        <v>0</v>
      </c>
      <c r="BH182" s="201">
        <f>IF(N182="sníž. přenesená",J182,0)</f>
        <v>0</v>
      </c>
      <c r="BI182" s="201">
        <f>IF(N182="nulová",J182,0)</f>
        <v>0</v>
      </c>
      <c r="BJ182" s="18" t="s">
        <v>84</v>
      </c>
      <c r="BK182" s="201">
        <f>ROUND(I182*H182,2)</f>
        <v>0</v>
      </c>
      <c r="BL182" s="18" t="s">
        <v>141</v>
      </c>
      <c r="BM182" s="200" t="s">
        <v>1311</v>
      </c>
    </row>
    <row r="183" spans="1:65" s="13" customFormat="1" ht="11.25">
      <c r="B183" s="202"/>
      <c r="C183" s="203"/>
      <c r="D183" s="204" t="s">
        <v>143</v>
      </c>
      <c r="E183" s="205" t="s">
        <v>1</v>
      </c>
      <c r="F183" s="206" t="s">
        <v>1254</v>
      </c>
      <c r="G183" s="203"/>
      <c r="H183" s="205" t="s">
        <v>1</v>
      </c>
      <c r="I183" s="207"/>
      <c r="J183" s="203"/>
      <c r="K183" s="203"/>
      <c r="L183" s="208"/>
      <c r="M183" s="209"/>
      <c r="N183" s="210"/>
      <c r="O183" s="210"/>
      <c r="P183" s="210"/>
      <c r="Q183" s="210"/>
      <c r="R183" s="210"/>
      <c r="S183" s="210"/>
      <c r="T183" s="211"/>
      <c r="AT183" s="212" t="s">
        <v>143</v>
      </c>
      <c r="AU183" s="212" t="s">
        <v>86</v>
      </c>
      <c r="AV183" s="13" t="s">
        <v>84</v>
      </c>
      <c r="AW183" s="13" t="s">
        <v>32</v>
      </c>
      <c r="AX183" s="13" t="s">
        <v>76</v>
      </c>
      <c r="AY183" s="212" t="s">
        <v>135</v>
      </c>
    </row>
    <row r="184" spans="1:65" s="14" customFormat="1" ht="11.25">
      <c r="B184" s="213"/>
      <c r="C184" s="214"/>
      <c r="D184" s="204" t="s">
        <v>143</v>
      </c>
      <c r="E184" s="215" t="s">
        <v>1</v>
      </c>
      <c r="F184" s="216" t="s">
        <v>1312</v>
      </c>
      <c r="G184" s="214"/>
      <c r="H184" s="217">
        <v>1460</v>
      </c>
      <c r="I184" s="218"/>
      <c r="J184" s="214"/>
      <c r="K184" s="214"/>
      <c r="L184" s="219"/>
      <c r="M184" s="220"/>
      <c r="N184" s="221"/>
      <c r="O184" s="221"/>
      <c r="P184" s="221"/>
      <c r="Q184" s="221"/>
      <c r="R184" s="221"/>
      <c r="S184" s="221"/>
      <c r="T184" s="222"/>
      <c r="AT184" s="223" t="s">
        <v>143</v>
      </c>
      <c r="AU184" s="223" t="s">
        <v>86</v>
      </c>
      <c r="AV184" s="14" t="s">
        <v>86</v>
      </c>
      <c r="AW184" s="14" t="s">
        <v>32</v>
      </c>
      <c r="AX184" s="14" t="s">
        <v>76</v>
      </c>
      <c r="AY184" s="223" t="s">
        <v>135</v>
      </c>
    </row>
    <row r="185" spans="1:65" s="13" customFormat="1" ht="11.25">
      <c r="B185" s="202"/>
      <c r="C185" s="203"/>
      <c r="D185" s="204" t="s">
        <v>143</v>
      </c>
      <c r="E185" s="205" t="s">
        <v>1</v>
      </c>
      <c r="F185" s="206" t="s">
        <v>1277</v>
      </c>
      <c r="G185" s="203"/>
      <c r="H185" s="205" t="s">
        <v>1</v>
      </c>
      <c r="I185" s="207"/>
      <c r="J185" s="203"/>
      <c r="K185" s="203"/>
      <c r="L185" s="208"/>
      <c r="M185" s="209"/>
      <c r="N185" s="210"/>
      <c r="O185" s="210"/>
      <c r="P185" s="210"/>
      <c r="Q185" s="210"/>
      <c r="R185" s="210"/>
      <c r="S185" s="210"/>
      <c r="T185" s="211"/>
      <c r="AT185" s="212" t="s">
        <v>143</v>
      </c>
      <c r="AU185" s="212" t="s">
        <v>86</v>
      </c>
      <c r="AV185" s="13" t="s">
        <v>84</v>
      </c>
      <c r="AW185" s="13" t="s">
        <v>32</v>
      </c>
      <c r="AX185" s="13" t="s">
        <v>76</v>
      </c>
      <c r="AY185" s="212" t="s">
        <v>135</v>
      </c>
    </row>
    <row r="186" spans="1:65" s="14" customFormat="1" ht="11.25">
      <c r="B186" s="213"/>
      <c r="C186" s="214"/>
      <c r="D186" s="204" t="s">
        <v>143</v>
      </c>
      <c r="E186" s="215" t="s">
        <v>1</v>
      </c>
      <c r="F186" s="216" t="s">
        <v>1293</v>
      </c>
      <c r="G186" s="214"/>
      <c r="H186" s="217">
        <v>90</v>
      </c>
      <c r="I186" s="218"/>
      <c r="J186" s="214"/>
      <c r="K186" s="214"/>
      <c r="L186" s="219"/>
      <c r="M186" s="220"/>
      <c r="N186" s="221"/>
      <c r="O186" s="221"/>
      <c r="P186" s="221"/>
      <c r="Q186" s="221"/>
      <c r="R186" s="221"/>
      <c r="S186" s="221"/>
      <c r="T186" s="222"/>
      <c r="AT186" s="223" t="s">
        <v>143</v>
      </c>
      <c r="AU186" s="223" t="s">
        <v>86</v>
      </c>
      <c r="AV186" s="14" t="s">
        <v>86</v>
      </c>
      <c r="AW186" s="14" t="s">
        <v>32</v>
      </c>
      <c r="AX186" s="14" t="s">
        <v>76</v>
      </c>
      <c r="AY186" s="223" t="s">
        <v>135</v>
      </c>
    </row>
    <row r="187" spans="1:65" s="15" customFormat="1" ht="11.25">
      <c r="B187" s="224"/>
      <c r="C187" s="225"/>
      <c r="D187" s="204" t="s">
        <v>143</v>
      </c>
      <c r="E187" s="226" t="s">
        <v>1</v>
      </c>
      <c r="F187" s="227" t="s">
        <v>232</v>
      </c>
      <c r="G187" s="225"/>
      <c r="H187" s="228">
        <v>1550</v>
      </c>
      <c r="I187" s="229"/>
      <c r="J187" s="225"/>
      <c r="K187" s="225"/>
      <c r="L187" s="230"/>
      <c r="M187" s="231"/>
      <c r="N187" s="232"/>
      <c r="O187" s="232"/>
      <c r="P187" s="232"/>
      <c r="Q187" s="232"/>
      <c r="R187" s="232"/>
      <c r="S187" s="232"/>
      <c r="T187" s="233"/>
      <c r="AT187" s="234" t="s">
        <v>143</v>
      </c>
      <c r="AU187" s="234" t="s">
        <v>86</v>
      </c>
      <c r="AV187" s="15" t="s">
        <v>141</v>
      </c>
      <c r="AW187" s="15" t="s">
        <v>32</v>
      </c>
      <c r="AX187" s="15" t="s">
        <v>84</v>
      </c>
      <c r="AY187" s="234" t="s">
        <v>135</v>
      </c>
    </row>
    <row r="188" spans="1:65" s="2" customFormat="1" ht="21.75" customHeight="1">
      <c r="A188" s="35"/>
      <c r="B188" s="36"/>
      <c r="C188" s="188" t="s">
        <v>206</v>
      </c>
      <c r="D188" s="188" t="s">
        <v>137</v>
      </c>
      <c r="E188" s="189" t="s">
        <v>1313</v>
      </c>
      <c r="F188" s="190" t="s">
        <v>1314</v>
      </c>
      <c r="G188" s="191" t="s">
        <v>140</v>
      </c>
      <c r="H188" s="192">
        <v>730</v>
      </c>
      <c r="I188" s="193"/>
      <c r="J188" s="194">
        <f>ROUND(I188*H188,2)</f>
        <v>0</v>
      </c>
      <c r="K188" s="195"/>
      <c r="L188" s="40"/>
      <c r="M188" s="196" t="s">
        <v>1</v>
      </c>
      <c r="N188" s="197" t="s">
        <v>41</v>
      </c>
      <c r="O188" s="72"/>
      <c r="P188" s="198">
        <f>O188*H188</f>
        <v>0</v>
      </c>
      <c r="Q188" s="198">
        <v>0</v>
      </c>
      <c r="R188" s="198">
        <f>Q188*H188</f>
        <v>0</v>
      </c>
      <c r="S188" s="198">
        <v>0</v>
      </c>
      <c r="T188" s="199">
        <f>S188*H188</f>
        <v>0</v>
      </c>
      <c r="U188" s="35"/>
      <c r="V188" s="35"/>
      <c r="W188" s="35"/>
      <c r="X188" s="35"/>
      <c r="Y188" s="35"/>
      <c r="Z188" s="35"/>
      <c r="AA188" s="35"/>
      <c r="AB188" s="35"/>
      <c r="AC188" s="35"/>
      <c r="AD188" s="35"/>
      <c r="AE188" s="35"/>
      <c r="AR188" s="200" t="s">
        <v>141</v>
      </c>
      <c r="AT188" s="200" t="s">
        <v>137</v>
      </c>
      <c r="AU188" s="200" t="s">
        <v>86</v>
      </c>
      <c r="AY188" s="18" t="s">
        <v>135</v>
      </c>
      <c r="BE188" s="201">
        <f>IF(N188="základní",J188,0)</f>
        <v>0</v>
      </c>
      <c r="BF188" s="201">
        <f>IF(N188="snížená",J188,0)</f>
        <v>0</v>
      </c>
      <c r="BG188" s="201">
        <f>IF(N188="zákl. přenesená",J188,0)</f>
        <v>0</v>
      </c>
      <c r="BH188" s="201">
        <f>IF(N188="sníž. přenesená",J188,0)</f>
        <v>0</v>
      </c>
      <c r="BI188" s="201">
        <f>IF(N188="nulová",J188,0)</f>
        <v>0</v>
      </c>
      <c r="BJ188" s="18" t="s">
        <v>84</v>
      </c>
      <c r="BK188" s="201">
        <f>ROUND(I188*H188,2)</f>
        <v>0</v>
      </c>
      <c r="BL188" s="18" t="s">
        <v>141</v>
      </c>
      <c r="BM188" s="200" t="s">
        <v>1315</v>
      </c>
    </row>
    <row r="189" spans="1:65" s="13" customFormat="1" ht="11.25">
      <c r="B189" s="202"/>
      <c r="C189" s="203"/>
      <c r="D189" s="204" t="s">
        <v>143</v>
      </c>
      <c r="E189" s="205" t="s">
        <v>1</v>
      </c>
      <c r="F189" s="206" t="s">
        <v>1254</v>
      </c>
      <c r="G189" s="203"/>
      <c r="H189" s="205" t="s">
        <v>1</v>
      </c>
      <c r="I189" s="207"/>
      <c r="J189" s="203"/>
      <c r="K189" s="203"/>
      <c r="L189" s="208"/>
      <c r="M189" s="209"/>
      <c r="N189" s="210"/>
      <c r="O189" s="210"/>
      <c r="P189" s="210"/>
      <c r="Q189" s="210"/>
      <c r="R189" s="210"/>
      <c r="S189" s="210"/>
      <c r="T189" s="211"/>
      <c r="AT189" s="212" t="s">
        <v>143</v>
      </c>
      <c r="AU189" s="212" t="s">
        <v>86</v>
      </c>
      <c r="AV189" s="13" t="s">
        <v>84</v>
      </c>
      <c r="AW189" s="13" t="s">
        <v>32</v>
      </c>
      <c r="AX189" s="13" t="s">
        <v>76</v>
      </c>
      <c r="AY189" s="212" t="s">
        <v>135</v>
      </c>
    </row>
    <row r="190" spans="1:65" s="14" customFormat="1" ht="11.25">
      <c r="B190" s="213"/>
      <c r="C190" s="214"/>
      <c r="D190" s="204" t="s">
        <v>143</v>
      </c>
      <c r="E190" s="215" t="s">
        <v>1</v>
      </c>
      <c r="F190" s="216" t="s">
        <v>1255</v>
      </c>
      <c r="G190" s="214"/>
      <c r="H190" s="217">
        <v>730</v>
      </c>
      <c r="I190" s="218"/>
      <c r="J190" s="214"/>
      <c r="K190" s="214"/>
      <c r="L190" s="219"/>
      <c r="M190" s="220"/>
      <c r="N190" s="221"/>
      <c r="O190" s="221"/>
      <c r="P190" s="221"/>
      <c r="Q190" s="221"/>
      <c r="R190" s="221"/>
      <c r="S190" s="221"/>
      <c r="T190" s="222"/>
      <c r="AT190" s="223" t="s">
        <v>143</v>
      </c>
      <c r="AU190" s="223" t="s">
        <v>86</v>
      </c>
      <c r="AV190" s="14" t="s">
        <v>86</v>
      </c>
      <c r="AW190" s="14" t="s">
        <v>32</v>
      </c>
      <c r="AX190" s="14" t="s">
        <v>84</v>
      </c>
      <c r="AY190" s="223" t="s">
        <v>135</v>
      </c>
    </row>
    <row r="191" spans="1:65" s="2" customFormat="1" ht="24.2" customHeight="1">
      <c r="A191" s="35"/>
      <c r="B191" s="36"/>
      <c r="C191" s="188" t="s">
        <v>211</v>
      </c>
      <c r="D191" s="188" t="s">
        <v>137</v>
      </c>
      <c r="E191" s="189" t="s">
        <v>1316</v>
      </c>
      <c r="F191" s="190" t="s">
        <v>1317</v>
      </c>
      <c r="G191" s="191" t="s">
        <v>149</v>
      </c>
      <c r="H191" s="192">
        <v>167</v>
      </c>
      <c r="I191" s="193"/>
      <c r="J191" s="194">
        <f>ROUND(I191*H191,2)</f>
        <v>0</v>
      </c>
      <c r="K191" s="195"/>
      <c r="L191" s="40"/>
      <c r="M191" s="196" t="s">
        <v>1</v>
      </c>
      <c r="N191" s="197" t="s">
        <v>41</v>
      </c>
      <c r="O191" s="72"/>
      <c r="P191" s="198">
        <f>O191*H191</f>
        <v>0</v>
      </c>
      <c r="Q191" s="198">
        <v>0</v>
      </c>
      <c r="R191" s="198">
        <f>Q191*H191</f>
        <v>0</v>
      </c>
      <c r="S191" s="198">
        <v>0</v>
      </c>
      <c r="T191" s="199">
        <f>S191*H191</f>
        <v>0</v>
      </c>
      <c r="U191" s="35"/>
      <c r="V191" s="35"/>
      <c r="W191" s="35"/>
      <c r="X191" s="35"/>
      <c r="Y191" s="35"/>
      <c r="Z191" s="35"/>
      <c r="AA191" s="35"/>
      <c r="AB191" s="35"/>
      <c r="AC191" s="35"/>
      <c r="AD191" s="35"/>
      <c r="AE191" s="35"/>
      <c r="AR191" s="200" t="s">
        <v>141</v>
      </c>
      <c r="AT191" s="200" t="s">
        <v>137</v>
      </c>
      <c r="AU191" s="200" t="s">
        <v>86</v>
      </c>
      <c r="AY191" s="18" t="s">
        <v>135</v>
      </c>
      <c r="BE191" s="201">
        <f>IF(N191="základní",J191,0)</f>
        <v>0</v>
      </c>
      <c r="BF191" s="201">
        <f>IF(N191="snížená",J191,0)</f>
        <v>0</v>
      </c>
      <c r="BG191" s="201">
        <f>IF(N191="zákl. přenesená",J191,0)</f>
        <v>0</v>
      </c>
      <c r="BH191" s="201">
        <f>IF(N191="sníž. přenesená",J191,0)</f>
        <v>0</v>
      </c>
      <c r="BI191" s="201">
        <f>IF(N191="nulová",J191,0)</f>
        <v>0</v>
      </c>
      <c r="BJ191" s="18" t="s">
        <v>84</v>
      </c>
      <c r="BK191" s="201">
        <f>ROUND(I191*H191,2)</f>
        <v>0</v>
      </c>
      <c r="BL191" s="18" t="s">
        <v>141</v>
      </c>
      <c r="BM191" s="200" t="s">
        <v>1318</v>
      </c>
    </row>
    <row r="192" spans="1:65" s="13" customFormat="1" ht="11.25">
      <c r="B192" s="202"/>
      <c r="C192" s="203"/>
      <c r="D192" s="204" t="s">
        <v>143</v>
      </c>
      <c r="E192" s="205" t="s">
        <v>1</v>
      </c>
      <c r="F192" s="206" t="s">
        <v>1277</v>
      </c>
      <c r="G192" s="203"/>
      <c r="H192" s="205" t="s">
        <v>1</v>
      </c>
      <c r="I192" s="207"/>
      <c r="J192" s="203"/>
      <c r="K192" s="203"/>
      <c r="L192" s="208"/>
      <c r="M192" s="209"/>
      <c r="N192" s="210"/>
      <c r="O192" s="210"/>
      <c r="P192" s="210"/>
      <c r="Q192" s="210"/>
      <c r="R192" s="210"/>
      <c r="S192" s="210"/>
      <c r="T192" s="211"/>
      <c r="AT192" s="212" t="s">
        <v>143</v>
      </c>
      <c r="AU192" s="212" t="s">
        <v>86</v>
      </c>
      <c r="AV192" s="13" t="s">
        <v>84</v>
      </c>
      <c r="AW192" s="13" t="s">
        <v>32</v>
      </c>
      <c r="AX192" s="13" t="s">
        <v>76</v>
      </c>
      <c r="AY192" s="212" t="s">
        <v>135</v>
      </c>
    </row>
    <row r="193" spans="1:65" s="14" customFormat="1" ht="11.25">
      <c r="B193" s="213"/>
      <c r="C193" s="214"/>
      <c r="D193" s="204" t="s">
        <v>143</v>
      </c>
      <c r="E193" s="215" t="s">
        <v>1</v>
      </c>
      <c r="F193" s="216" t="s">
        <v>954</v>
      </c>
      <c r="G193" s="214"/>
      <c r="H193" s="217">
        <v>167</v>
      </c>
      <c r="I193" s="218"/>
      <c r="J193" s="214"/>
      <c r="K193" s="214"/>
      <c r="L193" s="219"/>
      <c r="M193" s="220"/>
      <c r="N193" s="221"/>
      <c r="O193" s="221"/>
      <c r="P193" s="221"/>
      <c r="Q193" s="221"/>
      <c r="R193" s="221"/>
      <c r="S193" s="221"/>
      <c r="T193" s="222"/>
      <c r="AT193" s="223" t="s">
        <v>143</v>
      </c>
      <c r="AU193" s="223" t="s">
        <v>86</v>
      </c>
      <c r="AV193" s="14" t="s">
        <v>86</v>
      </c>
      <c r="AW193" s="14" t="s">
        <v>32</v>
      </c>
      <c r="AX193" s="14" t="s">
        <v>84</v>
      </c>
      <c r="AY193" s="223" t="s">
        <v>135</v>
      </c>
    </row>
    <row r="194" spans="1:65" s="2" customFormat="1" ht="21.75" customHeight="1">
      <c r="A194" s="35"/>
      <c r="B194" s="36"/>
      <c r="C194" s="235" t="s">
        <v>217</v>
      </c>
      <c r="D194" s="235" t="s">
        <v>465</v>
      </c>
      <c r="E194" s="236" t="s">
        <v>1319</v>
      </c>
      <c r="F194" s="237" t="s">
        <v>1320</v>
      </c>
      <c r="G194" s="238" t="s">
        <v>149</v>
      </c>
      <c r="H194" s="239">
        <v>9</v>
      </c>
      <c r="I194" s="240"/>
      <c r="J194" s="241">
        <f>ROUND(I194*H194,2)</f>
        <v>0</v>
      </c>
      <c r="K194" s="242"/>
      <c r="L194" s="243"/>
      <c r="M194" s="244" t="s">
        <v>1</v>
      </c>
      <c r="N194" s="245" t="s">
        <v>41</v>
      </c>
      <c r="O194" s="72"/>
      <c r="P194" s="198">
        <f>O194*H194</f>
        <v>0</v>
      </c>
      <c r="Q194" s="198">
        <v>0</v>
      </c>
      <c r="R194" s="198">
        <f>Q194*H194</f>
        <v>0</v>
      </c>
      <c r="S194" s="198">
        <v>0</v>
      </c>
      <c r="T194" s="199">
        <f>S194*H194</f>
        <v>0</v>
      </c>
      <c r="U194" s="35"/>
      <c r="V194" s="35"/>
      <c r="W194" s="35"/>
      <c r="X194" s="35"/>
      <c r="Y194" s="35"/>
      <c r="Z194" s="35"/>
      <c r="AA194" s="35"/>
      <c r="AB194" s="35"/>
      <c r="AC194" s="35"/>
      <c r="AD194" s="35"/>
      <c r="AE194" s="35"/>
      <c r="AR194" s="200" t="s">
        <v>170</v>
      </c>
      <c r="AT194" s="200" t="s">
        <v>465</v>
      </c>
      <c r="AU194" s="200" t="s">
        <v>86</v>
      </c>
      <c r="AY194" s="18" t="s">
        <v>135</v>
      </c>
      <c r="BE194" s="201">
        <f>IF(N194="základní",J194,0)</f>
        <v>0</v>
      </c>
      <c r="BF194" s="201">
        <f>IF(N194="snížená",J194,0)</f>
        <v>0</v>
      </c>
      <c r="BG194" s="201">
        <f>IF(N194="zákl. přenesená",J194,0)</f>
        <v>0</v>
      </c>
      <c r="BH194" s="201">
        <f>IF(N194="sníž. přenesená",J194,0)</f>
        <v>0</v>
      </c>
      <c r="BI194" s="201">
        <f>IF(N194="nulová",J194,0)</f>
        <v>0</v>
      </c>
      <c r="BJ194" s="18" t="s">
        <v>84</v>
      </c>
      <c r="BK194" s="201">
        <f>ROUND(I194*H194,2)</f>
        <v>0</v>
      </c>
      <c r="BL194" s="18" t="s">
        <v>141</v>
      </c>
      <c r="BM194" s="200" t="s">
        <v>1321</v>
      </c>
    </row>
    <row r="195" spans="1:65" s="2" customFormat="1" ht="21.75" customHeight="1">
      <c r="A195" s="35"/>
      <c r="B195" s="36"/>
      <c r="C195" s="235" t="s">
        <v>223</v>
      </c>
      <c r="D195" s="235" t="s">
        <v>465</v>
      </c>
      <c r="E195" s="236" t="s">
        <v>1322</v>
      </c>
      <c r="F195" s="237" t="s">
        <v>1323</v>
      </c>
      <c r="G195" s="238" t="s">
        <v>149</v>
      </c>
      <c r="H195" s="239">
        <v>35</v>
      </c>
      <c r="I195" s="240"/>
      <c r="J195" s="241">
        <f>ROUND(I195*H195,2)</f>
        <v>0</v>
      </c>
      <c r="K195" s="242"/>
      <c r="L195" s="243"/>
      <c r="M195" s="244" t="s">
        <v>1</v>
      </c>
      <c r="N195" s="245" t="s">
        <v>41</v>
      </c>
      <c r="O195" s="72"/>
      <c r="P195" s="198">
        <f>O195*H195</f>
        <v>0</v>
      </c>
      <c r="Q195" s="198">
        <v>0</v>
      </c>
      <c r="R195" s="198">
        <f>Q195*H195</f>
        <v>0</v>
      </c>
      <c r="S195" s="198">
        <v>0</v>
      </c>
      <c r="T195" s="199">
        <f>S195*H195</f>
        <v>0</v>
      </c>
      <c r="U195" s="35"/>
      <c r="V195" s="35"/>
      <c r="W195" s="35"/>
      <c r="X195" s="35"/>
      <c r="Y195" s="35"/>
      <c r="Z195" s="35"/>
      <c r="AA195" s="35"/>
      <c r="AB195" s="35"/>
      <c r="AC195" s="35"/>
      <c r="AD195" s="35"/>
      <c r="AE195" s="35"/>
      <c r="AR195" s="200" t="s">
        <v>170</v>
      </c>
      <c r="AT195" s="200" t="s">
        <v>465</v>
      </c>
      <c r="AU195" s="200" t="s">
        <v>86</v>
      </c>
      <c r="AY195" s="18" t="s">
        <v>135</v>
      </c>
      <c r="BE195" s="201">
        <f>IF(N195="základní",J195,0)</f>
        <v>0</v>
      </c>
      <c r="BF195" s="201">
        <f>IF(N195="snížená",J195,0)</f>
        <v>0</v>
      </c>
      <c r="BG195" s="201">
        <f>IF(N195="zákl. přenesená",J195,0)</f>
        <v>0</v>
      </c>
      <c r="BH195" s="201">
        <f>IF(N195="sníž. přenesená",J195,0)</f>
        <v>0</v>
      </c>
      <c r="BI195" s="201">
        <f>IF(N195="nulová",J195,0)</f>
        <v>0</v>
      </c>
      <c r="BJ195" s="18" t="s">
        <v>84</v>
      </c>
      <c r="BK195" s="201">
        <f>ROUND(I195*H195,2)</f>
        <v>0</v>
      </c>
      <c r="BL195" s="18" t="s">
        <v>141</v>
      </c>
      <c r="BM195" s="200" t="s">
        <v>1324</v>
      </c>
    </row>
    <row r="196" spans="1:65" s="2" customFormat="1" ht="21.75" customHeight="1">
      <c r="A196" s="35"/>
      <c r="B196" s="36"/>
      <c r="C196" s="235" t="s">
        <v>7</v>
      </c>
      <c r="D196" s="235" t="s">
        <v>465</v>
      </c>
      <c r="E196" s="236" t="s">
        <v>1325</v>
      </c>
      <c r="F196" s="237" t="s">
        <v>1326</v>
      </c>
      <c r="G196" s="238" t="s">
        <v>149</v>
      </c>
      <c r="H196" s="239">
        <v>123</v>
      </c>
      <c r="I196" s="240"/>
      <c r="J196" s="241">
        <f>ROUND(I196*H196,2)</f>
        <v>0</v>
      </c>
      <c r="K196" s="242"/>
      <c r="L196" s="243"/>
      <c r="M196" s="244" t="s">
        <v>1</v>
      </c>
      <c r="N196" s="245" t="s">
        <v>41</v>
      </c>
      <c r="O196" s="72"/>
      <c r="P196" s="198">
        <f>O196*H196</f>
        <v>0</v>
      </c>
      <c r="Q196" s="198">
        <v>0</v>
      </c>
      <c r="R196" s="198">
        <f>Q196*H196</f>
        <v>0</v>
      </c>
      <c r="S196" s="198">
        <v>0</v>
      </c>
      <c r="T196" s="199">
        <f>S196*H196</f>
        <v>0</v>
      </c>
      <c r="U196" s="35"/>
      <c r="V196" s="35"/>
      <c r="W196" s="35"/>
      <c r="X196" s="35"/>
      <c r="Y196" s="35"/>
      <c r="Z196" s="35"/>
      <c r="AA196" s="35"/>
      <c r="AB196" s="35"/>
      <c r="AC196" s="35"/>
      <c r="AD196" s="35"/>
      <c r="AE196" s="35"/>
      <c r="AR196" s="200" t="s">
        <v>170</v>
      </c>
      <c r="AT196" s="200" t="s">
        <v>465</v>
      </c>
      <c r="AU196" s="200" t="s">
        <v>86</v>
      </c>
      <c r="AY196" s="18" t="s">
        <v>135</v>
      </c>
      <c r="BE196" s="201">
        <f>IF(N196="základní",J196,0)</f>
        <v>0</v>
      </c>
      <c r="BF196" s="201">
        <f>IF(N196="snížená",J196,0)</f>
        <v>0</v>
      </c>
      <c r="BG196" s="201">
        <f>IF(N196="zákl. přenesená",J196,0)</f>
        <v>0</v>
      </c>
      <c r="BH196" s="201">
        <f>IF(N196="sníž. přenesená",J196,0)</f>
        <v>0</v>
      </c>
      <c r="BI196" s="201">
        <f>IF(N196="nulová",J196,0)</f>
        <v>0</v>
      </c>
      <c r="BJ196" s="18" t="s">
        <v>84</v>
      </c>
      <c r="BK196" s="201">
        <f>ROUND(I196*H196,2)</f>
        <v>0</v>
      </c>
      <c r="BL196" s="18" t="s">
        <v>141</v>
      </c>
      <c r="BM196" s="200" t="s">
        <v>1327</v>
      </c>
    </row>
    <row r="197" spans="1:65" s="2" customFormat="1" ht="24.2" customHeight="1">
      <c r="A197" s="35"/>
      <c r="B197" s="36"/>
      <c r="C197" s="188" t="s">
        <v>233</v>
      </c>
      <c r="D197" s="188" t="s">
        <v>137</v>
      </c>
      <c r="E197" s="189" t="s">
        <v>1328</v>
      </c>
      <c r="F197" s="190" t="s">
        <v>1329</v>
      </c>
      <c r="G197" s="191" t="s">
        <v>149</v>
      </c>
      <c r="H197" s="192">
        <v>23</v>
      </c>
      <c r="I197" s="193"/>
      <c r="J197" s="194">
        <f>ROUND(I197*H197,2)</f>
        <v>0</v>
      </c>
      <c r="K197" s="195"/>
      <c r="L197" s="40"/>
      <c r="M197" s="196" t="s">
        <v>1</v>
      </c>
      <c r="N197" s="197" t="s">
        <v>41</v>
      </c>
      <c r="O197" s="72"/>
      <c r="P197" s="198">
        <f>O197*H197</f>
        <v>0</v>
      </c>
      <c r="Q197" s="198">
        <v>0</v>
      </c>
      <c r="R197" s="198">
        <f>Q197*H197</f>
        <v>0</v>
      </c>
      <c r="S197" s="198">
        <v>0</v>
      </c>
      <c r="T197" s="199">
        <f>S197*H197</f>
        <v>0</v>
      </c>
      <c r="U197" s="35"/>
      <c r="V197" s="35"/>
      <c r="W197" s="35"/>
      <c r="X197" s="35"/>
      <c r="Y197" s="35"/>
      <c r="Z197" s="35"/>
      <c r="AA197" s="35"/>
      <c r="AB197" s="35"/>
      <c r="AC197" s="35"/>
      <c r="AD197" s="35"/>
      <c r="AE197" s="35"/>
      <c r="AR197" s="200" t="s">
        <v>141</v>
      </c>
      <c r="AT197" s="200" t="s">
        <v>137</v>
      </c>
      <c r="AU197" s="200" t="s">
        <v>86</v>
      </c>
      <c r="AY197" s="18" t="s">
        <v>135</v>
      </c>
      <c r="BE197" s="201">
        <f>IF(N197="základní",J197,0)</f>
        <v>0</v>
      </c>
      <c r="BF197" s="201">
        <f>IF(N197="snížená",J197,0)</f>
        <v>0</v>
      </c>
      <c r="BG197" s="201">
        <f>IF(N197="zákl. přenesená",J197,0)</f>
        <v>0</v>
      </c>
      <c r="BH197" s="201">
        <f>IF(N197="sníž. přenesená",J197,0)</f>
        <v>0</v>
      </c>
      <c r="BI197" s="201">
        <f>IF(N197="nulová",J197,0)</f>
        <v>0</v>
      </c>
      <c r="BJ197" s="18" t="s">
        <v>84</v>
      </c>
      <c r="BK197" s="201">
        <f>ROUND(I197*H197,2)</f>
        <v>0</v>
      </c>
      <c r="BL197" s="18" t="s">
        <v>141</v>
      </c>
      <c r="BM197" s="200" t="s">
        <v>1330</v>
      </c>
    </row>
    <row r="198" spans="1:65" s="13" customFormat="1" ht="11.25">
      <c r="B198" s="202"/>
      <c r="C198" s="203"/>
      <c r="D198" s="204" t="s">
        <v>143</v>
      </c>
      <c r="E198" s="205" t="s">
        <v>1</v>
      </c>
      <c r="F198" s="206" t="s">
        <v>144</v>
      </c>
      <c r="G198" s="203"/>
      <c r="H198" s="205" t="s">
        <v>1</v>
      </c>
      <c r="I198" s="207"/>
      <c r="J198" s="203"/>
      <c r="K198" s="203"/>
      <c r="L198" s="208"/>
      <c r="M198" s="209"/>
      <c r="N198" s="210"/>
      <c r="O198" s="210"/>
      <c r="P198" s="210"/>
      <c r="Q198" s="210"/>
      <c r="R198" s="210"/>
      <c r="S198" s="210"/>
      <c r="T198" s="211"/>
      <c r="AT198" s="212" t="s">
        <v>143</v>
      </c>
      <c r="AU198" s="212" t="s">
        <v>86</v>
      </c>
      <c r="AV198" s="13" t="s">
        <v>84</v>
      </c>
      <c r="AW198" s="13" t="s">
        <v>32</v>
      </c>
      <c r="AX198" s="13" t="s">
        <v>76</v>
      </c>
      <c r="AY198" s="212" t="s">
        <v>135</v>
      </c>
    </row>
    <row r="199" spans="1:65" s="13" customFormat="1" ht="11.25">
      <c r="B199" s="202"/>
      <c r="C199" s="203"/>
      <c r="D199" s="204" t="s">
        <v>143</v>
      </c>
      <c r="E199" s="205" t="s">
        <v>1</v>
      </c>
      <c r="F199" s="206" t="s">
        <v>252</v>
      </c>
      <c r="G199" s="203"/>
      <c r="H199" s="205" t="s">
        <v>1</v>
      </c>
      <c r="I199" s="207"/>
      <c r="J199" s="203"/>
      <c r="K199" s="203"/>
      <c r="L199" s="208"/>
      <c r="M199" s="209"/>
      <c r="N199" s="210"/>
      <c r="O199" s="210"/>
      <c r="P199" s="210"/>
      <c r="Q199" s="210"/>
      <c r="R199" s="210"/>
      <c r="S199" s="210"/>
      <c r="T199" s="211"/>
      <c r="AT199" s="212" t="s">
        <v>143</v>
      </c>
      <c r="AU199" s="212" t="s">
        <v>86</v>
      </c>
      <c r="AV199" s="13" t="s">
        <v>84</v>
      </c>
      <c r="AW199" s="13" t="s">
        <v>32</v>
      </c>
      <c r="AX199" s="13" t="s">
        <v>76</v>
      </c>
      <c r="AY199" s="212" t="s">
        <v>135</v>
      </c>
    </row>
    <row r="200" spans="1:65" s="13" customFormat="1" ht="11.25">
      <c r="B200" s="202"/>
      <c r="C200" s="203"/>
      <c r="D200" s="204" t="s">
        <v>143</v>
      </c>
      <c r="E200" s="205" t="s">
        <v>1</v>
      </c>
      <c r="F200" s="206" t="s">
        <v>1259</v>
      </c>
      <c r="G200" s="203"/>
      <c r="H200" s="205" t="s">
        <v>1</v>
      </c>
      <c r="I200" s="207"/>
      <c r="J200" s="203"/>
      <c r="K200" s="203"/>
      <c r="L200" s="208"/>
      <c r="M200" s="209"/>
      <c r="N200" s="210"/>
      <c r="O200" s="210"/>
      <c r="P200" s="210"/>
      <c r="Q200" s="210"/>
      <c r="R200" s="210"/>
      <c r="S200" s="210"/>
      <c r="T200" s="211"/>
      <c r="AT200" s="212" t="s">
        <v>143</v>
      </c>
      <c r="AU200" s="212" t="s">
        <v>86</v>
      </c>
      <c r="AV200" s="13" t="s">
        <v>84</v>
      </c>
      <c r="AW200" s="13" t="s">
        <v>32</v>
      </c>
      <c r="AX200" s="13" t="s">
        <v>76</v>
      </c>
      <c r="AY200" s="212" t="s">
        <v>135</v>
      </c>
    </row>
    <row r="201" spans="1:65" s="14" customFormat="1" ht="11.25">
      <c r="B201" s="213"/>
      <c r="C201" s="214"/>
      <c r="D201" s="204" t="s">
        <v>143</v>
      </c>
      <c r="E201" s="215" t="s">
        <v>1</v>
      </c>
      <c r="F201" s="216" t="s">
        <v>237</v>
      </c>
      <c r="G201" s="214"/>
      <c r="H201" s="217">
        <v>23</v>
      </c>
      <c r="I201" s="218"/>
      <c r="J201" s="214"/>
      <c r="K201" s="214"/>
      <c r="L201" s="219"/>
      <c r="M201" s="220"/>
      <c r="N201" s="221"/>
      <c r="O201" s="221"/>
      <c r="P201" s="221"/>
      <c r="Q201" s="221"/>
      <c r="R201" s="221"/>
      <c r="S201" s="221"/>
      <c r="T201" s="222"/>
      <c r="AT201" s="223" t="s">
        <v>143</v>
      </c>
      <c r="AU201" s="223" t="s">
        <v>86</v>
      </c>
      <c r="AV201" s="14" t="s">
        <v>86</v>
      </c>
      <c r="AW201" s="14" t="s">
        <v>32</v>
      </c>
      <c r="AX201" s="14" t="s">
        <v>84</v>
      </c>
      <c r="AY201" s="223" t="s">
        <v>135</v>
      </c>
    </row>
    <row r="202" spans="1:65" s="2" customFormat="1" ht="24.2" customHeight="1">
      <c r="A202" s="35"/>
      <c r="B202" s="36"/>
      <c r="C202" s="235" t="s">
        <v>237</v>
      </c>
      <c r="D202" s="235" t="s">
        <v>465</v>
      </c>
      <c r="E202" s="236" t="s">
        <v>1331</v>
      </c>
      <c r="F202" s="237" t="s">
        <v>1332</v>
      </c>
      <c r="G202" s="238" t="s">
        <v>149</v>
      </c>
      <c r="H202" s="239">
        <v>23</v>
      </c>
      <c r="I202" s="240"/>
      <c r="J202" s="241">
        <f>ROUND(I202*H202,2)</f>
        <v>0</v>
      </c>
      <c r="K202" s="242"/>
      <c r="L202" s="243"/>
      <c r="M202" s="244" t="s">
        <v>1</v>
      </c>
      <c r="N202" s="245" t="s">
        <v>41</v>
      </c>
      <c r="O202" s="72"/>
      <c r="P202" s="198">
        <f>O202*H202</f>
        <v>0</v>
      </c>
      <c r="Q202" s="198">
        <v>0</v>
      </c>
      <c r="R202" s="198">
        <f>Q202*H202</f>
        <v>0</v>
      </c>
      <c r="S202" s="198">
        <v>0</v>
      </c>
      <c r="T202" s="199">
        <f>S202*H202</f>
        <v>0</v>
      </c>
      <c r="U202" s="35"/>
      <c r="V202" s="35"/>
      <c r="W202" s="35"/>
      <c r="X202" s="35"/>
      <c r="Y202" s="35"/>
      <c r="Z202" s="35"/>
      <c r="AA202" s="35"/>
      <c r="AB202" s="35"/>
      <c r="AC202" s="35"/>
      <c r="AD202" s="35"/>
      <c r="AE202" s="35"/>
      <c r="AR202" s="200" t="s">
        <v>170</v>
      </c>
      <c r="AT202" s="200" t="s">
        <v>465</v>
      </c>
      <c r="AU202" s="200" t="s">
        <v>86</v>
      </c>
      <c r="AY202" s="18" t="s">
        <v>135</v>
      </c>
      <c r="BE202" s="201">
        <f>IF(N202="základní",J202,0)</f>
        <v>0</v>
      </c>
      <c r="BF202" s="201">
        <f>IF(N202="snížená",J202,0)</f>
        <v>0</v>
      </c>
      <c r="BG202" s="201">
        <f>IF(N202="zákl. přenesená",J202,0)</f>
        <v>0</v>
      </c>
      <c r="BH202" s="201">
        <f>IF(N202="sníž. přenesená",J202,0)</f>
        <v>0</v>
      </c>
      <c r="BI202" s="201">
        <f>IF(N202="nulová",J202,0)</f>
        <v>0</v>
      </c>
      <c r="BJ202" s="18" t="s">
        <v>84</v>
      </c>
      <c r="BK202" s="201">
        <f>ROUND(I202*H202,2)</f>
        <v>0</v>
      </c>
      <c r="BL202" s="18" t="s">
        <v>141</v>
      </c>
      <c r="BM202" s="200" t="s">
        <v>1333</v>
      </c>
    </row>
    <row r="203" spans="1:65" s="2" customFormat="1" ht="24.2" customHeight="1">
      <c r="A203" s="35"/>
      <c r="B203" s="36"/>
      <c r="C203" s="188" t="s">
        <v>242</v>
      </c>
      <c r="D203" s="188" t="s">
        <v>137</v>
      </c>
      <c r="E203" s="189" t="s">
        <v>1334</v>
      </c>
      <c r="F203" s="190" t="s">
        <v>1335</v>
      </c>
      <c r="G203" s="191" t="s">
        <v>149</v>
      </c>
      <c r="H203" s="192">
        <v>7</v>
      </c>
      <c r="I203" s="193"/>
      <c r="J203" s="194">
        <f>ROUND(I203*H203,2)</f>
        <v>0</v>
      </c>
      <c r="K203" s="195"/>
      <c r="L203" s="40"/>
      <c r="M203" s="196" t="s">
        <v>1</v>
      </c>
      <c r="N203" s="197" t="s">
        <v>41</v>
      </c>
      <c r="O203" s="72"/>
      <c r="P203" s="198">
        <f>O203*H203</f>
        <v>0</v>
      </c>
      <c r="Q203" s="198">
        <v>0</v>
      </c>
      <c r="R203" s="198">
        <f>Q203*H203</f>
        <v>0</v>
      </c>
      <c r="S203" s="198">
        <v>0</v>
      </c>
      <c r="T203" s="199">
        <f>S203*H203</f>
        <v>0</v>
      </c>
      <c r="U203" s="35"/>
      <c r="V203" s="35"/>
      <c r="W203" s="35"/>
      <c r="X203" s="35"/>
      <c r="Y203" s="35"/>
      <c r="Z203" s="35"/>
      <c r="AA203" s="35"/>
      <c r="AB203" s="35"/>
      <c r="AC203" s="35"/>
      <c r="AD203" s="35"/>
      <c r="AE203" s="35"/>
      <c r="AR203" s="200" t="s">
        <v>141</v>
      </c>
      <c r="AT203" s="200" t="s">
        <v>137</v>
      </c>
      <c r="AU203" s="200" t="s">
        <v>86</v>
      </c>
      <c r="AY203" s="18" t="s">
        <v>135</v>
      </c>
      <c r="BE203" s="201">
        <f>IF(N203="základní",J203,0)</f>
        <v>0</v>
      </c>
      <c r="BF203" s="201">
        <f>IF(N203="snížená",J203,0)</f>
        <v>0</v>
      </c>
      <c r="BG203" s="201">
        <f>IF(N203="zákl. přenesená",J203,0)</f>
        <v>0</v>
      </c>
      <c r="BH203" s="201">
        <f>IF(N203="sníž. přenesená",J203,0)</f>
        <v>0</v>
      </c>
      <c r="BI203" s="201">
        <f>IF(N203="nulová",J203,0)</f>
        <v>0</v>
      </c>
      <c r="BJ203" s="18" t="s">
        <v>84</v>
      </c>
      <c r="BK203" s="201">
        <f>ROUND(I203*H203,2)</f>
        <v>0</v>
      </c>
      <c r="BL203" s="18" t="s">
        <v>141</v>
      </c>
      <c r="BM203" s="200" t="s">
        <v>1336</v>
      </c>
    </row>
    <row r="204" spans="1:65" s="13" customFormat="1" ht="11.25">
      <c r="B204" s="202"/>
      <c r="C204" s="203"/>
      <c r="D204" s="204" t="s">
        <v>143</v>
      </c>
      <c r="E204" s="205" t="s">
        <v>1</v>
      </c>
      <c r="F204" s="206" t="s">
        <v>144</v>
      </c>
      <c r="G204" s="203"/>
      <c r="H204" s="205" t="s">
        <v>1</v>
      </c>
      <c r="I204" s="207"/>
      <c r="J204" s="203"/>
      <c r="K204" s="203"/>
      <c r="L204" s="208"/>
      <c r="M204" s="209"/>
      <c r="N204" s="210"/>
      <c r="O204" s="210"/>
      <c r="P204" s="210"/>
      <c r="Q204" s="210"/>
      <c r="R204" s="210"/>
      <c r="S204" s="210"/>
      <c r="T204" s="211"/>
      <c r="AT204" s="212" t="s">
        <v>143</v>
      </c>
      <c r="AU204" s="212" t="s">
        <v>86</v>
      </c>
      <c r="AV204" s="13" t="s">
        <v>84</v>
      </c>
      <c r="AW204" s="13" t="s">
        <v>32</v>
      </c>
      <c r="AX204" s="13" t="s">
        <v>76</v>
      </c>
      <c r="AY204" s="212" t="s">
        <v>135</v>
      </c>
    </row>
    <row r="205" spans="1:65" s="13" customFormat="1" ht="11.25">
      <c r="B205" s="202"/>
      <c r="C205" s="203"/>
      <c r="D205" s="204" t="s">
        <v>143</v>
      </c>
      <c r="E205" s="205" t="s">
        <v>1</v>
      </c>
      <c r="F205" s="206" t="s">
        <v>252</v>
      </c>
      <c r="G205" s="203"/>
      <c r="H205" s="205" t="s">
        <v>1</v>
      </c>
      <c r="I205" s="207"/>
      <c r="J205" s="203"/>
      <c r="K205" s="203"/>
      <c r="L205" s="208"/>
      <c r="M205" s="209"/>
      <c r="N205" s="210"/>
      <c r="O205" s="210"/>
      <c r="P205" s="210"/>
      <c r="Q205" s="210"/>
      <c r="R205" s="210"/>
      <c r="S205" s="210"/>
      <c r="T205" s="211"/>
      <c r="AT205" s="212" t="s">
        <v>143</v>
      </c>
      <c r="AU205" s="212" t="s">
        <v>86</v>
      </c>
      <c r="AV205" s="13" t="s">
        <v>84</v>
      </c>
      <c r="AW205" s="13" t="s">
        <v>32</v>
      </c>
      <c r="AX205" s="13" t="s">
        <v>76</v>
      </c>
      <c r="AY205" s="212" t="s">
        <v>135</v>
      </c>
    </row>
    <row r="206" spans="1:65" s="13" customFormat="1" ht="11.25">
      <c r="B206" s="202"/>
      <c r="C206" s="203"/>
      <c r="D206" s="204" t="s">
        <v>143</v>
      </c>
      <c r="E206" s="205" t="s">
        <v>1</v>
      </c>
      <c r="F206" s="206" t="s">
        <v>1259</v>
      </c>
      <c r="G206" s="203"/>
      <c r="H206" s="205" t="s">
        <v>1</v>
      </c>
      <c r="I206" s="207"/>
      <c r="J206" s="203"/>
      <c r="K206" s="203"/>
      <c r="L206" s="208"/>
      <c r="M206" s="209"/>
      <c r="N206" s="210"/>
      <c r="O206" s="210"/>
      <c r="P206" s="210"/>
      <c r="Q206" s="210"/>
      <c r="R206" s="210"/>
      <c r="S206" s="210"/>
      <c r="T206" s="211"/>
      <c r="AT206" s="212" t="s">
        <v>143</v>
      </c>
      <c r="AU206" s="212" t="s">
        <v>86</v>
      </c>
      <c r="AV206" s="13" t="s">
        <v>84</v>
      </c>
      <c r="AW206" s="13" t="s">
        <v>32</v>
      </c>
      <c r="AX206" s="13" t="s">
        <v>76</v>
      </c>
      <c r="AY206" s="212" t="s">
        <v>135</v>
      </c>
    </row>
    <row r="207" spans="1:65" s="14" customFormat="1" ht="11.25">
      <c r="B207" s="213"/>
      <c r="C207" s="214"/>
      <c r="D207" s="204" t="s">
        <v>143</v>
      </c>
      <c r="E207" s="215" t="s">
        <v>1</v>
      </c>
      <c r="F207" s="216" t="s">
        <v>166</v>
      </c>
      <c r="G207" s="214"/>
      <c r="H207" s="217">
        <v>7</v>
      </c>
      <c r="I207" s="218"/>
      <c r="J207" s="214"/>
      <c r="K207" s="214"/>
      <c r="L207" s="219"/>
      <c r="M207" s="220"/>
      <c r="N207" s="221"/>
      <c r="O207" s="221"/>
      <c r="P207" s="221"/>
      <c r="Q207" s="221"/>
      <c r="R207" s="221"/>
      <c r="S207" s="221"/>
      <c r="T207" s="222"/>
      <c r="AT207" s="223" t="s">
        <v>143</v>
      </c>
      <c r="AU207" s="223" t="s">
        <v>86</v>
      </c>
      <c r="AV207" s="14" t="s">
        <v>86</v>
      </c>
      <c r="AW207" s="14" t="s">
        <v>32</v>
      </c>
      <c r="AX207" s="14" t="s">
        <v>84</v>
      </c>
      <c r="AY207" s="223" t="s">
        <v>135</v>
      </c>
    </row>
    <row r="208" spans="1:65" s="2" customFormat="1" ht="16.5" customHeight="1">
      <c r="A208" s="35"/>
      <c r="B208" s="36"/>
      <c r="C208" s="235" t="s">
        <v>247</v>
      </c>
      <c r="D208" s="235" t="s">
        <v>465</v>
      </c>
      <c r="E208" s="236" t="s">
        <v>1337</v>
      </c>
      <c r="F208" s="237" t="s">
        <v>1338</v>
      </c>
      <c r="G208" s="238" t="s">
        <v>149</v>
      </c>
      <c r="H208" s="239">
        <v>2</v>
      </c>
      <c r="I208" s="240"/>
      <c r="J208" s="241">
        <f>ROUND(I208*H208,2)</f>
        <v>0</v>
      </c>
      <c r="K208" s="242"/>
      <c r="L208" s="243"/>
      <c r="M208" s="244" t="s">
        <v>1</v>
      </c>
      <c r="N208" s="245" t="s">
        <v>41</v>
      </c>
      <c r="O208" s="72"/>
      <c r="P208" s="198">
        <f>O208*H208</f>
        <v>0</v>
      </c>
      <c r="Q208" s="198">
        <v>0</v>
      </c>
      <c r="R208" s="198">
        <f>Q208*H208</f>
        <v>0</v>
      </c>
      <c r="S208" s="198">
        <v>0</v>
      </c>
      <c r="T208" s="199">
        <f>S208*H208</f>
        <v>0</v>
      </c>
      <c r="U208" s="35"/>
      <c r="V208" s="35"/>
      <c r="W208" s="35"/>
      <c r="X208" s="35"/>
      <c r="Y208" s="35"/>
      <c r="Z208" s="35"/>
      <c r="AA208" s="35"/>
      <c r="AB208" s="35"/>
      <c r="AC208" s="35"/>
      <c r="AD208" s="35"/>
      <c r="AE208" s="35"/>
      <c r="AR208" s="200" t="s">
        <v>170</v>
      </c>
      <c r="AT208" s="200" t="s">
        <v>465</v>
      </c>
      <c r="AU208" s="200" t="s">
        <v>86</v>
      </c>
      <c r="AY208" s="18" t="s">
        <v>135</v>
      </c>
      <c r="BE208" s="201">
        <f>IF(N208="základní",J208,0)</f>
        <v>0</v>
      </c>
      <c r="BF208" s="201">
        <f>IF(N208="snížená",J208,0)</f>
        <v>0</v>
      </c>
      <c r="BG208" s="201">
        <f>IF(N208="zákl. přenesená",J208,0)</f>
        <v>0</v>
      </c>
      <c r="BH208" s="201">
        <f>IF(N208="sníž. přenesená",J208,0)</f>
        <v>0</v>
      </c>
      <c r="BI208" s="201">
        <f>IF(N208="nulová",J208,0)</f>
        <v>0</v>
      </c>
      <c r="BJ208" s="18" t="s">
        <v>84</v>
      </c>
      <c r="BK208" s="201">
        <f>ROUND(I208*H208,2)</f>
        <v>0</v>
      </c>
      <c r="BL208" s="18" t="s">
        <v>141</v>
      </c>
      <c r="BM208" s="200" t="s">
        <v>1339</v>
      </c>
    </row>
    <row r="209" spans="1:65" s="2" customFormat="1" ht="16.5" customHeight="1">
      <c r="A209" s="35"/>
      <c r="B209" s="36"/>
      <c r="C209" s="235" t="s">
        <v>254</v>
      </c>
      <c r="D209" s="235" t="s">
        <v>465</v>
      </c>
      <c r="E209" s="236" t="s">
        <v>1340</v>
      </c>
      <c r="F209" s="237" t="s">
        <v>1341</v>
      </c>
      <c r="G209" s="238" t="s">
        <v>149</v>
      </c>
      <c r="H209" s="239">
        <v>4</v>
      </c>
      <c r="I209" s="240"/>
      <c r="J209" s="241">
        <f>ROUND(I209*H209,2)</f>
        <v>0</v>
      </c>
      <c r="K209" s="242"/>
      <c r="L209" s="243"/>
      <c r="M209" s="244" t="s">
        <v>1</v>
      </c>
      <c r="N209" s="245" t="s">
        <v>41</v>
      </c>
      <c r="O209" s="72"/>
      <c r="P209" s="198">
        <f>O209*H209</f>
        <v>0</v>
      </c>
      <c r="Q209" s="198">
        <v>0</v>
      </c>
      <c r="R209" s="198">
        <f>Q209*H209</f>
        <v>0</v>
      </c>
      <c r="S209" s="198">
        <v>0</v>
      </c>
      <c r="T209" s="199">
        <f>S209*H209</f>
        <v>0</v>
      </c>
      <c r="U209" s="35"/>
      <c r="V209" s="35"/>
      <c r="W209" s="35"/>
      <c r="X209" s="35"/>
      <c r="Y209" s="35"/>
      <c r="Z209" s="35"/>
      <c r="AA209" s="35"/>
      <c r="AB209" s="35"/>
      <c r="AC209" s="35"/>
      <c r="AD209" s="35"/>
      <c r="AE209" s="35"/>
      <c r="AR209" s="200" t="s">
        <v>170</v>
      </c>
      <c r="AT209" s="200" t="s">
        <v>465</v>
      </c>
      <c r="AU209" s="200" t="s">
        <v>86</v>
      </c>
      <c r="AY209" s="18" t="s">
        <v>135</v>
      </c>
      <c r="BE209" s="201">
        <f>IF(N209="základní",J209,0)</f>
        <v>0</v>
      </c>
      <c r="BF209" s="201">
        <f>IF(N209="snížená",J209,0)</f>
        <v>0</v>
      </c>
      <c r="BG209" s="201">
        <f>IF(N209="zákl. přenesená",J209,0)</f>
        <v>0</v>
      </c>
      <c r="BH209" s="201">
        <f>IF(N209="sníž. přenesená",J209,0)</f>
        <v>0</v>
      </c>
      <c r="BI209" s="201">
        <f>IF(N209="nulová",J209,0)</f>
        <v>0</v>
      </c>
      <c r="BJ209" s="18" t="s">
        <v>84</v>
      </c>
      <c r="BK209" s="201">
        <f>ROUND(I209*H209,2)</f>
        <v>0</v>
      </c>
      <c r="BL209" s="18" t="s">
        <v>141</v>
      </c>
      <c r="BM209" s="200" t="s">
        <v>1342</v>
      </c>
    </row>
    <row r="210" spans="1:65" s="2" customFormat="1" ht="24.2" customHeight="1">
      <c r="A210" s="35"/>
      <c r="B210" s="36"/>
      <c r="C210" s="235" t="s">
        <v>259</v>
      </c>
      <c r="D210" s="235" t="s">
        <v>465</v>
      </c>
      <c r="E210" s="236" t="s">
        <v>1343</v>
      </c>
      <c r="F210" s="237" t="s">
        <v>1344</v>
      </c>
      <c r="G210" s="238" t="s">
        <v>149</v>
      </c>
      <c r="H210" s="239">
        <v>1</v>
      </c>
      <c r="I210" s="240"/>
      <c r="J210" s="241">
        <f>ROUND(I210*H210,2)</f>
        <v>0</v>
      </c>
      <c r="K210" s="242"/>
      <c r="L210" s="243"/>
      <c r="M210" s="244" t="s">
        <v>1</v>
      </c>
      <c r="N210" s="245" t="s">
        <v>41</v>
      </c>
      <c r="O210" s="72"/>
      <c r="P210" s="198">
        <f>O210*H210</f>
        <v>0</v>
      </c>
      <c r="Q210" s="198">
        <v>0</v>
      </c>
      <c r="R210" s="198">
        <f>Q210*H210</f>
        <v>0</v>
      </c>
      <c r="S210" s="198">
        <v>0</v>
      </c>
      <c r="T210" s="199">
        <f>S210*H210</f>
        <v>0</v>
      </c>
      <c r="U210" s="35"/>
      <c r="V210" s="35"/>
      <c r="W210" s="35"/>
      <c r="X210" s="35"/>
      <c r="Y210" s="35"/>
      <c r="Z210" s="35"/>
      <c r="AA210" s="35"/>
      <c r="AB210" s="35"/>
      <c r="AC210" s="35"/>
      <c r="AD210" s="35"/>
      <c r="AE210" s="35"/>
      <c r="AR210" s="200" t="s">
        <v>170</v>
      </c>
      <c r="AT210" s="200" t="s">
        <v>465</v>
      </c>
      <c r="AU210" s="200" t="s">
        <v>86</v>
      </c>
      <c r="AY210" s="18" t="s">
        <v>135</v>
      </c>
      <c r="BE210" s="201">
        <f>IF(N210="základní",J210,0)</f>
        <v>0</v>
      </c>
      <c r="BF210" s="201">
        <f>IF(N210="snížená",J210,0)</f>
        <v>0</v>
      </c>
      <c r="BG210" s="201">
        <f>IF(N210="zákl. přenesená",J210,0)</f>
        <v>0</v>
      </c>
      <c r="BH210" s="201">
        <f>IF(N210="sníž. přenesená",J210,0)</f>
        <v>0</v>
      </c>
      <c r="BI210" s="201">
        <f>IF(N210="nulová",J210,0)</f>
        <v>0</v>
      </c>
      <c r="BJ210" s="18" t="s">
        <v>84</v>
      </c>
      <c r="BK210" s="201">
        <f>ROUND(I210*H210,2)</f>
        <v>0</v>
      </c>
      <c r="BL210" s="18" t="s">
        <v>141</v>
      </c>
      <c r="BM210" s="200" t="s">
        <v>1345</v>
      </c>
    </row>
    <row r="211" spans="1:65" s="2" customFormat="1" ht="24.2" customHeight="1">
      <c r="A211" s="35"/>
      <c r="B211" s="36"/>
      <c r="C211" s="188" t="s">
        <v>264</v>
      </c>
      <c r="D211" s="188" t="s">
        <v>137</v>
      </c>
      <c r="E211" s="189" t="s">
        <v>1346</v>
      </c>
      <c r="F211" s="190" t="s">
        <v>1347</v>
      </c>
      <c r="G211" s="191" t="s">
        <v>149</v>
      </c>
      <c r="H211" s="192">
        <v>30</v>
      </c>
      <c r="I211" s="193"/>
      <c r="J211" s="194">
        <f>ROUND(I211*H211,2)</f>
        <v>0</v>
      </c>
      <c r="K211" s="195"/>
      <c r="L211" s="40"/>
      <c r="M211" s="196" t="s">
        <v>1</v>
      </c>
      <c r="N211" s="197" t="s">
        <v>41</v>
      </c>
      <c r="O211" s="72"/>
      <c r="P211" s="198">
        <f>O211*H211</f>
        <v>0</v>
      </c>
      <c r="Q211" s="198">
        <v>6.0000000000000002E-5</v>
      </c>
      <c r="R211" s="198">
        <f>Q211*H211</f>
        <v>1.8E-3</v>
      </c>
      <c r="S211" s="198">
        <v>0</v>
      </c>
      <c r="T211" s="199">
        <f>S211*H211</f>
        <v>0</v>
      </c>
      <c r="U211" s="35"/>
      <c r="V211" s="35"/>
      <c r="W211" s="35"/>
      <c r="X211" s="35"/>
      <c r="Y211" s="35"/>
      <c r="Z211" s="35"/>
      <c r="AA211" s="35"/>
      <c r="AB211" s="35"/>
      <c r="AC211" s="35"/>
      <c r="AD211" s="35"/>
      <c r="AE211" s="35"/>
      <c r="AR211" s="200" t="s">
        <v>141</v>
      </c>
      <c r="AT211" s="200" t="s">
        <v>137</v>
      </c>
      <c r="AU211" s="200" t="s">
        <v>86</v>
      </c>
      <c r="AY211" s="18" t="s">
        <v>135</v>
      </c>
      <c r="BE211" s="201">
        <f>IF(N211="základní",J211,0)</f>
        <v>0</v>
      </c>
      <c r="BF211" s="201">
        <f>IF(N211="snížená",J211,0)</f>
        <v>0</v>
      </c>
      <c r="BG211" s="201">
        <f>IF(N211="zákl. přenesená",J211,0)</f>
        <v>0</v>
      </c>
      <c r="BH211" s="201">
        <f>IF(N211="sníž. přenesená",J211,0)</f>
        <v>0</v>
      </c>
      <c r="BI211" s="201">
        <f>IF(N211="nulová",J211,0)</f>
        <v>0</v>
      </c>
      <c r="BJ211" s="18" t="s">
        <v>84</v>
      </c>
      <c r="BK211" s="201">
        <f>ROUND(I211*H211,2)</f>
        <v>0</v>
      </c>
      <c r="BL211" s="18" t="s">
        <v>141</v>
      </c>
      <c r="BM211" s="200" t="s">
        <v>1348</v>
      </c>
    </row>
    <row r="212" spans="1:65" s="13" customFormat="1" ht="11.25">
      <c r="B212" s="202"/>
      <c r="C212" s="203"/>
      <c r="D212" s="204" t="s">
        <v>143</v>
      </c>
      <c r="E212" s="205" t="s">
        <v>1</v>
      </c>
      <c r="F212" s="206" t="s">
        <v>1259</v>
      </c>
      <c r="G212" s="203"/>
      <c r="H212" s="205" t="s">
        <v>1</v>
      </c>
      <c r="I212" s="207"/>
      <c r="J212" s="203"/>
      <c r="K212" s="203"/>
      <c r="L212" s="208"/>
      <c r="M212" s="209"/>
      <c r="N212" s="210"/>
      <c r="O212" s="210"/>
      <c r="P212" s="210"/>
      <c r="Q212" s="210"/>
      <c r="R212" s="210"/>
      <c r="S212" s="210"/>
      <c r="T212" s="211"/>
      <c r="AT212" s="212" t="s">
        <v>143</v>
      </c>
      <c r="AU212" s="212" t="s">
        <v>86</v>
      </c>
      <c r="AV212" s="13" t="s">
        <v>84</v>
      </c>
      <c r="AW212" s="13" t="s">
        <v>32</v>
      </c>
      <c r="AX212" s="13" t="s">
        <v>76</v>
      </c>
      <c r="AY212" s="212" t="s">
        <v>135</v>
      </c>
    </row>
    <row r="213" spans="1:65" s="14" customFormat="1" ht="11.25">
      <c r="B213" s="213"/>
      <c r="C213" s="214"/>
      <c r="D213" s="204" t="s">
        <v>143</v>
      </c>
      <c r="E213" s="215" t="s">
        <v>1</v>
      </c>
      <c r="F213" s="216" t="s">
        <v>278</v>
      </c>
      <c r="G213" s="214"/>
      <c r="H213" s="217">
        <v>30</v>
      </c>
      <c r="I213" s="218"/>
      <c r="J213" s="214"/>
      <c r="K213" s="214"/>
      <c r="L213" s="219"/>
      <c r="M213" s="220"/>
      <c r="N213" s="221"/>
      <c r="O213" s="221"/>
      <c r="P213" s="221"/>
      <c r="Q213" s="221"/>
      <c r="R213" s="221"/>
      <c r="S213" s="221"/>
      <c r="T213" s="222"/>
      <c r="AT213" s="223" t="s">
        <v>143</v>
      </c>
      <c r="AU213" s="223" t="s">
        <v>86</v>
      </c>
      <c r="AV213" s="14" t="s">
        <v>86</v>
      </c>
      <c r="AW213" s="14" t="s">
        <v>32</v>
      </c>
      <c r="AX213" s="14" t="s">
        <v>84</v>
      </c>
      <c r="AY213" s="223" t="s">
        <v>135</v>
      </c>
    </row>
    <row r="214" spans="1:65" s="2" customFormat="1" ht="21.75" customHeight="1">
      <c r="A214" s="35"/>
      <c r="B214" s="36"/>
      <c r="C214" s="235" t="s">
        <v>269</v>
      </c>
      <c r="D214" s="235" t="s">
        <v>465</v>
      </c>
      <c r="E214" s="236" t="s">
        <v>1349</v>
      </c>
      <c r="F214" s="237" t="s">
        <v>1350</v>
      </c>
      <c r="G214" s="238" t="s">
        <v>149</v>
      </c>
      <c r="H214" s="239">
        <v>90</v>
      </c>
      <c r="I214" s="240"/>
      <c r="J214" s="241">
        <f>ROUND(I214*H214,2)</f>
        <v>0</v>
      </c>
      <c r="K214" s="242"/>
      <c r="L214" s="243"/>
      <c r="M214" s="244" t="s">
        <v>1</v>
      </c>
      <c r="N214" s="245" t="s">
        <v>41</v>
      </c>
      <c r="O214" s="72"/>
      <c r="P214" s="198">
        <f>O214*H214</f>
        <v>0</v>
      </c>
      <c r="Q214" s="198">
        <v>5.8999999999999999E-3</v>
      </c>
      <c r="R214" s="198">
        <f>Q214*H214</f>
        <v>0.53100000000000003</v>
      </c>
      <c r="S214" s="198">
        <v>0</v>
      </c>
      <c r="T214" s="199">
        <f>S214*H214</f>
        <v>0</v>
      </c>
      <c r="U214" s="35"/>
      <c r="V214" s="35"/>
      <c r="W214" s="35"/>
      <c r="X214" s="35"/>
      <c r="Y214" s="35"/>
      <c r="Z214" s="35"/>
      <c r="AA214" s="35"/>
      <c r="AB214" s="35"/>
      <c r="AC214" s="35"/>
      <c r="AD214" s="35"/>
      <c r="AE214" s="35"/>
      <c r="AR214" s="200" t="s">
        <v>170</v>
      </c>
      <c r="AT214" s="200" t="s">
        <v>465</v>
      </c>
      <c r="AU214" s="200" t="s">
        <v>86</v>
      </c>
      <c r="AY214" s="18" t="s">
        <v>135</v>
      </c>
      <c r="BE214" s="201">
        <f>IF(N214="základní",J214,0)</f>
        <v>0</v>
      </c>
      <c r="BF214" s="201">
        <f>IF(N214="snížená",J214,0)</f>
        <v>0</v>
      </c>
      <c r="BG214" s="201">
        <f>IF(N214="zákl. přenesená",J214,0)</f>
        <v>0</v>
      </c>
      <c r="BH214" s="201">
        <f>IF(N214="sníž. přenesená",J214,0)</f>
        <v>0</v>
      </c>
      <c r="BI214" s="201">
        <f>IF(N214="nulová",J214,0)</f>
        <v>0</v>
      </c>
      <c r="BJ214" s="18" t="s">
        <v>84</v>
      </c>
      <c r="BK214" s="201">
        <f>ROUND(I214*H214,2)</f>
        <v>0</v>
      </c>
      <c r="BL214" s="18" t="s">
        <v>141</v>
      </c>
      <c r="BM214" s="200" t="s">
        <v>1351</v>
      </c>
    </row>
    <row r="215" spans="1:65" s="14" customFormat="1" ht="11.25">
      <c r="B215" s="213"/>
      <c r="C215" s="214"/>
      <c r="D215" s="204" t="s">
        <v>143</v>
      </c>
      <c r="E215" s="214"/>
      <c r="F215" s="216" t="s">
        <v>1352</v>
      </c>
      <c r="G215" s="214"/>
      <c r="H215" s="217">
        <v>90</v>
      </c>
      <c r="I215" s="218"/>
      <c r="J215" s="214"/>
      <c r="K215" s="214"/>
      <c r="L215" s="219"/>
      <c r="M215" s="220"/>
      <c r="N215" s="221"/>
      <c r="O215" s="221"/>
      <c r="P215" s="221"/>
      <c r="Q215" s="221"/>
      <c r="R215" s="221"/>
      <c r="S215" s="221"/>
      <c r="T215" s="222"/>
      <c r="AT215" s="223" t="s">
        <v>143</v>
      </c>
      <c r="AU215" s="223" t="s">
        <v>86</v>
      </c>
      <c r="AV215" s="14" t="s">
        <v>86</v>
      </c>
      <c r="AW215" s="14" t="s">
        <v>4</v>
      </c>
      <c r="AX215" s="14" t="s">
        <v>84</v>
      </c>
      <c r="AY215" s="223" t="s">
        <v>135</v>
      </c>
    </row>
    <row r="216" spans="1:65" s="2" customFormat="1" ht="16.5" customHeight="1">
      <c r="A216" s="35"/>
      <c r="B216" s="36"/>
      <c r="C216" s="235" t="s">
        <v>278</v>
      </c>
      <c r="D216" s="235" t="s">
        <v>465</v>
      </c>
      <c r="E216" s="236" t="s">
        <v>1353</v>
      </c>
      <c r="F216" s="237" t="s">
        <v>1354</v>
      </c>
      <c r="G216" s="238" t="s">
        <v>149</v>
      </c>
      <c r="H216" s="239">
        <v>180</v>
      </c>
      <c r="I216" s="240"/>
      <c r="J216" s="241">
        <f>ROUND(I216*H216,2)</f>
        <v>0</v>
      </c>
      <c r="K216" s="242"/>
      <c r="L216" s="243"/>
      <c r="M216" s="244" t="s">
        <v>1</v>
      </c>
      <c r="N216" s="245" t="s">
        <v>41</v>
      </c>
      <c r="O216" s="72"/>
      <c r="P216" s="198">
        <f>O216*H216</f>
        <v>0</v>
      </c>
      <c r="Q216" s="198">
        <v>0</v>
      </c>
      <c r="R216" s="198">
        <f>Q216*H216</f>
        <v>0</v>
      </c>
      <c r="S216" s="198">
        <v>0</v>
      </c>
      <c r="T216" s="199">
        <f>S216*H216</f>
        <v>0</v>
      </c>
      <c r="U216" s="35"/>
      <c r="V216" s="35"/>
      <c r="W216" s="35"/>
      <c r="X216" s="35"/>
      <c r="Y216" s="35"/>
      <c r="Z216" s="35"/>
      <c r="AA216" s="35"/>
      <c r="AB216" s="35"/>
      <c r="AC216" s="35"/>
      <c r="AD216" s="35"/>
      <c r="AE216" s="35"/>
      <c r="AR216" s="200" t="s">
        <v>170</v>
      </c>
      <c r="AT216" s="200" t="s">
        <v>465</v>
      </c>
      <c r="AU216" s="200" t="s">
        <v>86</v>
      </c>
      <c r="AY216" s="18" t="s">
        <v>135</v>
      </c>
      <c r="BE216" s="201">
        <f>IF(N216="základní",J216,0)</f>
        <v>0</v>
      </c>
      <c r="BF216" s="201">
        <f>IF(N216="snížená",J216,0)</f>
        <v>0</v>
      </c>
      <c r="BG216" s="201">
        <f>IF(N216="zákl. přenesená",J216,0)</f>
        <v>0</v>
      </c>
      <c r="BH216" s="201">
        <f>IF(N216="sníž. přenesená",J216,0)</f>
        <v>0</v>
      </c>
      <c r="BI216" s="201">
        <f>IF(N216="nulová",J216,0)</f>
        <v>0</v>
      </c>
      <c r="BJ216" s="18" t="s">
        <v>84</v>
      </c>
      <c r="BK216" s="201">
        <f>ROUND(I216*H216,2)</f>
        <v>0</v>
      </c>
      <c r="BL216" s="18" t="s">
        <v>141</v>
      </c>
      <c r="BM216" s="200" t="s">
        <v>1355</v>
      </c>
    </row>
    <row r="217" spans="1:65" s="2" customFormat="1" ht="24.2" customHeight="1">
      <c r="A217" s="35"/>
      <c r="B217" s="36"/>
      <c r="C217" s="188" t="s">
        <v>283</v>
      </c>
      <c r="D217" s="188" t="s">
        <v>137</v>
      </c>
      <c r="E217" s="189" t="s">
        <v>1356</v>
      </c>
      <c r="F217" s="190" t="s">
        <v>1357</v>
      </c>
      <c r="G217" s="191" t="s">
        <v>140</v>
      </c>
      <c r="H217" s="192">
        <v>60</v>
      </c>
      <c r="I217" s="193"/>
      <c r="J217" s="194">
        <f>ROUND(I217*H217,2)</f>
        <v>0</v>
      </c>
      <c r="K217" s="195"/>
      <c r="L217" s="40"/>
      <c r="M217" s="196" t="s">
        <v>1</v>
      </c>
      <c r="N217" s="197" t="s">
        <v>41</v>
      </c>
      <c r="O217" s="72"/>
      <c r="P217" s="198">
        <f>O217*H217</f>
        <v>0</v>
      </c>
      <c r="Q217" s="198">
        <v>3.0000000000000001E-5</v>
      </c>
      <c r="R217" s="198">
        <f>Q217*H217</f>
        <v>1.8E-3</v>
      </c>
      <c r="S217" s="198">
        <v>0</v>
      </c>
      <c r="T217" s="199">
        <f>S217*H217</f>
        <v>0</v>
      </c>
      <c r="U217" s="35"/>
      <c r="V217" s="35"/>
      <c r="W217" s="35"/>
      <c r="X217" s="35"/>
      <c r="Y217" s="35"/>
      <c r="Z217" s="35"/>
      <c r="AA217" s="35"/>
      <c r="AB217" s="35"/>
      <c r="AC217" s="35"/>
      <c r="AD217" s="35"/>
      <c r="AE217" s="35"/>
      <c r="AR217" s="200" t="s">
        <v>141</v>
      </c>
      <c r="AT217" s="200" t="s">
        <v>137</v>
      </c>
      <c r="AU217" s="200" t="s">
        <v>86</v>
      </c>
      <c r="AY217" s="18" t="s">
        <v>135</v>
      </c>
      <c r="BE217" s="201">
        <f>IF(N217="základní",J217,0)</f>
        <v>0</v>
      </c>
      <c r="BF217" s="201">
        <f>IF(N217="snížená",J217,0)</f>
        <v>0</v>
      </c>
      <c r="BG217" s="201">
        <f>IF(N217="zákl. přenesená",J217,0)</f>
        <v>0</v>
      </c>
      <c r="BH217" s="201">
        <f>IF(N217="sníž. přenesená",J217,0)</f>
        <v>0</v>
      </c>
      <c r="BI217" s="201">
        <f>IF(N217="nulová",J217,0)</f>
        <v>0</v>
      </c>
      <c r="BJ217" s="18" t="s">
        <v>84</v>
      </c>
      <c r="BK217" s="201">
        <f>ROUND(I217*H217,2)</f>
        <v>0</v>
      </c>
      <c r="BL217" s="18" t="s">
        <v>141</v>
      </c>
      <c r="BM217" s="200" t="s">
        <v>1358</v>
      </c>
    </row>
    <row r="218" spans="1:65" s="14" customFormat="1" ht="11.25">
      <c r="B218" s="213"/>
      <c r="C218" s="214"/>
      <c r="D218" s="204" t="s">
        <v>143</v>
      </c>
      <c r="E218" s="215" t="s">
        <v>1</v>
      </c>
      <c r="F218" s="216" t="s">
        <v>1359</v>
      </c>
      <c r="G218" s="214"/>
      <c r="H218" s="217">
        <v>60</v>
      </c>
      <c r="I218" s="218"/>
      <c r="J218" s="214"/>
      <c r="K218" s="214"/>
      <c r="L218" s="219"/>
      <c r="M218" s="220"/>
      <c r="N218" s="221"/>
      <c r="O218" s="221"/>
      <c r="P218" s="221"/>
      <c r="Q218" s="221"/>
      <c r="R218" s="221"/>
      <c r="S218" s="221"/>
      <c r="T218" s="222"/>
      <c r="AT218" s="223" t="s">
        <v>143</v>
      </c>
      <c r="AU218" s="223" t="s">
        <v>86</v>
      </c>
      <c r="AV218" s="14" t="s">
        <v>86</v>
      </c>
      <c r="AW218" s="14" t="s">
        <v>32</v>
      </c>
      <c r="AX218" s="14" t="s">
        <v>84</v>
      </c>
      <c r="AY218" s="223" t="s">
        <v>135</v>
      </c>
    </row>
    <row r="219" spans="1:65" s="2" customFormat="1" ht="16.5" customHeight="1">
      <c r="A219" s="35"/>
      <c r="B219" s="36"/>
      <c r="C219" s="235" t="s">
        <v>290</v>
      </c>
      <c r="D219" s="235" t="s">
        <v>465</v>
      </c>
      <c r="E219" s="236" t="s">
        <v>1360</v>
      </c>
      <c r="F219" s="237" t="s">
        <v>1361</v>
      </c>
      <c r="G219" s="238" t="s">
        <v>140</v>
      </c>
      <c r="H219" s="239">
        <v>66</v>
      </c>
      <c r="I219" s="240"/>
      <c r="J219" s="241">
        <f>ROUND(I219*H219,2)</f>
        <v>0</v>
      </c>
      <c r="K219" s="242"/>
      <c r="L219" s="243"/>
      <c r="M219" s="244" t="s">
        <v>1</v>
      </c>
      <c r="N219" s="245" t="s">
        <v>41</v>
      </c>
      <c r="O219" s="72"/>
      <c r="P219" s="198">
        <f>O219*H219</f>
        <v>0</v>
      </c>
      <c r="Q219" s="198">
        <v>5.0000000000000001E-4</v>
      </c>
      <c r="R219" s="198">
        <f>Q219*H219</f>
        <v>3.3000000000000002E-2</v>
      </c>
      <c r="S219" s="198">
        <v>0</v>
      </c>
      <c r="T219" s="199">
        <f>S219*H219</f>
        <v>0</v>
      </c>
      <c r="U219" s="35"/>
      <c r="V219" s="35"/>
      <c r="W219" s="35"/>
      <c r="X219" s="35"/>
      <c r="Y219" s="35"/>
      <c r="Z219" s="35"/>
      <c r="AA219" s="35"/>
      <c r="AB219" s="35"/>
      <c r="AC219" s="35"/>
      <c r="AD219" s="35"/>
      <c r="AE219" s="35"/>
      <c r="AR219" s="200" t="s">
        <v>170</v>
      </c>
      <c r="AT219" s="200" t="s">
        <v>465</v>
      </c>
      <c r="AU219" s="200" t="s">
        <v>86</v>
      </c>
      <c r="AY219" s="18" t="s">
        <v>135</v>
      </c>
      <c r="BE219" s="201">
        <f>IF(N219="základní",J219,0)</f>
        <v>0</v>
      </c>
      <c r="BF219" s="201">
        <f>IF(N219="snížená",J219,0)</f>
        <v>0</v>
      </c>
      <c r="BG219" s="201">
        <f>IF(N219="zákl. přenesená",J219,0)</f>
        <v>0</v>
      </c>
      <c r="BH219" s="201">
        <f>IF(N219="sníž. přenesená",J219,0)</f>
        <v>0</v>
      </c>
      <c r="BI219" s="201">
        <f>IF(N219="nulová",J219,0)</f>
        <v>0</v>
      </c>
      <c r="BJ219" s="18" t="s">
        <v>84</v>
      </c>
      <c r="BK219" s="201">
        <f>ROUND(I219*H219,2)</f>
        <v>0</v>
      </c>
      <c r="BL219" s="18" t="s">
        <v>141</v>
      </c>
      <c r="BM219" s="200" t="s">
        <v>1362</v>
      </c>
    </row>
    <row r="220" spans="1:65" s="14" customFormat="1" ht="11.25">
      <c r="B220" s="213"/>
      <c r="C220" s="214"/>
      <c r="D220" s="204" t="s">
        <v>143</v>
      </c>
      <c r="E220" s="214"/>
      <c r="F220" s="216" t="s">
        <v>1363</v>
      </c>
      <c r="G220" s="214"/>
      <c r="H220" s="217">
        <v>66</v>
      </c>
      <c r="I220" s="218"/>
      <c r="J220" s="214"/>
      <c r="K220" s="214"/>
      <c r="L220" s="219"/>
      <c r="M220" s="220"/>
      <c r="N220" s="221"/>
      <c r="O220" s="221"/>
      <c r="P220" s="221"/>
      <c r="Q220" s="221"/>
      <c r="R220" s="221"/>
      <c r="S220" s="221"/>
      <c r="T220" s="222"/>
      <c r="AT220" s="223" t="s">
        <v>143</v>
      </c>
      <c r="AU220" s="223" t="s">
        <v>86</v>
      </c>
      <c r="AV220" s="14" t="s">
        <v>86</v>
      </c>
      <c r="AW220" s="14" t="s">
        <v>4</v>
      </c>
      <c r="AX220" s="14" t="s">
        <v>84</v>
      </c>
      <c r="AY220" s="223" t="s">
        <v>135</v>
      </c>
    </row>
    <row r="221" spans="1:65" s="2" customFormat="1" ht="33" customHeight="1">
      <c r="A221" s="35"/>
      <c r="B221" s="36"/>
      <c r="C221" s="188" t="s">
        <v>295</v>
      </c>
      <c r="D221" s="188" t="s">
        <v>137</v>
      </c>
      <c r="E221" s="189" t="s">
        <v>1364</v>
      </c>
      <c r="F221" s="190" t="s">
        <v>1365</v>
      </c>
      <c r="G221" s="191" t="s">
        <v>140</v>
      </c>
      <c r="H221" s="192">
        <v>820</v>
      </c>
      <c r="I221" s="193"/>
      <c r="J221" s="194">
        <f>ROUND(I221*H221,2)</f>
        <v>0</v>
      </c>
      <c r="K221" s="195"/>
      <c r="L221" s="40"/>
      <c r="M221" s="196" t="s">
        <v>1</v>
      </c>
      <c r="N221" s="197" t="s">
        <v>41</v>
      </c>
      <c r="O221" s="72"/>
      <c r="P221" s="198">
        <f>O221*H221</f>
        <v>0</v>
      </c>
      <c r="Q221" s="198">
        <v>0</v>
      </c>
      <c r="R221" s="198">
        <f>Q221*H221</f>
        <v>0</v>
      </c>
      <c r="S221" s="198">
        <v>0</v>
      </c>
      <c r="T221" s="199">
        <f>S221*H221</f>
        <v>0</v>
      </c>
      <c r="U221" s="35"/>
      <c r="V221" s="35"/>
      <c r="W221" s="35"/>
      <c r="X221" s="35"/>
      <c r="Y221" s="35"/>
      <c r="Z221" s="35"/>
      <c r="AA221" s="35"/>
      <c r="AB221" s="35"/>
      <c r="AC221" s="35"/>
      <c r="AD221" s="35"/>
      <c r="AE221" s="35"/>
      <c r="AR221" s="200" t="s">
        <v>141</v>
      </c>
      <c r="AT221" s="200" t="s">
        <v>137</v>
      </c>
      <c r="AU221" s="200" t="s">
        <v>86</v>
      </c>
      <c r="AY221" s="18" t="s">
        <v>135</v>
      </c>
      <c r="BE221" s="201">
        <f>IF(N221="základní",J221,0)</f>
        <v>0</v>
      </c>
      <c r="BF221" s="201">
        <f>IF(N221="snížená",J221,0)</f>
        <v>0</v>
      </c>
      <c r="BG221" s="201">
        <f>IF(N221="zákl. přenesená",J221,0)</f>
        <v>0</v>
      </c>
      <c r="BH221" s="201">
        <f>IF(N221="sníž. přenesená",J221,0)</f>
        <v>0</v>
      </c>
      <c r="BI221" s="201">
        <f>IF(N221="nulová",J221,0)</f>
        <v>0</v>
      </c>
      <c r="BJ221" s="18" t="s">
        <v>84</v>
      </c>
      <c r="BK221" s="201">
        <f>ROUND(I221*H221,2)</f>
        <v>0</v>
      </c>
      <c r="BL221" s="18" t="s">
        <v>141</v>
      </c>
      <c r="BM221" s="200" t="s">
        <v>1366</v>
      </c>
    </row>
    <row r="222" spans="1:65" s="13" customFormat="1" ht="11.25">
      <c r="B222" s="202"/>
      <c r="C222" s="203"/>
      <c r="D222" s="204" t="s">
        <v>143</v>
      </c>
      <c r="E222" s="205" t="s">
        <v>1</v>
      </c>
      <c r="F222" s="206" t="s">
        <v>1254</v>
      </c>
      <c r="G222" s="203"/>
      <c r="H222" s="205" t="s">
        <v>1</v>
      </c>
      <c r="I222" s="207"/>
      <c r="J222" s="203"/>
      <c r="K222" s="203"/>
      <c r="L222" s="208"/>
      <c r="M222" s="209"/>
      <c r="N222" s="210"/>
      <c r="O222" s="210"/>
      <c r="P222" s="210"/>
      <c r="Q222" s="210"/>
      <c r="R222" s="210"/>
      <c r="S222" s="210"/>
      <c r="T222" s="211"/>
      <c r="AT222" s="212" t="s">
        <v>143</v>
      </c>
      <c r="AU222" s="212" t="s">
        <v>86</v>
      </c>
      <c r="AV222" s="13" t="s">
        <v>84</v>
      </c>
      <c r="AW222" s="13" t="s">
        <v>32</v>
      </c>
      <c r="AX222" s="13" t="s">
        <v>76</v>
      </c>
      <c r="AY222" s="212" t="s">
        <v>135</v>
      </c>
    </row>
    <row r="223" spans="1:65" s="14" customFormat="1" ht="11.25">
      <c r="B223" s="213"/>
      <c r="C223" s="214"/>
      <c r="D223" s="204" t="s">
        <v>143</v>
      </c>
      <c r="E223" s="215" t="s">
        <v>1</v>
      </c>
      <c r="F223" s="216" t="s">
        <v>1255</v>
      </c>
      <c r="G223" s="214"/>
      <c r="H223" s="217">
        <v>730</v>
      </c>
      <c r="I223" s="218"/>
      <c r="J223" s="214"/>
      <c r="K223" s="214"/>
      <c r="L223" s="219"/>
      <c r="M223" s="220"/>
      <c r="N223" s="221"/>
      <c r="O223" s="221"/>
      <c r="P223" s="221"/>
      <c r="Q223" s="221"/>
      <c r="R223" s="221"/>
      <c r="S223" s="221"/>
      <c r="T223" s="222"/>
      <c r="AT223" s="223" t="s">
        <v>143</v>
      </c>
      <c r="AU223" s="223" t="s">
        <v>86</v>
      </c>
      <c r="AV223" s="14" t="s">
        <v>86</v>
      </c>
      <c r="AW223" s="14" t="s">
        <v>32</v>
      </c>
      <c r="AX223" s="14" t="s">
        <v>76</v>
      </c>
      <c r="AY223" s="223" t="s">
        <v>135</v>
      </c>
    </row>
    <row r="224" spans="1:65" s="13" customFormat="1" ht="11.25">
      <c r="B224" s="202"/>
      <c r="C224" s="203"/>
      <c r="D224" s="204" t="s">
        <v>143</v>
      </c>
      <c r="E224" s="205" t="s">
        <v>1</v>
      </c>
      <c r="F224" s="206" t="s">
        <v>1277</v>
      </c>
      <c r="G224" s="203"/>
      <c r="H224" s="205" t="s">
        <v>1</v>
      </c>
      <c r="I224" s="207"/>
      <c r="J224" s="203"/>
      <c r="K224" s="203"/>
      <c r="L224" s="208"/>
      <c r="M224" s="209"/>
      <c r="N224" s="210"/>
      <c r="O224" s="210"/>
      <c r="P224" s="210"/>
      <c r="Q224" s="210"/>
      <c r="R224" s="210"/>
      <c r="S224" s="210"/>
      <c r="T224" s="211"/>
      <c r="AT224" s="212" t="s">
        <v>143</v>
      </c>
      <c r="AU224" s="212" t="s">
        <v>86</v>
      </c>
      <c r="AV224" s="13" t="s">
        <v>84</v>
      </c>
      <c r="AW224" s="13" t="s">
        <v>32</v>
      </c>
      <c r="AX224" s="13" t="s">
        <v>76</v>
      </c>
      <c r="AY224" s="212" t="s">
        <v>135</v>
      </c>
    </row>
    <row r="225" spans="1:65" s="14" customFormat="1" ht="11.25">
      <c r="B225" s="213"/>
      <c r="C225" s="214"/>
      <c r="D225" s="204" t="s">
        <v>143</v>
      </c>
      <c r="E225" s="215" t="s">
        <v>1</v>
      </c>
      <c r="F225" s="216" t="s">
        <v>1293</v>
      </c>
      <c r="G225" s="214"/>
      <c r="H225" s="217">
        <v>90</v>
      </c>
      <c r="I225" s="218"/>
      <c r="J225" s="214"/>
      <c r="K225" s="214"/>
      <c r="L225" s="219"/>
      <c r="M225" s="220"/>
      <c r="N225" s="221"/>
      <c r="O225" s="221"/>
      <c r="P225" s="221"/>
      <c r="Q225" s="221"/>
      <c r="R225" s="221"/>
      <c r="S225" s="221"/>
      <c r="T225" s="222"/>
      <c r="AT225" s="223" t="s">
        <v>143</v>
      </c>
      <c r="AU225" s="223" t="s">
        <v>86</v>
      </c>
      <c r="AV225" s="14" t="s">
        <v>86</v>
      </c>
      <c r="AW225" s="14" t="s">
        <v>32</v>
      </c>
      <c r="AX225" s="14" t="s">
        <v>76</v>
      </c>
      <c r="AY225" s="223" t="s">
        <v>135</v>
      </c>
    </row>
    <row r="226" spans="1:65" s="15" customFormat="1" ht="11.25">
      <c r="B226" s="224"/>
      <c r="C226" s="225"/>
      <c r="D226" s="204" t="s">
        <v>143</v>
      </c>
      <c r="E226" s="226" t="s">
        <v>1</v>
      </c>
      <c r="F226" s="227" t="s">
        <v>232</v>
      </c>
      <c r="G226" s="225"/>
      <c r="H226" s="228">
        <v>820</v>
      </c>
      <c r="I226" s="229"/>
      <c r="J226" s="225"/>
      <c r="K226" s="225"/>
      <c r="L226" s="230"/>
      <c r="M226" s="231"/>
      <c r="N226" s="232"/>
      <c r="O226" s="232"/>
      <c r="P226" s="232"/>
      <c r="Q226" s="232"/>
      <c r="R226" s="232"/>
      <c r="S226" s="232"/>
      <c r="T226" s="233"/>
      <c r="AT226" s="234" t="s">
        <v>143</v>
      </c>
      <c r="AU226" s="234" t="s">
        <v>86</v>
      </c>
      <c r="AV226" s="15" t="s">
        <v>141</v>
      </c>
      <c r="AW226" s="15" t="s">
        <v>32</v>
      </c>
      <c r="AX226" s="15" t="s">
        <v>84</v>
      </c>
      <c r="AY226" s="234" t="s">
        <v>135</v>
      </c>
    </row>
    <row r="227" spans="1:65" s="2" customFormat="1" ht="24.2" customHeight="1">
      <c r="A227" s="35"/>
      <c r="B227" s="36"/>
      <c r="C227" s="188" t="s">
        <v>299</v>
      </c>
      <c r="D227" s="188" t="s">
        <v>137</v>
      </c>
      <c r="E227" s="189" t="s">
        <v>1367</v>
      </c>
      <c r="F227" s="190" t="s">
        <v>1368</v>
      </c>
      <c r="G227" s="191" t="s">
        <v>149</v>
      </c>
      <c r="H227" s="192">
        <v>30</v>
      </c>
      <c r="I227" s="193"/>
      <c r="J227" s="194">
        <f>ROUND(I227*H227,2)</f>
        <v>0</v>
      </c>
      <c r="K227" s="195"/>
      <c r="L227" s="40"/>
      <c r="M227" s="196" t="s">
        <v>1</v>
      </c>
      <c r="N227" s="197" t="s">
        <v>41</v>
      </c>
      <c r="O227" s="72"/>
      <c r="P227" s="198">
        <f>O227*H227</f>
        <v>0</v>
      </c>
      <c r="Q227" s="198">
        <v>0</v>
      </c>
      <c r="R227" s="198">
        <f>Q227*H227</f>
        <v>0</v>
      </c>
      <c r="S227" s="198">
        <v>0</v>
      </c>
      <c r="T227" s="199">
        <f>S227*H227</f>
        <v>0</v>
      </c>
      <c r="U227" s="35"/>
      <c r="V227" s="35"/>
      <c r="W227" s="35"/>
      <c r="X227" s="35"/>
      <c r="Y227" s="35"/>
      <c r="Z227" s="35"/>
      <c r="AA227" s="35"/>
      <c r="AB227" s="35"/>
      <c r="AC227" s="35"/>
      <c r="AD227" s="35"/>
      <c r="AE227" s="35"/>
      <c r="AR227" s="200" t="s">
        <v>141</v>
      </c>
      <c r="AT227" s="200" t="s">
        <v>137</v>
      </c>
      <c r="AU227" s="200" t="s">
        <v>86</v>
      </c>
      <c r="AY227" s="18" t="s">
        <v>135</v>
      </c>
      <c r="BE227" s="201">
        <f>IF(N227="základní",J227,0)</f>
        <v>0</v>
      </c>
      <c r="BF227" s="201">
        <f>IF(N227="snížená",J227,0)</f>
        <v>0</v>
      </c>
      <c r="BG227" s="201">
        <f>IF(N227="zákl. přenesená",J227,0)</f>
        <v>0</v>
      </c>
      <c r="BH227" s="201">
        <f>IF(N227="sníž. přenesená",J227,0)</f>
        <v>0</v>
      </c>
      <c r="BI227" s="201">
        <f>IF(N227="nulová",J227,0)</f>
        <v>0</v>
      </c>
      <c r="BJ227" s="18" t="s">
        <v>84</v>
      </c>
      <c r="BK227" s="201">
        <f>ROUND(I227*H227,2)</f>
        <v>0</v>
      </c>
      <c r="BL227" s="18" t="s">
        <v>141</v>
      </c>
      <c r="BM227" s="200" t="s">
        <v>1369</v>
      </c>
    </row>
    <row r="228" spans="1:65" s="13" customFormat="1" ht="11.25">
      <c r="B228" s="202"/>
      <c r="C228" s="203"/>
      <c r="D228" s="204" t="s">
        <v>143</v>
      </c>
      <c r="E228" s="205" t="s">
        <v>1</v>
      </c>
      <c r="F228" s="206" t="s">
        <v>1259</v>
      </c>
      <c r="G228" s="203"/>
      <c r="H228" s="205" t="s">
        <v>1</v>
      </c>
      <c r="I228" s="207"/>
      <c r="J228" s="203"/>
      <c r="K228" s="203"/>
      <c r="L228" s="208"/>
      <c r="M228" s="209"/>
      <c r="N228" s="210"/>
      <c r="O228" s="210"/>
      <c r="P228" s="210"/>
      <c r="Q228" s="210"/>
      <c r="R228" s="210"/>
      <c r="S228" s="210"/>
      <c r="T228" s="211"/>
      <c r="AT228" s="212" t="s">
        <v>143</v>
      </c>
      <c r="AU228" s="212" t="s">
        <v>86</v>
      </c>
      <c r="AV228" s="13" t="s">
        <v>84</v>
      </c>
      <c r="AW228" s="13" t="s">
        <v>32</v>
      </c>
      <c r="AX228" s="13" t="s">
        <v>76</v>
      </c>
      <c r="AY228" s="212" t="s">
        <v>135</v>
      </c>
    </row>
    <row r="229" spans="1:65" s="14" customFormat="1" ht="11.25">
      <c r="B229" s="213"/>
      <c r="C229" s="214"/>
      <c r="D229" s="204" t="s">
        <v>143</v>
      </c>
      <c r="E229" s="215" t="s">
        <v>1</v>
      </c>
      <c r="F229" s="216" t="s">
        <v>278</v>
      </c>
      <c r="G229" s="214"/>
      <c r="H229" s="217">
        <v>30</v>
      </c>
      <c r="I229" s="218"/>
      <c r="J229" s="214"/>
      <c r="K229" s="214"/>
      <c r="L229" s="219"/>
      <c r="M229" s="220"/>
      <c r="N229" s="221"/>
      <c r="O229" s="221"/>
      <c r="P229" s="221"/>
      <c r="Q229" s="221"/>
      <c r="R229" s="221"/>
      <c r="S229" s="221"/>
      <c r="T229" s="222"/>
      <c r="AT229" s="223" t="s">
        <v>143</v>
      </c>
      <c r="AU229" s="223" t="s">
        <v>86</v>
      </c>
      <c r="AV229" s="14" t="s">
        <v>86</v>
      </c>
      <c r="AW229" s="14" t="s">
        <v>32</v>
      </c>
      <c r="AX229" s="14" t="s">
        <v>84</v>
      </c>
      <c r="AY229" s="223" t="s">
        <v>135</v>
      </c>
    </row>
    <row r="230" spans="1:65" s="2" customFormat="1" ht="24.2" customHeight="1">
      <c r="A230" s="35"/>
      <c r="B230" s="36"/>
      <c r="C230" s="188" t="s">
        <v>303</v>
      </c>
      <c r="D230" s="188" t="s">
        <v>137</v>
      </c>
      <c r="E230" s="189" t="s">
        <v>1370</v>
      </c>
      <c r="F230" s="190" t="s">
        <v>1371</v>
      </c>
      <c r="G230" s="191" t="s">
        <v>140</v>
      </c>
      <c r="H230" s="192">
        <v>120</v>
      </c>
      <c r="I230" s="193"/>
      <c r="J230" s="194">
        <f>ROUND(I230*H230,2)</f>
        <v>0</v>
      </c>
      <c r="K230" s="195"/>
      <c r="L230" s="40"/>
      <c r="M230" s="196" t="s">
        <v>1</v>
      </c>
      <c r="N230" s="197" t="s">
        <v>41</v>
      </c>
      <c r="O230" s="72"/>
      <c r="P230" s="198">
        <f>O230*H230</f>
        <v>0</v>
      </c>
      <c r="Q230" s="198">
        <v>0</v>
      </c>
      <c r="R230" s="198">
        <f>Q230*H230</f>
        <v>0</v>
      </c>
      <c r="S230" s="198">
        <v>0</v>
      </c>
      <c r="T230" s="199">
        <f>S230*H230</f>
        <v>0</v>
      </c>
      <c r="U230" s="35"/>
      <c r="V230" s="35"/>
      <c r="W230" s="35"/>
      <c r="X230" s="35"/>
      <c r="Y230" s="35"/>
      <c r="Z230" s="35"/>
      <c r="AA230" s="35"/>
      <c r="AB230" s="35"/>
      <c r="AC230" s="35"/>
      <c r="AD230" s="35"/>
      <c r="AE230" s="35"/>
      <c r="AR230" s="200" t="s">
        <v>141</v>
      </c>
      <c r="AT230" s="200" t="s">
        <v>137</v>
      </c>
      <c r="AU230" s="200" t="s">
        <v>86</v>
      </c>
      <c r="AY230" s="18" t="s">
        <v>135</v>
      </c>
      <c r="BE230" s="201">
        <f>IF(N230="základní",J230,0)</f>
        <v>0</v>
      </c>
      <c r="BF230" s="201">
        <f>IF(N230="snížená",J230,0)</f>
        <v>0</v>
      </c>
      <c r="BG230" s="201">
        <f>IF(N230="zákl. přenesená",J230,0)</f>
        <v>0</v>
      </c>
      <c r="BH230" s="201">
        <f>IF(N230="sníž. přenesená",J230,0)</f>
        <v>0</v>
      </c>
      <c r="BI230" s="201">
        <f>IF(N230="nulová",J230,0)</f>
        <v>0</v>
      </c>
      <c r="BJ230" s="18" t="s">
        <v>84</v>
      </c>
      <c r="BK230" s="201">
        <f>ROUND(I230*H230,2)</f>
        <v>0</v>
      </c>
      <c r="BL230" s="18" t="s">
        <v>141</v>
      </c>
      <c r="BM230" s="200" t="s">
        <v>1372</v>
      </c>
    </row>
    <row r="231" spans="1:65" s="13" customFormat="1" ht="11.25">
      <c r="B231" s="202"/>
      <c r="C231" s="203"/>
      <c r="D231" s="204" t="s">
        <v>143</v>
      </c>
      <c r="E231" s="205" t="s">
        <v>1</v>
      </c>
      <c r="F231" s="206" t="s">
        <v>1259</v>
      </c>
      <c r="G231" s="203"/>
      <c r="H231" s="205" t="s">
        <v>1</v>
      </c>
      <c r="I231" s="207"/>
      <c r="J231" s="203"/>
      <c r="K231" s="203"/>
      <c r="L231" s="208"/>
      <c r="M231" s="209"/>
      <c r="N231" s="210"/>
      <c r="O231" s="210"/>
      <c r="P231" s="210"/>
      <c r="Q231" s="210"/>
      <c r="R231" s="210"/>
      <c r="S231" s="210"/>
      <c r="T231" s="211"/>
      <c r="AT231" s="212" t="s">
        <v>143</v>
      </c>
      <c r="AU231" s="212" t="s">
        <v>86</v>
      </c>
      <c r="AV231" s="13" t="s">
        <v>84</v>
      </c>
      <c r="AW231" s="13" t="s">
        <v>32</v>
      </c>
      <c r="AX231" s="13" t="s">
        <v>76</v>
      </c>
      <c r="AY231" s="212" t="s">
        <v>135</v>
      </c>
    </row>
    <row r="232" spans="1:65" s="14" customFormat="1" ht="11.25">
      <c r="B232" s="213"/>
      <c r="C232" s="214"/>
      <c r="D232" s="204" t="s">
        <v>143</v>
      </c>
      <c r="E232" s="215" t="s">
        <v>1</v>
      </c>
      <c r="F232" s="216" t="s">
        <v>1373</v>
      </c>
      <c r="G232" s="214"/>
      <c r="H232" s="217">
        <v>30</v>
      </c>
      <c r="I232" s="218"/>
      <c r="J232" s="214"/>
      <c r="K232" s="214"/>
      <c r="L232" s="219"/>
      <c r="M232" s="220"/>
      <c r="N232" s="221"/>
      <c r="O232" s="221"/>
      <c r="P232" s="221"/>
      <c r="Q232" s="221"/>
      <c r="R232" s="221"/>
      <c r="S232" s="221"/>
      <c r="T232" s="222"/>
      <c r="AT232" s="223" t="s">
        <v>143</v>
      </c>
      <c r="AU232" s="223" t="s">
        <v>86</v>
      </c>
      <c r="AV232" s="14" t="s">
        <v>86</v>
      </c>
      <c r="AW232" s="14" t="s">
        <v>32</v>
      </c>
      <c r="AX232" s="14" t="s">
        <v>76</v>
      </c>
      <c r="AY232" s="223" t="s">
        <v>135</v>
      </c>
    </row>
    <row r="233" spans="1:65" s="13" customFormat="1" ht="11.25">
      <c r="B233" s="202"/>
      <c r="C233" s="203"/>
      <c r="D233" s="204" t="s">
        <v>143</v>
      </c>
      <c r="E233" s="205" t="s">
        <v>1</v>
      </c>
      <c r="F233" s="206" t="s">
        <v>1277</v>
      </c>
      <c r="G233" s="203"/>
      <c r="H233" s="205" t="s">
        <v>1</v>
      </c>
      <c r="I233" s="207"/>
      <c r="J233" s="203"/>
      <c r="K233" s="203"/>
      <c r="L233" s="208"/>
      <c r="M233" s="209"/>
      <c r="N233" s="210"/>
      <c r="O233" s="210"/>
      <c r="P233" s="210"/>
      <c r="Q233" s="210"/>
      <c r="R233" s="210"/>
      <c r="S233" s="210"/>
      <c r="T233" s="211"/>
      <c r="AT233" s="212" t="s">
        <v>143</v>
      </c>
      <c r="AU233" s="212" t="s">
        <v>86</v>
      </c>
      <c r="AV233" s="13" t="s">
        <v>84</v>
      </c>
      <c r="AW233" s="13" t="s">
        <v>32</v>
      </c>
      <c r="AX233" s="13" t="s">
        <v>76</v>
      </c>
      <c r="AY233" s="212" t="s">
        <v>135</v>
      </c>
    </row>
    <row r="234" spans="1:65" s="14" customFormat="1" ht="11.25">
      <c r="B234" s="213"/>
      <c r="C234" s="214"/>
      <c r="D234" s="204" t="s">
        <v>143</v>
      </c>
      <c r="E234" s="215" t="s">
        <v>1</v>
      </c>
      <c r="F234" s="216" t="s">
        <v>1293</v>
      </c>
      <c r="G234" s="214"/>
      <c r="H234" s="217">
        <v>90</v>
      </c>
      <c r="I234" s="218"/>
      <c r="J234" s="214"/>
      <c r="K234" s="214"/>
      <c r="L234" s="219"/>
      <c r="M234" s="220"/>
      <c r="N234" s="221"/>
      <c r="O234" s="221"/>
      <c r="P234" s="221"/>
      <c r="Q234" s="221"/>
      <c r="R234" s="221"/>
      <c r="S234" s="221"/>
      <c r="T234" s="222"/>
      <c r="AT234" s="223" t="s">
        <v>143</v>
      </c>
      <c r="AU234" s="223" t="s">
        <v>86</v>
      </c>
      <c r="AV234" s="14" t="s">
        <v>86</v>
      </c>
      <c r="AW234" s="14" t="s">
        <v>32</v>
      </c>
      <c r="AX234" s="14" t="s">
        <v>76</v>
      </c>
      <c r="AY234" s="223" t="s">
        <v>135</v>
      </c>
    </row>
    <row r="235" spans="1:65" s="15" customFormat="1" ht="11.25">
      <c r="B235" s="224"/>
      <c r="C235" s="225"/>
      <c r="D235" s="204" t="s">
        <v>143</v>
      </c>
      <c r="E235" s="226" t="s">
        <v>1</v>
      </c>
      <c r="F235" s="227" t="s">
        <v>232</v>
      </c>
      <c r="G235" s="225"/>
      <c r="H235" s="228">
        <v>120</v>
      </c>
      <c r="I235" s="229"/>
      <c r="J235" s="225"/>
      <c r="K235" s="225"/>
      <c r="L235" s="230"/>
      <c r="M235" s="231"/>
      <c r="N235" s="232"/>
      <c r="O235" s="232"/>
      <c r="P235" s="232"/>
      <c r="Q235" s="232"/>
      <c r="R235" s="232"/>
      <c r="S235" s="232"/>
      <c r="T235" s="233"/>
      <c r="AT235" s="234" t="s">
        <v>143</v>
      </c>
      <c r="AU235" s="234" t="s">
        <v>86</v>
      </c>
      <c r="AV235" s="15" t="s">
        <v>141</v>
      </c>
      <c r="AW235" s="15" t="s">
        <v>32</v>
      </c>
      <c r="AX235" s="15" t="s">
        <v>84</v>
      </c>
      <c r="AY235" s="234" t="s">
        <v>135</v>
      </c>
    </row>
    <row r="236" spans="1:65" s="2" customFormat="1" ht="16.5" customHeight="1">
      <c r="A236" s="35"/>
      <c r="B236" s="36"/>
      <c r="C236" s="235" t="s">
        <v>307</v>
      </c>
      <c r="D236" s="235" t="s">
        <v>465</v>
      </c>
      <c r="E236" s="236" t="s">
        <v>1374</v>
      </c>
      <c r="F236" s="237" t="s">
        <v>1375</v>
      </c>
      <c r="G236" s="238" t="s">
        <v>272</v>
      </c>
      <c r="H236" s="239">
        <v>12.36</v>
      </c>
      <c r="I236" s="240"/>
      <c r="J236" s="241">
        <f>ROUND(I236*H236,2)</f>
        <v>0</v>
      </c>
      <c r="K236" s="242"/>
      <c r="L236" s="243"/>
      <c r="M236" s="244" t="s">
        <v>1</v>
      </c>
      <c r="N236" s="245" t="s">
        <v>41</v>
      </c>
      <c r="O236" s="72"/>
      <c r="P236" s="198">
        <f>O236*H236</f>
        <v>0</v>
      </c>
      <c r="Q236" s="198">
        <v>0.2</v>
      </c>
      <c r="R236" s="198">
        <f>Q236*H236</f>
        <v>2.472</v>
      </c>
      <c r="S236" s="198">
        <v>0</v>
      </c>
      <c r="T236" s="199">
        <f>S236*H236</f>
        <v>0</v>
      </c>
      <c r="U236" s="35"/>
      <c r="V236" s="35"/>
      <c r="W236" s="35"/>
      <c r="X236" s="35"/>
      <c r="Y236" s="35"/>
      <c r="Z236" s="35"/>
      <c r="AA236" s="35"/>
      <c r="AB236" s="35"/>
      <c r="AC236" s="35"/>
      <c r="AD236" s="35"/>
      <c r="AE236" s="35"/>
      <c r="AR236" s="200" t="s">
        <v>170</v>
      </c>
      <c r="AT236" s="200" t="s">
        <v>465</v>
      </c>
      <c r="AU236" s="200" t="s">
        <v>86</v>
      </c>
      <c r="AY236" s="18" t="s">
        <v>135</v>
      </c>
      <c r="BE236" s="201">
        <f>IF(N236="základní",J236,0)</f>
        <v>0</v>
      </c>
      <c r="BF236" s="201">
        <f>IF(N236="snížená",J236,0)</f>
        <v>0</v>
      </c>
      <c r="BG236" s="201">
        <f>IF(N236="zákl. přenesená",J236,0)</f>
        <v>0</v>
      </c>
      <c r="BH236" s="201">
        <f>IF(N236="sníž. přenesená",J236,0)</f>
        <v>0</v>
      </c>
      <c r="BI236" s="201">
        <f>IF(N236="nulová",J236,0)</f>
        <v>0</v>
      </c>
      <c r="BJ236" s="18" t="s">
        <v>84</v>
      </c>
      <c r="BK236" s="201">
        <f>ROUND(I236*H236,2)</f>
        <v>0</v>
      </c>
      <c r="BL236" s="18" t="s">
        <v>141</v>
      </c>
      <c r="BM236" s="200" t="s">
        <v>1376</v>
      </c>
    </row>
    <row r="237" spans="1:65" s="14" customFormat="1" ht="11.25">
      <c r="B237" s="213"/>
      <c r="C237" s="214"/>
      <c r="D237" s="204" t="s">
        <v>143</v>
      </c>
      <c r="E237" s="214"/>
      <c r="F237" s="216" t="s">
        <v>1377</v>
      </c>
      <c r="G237" s="214"/>
      <c r="H237" s="217">
        <v>12.36</v>
      </c>
      <c r="I237" s="218"/>
      <c r="J237" s="214"/>
      <c r="K237" s="214"/>
      <c r="L237" s="219"/>
      <c r="M237" s="220"/>
      <c r="N237" s="221"/>
      <c r="O237" s="221"/>
      <c r="P237" s="221"/>
      <c r="Q237" s="221"/>
      <c r="R237" s="221"/>
      <c r="S237" s="221"/>
      <c r="T237" s="222"/>
      <c r="AT237" s="223" t="s">
        <v>143</v>
      </c>
      <c r="AU237" s="223" t="s">
        <v>86</v>
      </c>
      <c r="AV237" s="14" t="s">
        <v>86</v>
      </c>
      <c r="AW237" s="14" t="s">
        <v>4</v>
      </c>
      <c r="AX237" s="14" t="s">
        <v>84</v>
      </c>
      <c r="AY237" s="223" t="s">
        <v>135</v>
      </c>
    </row>
    <row r="238" spans="1:65" s="2" customFormat="1" ht="24.2" customHeight="1">
      <c r="A238" s="35"/>
      <c r="B238" s="36"/>
      <c r="C238" s="188" t="s">
        <v>311</v>
      </c>
      <c r="D238" s="188" t="s">
        <v>137</v>
      </c>
      <c r="E238" s="189" t="s">
        <v>1378</v>
      </c>
      <c r="F238" s="190" t="s">
        <v>1379</v>
      </c>
      <c r="G238" s="191" t="s">
        <v>421</v>
      </c>
      <c r="H238" s="192">
        <v>1.4999999999999999E-2</v>
      </c>
      <c r="I238" s="193"/>
      <c r="J238" s="194">
        <f>ROUND(I238*H238,2)</f>
        <v>0</v>
      </c>
      <c r="K238" s="195"/>
      <c r="L238" s="40"/>
      <c r="M238" s="196" t="s">
        <v>1</v>
      </c>
      <c r="N238" s="197" t="s">
        <v>41</v>
      </c>
      <c r="O238" s="72"/>
      <c r="P238" s="198">
        <f>O238*H238</f>
        <v>0</v>
      </c>
      <c r="Q238" s="198">
        <v>0</v>
      </c>
      <c r="R238" s="198">
        <f>Q238*H238</f>
        <v>0</v>
      </c>
      <c r="S238" s="198">
        <v>0</v>
      </c>
      <c r="T238" s="199">
        <f>S238*H238</f>
        <v>0</v>
      </c>
      <c r="U238" s="35"/>
      <c r="V238" s="35"/>
      <c r="W238" s="35"/>
      <c r="X238" s="35"/>
      <c r="Y238" s="35"/>
      <c r="Z238" s="35"/>
      <c r="AA238" s="35"/>
      <c r="AB238" s="35"/>
      <c r="AC238" s="35"/>
      <c r="AD238" s="35"/>
      <c r="AE238" s="35"/>
      <c r="AR238" s="200" t="s">
        <v>141</v>
      </c>
      <c r="AT238" s="200" t="s">
        <v>137</v>
      </c>
      <c r="AU238" s="200" t="s">
        <v>86</v>
      </c>
      <c r="AY238" s="18" t="s">
        <v>135</v>
      </c>
      <c r="BE238" s="201">
        <f>IF(N238="základní",J238,0)</f>
        <v>0</v>
      </c>
      <c r="BF238" s="201">
        <f>IF(N238="snížená",J238,0)</f>
        <v>0</v>
      </c>
      <c r="BG238" s="201">
        <f>IF(N238="zákl. přenesená",J238,0)</f>
        <v>0</v>
      </c>
      <c r="BH238" s="201">
        <f>IF(N238="sníž. přenesená",J238,0)</f>
        <v>0</v>
      </c>
      <c r="BI238" s="201">
        <f>IF(N238="nulová",J238,0)</f>
        <v>0</v>
      </c>
      <c r="BJ238" s="18" t="s">
        <v>84</v>
      </c>
      <c r="BK238" s="201">
        <f>ROUND(I238*H238,2)</f>
        <v>0</v>
      </c>
      <c r="BL238" s="18" t="s">
        <v>141</v>
      </c>
      <c r="BM238" s="200" t="s">
        <v>1380</v>
      </c>
    </row>
    <row r="239" spans="1:65" s="13" customFormat="1" ht="11.25">
      <c r="B239" s="202"/>
      <c r="C239" s="203"/>
      <c r="D239" s="204" t="s">
        <v>143</v>
      </c>
      <c r="E239" s="205" t="s">
        <v>1</v>
      </c>
      <c r="F239" s="206" t="s">
        <v>1254</v>
      </c>
      <c r="G239" s="203"/>
      <c r="H239" s="205" t="s">
        <v>1</v>
      </c>
      <c r="I239" s="207"/>
      <c r="J239" s="203"/>
      <c r="K239" s="203"/>
      <c r="L239" s="208"/>
      <c r="M239" s="209"/>
      <c r="N239" s="210"/>
      <c r="O239" s="210"/>
      <c r="P239" s="210"/>
      <c r="Q239" s="210"/>
      <c r="R239" s="210"/>
      <c r="S239" s="210"/>
      <c r="T239" s="211"/>
      <c r="AT239" s="212" t="s">
        <v>143</v>
      </c>
      <c r="AU239" s="212" t="s">
        <v>86</v>
      </c>
      <c r="AV239" s="13" t="s">
        <v>84</v>
      </c>
      <c r="AW239" s="13" t="s">
        <v>32</v>
      </c>
      <c r="AX239" s="13" t="s">
        <v>76</v>
      </c>
      <c r="AY239" s="212" t="s">
        <v>135</v>
      </c>
    </row>
    <row r="240" spans="1:65" s="14" customFormat="1" ht="11.25">
      <c r="B240" s="213"/>
      <c r="C240" s="214"/>
      <c r="D240" s="204" t="s">
        <v>143</v>
      </c>
      <c r="E240" s="215" t="s">
        <v>1</v>
      </c>
      <c r="F240" s="216" t="s">
        <v>1381</v>
      </c>
      <c r="G240" s="214"/>
      <c r="H240" s="217">
        <v>1.4999999999999999E-2</v>
      </c>
      <c r="I240" s="218"/>
      <c r="J240" s="214"/>
      <c r="K240" s="214"/>
      <c r="L240" s="219"/>
      <c r="M240" s="220"/>
      <c r="N240" s="221"/>
      <c r="O240" s="221"/>
      <c r="P240" s="221"/>
      <c r="Q240" s="221"/>
      <c r="R240" s="221"/>
      <c r="S240" s="221"/>
      <c r="T240" s="222"/>
      <c r="AT240" s="223" t="s">
        <v>143</v>
      </c>
      <c r="AU240" s="223" t="s">
        <v>86</v>
      </c>
      <c r="AV240" s="14" t="s">
        <v>86</v>
      </c>
      <c r="AW240" s="14" t="s">
        <v>32</v>
      </c>
      <c r="AX240" s="14" t="s">
        <v>84</v>
      </c>
      <c r="AY240" s="223" t="s">
        <v>135</v>
      </c>
    </row>
    <row r="241" spans="1:65" s="2" customFormat="1" ht="16.5" customHeight="1">
      <c r="A241" s="35"/>
      <c r="B241" s="36"/>
      <c r="C241" s="235" t="s">
        <v>315</v>
      </c>
      <c r="D241" s="235" t="s">
        <v>465</v>
      </c>
      <c r="E241" s="236" t="s">
        <v>1382</v>
      </c>
      <c r="F241" s="237" t="s">
        <v>1383</v>
      </c>
      <c r="G241" s="238" t="s">
        <v>1022</v>
      </c>
      <c r="H241" s="239">
        <v>14.6</v>
      </c>
      <c r="I241" s="240"/>
      <c r="J241" s="241">
        <f>ROUND(I241*H241,2)</f>
        <v>0</v>
      </c>
      <c r="K241" s="242"/>
      <c r="L241" s="243"/>
      <c r="M241" s="244" t="s">
        <v>1</v>
      </c>
      <c r="N241" s="245" t="s">
        <v>41</v>
      </c>
      <c r="O241" s="72"/>
      <c r="P241" s="198">
        <f>O241*H241</f>
        <v>0</v>
      </c>
      <c r="Q241" s="198">
        <v>0</v>
      </c>
      <c r="R241" s="198">
        <f>Q241*H241</f>
        <v>0</v>
      </c>
      <c r="S241" s="198">
        <v>0</v>
      </c>
      <c r="T241" s="199">
        <f>S241*H241</f>
        <v>0</v>
      </c>
      <c r="U241" s="35"/>
      <c r="V241" s="35"/>
      <c r="W241" s="35"/>
      <c r="X241" s="35"/>
      <c r="Y241" s="35"/>
      <c r="Z241" s="35"/>
      <c r="AA241" s="35"/>
      <c r="AB241" s="35"/>
      <c r="AC241" s="35"/>
      <c r="AD241" s="35"/>
      <c r="AE241" s="35"/>
      <c r="AR241" s="200" t="s">
        <v>170</v>
      </c>
      <c r="AT241" s="200" t="s">
        <v>465</v>
      </c>
      <c r="AU241" s="200" t="s">
        <v>86</v>
      </c>
      <c r="AY241" s="18" t="s">
        <v>135</v>
      </c>
      <c r="BE241" s="201">
        <f>IF(N241="základní",J241,0)</f>
        <v>0</v>
      </c>
      <c r="BF241" s="201">
        <f>IF(N241="snížená",J241,0)</f>
        <v>0</v>
      </c>
      <c r="BG241" s="201">
        <f>IF(N241="zákl. přenesená",J241,0)</f>
        <v>0</v>
      </c>
      <c r="BH241" s="201">
        <f>IF(N241="sníž. přenesená",J241,0)</f>
        <v>0</v>
      </c>
      <c r="BI241" s="201">
        <f>IF(N241="nulová",J241,0)</f>
        <v>0</v>
      </c>
      <c r="BJ241" s="18" t="s">
        <v>84</v>
      </c>
      <c r="BK241" s="201">
        <f>ROUND(I241*H241,2)</f>
        <v>0</v>
      </c>
      <c r="BL241" s="18" t="s">
        <v>141</v>
      </c>
      <c r="BM241" s="200" t="s">
        <v>1384</v>
      </c>
    </row>
    <row r="242" spans="1:65" s="13" customFormat="1" ht="11.25">
      <c r="B242" s="202"/>
      <c r="C242" s="203"/>
      <c r="D242" s="204" t="s">
        <v>143</v>
      </c>
      <c r="E242" s="205" t="s">
        <v>1</v>
      </c>
      <c r="F242" s="206" t="s">
        <v>1385</v>
      </c>
      <c r="G242" s="203"/>
      <c r="H242" s="205" t="s">
        <v>1</v>
      </c>
      <c r="I242" s="207"/>
      <c r="J242" s="203"/>
      <c r="K242" s="203"/>
      <c r="L242" s="208"/>
      <c r="M242" s="209"/>
      <c r="N242" s="210"/>
      <c r="O242" s="210"/>
      <c r="P242" s="210"/>
      <c r="Q242" s="210"/>
      <c r="R242" s="210"/>
      <c r="S242" s="210"/>
      <c r="T242" s="211"/>
      <c r="AT242" s="212" t="s">
        <v>143</v>
      </c>
      <c r="AU242" s="212" t="s">
        <v>86</v>
      </c>
      <c r="AV242" s="13" t="s">
        <v>84</v>
      </c>
      <c r="AW242" s="13" t="s">
        <v>32</v>
      </c>
      <c r="AX242" s="13" t="s">
        <v>76</v>
      </c>
      <c r="AY242" s="212" t="s">
        <v>135</v>
      </c>
    </row>
    <row r="243" spans="1:65" s="14" customFormat="1" ht="11.25">
      <c r="B243" s="213"/>
      <c r="C243" s="214"/>
      <c r="D243" s="204" t="s">
        <v>143</v>
      </c>
      <c r="E243" s="215" t="s">
        <v>1</v>
      </c>
      <c r="F243" s="216" t="s">
        <v>1386</v>
      </c>
      <c r="G243" s="214"/>
      <c r="H243" s="217">
        <v>14.6</v>
      </c>
      <c r="I243" s="218"/>
      <c r="J243" s="214"/>
      <c r="K243" s="214"/>
      <c r="L243" s="219"/>
      <c r="M243" s="220"/>
      <c r="N243" s="221"/>
      <c r="O243" s="221"/>
      <c r="P243" s="221"/>
      <c r="Q243" s="221"/>
      <c r="R243" s="221"/>
      <c r="S243" s="221"/>
      <c r="T243" s="222"/>
      <c r="AT243" s="223" t="s">
        <v>143</v>
      </c>
      <c r="AU243" s="223" t="s">
        <v>86</v>
      </c>
      <c r="AV243" s="14" t="s">
        <v>86</v>
      </c>
      <c r="AW243" s="14" t="s">
        <v>32</v>
      </c>
      <c r="AX243" s="14" t="s">
        <v>84</v>
      </c>
      <c r="AY243" s="223" t="s">
        <v>135</v>
      </c>
    </row>
    <row r="244" spans="1:65" s="2" customFormat="1" ht="24.2" customHeight="1">
      <c r="A244" s="35"/>
      <c r="B244" s="36"/>
      <c r="C244" s="188" t="s">
        <v>319</v>
      </c>
      <c r="D244" s="188" t="s">
        <v>137</v>
      </c>
      <c r="E244" s="189" t="s">
        <v>1387</v>
      </c>
      <c r="F244" s="190" t="s">
        <v>1388</v>
      </c>
      <c r="G244" s="191" t="s">
        <v>421</v>
      </c>
      <c r="H244" s="192">
        <v>3.0000000000000001E-3</v>
      </c>
      <c r="I244" s="193"/>
      <c r="J244" s="194">
        <f>ROUND(I244*H244,2)</f>
        <v>0</v>
      </c>
      <c r="K244" s="195"/>
      <c r="L244" s="40"/>
      <c r="M244" s="196" t="s">
        <v>1</v>
      </c>
      <c r="N244" s="197" t="s">
        <v>41</v>
      </c>
      <c r="O244" s="72"/>
      <c r="P244" s="198">
        <f>O244*H244</f>
        <v>0</v>
      </c>
      <c r="Q244" s="198">
        <v>0</v>
      </c>
      <c r="R244" s="198">
        <f>Q244*H244</f>
        <v>0</v>
      </c>
      <c r="S244" s="198">
        <v>0</v>
      </c>
      <c r="T244" s="199">
        <f>S244*H244</f>
        <v>0</v>
      </c>
      <c r="U244" s="35"/>
      <c r="V244" s="35"/>
      <c r="W244" s="35"/>
      <c r="X244" s="35"/>
      <c r="Y244" s="35"/>
      <c r="Z244" s="35"/>
      <c r="AA244" s="35"/>
      <c r="AB244" s="35"/>
      <c r="AC244" s="35"/>
      <c r="AD244" s="35"/>
      <c r="AE244" s="35"/>
      <c r="AR244" s="200" t="s">
        <v>141</v>
      </c>
      <c r="AT244" s="200" t="s">
        <v>137</v>
      </c>
      <c r="AU244" s="200" t="s">
        <v>86</v>
      </c>
      <c r="AY244" s="18" t="s">
        <v>135</v>
      </c>
      <c r="BE244" s="201">
        <f>IF(N244="základní",J244,0)</f>
        <v>0</v>
      </c>
      <c r="BF244" s="201">
        <f>IF(N244="snížená",J244,0)</f>
        <v>0</v>
      </c>
      <c r="BG244" s="201">
        <f>IF(N244="zákl. přenesená",J244,0)</f>
        <v>0</v>
      </c>
      <c r="BH244" s="201">
        <f>IF(N244="sníž. přenesená",J244,0)</f>
        <v>0</v>
      </c>
      <c r="BI244" s="201">
        <f>IF(N244="nulová",J244,0)</f>
        <v>0</v>
      </c>
      <c r="BJ244" s="18" t="s">
        <v>84</v>
      </c>
      <c r="BK244" s="201">
        <f>ROUND(I244*H244,2)</f>
        <v>0</v>
      </c>
      <c r="BL244" s="18" t="s">
        <v>141</v>
      </c>
      <c r="BM244" s="200" t="s">
        <v>1389</v>
      </c>
    </row>
    <row r="245" spans="1:65" s="13" customFormat="1" ht="11.25">
      <c r="B245" s="202"/>
      <c r="C245" s="203"/>
      <c r="D245" s="204" t="s">
        <v>143</v>
      </c>
      <c r="E245" s="205" t="s">
        <v>1</v>
      </c>
      <c r="F245" s="206" t="s">
        <v>1259</v>
      </c>
      <c r="G245" s="203"/>
      <c r="H245" s="205" t="s">
        <v>1</v>
      </c>
      <c r="I245" s="207"/>
      <c r="J245" s="203"/>
      <c r="K245" s="203"/>
      <c r="L245" s="208"/>
      <c r="M245" s="209"/>
      <c r="N245" s="210"/>
      <c r="O245" s="210"/>
      <c r="P245" s="210"/>
      <c r="Q245" s="210"/>
      <c r="R245" s="210"/>
      <c r="S245" s="210"/>
      <c r="T245" s="211"/>
      <c r="AT245" s="212" t="s">
        <v>143</v>
      </c>
      <c r="AU245" s="212" t="s">
        <v>86</v>
      </c>
      <c r="AV245" s="13" t="s">
        <v>84</v>
      </c>
      <c r="AW245" s="13" t="s">
        <v>32</v>
      </c>
      <c r="AX245" s="13" t="s">
        <v>76</v>
      </c>
      <c r="AY245" s="212" t="s">
        <v>135</v>
      </c>
    </row>
    <row r="246" spans="1:65" s="14" customFormat="1" ht="11.25">
      <c r="B246" s="213"/>
      <c r="C246" s="214"/>
      <c r="D246" s="204" t="s">
        <v>143</v>
      </c>
      <c r="E246" s="215" t="s">
        <v>1</v>
      </c>
      <c r="F246" s="216" t="s">
        <v>12</v>
      </c>
      <c r="G246" s="214"/>
      <c r="H246" s="217">
        <v>1E-3</v>
      </c>
      <c r="I246" s="218"/>
      <c r="J246" s="214"/>
      <c r="K246" s="214"/>
      <c r="L246" s="219"/>
      <c r="M246" s="220"/>
      <c r="N246" s="221"/>
      <c r="O246" s="221"/>
      <c r="P246" s="221"/>
      <c r="Q246" s="221"/>
      <c r="R246" s="221"/>
      <c r="S246" s="221"/>
      <c r="T246" s="222"/>
      <c r="AT246" s="223" t="s">
        <v>143</v>
      </c>
      <c r="AU246" s="223" t="s">
        <v>86</v>
      </c>
      <c r="AV246" s="14" t="s">
        <v>86</v>
      </c>
      <c r="AW246" s="14" t="s">
        <v>32</v>
      </c>
      <c r="AX246" s="14" t="s">
        <v>76</v>
      </c>
      <c r="AY246" s="223" t="s">
        <v>135</v>
      </c>
    </row>
    <row r="247" spans="1:65" s="13" customFormat="1" ht="11.25">
      <c r="B247" s="202"/>
      <c r="C247" s="203"/>
      <c r="D247" s="204" t="s">
        <v>143</v>
      </c>
      <c r="E247" s="205" t="s">
        <v>1</v>
      </c>
      <c r="F247" s="206" t="s">
        <v>1277</v>
      </c>
      <c r="G247" s="203"/>
      <c r="H247" s="205" t="s">
        <v>1</v>
      </c>
      <c r="I247" s="207"/>
      <c r="J247" s="203"/>
      <c r="K247" s="203"/>
      <c r="L247" s="208"/>
      <c r="M247" s="209"/>
      <c r="N247" s="210"/>
      <c r="O247" s="210"/>
      <c r="P247" s="210"/>
      <c r="Q247" s="210"/>
      <c r="R247" s="210"/>
      <c r="S247" s="210"/>
      <c r="T247" s="211"/>
      <c r="AT247" s="212" t="s">
        <v>143</v>
      </c>
      <c r="AU247" s="212" t="s">
        <v>86</v>
      </c>
      <c r="AV247" s="13" t="s">
        <v>84</v>
      </c>
      <c r="AW247" s="13" t="s">
        <v>32</v>
      </c>
      <c r="AX247" s="13" t="s">
        <v>76</v>
      </c>
      <c r="AY247" s="212" t="s">
        <v>135</v>
      </c>
    </row>
    <row r="248" spans="1:65" s="14" customFormat="1" ht="11.25">
      <c r="B248" s="213"/>
      <c r="C248" s="214"/>
      <c r="D248" s="204" t="s">
        <v>143</v>
      </c>
      <c r="E248" s="215" t="s">
        <v>1</v>
      </c>
      <c r="F248" s="216" t="s">
        <v>1390</v>
      </c>
      <c r="G248" s="214"/>
      <c r="H248" s="217">
        <v>2E-3</v>
      </c>
      <c r="I248" s="218"/>
      <c r="J248" s="214"/>
      <c r="K248" s="214"/>
      <c r="L248" s="219"/>
      <c r="M248" s="220"/>
      <c r="N248" s="221"/>
      <c r="O248" s="221"/>
      <c r="P248" s="221"/>
      <c r="Q248" s="221"/>
      <c r="R248" s="221"/>
      <c r="S248" s="221"/>
      <c r="T248" s="222"/>
      <c r="AT248" s="223" t="s">
        <v>143</v>
      </c>
      <c r="AU248" s="223" t="s">
        <v>86</v>
      </c>
      <c r="AV248" s="14" t="s">
        <v>86</v>
      </c>
      <c r="AW248" s="14" t="s">
        <v>32</v>
      </c>
      <c r="AX248" s="14" t="s">
        <v>76</v>
      </c>
      <c r="AY248" s="223" t="s">
        <v>135</v>
      </c>
    </row>
    <row r="249" spans="1:65" s="15" customFormat="1" ht="11.25">
      <c r="B249" s="224"/>
      <c r="C249" s="225"/>
      <c r="D249" s="204" t="s">
        <v>143</v>
      </c>
      <c r="E249" s="226" t="s">
        <v>1</v>
      </c>
      <c r="F249" s="227" t="s">
        <v>232</v>
      </c>
      <c r="G249" s="225"/>
      <c r="H249" s="228">
        <v>3.0000000000000001E-3</v>
      </c>
      <c r="I249" s="229"/>
      <c r="J249" s="225"/>
      <c r="K249" s="225"/>
      <c r="L249" s="230"/>
      <c r="M249" s="231"/>
      <c r="N249" s="232"/>
      <c r="O249" s="232"/>
      <c r="P249" s="232"/>
      <c r="Q249" s="232"/>
      <c r="R249" s="232"/>
      <c r="S249" s="232"/>
      <c r="T249" s="233"/>
      <c r="AT249" s="234" t="s">
        <v>143</v>
      </c>
      <c r="AU249" s="234" t="s">
        <v>86</v>
      </c>
      <c r="AV249" s="15" t="s">
        <v>141</v>
      </c>
      <c r="AW249" s="15" t="s">
        <v>32</v>
      </c>
      <c r="AX249" s="15" t="s">
        <v>84</v>
      </c>
      <c r="AY249" s="234" t="s">
        <v>135</v>
      </c>
    </row>
    <row r="250" spans="1:65" s="2" customFormat="1" ht="16.5" customHeight="1">
      <c r="A250" s="35"/>
      <c r="B250" s="36"/>
      <c r="C250" s="235" t="s">
        <v>323</v>
      </c>
      <c r="D250" s="235" t="s">
        <v>465</v>
      </c>
      <c r="E250" s="236" t="s">
        <v>1391</v>
      </c>
      <c r="F250" s="237" t="s">
        <v>1392</v>
      </c>
      <c r="G250" s="238" t="s">
        <v>1022</v>
      </c>
      <c r="H250" s="239">
        <v>2.9</v>
      </c>
      <c r="I250" s="240"/>
      <c r="J250" s="241">
        <f>ROUND(I250*H250,2)</f>
        <v>0</v>
      </c>
      <c r="K250" s="242"/>
      <c r="L250" s="243"/>
      <c r="M250" s="244" t="s">
        <v>1</v>
      </c>
      <c r="N250" s="245" t="s">
        <v>41</v>
      </c>
      <c r="O250" s="72"/>
      <c r="P250" s="198">
        <f>O250*H250</f>
        <v>0</v>
      </c>
      <c r="Q250" s="198">
        <v>1E-3</v>
      </c>
      <c r="R250" s="198">
        <f>Q250*H250</f>
        <v>2.8999999999999998E-3</v>
      </c>
      <c r="S250" s="198">
        <v>0</v>
      </c>
      <c r="T250" s="199">
        <f>S250*H250</f>
        <v>0</v>
      </c>
      <c r="U250" s="35"/>
      <c r="V250" s="35"/>
      <c r="W250" s="35"/>
      <c r="X250" s="35"/>
      <c r="Y250" s="35"/>
      <c r="Z250" s="35"/>
      <c r="AA250" s="35"/>
      <c r="AB250" s="35"/>
      <c r="AC250" s="35"/>
      <c r="AD250" s="35"/>
      <c r="AE250" s="35"/>
      <c r="AR250" s="200" t="s">
        <v>170</v>
      </c>
      <c r="AT250" s="200" t="s">
        <v>465</v>
      </c>
      <c r="AU250" s="200" t="s">
        <v>86</v>
      </c>
      <c r="AY250" s="18" t="s">
        <v>135</v>
      </c>
      <c r="BE250" s="201">
        <f>IF(N250="základní",J250,0)</f>
        <v>0</v>
      </c>
      <c r="BF250" s="201">
        <f>IF(N250="snížená",J250,0)</f>
        <v>0</v>
      </c>
      <c r="BG250" s="201">
        <f>IF(N250="zákl. přenesená",J250,0)</f>
        <v>0</v>
      </c>
      <c r="BH250" s="201">
        <f>IF(N250="sníž. přenesená",J250,0)</f>
        <v>0</v>
      </c>
      <c r="BI250" s="201">
        <f>IF(N250="nulová",J250,0)</f>
        <v>0</v>
      </c>
      <c r="BJ250" s="18" t="s">
        <v>84</v>
      </c>
      <c r="BK250" s="201">
        <f>ROUND(I250*H250,2)</f>
        <v>0</v>
      </c>
      <c r="BL250" s="18" t="s">
        <v>141</v>
      </c>
      <c r="BM250" s="200" t="s">
        <v>1393</v>
      </c>
    </row>
    <row r="251" spans="1:65" s="13" customFormat="1" ht="11.25">
      <c r="B251" s="202"/>
      <c r="C251" s="203"/>
      <c r="D251" s="204" t="s">
        <v>143</v>
      </c>
      <c r="E251" s="205" t="s">
        <v>1</v>
      </c>
      <c r="F251" s="206" t="s">
        <v>1394</v>
      </c>
      <c r="G251" s="203"/>
      <c r="H251" s="205" t="s">
        <v>1</v>
      </c>
      <c r="I251" s="207"/>
      <c r="J251" s="203"/>
      <c r="K251" s="203"/>
      <c r="L251" s="208"/>
      <c r="M251" s="209"/>
      <c r="N251" s="210"/>
      <c r="O251" s="210"/>
      <c r="P251" s="210"/>
      <c r="Q251" s="210"/>
      <c r="R251" s="210"/>
      <c r="S251" s="210"/>
      <c r="T251" s="211"/>
      <c r="AT251" s="212" t="s">
        <v>143</v>
      </c>
      <c r="AU251" s="212" t="s">
        <v>86</v>
      </c>
      <c r="AV251" s="13" t="s">
        <v>84</v>
      </c>
      <c r="AW251" s="13" t="s">
        <v>32</v>
      </c>
      <c r="AX251" s="13" t="s">
        <v>76</v>
      </c>
      <c r="AY251" s="212" t="s">
        <v>135</v>
      </c>
    </row>
    <row r="252" spans="1:65" s="14" customFormat="1" ht="11.25">
      <c r="B252" s="213"/>
      <c r="C252" s="214"/>
      <c r="D252" s="204" t="s">
        <v>143</v>
      </c>
      <c r="E252" s="215" t="s">
        <v>1</v>
      </c>
      <c r="F252" s="216" t="s">
        <v>1395</v>
      </c>
      <c r="G252" s="214"/>
      <c r="H252" s="217">
        <v>1.2</v>
      </c>
      <c r="I252" s="218"/>
      <c r="J252" s="214"/>
      <c r="K252" s="214"/>
      <c r="L252" s="219"/>
      <c r="M252" s="220"/>
      <c r="N252" s="221"/>
      <c r="O252" s="221"/>
      <c r="P252" s="221"/>
      <c r="Q252" s="221"/>
      <c r="R252" s="221"/>
      <c r="S252" s="221"/>
      <c r="T252" s="222"/>
      <c r="AT252" s="223" t="s">
        <v>143</v>
      </c>
      <c r="AU252" s="223" t="s">
        <v>86</v>
      </c>
      <c r="AV252" s="14" t="s">
        <v>86</v>
      </c>
      <c r="AW252" s="14" t="s">
        <v>32</v>
      </c>
      <c r="AX252" s="14" t="s">
        <v>76</v>
      </c>
      <c r="AY252" s="223" t="s">
        <v>135</v>
      </c>
    </row>
    <row r="253" spans="1:65" s="13" customFormat="1" ht="11.25">
      <c r="B253" s="202"/>
      <c r="C253" s="203"/>
      <c r="D253" s="204" t="s">
        <v>143</v>
      </c>
      <c r="E253" s="205" t="s">
        <v>1</v>
      </c>
      <c r="F253" s="206" t="s">
        <v>1396</v>
      </c>
      <c r="G253" s="203"/>
      <c r="H253" s="205" t="s">
        <v>1</v>
      </c>
      <c r="I253" s="207"/>
      <c r="J253" s="203"/>
      <c r="K253" s="203"/>
      <c r="L253" s="208"/>
      <c r="M253" s="209"/>
      <c r="N253" s="210"/>
      <c r="O253" s="210"/>
      <c r="P253" s="210"/>
      <c r="Q253" s="210"/>
      <c r="R253" s="210"/>
      <c r="S253" s="210"/>
      <c r="T253" s="211"/>
      <c r="AT253" s="212" t="s">
        <v>143</v>
      </c>
      <c r="AU253" s="212" t="s">
        <v>86</v>
      </c>
      <c r="AV253" s="13" t="s">
        <v>84</v>
      </c>
      <c r="AW253" s="13" t="s">
        <v>32</v>
      </c>
      <c r="AX253" s="13" t="s">
        <v>76</v>
      </c>
      <c r="AY253" s="212" t="s">
        <v>135</v>
      </c>
    </row>
    <row r="254" spans="1:65" s="14" customFormat="1" ht="11.25">
      <c r="B254" s="213"/>
      <c r="C254" s="214"/>
      <c r="D254" s="204" t="s">
        <v>143</v>
      </c>
      <c r="E254" s="215" t="s">
        <v>1</v>
      </c>
      <c r="F254" s="216" t="s">
        <v>1397</v>
      </c>
      <c r="G254" s="214"/>
      <c r="H254" s="217">
        <v>1.7</v>
      </c>
      <c r="I254" s="218"/>
      <c r="J254" s="214"/>
      <c r="K254" s="214"/>
      <c r="L254" s="219"/>
      <c r="M254" s="220"/>
      <c r="N254" s="221"/>
      <c r="O254" s="221"/>
      <c r="P254" s="221"/>
      <c r="Q254" s="221"/>
      <c r="R254" s="221"/>
      <c r="S254" s="221"/>
      <c r="T254" s="222"/>
      <c r="AT254" s="223" t="s">
        <v>143</v>
      </c>
      <c r="AU254" s="223" t="s">
        <v>86</v>
      </c>
      <c r="AV254" s="14" t="s">
        <v>86</v>
      </c>
      <c r="AW254" s="14" t="s">
        <v>32</v>
      </c>
      <c r="AX254" s="14" t="s">
        <v>76</v>
      </c>
      <c r="AY254" s="223" t="s">
        <v>135</v>
      </c>
    </row>
    <row r="255" spans="1:65" s="15" customFormat="1" ht="11.25">
      <c r="B255" s="224"/>
      <c r="C255" s="225"/>
      <c r="D255" s="204" t="s">
        <v>143</v>
      </c>
      <c r="E255" s="226" t="s">
        <v>1</v>
      </c>
      <c r="F255" s="227" t="s">
        <v>232</v>
      </c>
      <c r="G255" s="225"/>
      <c r="H255" s="228">
        <v>2.9</v>
      </c>
      <c r="I255" s="229"/>
      <c r="J255" s="225"/>
      <c r="K255" s="225"/>
      <c r="L255" s="230"/>
      <c r="M255" s="231"/>
      <c r="N255" s="232"/>
      <c r="O255" s="232"/>
      <c r="P255" s="232"/>
      <c r="Q255" s="232"/>
      <c r="R255" s="232"/>
      <c r="S255" s="232"/>
      <c r="T255" s="233"/>
      <c r="AT255" s="234" t="s">
        <v>143</v>
      </c>
      <c r="AU255" s="234" t="s">
        <v>86</v>
      </c>
      <c r="AV255" s="15" t="s">
        <v>141</v>
      </c>
      <c r="AW255" s="15" t="s">
        <v>32</v>
      </c>
      <c r="AX255" s="15" t="s">
        <v>84</v>
      </c>
      <c r="AY255" s="234" t="s">
        <v>135</v>
      </c>
    </row>
    <row r="256" spans="1:65" s="2" customFormat="1" ht="24.2" customHeight="1">
      <c r="A256" s="35"/>
      <c r="B256" s="36"/>
      <c r="C256" s="188" t="s">
        <v>327</v>
      </c>
      <c r="D256" s="188" t="s">
        <v>137</v>
      </c>
      <c r="E256" s="189" t="s">
        <v>1398</v>
      </c>
      <c r="F256" s="190" t="s">
        <v>1399</v>
      </c>
      <c r="G256" s="191" t="s">
        <v>140</v>
      </c>
      <c r="H256" s="192">
        <v>30</v>
      </c>
      <c r="I256" s="193"/>
      <c r="J256" s="194">
        <f>ROUND(I256*H256,2)</f>
        <v>0</v>
      </c>
      <c r="K256" s="195"/>
      <c r="L256" s="40"/>
      <c r="M256" s="196" t="s">
        <v>1</v>
      </c>
      <c r="N256" s="197" t="s">
        <v>41</v>
      </c>
      <c r="O256" s="72"/>
      <c r="P256" s="198">
        <f>O256*H256</f>
        <v>0</v>
      </c>
      <c r="Q256" s="198">
        <v>0</v>
      </c>
      <c r="R256" s="198">
        <f>Q256*H256</f>
        <v>0</v>
      </c>
      <c r="S256" s="198">
        <v>0</v>
      </c>
      <c r="T256" s="199">
        <f>S256*H256</f>
        <v>0</v>
      </c>
      <c r="U256" s="35"/>
      <c r="V256" s="35"/>
      <c r="W256" s="35"/>
      <c r="X256" s="35"/>
      <c r="Y256" s="35"/>
      <c r="Z256" s="35"/>
      <c r="AA256" s="35"/>
      <c r="AB256" s="35"/>
      <c r="AC256" s="35"/>
      <c r="AD256" s="35"/>
      <c r="AE256" s="35"/>
      <c r="AR256" s="200" t="s">
        <v>141</v>
      </c>
      <c r="AT256" s="200" t="s">
        <v>137</v>
      </c>
      <c r="AU256" s="200" t="s">
        <v>86</v>
      </c>
      <c r="AY256" s="18" t="s">
        <v>135</v>
      </c>
      <c r="BE256" s="201">
        <f>IF(N256="základní",J256,0)</f>
        <v>0</v>
      </c>
      <c r="BF256" s="201">
        <f>IF(N256="snížená",J256,0)</f>
        <v>0</v>
      </c>
      <c r="BG256" s="201">
        <f>IF(N256="zákl. přenesená",J256,0)</f>
        <v>0</v>
      </c>
      <c r="BH256" s="201">
        <f>IF(N256="sníž. přenesená",J256,0)</f>
        <v>0</v>
      </c>
      <c r="BI256" s="201">
        <f>IF(N256="nulová",J256,0)</f>
        <v>0</v>
      </c>
      <c r="BJ256" s="18" t="s">
        <v>84</v>
      </c>
      <c r="BK256" s="201">
        <f>ROUND(I256*H256,2)</f>
        <v>0</v>
      </c>
      <c r="BL256" s="18" t="s">
        <v>141</v>
      </c>
      <c r="BM256" s="200" t="s">
        <v>1400</v>
      </c>
    </row>
    <row r="257" spans="1:65" s="13" customFormat="1" ht="11.25">
      <c r="B257" s="202"/>
      <c r="C257" s="203"/>
      <c r="D257" s="204" t="s">
        <v>143</v>
      </c>
      <c r="E257" s="205" t="s">
        <v>1</v>
      </c>
      <c r="F257" s="206" t="s">
        <v>1259</v>
      </c>
      <c r="G257" s="203"/>
      <c r="H257" s="205" t="s">
        <v>1</v>
      </c>
      <c r="I257" s="207"/>
      <c r="J257" s="203"/>
      <c r="K257" s="203"/>
      <c r="L257" s="208"/>
      <c r="M257" s="209"/>
      <c r="N257" s="210"/>
      <c r="O257" s="210"/>
      <c r="P257" s="210"/>
      <c r="Q257" s="210"/>
      <c r="R257" s="210"/>
      <c r="S257" s="210"/>
      <c r="T257" s="211"/>
      <c r="AT257" s="212" t="s">
        <v>143</v>
      </c>
      <c r="AU257" s="212" t="s">
        <v>86</v>
      </c>
      <c r="AV257" s="13" t="s">
        <v>84</v>
      </c>
      <c r="AW257" s="13" t="s">
        <v>32</v>
      </c>
      <c r="AX257" s="13" t="s">
        <v>76</v>
      </c>
      <c r="AY257" s="212" t="s">
        <v>135</v>
      </c>
    </row>
    <row r="258" spans="1:65" s="14" customFormat="1" ht="11.25">
      <c r="B258" s="213"/>
      <c r="C258" s="214"/>
      <c r="D258" s="204" t="s">
        <v>143</v>
      </c>
      <c r="E258" s="215" t="s">
        <v>1</v>
      </c>
      <c r="F258" s="216" t="s">
        <v>278</v>
      </c>
      <c r="G258" s="214"/>
      <c r="H258" s="217">
        <v>30</v>
      </c>
      <c r="I258" s="218"/>
      <c r="J258" s="214"/>
      <c r="K258" s="214"/>
      <c r="L258" s="219"/>
      <c r="M258" s="220"/>
      <c r="N258" s="221"/>
      <c r="O258" s="221"/>
      <c r="P258" s="221"/>
      <c r="Q258" s="221"/>
      <c r="R258" s="221"/>
      <c r="S258" s="221"/>
      <c r="T258" s="222"/>
      <c r="AT258" s="223" t="s">
        <v>143</v>
      </c>
      <c r="AU258" s="223" t="s">
        <v>86</v>
      </c>
      <c r="AV258" s="14" t="s">
        <v>86</v>
      </c>
      <c r="AW258" s="14" t="s">
        <v>32</v>
      </c>
      <c r="AX258" s="14" t="s">
        <v>84</v>
      </c>
      <c r="AY258" s="223" t="s">
        <v>135</v>
      </c>
    </row>
    <row r="259" spans="1:65" s="2" customFormat="1" ht="33" customHeight="1">
      <c r="A259" s="35"/>
      <c r="B259" s="36"/>
      <c r="C259" s="188" t="s">
        <v>331</v>
      </c>
      <c r="D259" s="188" t="s">
        <v>137</v>
      </c>
      <c r="E259" s="189" t="s">
        <v>1401</v>
      </c>
      <c r="F259" s="190" t="s">
        <v>1402</v>
      </c>
      <c r="G259" s="191" t="s">
        <v>140</v>
      </c>
      <c r="H259" s="192">
        <v>4.5</v>
      </c>
      <c r="I259" s="193"/>
      <c r="J259" s="194">
        <f>ROUND(I259*H259,2)</f>
        <v>0</v>
      </c>
      <c r="K259" s="195"/>
      <c r="L259" s="40"/>
      <c r="M259" s="196" t="s">
        <v>1</v>
      </c>
      <c r="N259" s="197" t="s">
        <v>41</v>
      </c>
      <c r="O259" s="72"/>
      <c r="P259" s="198">
        <f>O259*H259</f>
        <v>0</v>
      </c>
      <c r="Q259" s="198">
        <v>0</v>
      </c>
      <c r="R259" s="198">
        <f>Q259*H259</f>
        <v>0</v>
      </c>
      <c r="S259" s="198">
        <v>0</v>
      </c>
      <c r="T259" s="199">
        <f>S259*H259</f>
        <v>0</v>
      </c>
      <c r="U259" s="35"/>
      <c r="V259" s="35"/>
      <c r="W259" s="35"/>
      <c r="X259" s="35"/>
      <c r="Y259" s="35"/>
      <c r="Z259" s="35"/>
      <c r="AA259" s="35"/>
      <c r="AB259" s="35"/>
      <c r="AC259" s="35"/>
      <c r="AD259" s="35"/>
      <c r="AE259" s="35"/>
      <c r="AR259" s="200" t="s">
        <v>141</v>
      </c>
      <c r="AT259" s="200" t="s">
        <v>137</v>
      </c>
      <c r="AU259" s="200" t="s">
        <v>86</v>
      </c>
      <c r="AY259" s="18" t="s">
        <v>135</v>
      </c>
      <c r="BE259" s="201">
        <f>IF(N259="základní",J259,0)</f>
        <v>0</v>
      </c>
      <c r="BF259" s="201">
        <f>IF(N259="snížená",J259,0)</f>
        <v>0</v>
      </c>
      <c r="BG259" s="201">
        <f>IF(N259="zákl. přenesená",J259,0)</f>
        <v>0</v>
      </c>
      <c r="BH259" s="201">
        <f>IF(N259="sníž. přenesená",J259,0)</f>
        <v>0</v>
      </c>
      <c r="BI259" s="201">
        <f>IF(N259="nulová",J259,0)</f>
        <v>0</v>
      </c>
      <c r="BJ259" s="18" t="s">
        <v>84</v>
      </c>
      <c r="BK259" s="201">
        <f>ROUND(I259*H259,2)</f>
        <v>0</v>
      </c>
      <c r="BL259" s="18" t="s">
        <v>141</v>
      </c>
      <c r="BM259" s="200" t="s">
        <v>1403</v>
      </c>
    </row>
    <row r="260" spans="1:65" s="13" customFormat="1" ht="11.25">
      <c r="B260" s="202"/>
      <c r="C260" s="203"/>
      <c r="D260" s="204" t="s">
        <v>143</v>
      </c>
      <c r="E260" s="205" t="s">
        <v>1</v>
      </c>
      <c r="F260" s="206" t="s">
        <v>1277</v>
      </c>
      <c r="G260" s="203"/>
      <c r="H260" s="205" t="s">
        <v>1</v>
      </c>
      <c r="I260" s="207"/>
      <c r="J260" s="203"/>
      <c r="K260" s="203"/>
      <c r="L260" s="208"/>
      <c r="M260" s="209"/>
      <c r="N260" s="210"/>
      <c r="O260" s="210"/>
      <c r="P260" s="210"/>
      <c r="Q260" s="210"/>
      <c r="R260" s="210"/>
      <c r="S260" s="210"/>
      <c r="T260" s="211"/>
      <c r="AT260" s="212" t="s">
        <v>143</v>
      </c>
      <c r="AU260" s="212" t="s">
        <v>86</v>
      </c>
      <c r="AV260" s="13" t="s">
        <v>84</v>
      </c>
      <c r="AW260" s="13" t="s">
        <v>32</v>
      </c>
      <c r="AX260" s="13" t="s">
        <v>76</v>
      </c>
      <c r="AY260" s="212" t="s">
        <v>135</v>
      </c>
    </row>
    <row r="261" spans="1:65" s="14" customFormat="1" ht="11.25">
      <c r="B261" s="213"/>
      <c r="C261" s="214"/>
      <c r="D261" s="204" t="s">
        <v>143</v>
      </c>
      <c r="E261" s="215" t="s">
        <v>1</v>
      </c>
      <c r="F261" s="216" t="s">
        <v>1404</v>
      </c>
      <c r="G261" s="214"/>
      <c r="H261" s="217">
        <v>4.5</v>
      </c>
      <c r="I261" s="218"/>
      <c r="J261" s="214"/>
      <c r="K261" s="214"/>
      <c r="L261" s="219"/>
      <c r="M261" s="220"/>
      <c r="N261" s="221"/>
      <c r="O261" s="221"/>
      <c r="P261" s="221"/>
      <c r="Q261" s="221"/>
      <c r="R261" s="221"/>
      <c r="S261" s="221"/>
      <c r="T261" s="222"/>
      <c r="AT261" s="223" t="s">
        <v>143</v>
      </c>
      <c r="AU261" s="223" t="s">
        <v>86</v>
      </c>
      <c r="AV261" s="14" t="s">
        <v>86</v>
      </c>
      <c r="AW261" s="14" t="s">
        <v>32</v>
      </c>
      <c r="AX261" s="14" t="s">
        <v>84</v>
      </c>
      <c r="AY261" s="223" t="s">
        <v>135</v>
      </c>
    </row>
    <row r="262" spans="1:65" s="2" customFormat="1" ht="16.5" customHeight="1">
      <c r="A262" s="35"/>
      <c r="B262" s="36"/>
      <c r="C262" s="188" t="s">
        <v>335</v>
      </c>
      <c r="D262" s="188" t="s">
        <v>137</v>
      </c>
      <c r="E262" s="189" t="s">
        <v>1405</v>
      </c>
      <c r="F262" s="190" t="s">
        <v>1406</v>
      </c>
      <c r="G262" s="191" t="s">
        <v>272</v>
      </c>
      <c r="H262" s="192">
        <v>10.8</v>
      </c>
      <c r="I262" s="193"/>
      <c r="J262" s="194">
        <f>ROUND(I262*H262,2)</f>
        <v>0</v>
      </c>
      <c r="K262" s="195"/>
      <c r="L262" s="40"/>
      <c r="M262" s="196" t="s">
        <v>1</v>
      </c>
      <c r="N262" s="197" t="s">
        <v>41</v>
      </c>
      <c r="O262" s="72"/>
      <c r="P262" s="198">
        <f>O262*H262</f>
        <v>0</v>
      </c>
      <c r="Q262" s="198">
        <v>0</v>
      </c>
      <c r="R262" s="198">
        <f>Q262*H262</f>
        <v>0</v>
      </c>
      <c r="S262" s="198">
        <v>0</v>
      </c>
      <c r="T262" s="199">
        <f>S262*H262</f>
        <v>0</v>
      </c>
      <c r="U262" s="35"/>
      <c r="V262" s="35"/>
      <c r="W262" s="35"/>
      <c r="X262" s="35"/>
      <c r="Y262" s="35"/>
      <c r="Z262" s="35"/>
      <c r="AA262" s="35"/>
      <c r="AB262" s="35"/>
      <c r="AC262" s="35"/>
      <c r="AD262" s="35"/>
      <c r="AE262" s="35"/>
      <c r="AR262" s="200" t="s">
        <v>141</v>
      </c>
      <c r="AT262" s="200" t="s">
        <v>137</v>
      </c>
      <c r="AU262" s="200" t="s">
        <v>86</v>
      </c>
      <c r="AY262" s="18" t="s">
        <v>135</v>
      </c>
      <c r="BE262" s="201">
        <f>IF(N262="základní",J262,0)</f>
        <v>0</v>
      </c>
      <c r="BF262" s="201">
        <f>IF(N262="snížená",J262,0)</f>
        <v>0</v>
      </c>
      <c r="BG262" s="201">
        <f>IF(N262="zákl. přenesená",J262,0)</f>
        <v>0</v>
      </c>
      <c r="BH262" s="201">
        <f>IF(N262="sníž. přenesená",J262,0)</f>
        <v>0</v>
      </c>
      <c r="BI262" s="201">
        <f>IF(N262="nulová",J262,0)</f>
        <v>0</v>
      </c>
      <c r="BJ262" s="18" t="s">
        <v>84</v>
      </c>
      <c r="BK262" s="201">
        <f>ROUND(I262*H262,2)</f>
        <v>0</v>
      </c>
      <c r="BL262" s="18" t="s">
        <v>141</v>
      </c>
      <c r="BM262" s="200" t="s">
        <v>1407</v>
      </c>
    </row>
    <row r="263" spans="1:65" s="13" customFormat="1" ht="11.25">
      <c r="B263" s="202"/>
      <c r="C263" s="203"/>
      <c r="D263" s="204" t="s">
        <v>143</v>
      </c>
      <c r="E263" s="205" t="s">
        <v>1</v>
      </c>
      <c r="F263" s="206" t="s">
        <v>1259</v>
      </c>
      <c r="G263" s="203"/>
      <c r="H263" s="205" t="s">
        <v>1</v>
      </c>
      <c r="I263" s="207"/>
      <c r="J263" s="203"/>
      <c r="K263" s="203"/>
      <c r="L263" s="208"/>
      <c r="M263" s="209"/>
      <c r="N263" s="210"/>
      <c r="O263" s="210"/>
      <c r="P263" s="210"/>
      <c r="Q263" s="210"/>
      <c r="R263" s="210"/>
      <c r="S263" s="210"/>
      <c r="T263" s="211"/>
      <c r="AT263" s="212" t="s">
        <v>143</v>
      </c>
      <c r="AU263" s="212" t="s">
        <v>86</v>
      </c>
      <c r="AV263" s="13" t="s">
        <v>84</v>
      </c>
      <c r="AW263" s="13" t="s">
        <v>32</v>
      </c>
      <c r="AX263" s="13" t="s">
        <v>76</v>
      </c>
      <c r="AY263" s="212" t="s">
        <v>135</v>
      </c>
    </row>
    <row r="264" spans="1:65" s="13" customFormat="1" ht="11.25">
      <c r="B264" s="202"/>
      <c r="C264" s="203"/>
      <c r="D264" s="204" t="s">
        <v>143</v>
      </c>
      <c r="E264" s="205" t="s">
        <v>1</v>
      </c>
      <c r="F264" s="206" t="s">
        <v>1408</v>
      </c>
      <c r="G264" s="203"/>
      <c r="H264" s="205" t="s">
        <v>1</v>
      </c>
      <c r="I264" s="207"/>
      <c r="J264" s="203"/>
      <c r="K264" s="203"/>
      <c r="L264" s="208"/>
      <c r="M264" s="209"/>
      <c r="N264" s="210"/>
      <c r="O264" s="210"/>
      <c r="P264" s="210"/>
      <c r="Q264" s="210"/>
      <c r="R264" s="210"/>
      <c r="S264" s="210"/>
      <c r="T264" s="211"/>
      <c r="AT264" s="212" t="s">
        <v>143</v>
      </c>
      <c r="AU264" s="212" t="s">
        <v>86</v>
      </c>
      <c r="AV264" s="13" t="s">
        <v>84</v>
      </c>
      <c r="AW264" s="13" t="s">
        <v>32</v>
      </c>
      <c r="AX264" s="13" t="s">
        <v>76</v>
      </c>
      <c r="AY264" s="212" t="s">
        <v>135</v>
      </c>
    </row>
    <row r="265" spans="1:65" s="14" customFormat="1" ht="11.25">
      <c r="B265" s="213"/>
      <c r="C265" s="214"/>
      <c r="D265" s="204" t="s">
        <v>143</v>
      </c>
      <c r="E265" s="215" t="s">
        <v>1</v>
      </c>
      <c r="F265" s="216" t="s">
        <v>1409</v>
      </c>
      <c r="G265" s="214"/>
      <c r="H265" s="217">
        <v>7.2</v>
      </c>
      <c r="I265" s="218"/>
      <c r="J265" s="214"/>
      <c r="K265" s="214"/>
      <c r="L265" s="219"/>
      <c r="M265" s="220"/>
      <c r="N265" s="221"/>
      <c r="O265" s="221"/>
      <c r="P265" s="221"/>
      <c r="Q265" s="221"/>
      <c r="R265" s="221"/>
      <c r="S265" s="221"/>
      <c r="T265" s="222"/>
      <c r="AT265" s="223" t="s">
        <v>143</v>
      </c>
      <c r="AU265" s="223" t="s">
        <v>86</v>
      </c>
      <c r="AV265" s="14" t="s">
        <v>86</v>
      </c>
      <c r="AW265" s="14" t="s">
        <v>32</v>
      </c>
      <c r="AX265" s="14" t="s">
        <v>76</v>
      </c>
      <c r="AY265" s="223" t="s">
        <v>135</v>
      </c>
    </row>
    <row r="266" spans="1:65" s="13" customFormat="1" ht="11.25">
      <c r="B266" s="202"/>
      <c r="C266" s="203"/>
      <c r="D266" s="204" t="s">
        <v>143</v>
      </c>
      <c r="E266" s="205" t="s">
        <v>1</v>
      </c>
      <c r="F266" s="206" t="s">
        <v>1277</v>
      </c>
      <c r="G266" s="203"/>
      <c r="H266" s="205" t="s">
        <v>1</v>
      </c>
      <c r="I266" s="207"/>
      <c r="J266" s="203"/>
      <c r="K266" s="203"/>
      <c r="L266" s="208"/>
      <c r="M266" s="209"/>
      <c r="N266" s="210"/>
      <c r="O266" s="210"/>
      <c r="P266" s="210"/>
      <c r="Q266" s="210"/>
      <c r="R266" s="210"/>
      <c r="S266" s="210"/>
      <c r="T266" s="211"/>
      <c r="AT266" s="212" t="s">
        <v>143</v>
      </c>
      <c r="AU266" s="212" t="s">
        <v>86</v>
      </c>
      <c r="AV266" s="13" t="s">
        <v>84</v>
      </c>
      <c r="AW266" s="13" t="s">
        <v>32</v>
      </c>
      <c r="AX266" s="13" t="s">
        <v>76</v>
      </c>
      <c r="AY266" s="212" t="s">
        <v>135</v>
      </c>
    </row>
    <row r="267" spans="1:65" s="14" customFormat="1" ht="11.25">
      <c r="B267" s="213"/>
      <c r="C267" s="214"/>
      <c r="D267" s="204" t="s">
        <v>143</v>
      </c>
      <c r="E267" s="215" t="s">
        <v>1</v>
      </c>
      <c r="F267" s="216" t="s">
        <v>1410</v>
      </c>
      <c r="G267" s="214"/>
      <c r="H267" s="217">
        <v>3.6</v>
      </c>
      <c r="I267" s="218"/>
      <c r="J267" s="214"/>
      <c r="K267" s="214"/>
      <c r="L267" s="219"/>
      <c r="M267" s="220"/>
      <c r="N267" s="221"/>
      <c r="O267" s="221"/>
      <c r="P267" s="221"/>
      <c r="Q267" s="221"/>
      <c r="R267" s="221"/>
      <c r="S267" s="221"/>
      <c r="T267" s="222"/>
      <c r="AT267" s="223" t="s">
        <v>143</v>
      </c>
      <c r="AU267" s="223" t="s">
        <v>86</v>
      </c>
      <c r="AV267" s="14" t="s">
        <v>86</v>
      </c>
      <c r="AW267" s="14" t="s">
        <v>32</v>
      </c>
      <c r="AX267" s="14" t="s">
        <v>76</v>
      </c>
      <c r="AY267" s="223" t="s">
        <v>135</v>
      </c>
    </row>
    <row r="268" spans="1:65" s="15" customFormat="1" ht="11.25">
      <c r="B268" s="224"/>
      <c r="C268" s="225"/>
      <c r="D268" s="204" t="s">
        <v>143</v>
      </c>
      <c r="E268" s="226" t="s">
        <v>1</v>
      </c>
      <c r="F268" s="227" t="s">
        <v>232</v>
      </c>
      <c r="G268" s="225"/>
      <c r="H268" s="228">
        <v>10.8</v>
      </c>
      <c r="I268" s="229"/>
      <c r="J268" s="225"/>
      <c r="K268" s="225"/>
      <c r="L268" s="230"/>
      <c r="M268" s="231"/>
      <c r="N268" s="232"/>
      <c r="O268" s="232"/>
      <c r="P268" s="232"/>
      <c r="Q268" s="232"/>
      <c r="R268" s="232"/>
      <c r="S268" s="232"/>
      <c r="T268" s="233"/>
      <c r="AT268" s="234" t="s">
        <v>143</v>
      </c>
      <c r="AU268" s="234" t="s">
        <v>86</v>
      </c>
      <c r="AV268" s="15" t="s">
        <v>141</v>
      </c>
      <c r="AW268" s="15" t="s">
        <v>32</v>
      </c>
      <c r="AX268" s="15" t="s">
        <v>84</v>
      </c>
      <c r="AY268" s="234" t="s">
        <v>135</v>
      </c>
    </row>
    <row r="269" spans="1:65" s="2" customFormat="1" ht="21.75" customHeight="1">
      <c r="A269" s="35"/>
      <c r="B269" s="36"/>
      <c r="C269" s="188" t="s">
        <v>339</v>
      </c>
      <c r="D269" s="188" t="s">
        <v>137</v>
      </c>
      <c r="E269" s="189" t="s">
        <v>1411</v>
      </c>
      <c r="F269" s="190" t="s">
        <v>1412</v>
      </c>
      <c r="G269" s="191" t="s">
        <v>272</v>
      </c>
      <c r="H269" s="192">
        <v>10.8</v>
      </c>
      <c r="I269" s="193"/>
      <c r="J269" s="194">
        <f>ROUND(I269*H269,2)</f>
        <v>0</v>
      </c>
      <c r="K269" s="195"/>
      <c r="L269" s="40"/>
      <c r="M269" s="196" t="s">
        <v>1</v>
      </c>
      <c r="N269" s="197" t="s">
        <v>41</v>
      </c>
      <c r="O269" s="72"/>
      <c r="P269" s="198">
        <f>O269*H269</f>
        <v>0</v>
      </c>
      <c r="Q269" s="198">
        <v>0</v>
      </c>
      <c r="R269" s="198">
        <f>Q269*H269</f>
        <v>0</v>
      </c>
      <c r="S269" s="198">
        <v>0</v>
      </c>
      <c r="T269" s="199">
        <f>S269*H269</f>
        <v>0</v>
      </c>
      <c r="U269" s="35"/>
      <c r="V269" s="35"/>
      <c r="W269" s="35"/>
      <c r="X269" s="35"/>
      <c r="Y269" s="35"/>
      <c r="Z269" s="35"/>
      <c r="AA269" s="35"/>
      <c r="AB269" s="35"/>
      <c r="AC269" s="35"/>
      <c r="AD269" s="35"/>
      <c r="AE269" s="35"/>
      <c r="AR269" s="200" t="s">
        <v>141</v>
      </c>
      <c r="AT269" s="200" t="s">
        <v>137</v>
      </c>
      <c r="AU269" s="200" t="s">
        <v>86</v>
      </c>
      <c r="AY269" s="18" t="s">
        <v>135</v>
      </c>
      <c r="BE269" s="201">
        <f>IF(N269="základní",J269,0)</f>
        <v>0</v>
      </c>
      <c r="BF269" s="201">
        <f>IF(N269="snížená",J269,0)</f>
        <v>0</v>
      </c>
      <c r="BG269" s="201">
        <f>IF(N269="zákl. přenesená",J269,0)</f>
        <v>0</v>
      </c>
      <c r="BH269" s="201">
        <f>IF(N269="sníž. přenesená",J269,0)</f>
        <v>0</v>
      </c>
      <c r="BI269" s="201">
        <f>IF(N269="nulová",J269,0)</f>
        <v>0</v>
      </c>
      <c r="BJ269" s="18" t="s">
        <v>84</v>
      </c>
      <c r="BK269" s="201">
        <f>ROUND(I269*H269,2)</f>
        <v>0</v>
      </c>
      <c r="BL269" s="18" t="s">
        <v>141</v>
      </c>
      <c r="BM269" s="200" t="s">
        <v>1413</v>
      </c>
    </row>
    <row r="270" spans="1:65" s="2" customFormat="1" ht="24.2" customHeight="1">
      <c r="A270" s="35"/>
      <c r="B270" s="36"/>
      <c r="C270" s="188" t="s">
        <v>343</v>
      </c>
      <c r="D270" s="188" t="s">
        <v>137</v>
      </c>
      <c r="E270" s="189" t="s">
        <v>1414</v>
      </c>
      <c r="F270" s="190" t="s">
        <v>1415</v>
      </c>
      <c r="G270" s="191" t="s">
        <v>272</v>
      </c>
      <c r="H270" s="192">
        <v>54</v>
      </c>
      <c r="I270" s="193"/>
      <c r="J270" s="194">
        <f>ROUND(I270*H270,2)</f>
        <v>0</v>
      </c>
      <c r="K270" s="195"/>
      <c r="L270" s="40"/>
      <c r="M270" s="196" t="s">
        <v>1</v>
      </c>
      <c r="N270" s="197" t="s">
        <v>41</v>
      </c>
      <c r="O270" s="72"/>
      <c r="P270" s="198">
        <f>O270*H270</f>
        <v>0</v>
      </c>
      <c r="Q270" s="198">
        <v>0</v>
      </c>
      <c r="R270" s="198">
        <f>Q270*H270</f>
        <v>0</v>
      </c>
      <c r="S270" s="198">
        <v>0</v>
      </c>
      <c r="T270" s="199">
        <f>S270*H270</f>
        <v>0</v>
      </c>
      <c r="U270" s="35"/>
      <c r="V270" s="35"/>
      <c r="W270" s="35"/>
      <c r="X270" s="35"/>
      <c r="Y270" s="35"/>
      <c r="Z270" s="35"/>
      <c r="AA270" s="35"/>
      <c r="AB270" s="35"/>
      <c r="AC270" s="35"/>
      <c r="AD270" s="35"/>
      <c r="AE270" s="35"/>
      <c r="AR270" s="200" t="s">
        <v>141</v>
      </c>
      <c r="AT270" s="200" t="s">
        <v>137</v>
      </c>
      <c r="AU270" s="200" t="s">
        <v>86</v>
      </c>
      <c r="AY270" s="18" t="s">
        <v>135</v>
      </c>
      <c r="BE270" s="201">
        <f>IF(N270="základní",J270,0)</f>
        <v>0</v>
      </c>
      <c r="BF270" s="201">
        <f>IF(N270="snížená",J270,0)</f>
        <v>0</v>
      </c>
      <c r="BG270" s="201">
        <f>IF(N270="zákl. přenesená",J270,0)</f>
        <v>0</v>
      </c>
      <c r="BH270" s="201">
        <f>IF(N270="sníž. přenesená",J270,0)</f>
        <v>0</v>
      </c>
      <c r="BI270" s="201">
        <f>IF(N270="nulová",J270,0)</f>
        <v>0</v>
      </c>
      <c r="BJ270" s="18" t="s">
        <v>84</v>
      </c>
      <c r="BK270" s="201">
        <f>ROUND(I270*H270,2)</f>
        <v>0</v>
      </c>
      <c r="BL270" s="18" t="s">
        <v>141</v>
      </c>
      <c r="BM270" s="200" t="s">
        <v>1416</v>
      </c>
    </row>
    <row r="271" spans="1:65" s="14" customFormat="1" ht="11.25">
      <c r="B271" s="213"/>
      <c r="C271" s="214"/>
      <c r="D271" s="204" t="s">
        <v>143</v>
      </c>
      <c r="E271" s="214"/>
      <c r="F271" s="216" t="s">
        <v>1417</v>
      </c>
      <c r="G271" s="214"/>
      <c r="H271" s="217">
        <v>54</v>
      </c>
      <c r="I271" s="218"/>
      <c r="J271" s="214"/>
      <c r="K271" s="214"/>
      <c r="L271" s="219"/>
      <c r="M271" s="220"/>
      <c r="N271" s="221"/>
      <c r="O271" s="221"/>
      <c r="P271" s="221"/>
      <c r="Q271" s="221"/>
      <c r="R271" s="221"/>
      <c r="S271" s="221"/>
      <c r="T271" s="222"/>
      <c r="AT271" s="223" t="s">
        <v>143</v>
      </c>
      <c r="AU271" s="223" t="s">
        <v>86</v>
      </c>
      <c r="AV271" s="14" t="s">
        <v>86</v>
      </c>
      <c r="AW271" s="14" t="s">
        <v>4</v>
      </c>
      <c r="AX271" s="14" t="s">
        <v>84</v>
      </c>
      <c r="AY271" s="223" t="s">
        <v>135</v>
      </c>
    </row>
    <row r="272" spans="1:65" s="2" customFormat="1" ht="16.5" customHeight="1">
      <c r="A272" s="35"/>
      <c r="B272" s="36"/>
      <c r="C272" s="188" t="s">
        <v>347</v>
      </c>
      <c r="D272" s="188" t="s">
        <v>137</v>
      </c>
      <c r="E272" s="189" t="s">
        <v>1418</v>
      </c>
      <c r="F272" s="190" t="s">
        <v>1419</v>
      </c>
      <c r="G272" s="191" t="s">
        <v>149</v>
      </c>
      <c r="H272" s="192">
        <v>30</v>
      </c>
      <c r="I272" s="193"/>
      <c r="J272" s="194">
        <f>ROUND(I272*H272,2)</f>
        <v>0</v>
      </c>
      <c r="K272" s="195"/>
      <c r="L272" s="40"/>
      <c r="M272" s="196" t="s">
        <v>1</v>
      </c>
      <c r="N272" s="197" t="s">
        <v>41</v>
      </c>
      <c r="O272" s="72"/>
      <c r="P272" s="198">
        <f>O272*H272</f>
        <v>0</v>
      </c>
      <c r="Q272" s="198">
        <v>0</v>
      </c>
      <c r="R272" s="198">
        <f>Q272*H272</f>
        <v>0</v>
      </c>
      <c r="S272" s="198">
        <v>0</v>
      </c>
      <c r="T272" s="199">
        <f>S272*H272</f>
        <v>0</v>
      </c>
      <c r="U272" s="35"/>
      <c r="V272" s="35"/>
      <c r="W272" s="35"/>
      <c r="X272" s="35"/>
      <c r="Y272" s="35"/>
      <c r="Z272" s="35"/>
      <c r="AA272" s="35"/>
      <c r="AB272" s="35"/>
      <c r="AC272" s="35"/>
      <c r="AD272" s="35"/>
      <c r="AE272" s="35"/>
      <c r="AR272" s="200" t="s">
        <v>141</v>
      </c>
      <c r="AT272" s="200" t="s">
        <v>137</v>
      </c>
      <c r="AU272" s="200" t="s">
        <v>86</v>
      </c>
      <c r="AY272" s="18" t="s">
        <v>135</v>
      </c>
      <c r="BE272" s="201">
        <f>IF(N272="základní",J272,0)</f>
        <v>0</v>
      </c>
      <c r="BF272" s="201">
        <f>IF(N272="snížená",J272,0)</f>
        <v>0</v>
      </c>
      <c r="BG272" s="201">
        <f>IF(N272="zákl. přenesená",J272,0)</f>
        <v>0</v>
      </c>
      <c r="BH272" s="201">
        <f>IF(N272="sníž. přenesená",J272,0)</f>
        <v>0</v>
      </c>
      <c r="BI272" s="201">
        <f>IF(N272="nulová",J272,0)</f>
        <v>0</v>
      </c>
      <c r="BJ272" s="18" t="s">
        <v>84</v>
      </c>
      <c r="BK272" s="201">
        <f>ROUND(I272*H272,2)</f>
        <v>0</v>
      </c>
      <c r="BL272" s="18" t="s">
        <v>141</v>
      </c>
      <c r="BM272" s="200" t="s">
        <v>1420</v>
      </c>
    </row>
    <row r="273" spans="1:65" s="13" customFormat="1" ht="11.25">
      <c r="B273" s="202"/>
      <c r="C273" s="203"/>
      <c r="D273" s="204" t="s">
        <v>143</v>
      </c>
      <c r="E273" s="205" t="s">
        <v>1</v>
      </c>
      <c r="F273" s="206" t="s">
        <v>1259</v>
      </c>
      <c r="G273" s="203"/>
      <c r="H273" s="205" t="s">
        <v>1</v>
      </c>
      <c r="I273" s="207"/>
      <c r="J273" s="203"/>
      <c r="K273" s="203"/>
      <c r="L273" s="208"/>
      <c r="M273" s="209"/>
      <c r="N273" s="210"/>
      <c r="O273" s="210"/>
      <c r="P273" s="210"/>
      <c r="Q273" s="210"/>
      <c r="R273" s="210"/>
      <c r="S273" s="210"/>
      <c r="T273" s="211"/>
      <c r="AT273" s="212" t="s">
        <v>143</v>
      </c>
      <c r="AU273" s="212" t="s">
        <v>86</v>
      </c>
      <c r="AV273" s="13" t="s">
        <v>84</v>
      </c>
      <c r="AW273" s="13" t="s">
        <v>32</v>
      </c>
      <c r="AX273" s="13" t="s">
        <v>76</v>
      </c>
      <c r="AY273" s="212" t="s">
        <v>135</v>
      </c>
    </row>
    <row r="274" spans="1:65" s="14" customFormat="1" ht="11.25">
      <c r="B274" s="213"/>
      <c r="C274" s="214"/>
      <c r="D274" s="204" t="s">
        <v>143</v>
      </c>
      <c r="E274" s="215" t="s">
        <v>1</v>
      </c>
      <c r="F274" s="216" t="s">
        <v>278</v>
      </c>
      <c r="G274" s="214"/>
      <c r="H274" s="217">
        <v>30</v>
      </c>
      <c r="I274" s="218"/>
      <c r="J274" s="214"/>
      <c r="K274" s="214"/>
      <c r="L274" s="219"/>
      <c r="M274" s="220"/>
      <c r="N274" s="221"/>
      <c r="O274" s="221"/>
      <c r="P274" s="221"/>
      <c r="Q274" s="221"/>
      <c r="R274" s="221"/>
      <c r="S274" s="221"/>
      <c r="T274" s="222"/>
      <c r="AT274" s="223" t="s">
        <v>143</v>
      </c>
      <c r="AU274" s="223" t="s">
        <v>86</v>
      </c>
      <c r="AV274" s="14" t="s">
        <v>86</v>
      </c>
      <c r="AW274" s="14" t="s">
        <v>32</v>
      </c>
      <c r="AX274" s="14" t="s">
        <v>84</v>
      </c>
      <c r="AY274" s="223" t="s">
        <v>135</v>
      </c>
    </row>
    <row r="275" spans="1:65" s="2" customFormat="1" ht="24.2" customHeight="1">
      <c r="A275" s="35"/>
      <c r="B275" s="36"/>
      <c r="C275" s="188" t="s">
        <v>352</v>
      </c>
      <c r="D275" s="188" t="s">
        <v>137</v>
      </c>
      <c r="E275" s="189" t="s">
        <v>1421</v>
      </c>
      <c r="F275" s="190" t="s">
        <v>1422</v>
      </c>
      <c r="G275" s="191" t="s">
        <v>140</v>
      </c>
      <c r="H275" s="192">
        <v>126</v>
      </c>
      <c r="I275" s="193"/>
      <c r="J275" s="194">
        <f>ROUND(I275*H275,2)</f>
        <v>0</v>
      </c>
      <c r="K275" s="195"/>
      <c r="L275" s="40"/>
      <c r="M275" s="196" t="s">
        <v>1</v>
      </c>
      <c r="N275" s="197" t="s">
        <v>41</v>
      </c>
      <c r="O275" s="72"/>
      <c r="P275" s="198">
        <f>O275*H275</f>
        <v>0</v>
      </c>
      <c r="Q275" s="198">
        <v>0</v>
      </c>
      <c r="R275" s="198">
        <f>Q275*H275</f>
        <v>0</v>
      </c>
      <c r="S275" s="198">
        <v>0</v>
      </c>
      <c r="T275" s="199">
        <f>S275*H275</f>
        <v>0</v>
      </c>
      <c r="U275" s="35"/>
      <c r="V275" s="35"/>
      <c r="W275" s="35"/>
      <c r="X275" s="35"/>
      <c r="Y275" s="35"/>
      <c r="Z275" s="35"/>
      <c r="AA275" s="35"/>
      <c r="AB275" s="35"/>
      <c r="AC275" s="35"/>
      <c r="AD275" s="35"/>
      <c r="AE275" s="35"/>
      <c r="AR275" s="200" t="s">
        <v>141</v>
      </c>
      <c r="AT275" s="200" t="s">
        <v>137</v>
      </c>
      <c r="AU275" s="200" t="s">
        <v>86</v>
      </c>
      <c r="AY275" s="18" t="s">
        <v>135</v>
      </c>
      <c r="BE275" s="201">
        <f>IF(N275="základní",J275,0)</f>
        <v>0</v>
      </c>
      <c r="BF275" s="201">
        <f>IF(N275="snížená",J275,0)</f>
        <v>0</v>
      </c>
      <c r="BG275" s="201">
        <f>IF(N275="zákl. přenesená",J275,0)</f>
        <v>0</v>
      </c>
      <c r="BH275" s="201">
        <f>IF(N275="sníž. přenesená",J275,0)</f>
        <v>0</v>
      </c>
      <c r="BI275" s="201">
        <f>IF(N275="nulová",J275,0)</f>
        <v>0</v>
      </c>
      <c r="BJ275" s="18" t="s">
        <v>84</v>
      </c>
      <c r="BK275" s="201">
        <f>ROUND(I275*H275,2)</f>
        <v>0</v>
      </c>
      <c r="BL275" s="18" t="s">
        <v>141</v>
      </c>
      <c r="BM275" s="200" t="s">
        <v>1423</v>
      </c>
    </row>
    <row r="276" spans="1:65" s="14" customFormat="1" ht="11.25">
      <c r="B276" s="213"/>
      <c r="C276" s="214"/>
      <c r="D276" s="204" t="s">
        <v>143</v>
      </c>
      <c r="E276" s="215" t="s">
        <v>1</v>
      </c>
      <c r="F276" s="216" t="s">
        <v>1424</v>
      </c>
      <c r="G276" s="214"/>
      <c r="H276" s="217">
        <v>126</v>
      </c>
      <c r="I276" s="218"/>
      <c r="J276" s="214"/>
      <c r="K276" s="214"/>
      <c r="L276" s="219"/>
      <c r="M276" s="220"/>
      <c r="N276" s="221"/>
      <c r="O276" s="221"/>
      <c r="P276" s="221"/>
      <c r="Q276" s="221"/>
      <c r="R276" s="221"/>
      <c r="S276" s="221"/>
      <c r="T276" s="222"/>
      <c r="AT276" s="223" t="s">
        <v>143</v>
      </c>
      <c r="AU276" s="223" t="s">
        <v>86</v>
      </c>
      <c r="AV276" s="14" t="s">
        <v>86</v>
      </c>
      <c r="AW276" s="14" t="s">
        <v>32</v>
      </c>
      <c r="AX276" s="14" t="s">
        <v>84</v>
      </c>
      <c r="AY276" s="223" t="s">
        <v>135</v>
      </c>
    </row>
    <row r="277" spans="1:65" s="2" customFormat="1" ht="16.5" customHeight="1">
      <c r="A277" s="35"/>
      <c r="B277" s="36"/>
      <c r="C277" s="188" t="s">
        <v>357</v>
      </c>
      <c r="D277" s="188" t="s">
        <v>137</v>
      </c>
      <c r="E277" s="189" t="s">
        <v>1425</v>
      </c>
      <c r="F277" s="190" t="s">
        <v>1426</v>
      </c>
      <c r="G277" s="191" t="s">
        <v>450</v>
      </c>
      <c r="H277" s="192">
        <v>1</v>
      </c>
      <c r="I277" s="193"/>
      <c r="J277" s="194">
        <f>ROUND(I277*H277,2)</f>
        <v>0</v>
      </c>
      <c r="K277" s="195"/>
      <c r="L277" s="40"/>
      <c r="M277" s="196" t="s">
        <v>1</v>
      </c>
      <c r="N277" s="197" t="s">
        <v>41</v>
      </c>
      <c r="O277" s="72"/>
      <c r="P277" s="198">
        <f>O277*H277</f>
        <v>0</v>
      </c>
      <c r="Q277" s="198">
        <v>0</v>
      </c>
      <c r="R277" s="198">
        <f>Q277*H277</f>
        <v>0</v>
      </c>
      <c r="S277" s="198">
        <v>0</v>
      </c>
      <c r="T277" s="199">
        <f>S277*H277</f>
        <v>0</v>
      </c>
      <c r="U277" s="35"/>
      <c r="V277" s="35"/>
      <c r="W277" s="35"/>
      <c r="X277" s="35"/>
      <c r="Y277" s="35"/>
      <c r="Z277" s="35"/>
      <c r="AA277" s="35"/>
      <c r="AB277" s="35"/>
      <c r="AC277" s="35"/>
      <c r="AD277" s="35"/>
      <c r="AE277" s="35"/>
      <c r="AR277" s="200" t="s">
        <v>141</v>
      </c>
      <c r="AT277" s="200" t="s">
        <v>137</v>
      </c>
      <c r="AU277" s="200" t="s">
        <v>86</v>
      </c>
      <c r="AY277" s="18" t="s">
        <v>135</v>
      </c>
      <c r="BE277" s="201">
        <f>IF(N277="základní",J277,0)</f>
        <v>0</v>
      </c>
      <c r="BF277" s="201">
        <f>IF(N277="snížená",J277,0)</f>
        <v>0</v>
      </c>
      <c r="BG277" s="201">
        <f>IF(N277="zákl. přenesená",J277,0)</f>
        <v>0</v>
      </c>
      <c r="BH277" s="201">
        <f>IF(N277="sníž. přenesená",J277,0)</f>
        <v>0</v>
      </c>
      <c r="BI277" s="201">
        <f>IF(N277="nulová",J277,0)</f>
        <v>0</v>
      </c>
      <c r="BJ277" s="18" t="s">
        <v>84</v>
      </c>
      <c r="BK277" s="201">
        <f>ROUND(I277*H277,2)</f>
        <v>0</v>
      </c>
      <c r="BL277" s="18" t="s">
        <v>141</v>
      </c>
      <c r="BM277" s="200" t="s">
        <v>1427</v>
      </c>
    </row>
    <row r="278" spans="1:65" s="14" customFormat="1" ht="11.25">
      <c r="B278" s="213"/>
      <c r="C278" s="214"/>
      <c r="D278" s="204" t="s">
        <v>143</v>
      </c>
      <c r="E278" s="215" t="s">
        <v>1</v>
      </c>
      <c r="F278" s="216" t="s">
        <v>84</v>
      </c>
      <c r="G278" s="214"/>
      <c r="H278" s="217">
        <v>1</v>
      </c>
      <c r="I278" s="218"/>
      <c r="J278" s="214"/>
      <c r="K278" s="214"/>
      <c r="L278" s="219"/>
      <c r="M278" s="220"/>
      <c r="N278" s="221"/>
      <c r="O278" s="221"/>
      <c r="P278" s="221"/>
      <c r="Q278" s="221"/>
      <c r="R278" s="221"/>
      <c r="S278" s="221"/>
      <c r="T278" s="222"/>
      <c r="AT278" s="223" t="s">
        <v>143</v>
      </c>
      <c r="AU278" s="223" t="s">
        <v>86</v>
      </c>
      <c r="AV278" s="14" t="s">
        <v>86</v>
      </c>
      <c r="AW278" s="14" t="s">
        <v>32</v>
      </c>
      <c r="AX278" s="14" t="s">
        <v>84</v>
      </c>
      <c r="AY278" s="223" t="s">
        <v>135</v>
      </c>
    </row>
    <row r="279" spans="1:65" s="13" customFormat="1" ht="11.25">
      <c r="B279" s="202"/>
      <c r="C279" s="203"/>
      <c r="D279" s="204" t="s">
        <v>143</v>
      </c>
      <c r="E279" s="205" t="s">
        <v>1</v>
      </c>
      <c r="F279" s="206" t="s">
        <v>1428</v>
      </c>
      <c r="G279" s="203"/>
      <c r="H279" s="205" t="s">
        <v>1</v>
      </c>
      <c r="I279" s="207"/>
      <c r="J279" s="203"/>
      <c r="K279" s="203"/>
      <c r="L279" s="208"/>
      <c r="M279" s="209"/>
      <c r="N279" s="210"/>
      <c r="O279" s="210"/>
      <c r="P279" s="210"/>
      <c r="Q279" s="210"/>
      <c r="R279" s="210"/>
      <c r="S279" s="210"/>
      <c r="T279" s="211"/>
      <c r="AT279" s="212" t="s">
        <v>143</v>
      </c>
      <c r="AU279" s="212" t="s">
        <v>86</v>
      </c>
      <c r="AV279" s="13" t="s">
        <v>84</v>
      </c>
      <c r="AW279" s="13" t="s">
        <v>32</v>
      </c>
      <c r="AX279" s="13" t="s">
        <v>76</v>
      </c>
      <c r="AY279" s="212" t="s">
        <v>135</v>
      </c>
    </row>
    <row r="280" spans="1:65" s="13" customFormat="1" ht="11.25">
      <c r="B280" s="202"/>
      <c r="C280" s="203"/>
      <c r="D280" s="204" t="s">
        <v>143</v>
      </c>
      <c r="E280" s="205" t="s">
        <v>1</v>
      </c>
      <c r="F280" s="206" t="s">
        <v>1429</v>
      </c>
      <c r="G280" s="203"/>
      <c r="H280" s="205" t="s">
        <v>1</v>
      </c>
      <c r="I280" s="207"/>
      <c r="J280" s="203"/>
      <c r="K280" s="203"/>
      <c r="L280" s="208"/>
      <c r="M280" s="209"/>
      <c r="N280" s="210"/>
      <c r="O280" s="210"/>
      <c r="P280" s="210"/>
      <c r="Q280" s="210"/>
      <c r="R280" s="210"/>
      <c r="S280" s="210"/>
      <c r="T280" s="211"/>
      <c r="AT280" s="212" t="s">
        <v>143</v>
      </c>
      <c r="AU280" s="212" t="s">
        <v>86</v>
      </c>
      <c r="AV280" s="13" t="s">
        <v>84</v>
      </c>
      <c r="AW280" s="13" t="s">
        <v>32</v>
      </c>
      <c r="AX280" s="13" t="s">
        <v>76</v>
      </c>
      <c r="AY280" s="212" t="s">
        <v>135</v>
      </c>
    </row>
    <row r="281" spans="1:65" s="13" customFormat="1" ht="11.25">
      <c r="B281" s="202"/>
      <c r="C281" s="203"/>
      <c r="D281" s="204" t="s">
        <v>143</v>
      </c>
      <c r="E281" s="205" t="s">
        <v>1</v>
      </c>
      <c r="F281" s="206" t="s">
        <v>1430</v>
      </c>
      <c r="G281" s="203"/>
      <c r="H281" s="205" t="s">
        <v>1</v>
      </c>
      <c r="I281" s="207"/>
      <c r="J281" s="203"/>
      <c r="K281" s="203"/>
      <c r="L281" s="208"/>
      <c r="M281" s="209"/>
      <c r="N281" s="210"/>
      <c r="O281" s="210"/>
      <c r="P281" s="210"/>
      <c r="Q281" s="210"/>
      <c r="R281" s="210"/>
      <c r="S281" s="210"/>
      <c r="T281" s="211"/>
      <c r="AT281" s="212" t="s">
        <v>143</v>
      </c>
      <c r="AU281" s="212" t="s">
        <v>86</v>
      </c>
      <c r="AV281" s="13" t="s">
        <v>84</v>
      </c>
      <c r="AW281" s="13" t="s">
        <v>32</v>
      </c>
      <c r="AX281" s="13" t="s">
        <v>76</v>
      </c>
      <c r="AY281" s="212" t="s">
        <v>135</v>
      </c>
    </row>
    <row r="282" spans="1:65" s="13" customFormat="1" ht="33.75">
      <c r="B282" s="202"/>
      <c r="C282" s="203"/>
      <c r="D282" s="204" t="s">
        <v>143</v>
      </c>
      <c r="E282" s="205" t="s">
        <v>1</v>
      </c>
      <c r="F282" s="206" t="s">
        <v>1431</v>
      </c>
      <c r="G282" s="203"/>
      <c r="H282" s="205" t="s">
        <v>1</v>
      </c>
      <c r="I282" s="207"/>
      <c r="J282" s="203"/>
      <c r="K282" s="203"/>
      <c r="L282" s="208"/>
      <c r="M282" s="209"/>
      <c r="N282" s="210"/>
      <c r="O282" s="210"/>
      <c r="P282" s="210"/>
      <c r="Q282" s="210"/>
      <c r="R282" s="210"/>
      <c r="S282" s="210"/>
      <c r="T282" s="211"/>
      <c r="AT282" s="212" t="s">
        <v>143</v>
      </c>
      <c r="AU282" s="212" t="s">
        <v>86</v>
      </c>
      <c r="AV282" s="13" t="s">
        <v>84</v>
      </c>
      <c r="AW282" s="13" t="s">
        <v>32</v>
      </c>
      <c r="AX282" s="13" t="s">
        <v>76</v>
      </c>
      <c r="AY282" s="212" t="s">
        <v>135</v>
      </c>
    </row>
    <row r="283" spans="1:65" s="12" customFormat="1" ht="22.9" customHeight="1">
      <c r="B283" s="172"/>
      <c r="C283" s="173"/>
      <c r="D283" s="174" t="s">
        <v>75</v>
      </c>
      <c r="E283" s="186" t="s">
        <v>174</v>
      </c>
      <c r="F283" s="186" t="s">
        <v>819</v>
      </c>
      <c r="G283" s="173"/>
      <c r="H283" s="173"/>
      <c r="I283" s="176"/>
      <c r="J283" s="187">
        <f>BK283</f>
        <v>0</v>
      </c>
      <c r="K283" s="173"/>
      <c r="L283" s="178"/>
      <c r="M283" s="179"/>
      <c r="N283" s="180"/>
      <c r="O283" s="180"/>
      <c r="P283" s="181">
        <f>SUM(P284:P287)</f>
        <v>0</v>
      </c>
      <c r="Q283" s="180"/>
      <c r="R283" s="181">
        <f>SUM(R284:R287)</f>
        <v>0.83887999999999996</v>
      </c>
      <c r="S283" s="180"/>
      <c r="T283" s="182">
        <f>SUM(T284:T287)</f>
        <v>0</v>
      </c>
      <c r="AR283" s="183" t="s">
        <v>84</v>
      </c>
      <c r="AT283" s="184" t="s">
        <v>75</v>
      </c>
      <c r="AU283" s="184" t="s">
        <v>84</v>
      </c>
      <c r="AY283" s="183" t="s">
        <v>135</v>
      </c>
      <c r="BK283" s="185">
        <f>SUM(BK284:BK287)</f>
        <v>0</v>
      </c>
    </row>
    <row r="284" spans="1:65" s="2" customFormat="1" ht="24.2" customHeight="1">
      <c r="A284" s="35"/>
      <c r="B284" s="36"/>
      <c r="C284" s="188" t="s">
        <v>362</v>
      </c>
      <c r="D284" s="188" t="s">
        <v>137</v>
      </c>
      <c r="E284" s="189" t="s">
        <v>1432</v>
      </c>
      <c r="F284" s="190" t="s">
        <v>1433</v>
      </c>
      <c r="G284" s="191" t="s">
        <v>149</v>
      </c>
      <c r="H284" s="192">
        <v>1</v>
      </c>
      <c r="I284" s="193"/>
      <c r="J284" s="194">
        <f>ROUND(I284*H284,2)</f>
        <v>0</v>
      </c>
      <c r="K284" s="195"/>
      <c r="L284" s="40"/>
      <c r="M284" s="196" t="s">
        <v>1</v>
      </c>
      <c r="N284" s="197" t="s">
        <v>41</v>
      </c>
      <c r="O284" s="72"/>
      <c r="P284" s="198">
        <f>O284*H284</f>
        <v>0</v>
      </c>
      <c r="Q284" s="198">
        <v>8.0000000000000004E-4</v>
      </c>
      <c r="R284" s="198">
        <f>Q284*H284</f>
        <v>8.0000000000000004E-4</v>
      </c>
      <c r="S284" s="198">
        <v>0</v>
      </c>
      <c r="T284" s="199">
        <f>S284*H284</f>
        <v>0</v>
      </c>
      <c r="U284" s="35"/>
      <c r="V284" s="35"/>
      <c r="W284" s="35"/>
      <c r="X284" s="35"/>
      <c r="Y284" s="35"/>
      <c r="Z284" s="35"/>
      <c r="AA284" s="35"/>
      <c r="AB284" s="35"/>
      <c r="AC284" s="35"/>
      <c r="AD284" s="35"/>
      <c r="AE284" s="35"/>
      <c r="AR284" s="200" t="s">
        <v>141</v>
      </c>
      <c r="AT284" s="200" t="s">
        <v>137</v>
      </c>
      <c r="AU284" s="200" t="s">
        <v>86</v>
      </c>
      <c r="AY284" s="18" t="s">
        <v>135</v>
      </c>
      <c r="BE284" s="201">
        <f>IF(N284="základní",J284,0)</f>
        <v>0</v>
      </c>
      <c r="BF284" s="201">
        <f>IF(N284="snížená",J284,0)</f>
        <v>0</v>
      </c>
      <c r="BG284" s="201">
        <f>IF(N284="zákl. přenesená",J284,0)</f>
        <v>0</v>
      </c>
      <c r="BH284" s="201">
        <f>IF(N284="sníž. přenesená",J284,0)</f>
        <v>0</v>
      </c>
      <c r="BI284" s="201">
        <f>IF(N284="nulová",J284,0)</f>
        <v>0</v>
      </c>
      <c r="BJ284" s="18" t="s">
        <v>84</v>
      </c>
      <c r="BK284" s="201">
        <f>ROUND(I284*H284,2)</f>
        <v>0</v>
      </c>
      <c r="BL284" s="18" t="s">
        <v>141</v>
      </c>
      <c r="BM284" s="200" t="s">
        <v>1434</v>
      </c>
    </row>
    <row r="285" spans="1:65" s="2" customFormat="1" ht="24.2" customHeight="1">
      <c r="A285" s="35"/>
      <c r="B285" s="36"/>
      <c r="C285" s="235" t="s">
        <v>367</v>
      </c>
      <c r="D285" s="235" t="s">
        <v>465</v>
      </c>
      <c r="E285" s="236" t="s">
        <v>1435</v>
      </c>
      <c r="F285" s="237" t="s">
        <v>1436</v>
      </c>
      <c r="G285" s="238" t="s">
        <v>149</v>
      </c>
      <c r="H285" s="239">
        <v>1</v>
      </c>
      <c r="I285" s="240"/>
      <c r="J285" s="241">
        <f>ROUND(I285*H285,2)</f>
        <v>0</v>
      </c>
      <c r="K285" s="242"/>
      <c r="L285" s="243"/>
      <c r="M285" s="244" t="s">
        <v>1</v>
      </c>
      <c r="N285" s="245" t="s">
        <v>41</v>
      </c>
      <c r="O285" s="72"/>
      <c r="P285" s="198">
        <f>O285*H285</f>
        <v>0</v>
      </c>
      <c r="Q285" s="198">
        <v>0.01</v>
      </c>
      <c r="R285" s="198">
        <f>Q285*H285</f>
        <v>0.01</v>
      </c>
      <c r="S285" s="198">
        <v>0</v>
      </c>
      <c r="T285" s="199">
        <f>S285*H285</f>
        <v>0</v>
      </c>
      <c r="U285" s="35"/>
      <c r="V285" s="35"/>
      <c r="W285" s="35"/>
      <c r="X285" s="35"/>
      <c r="Y285" s="35"/>
      <c r="Z285" s="35"/>
      <c r="AA285" s="35"/>
      <c r="AB285" s="35"/>
      <c r="AC285" s="35"/>
      <c r="AD285" s="35"/>
      <c r="AE285" s="35"/>
      <c r="AR285" s="200" t="s">
        <v>170</v>
      </c>
      <c r="AT285" s="200" t="s">
        <v>465</v>
      </c>
      <c r="AU285" s="200" t="s">
        <v>86</v>
      </c>
      <c r="AY285" s="18" t="s">
        <v>135</v>
      </c>
      <c r="BE285" s="201">
        <f>IF(N285="základní",J285,0)</f>
        <v>0</v>
      </c>
      <c r="BF285" s="201">
        <f>IF(N285="snížená",J285,0)</f>
        <v>0</v>
      </c>
      <c r="BG285" s="201">
        <f>IF(N285="zákl. přenesená",J285,0)</f>
        <v>0</v>
      </c>
      <c r="BH285" s="201">
        <f>IF(N285="sníž. přenesená",J285,0)</f>
        <v>0</v>
      </c>
      <c r="BI285" s="201">
        <f>IF(N285="nulová",J285,0)</f>
        <v>0</v>
      </c>
      <c r="BJ285" s="18" t="s">
        <v>84</v>
      </c>
      <c r="BK285" s="201">
        <f>ROUND(I285*H285,2)</f>
        <v>0</v>
      </c>
      <c r="BL285" s="18" t="s">
        <v>141</v>
      </c>
      <c r="BM285" s="200" t="s">
        <v>1437</v>
      </c>
    </row>
    <row r="286" spans="1:65" s="2" customFormat="1" ht="21.75" customHeight="1">
      <c r="A286" s="35"/>
      <c r="B286" s="36"/>
      <c r="C286" s="188" t="s">
        <v>371</v>
      </c>
      <c r="D286" s="188" t="s">
        <v>137</v>
      </c>
      <c r="E286" s="189" t="s">
        <v>1438</v>
      </c>
      <c r="F286" s="190" t="s">
        <v>1439</v>
      </c>
      <c r="G286" s="191" t="s">
        <v>149</v>
      </c>
      <c r="H286" s="192">
        <v>2</v>
      </c>
      <c r="I286" s="193"/>
      <c r="J286" s="194">
        <f>ROUND(I286*H286,2)</f>
        <v>0</v>
      </c>
      <c r="K286" s="195"/>
      <c r="L286" s="40"/>
      <c r="M286" s="196" t="s">
        <v>1</v>
      </c>
      <c r="N286" s="197" t="s">
        <v>41</v>
      </c>
      <c r="O286" s="72"/>
      <c r="P286" s="198">
        <f>O286*H286</f>
        <v>0</v>
      </c>
      <c r="Q286" s="198">
        <v>0.35743999999999998</v>
      </c>
      <c r="R286" s="198">
        <f>Q286*H286</f>
        <v>0.71487999999999996</v>
      </c>
      <c r="S286" s="198">
        <v>0</v>
      </c>
      <c r="T286" s="199">
        <f>S286*H286</f>
        <v>0</v>
      </c>
      <c r="U286" s="35"/>
      <c r="V286" s="35"/>
      <c r="W286" s="35"/>
      <c r="X286" s="35"/>
      <c r="Y286" s="35"/>
      <c r="Z286" s="35"/>
      <c r="AA286" s="35"/>
      <c r="AB286" s="35"/>
      <c r="AC286" s="35"/>
      <c r="AD286" s="35"/>
      <c r="AE286" s="35"/>
      <c r="AR286" s="200" t="s">
        <v>141</v>
      </c>
      <c r="AT286" s="200" t="s">
        <v>137</v>
      </c>
      <c r="AU286" s="200" t="s">
        <v>86</v>
      </c>
      <c r="AY286" s="18" t="s">
        <v>135</v>
      </c>
      <c r="BE286" s="201">
        <f>IF(N286="základní",J286,0)</f>
        <v>0</v>
      </c>
      <c r="BF286" s="201">
        <f>IF(N286="snížená",J286,0)</f>
        <v>0</v>
      </c>
      <c r="BG286" s="201">
        <f>IF(N286="zákl. přenesená",J286,0)</f>
        <v>0</v>
      </c>
      <c r="BH286" s="201">
        <f>IF(N286="sníž. přenesená",J286,0)</f>
        <v>0</v>
      </c>
      <c r="BI286" s="201">
        <f>IF(N286="nulová",J286,0)</f>
        <v>0</v>
      </c>
      <c r="BJ286" s="18" t="s">
        <v>84</v>
      </c>
      <c r="BK286" s="201">
        <f>ROUND(I286*H286,2)</f>
        <v>0</v>
      </c>
      <c r="BL286" s="18" t="s">
        <v>141</v>
      </c>
      <c r="BM286" s="200" t="s">
        <v>1440</v>
      </c>
    </row>
    <row r="287" spans="1:65" s="2" customFormat="1" ht="16.5" customHeight="1">
      <c r="A287" s="35"/>
      <c r="B287" s="36"/>
      <c r="C287" s="235" t="s">
        <v>375</v>
      </c>
      <c r="D287" s="235" t="s">
        <v>465</v>
      </c>
      <c r="E287" s="236" t="s">
        <v>1441</v>
      </c>
      <c r="F287" s="237" t="s">
        <v>1442</v>
      </c>
      <c r="G287" s="238" t="s">
        <v>149</v>
      </c>
      <c r="H287" s="239">
        <v>2</v>
      </c>
      <c r="I287" s="240"/>
      <c r="J287" s="241">
        <f>ROUND(I287*H287,2)</f>
        <v>0</v>
      </c>
      <c r="K287" s="242"/>
      <c r="L287" s="243"/>
      <c r="M287" s="244" t="s">
        <v>1</v>
      </c>
      <c r="N287" s="245" t="s">
        <v>41</v>
      </c>
      <c r="O287" s="72"/>
      <c r="P287" s="198">
        <f>O287*H287</f>
        <v>0</v>
      </c>
      <c r="Q287" s="198">
        <v>5.6599999999999998E-2</v>
      </c>
      <c r="R287" s="198">
        <f>Q287*H287</f>
        <v>0.1132</v>
      </c>
      <c r="S287" s="198">
        <v>0</v>
      </c>
      <c r="T287" s="199">
        <f>S287*H287</f>
        <v>0</v>
      </c>
      <c r="U287" s="35"/>
      <c r="V287" s="35"/>
      <c r="W287" s="35"/>
      <c r="X287" s="35"/>
      <c r="Y287" s="35"/>
      <c r="Z287" s="35"/>
      <c r="AA287" s="35"/>
      <c r="AB287" s="35"/>
      <c r="AC287" s="35"/>
      <c r="AD287" s="35"/>
      <c r="AE287" s="35"/>
      <c r="AR287" s="200" t="s">
        <v>170</v>
      </c>
      <c r="AT287" s="200" t="s">
        <v>465</v>
      </c>
      <c r="AU287" s="200" t="s">
        <v>86</v>
      </c>
      <c r="AY287" s="18" t="s">
        <v>135</v>
      </c>
      <c r="BE287" s="201">
        <f>IF(N287="základní",J287,0)</f>
        <v>0</v>
      </c>
      <c r="BF287" s="201">
        <f>IF(N287="snížená",J287,0)</f>
        <v>0</v>
      </c>
      <c r="BG287" s="201">
        <f>IF(N287="zákl. přenesená",J287,0)</f>
        <v>0</v>
      </c>
      <c r="BH287" s="201">
        <f>IF(N287="sníž. přenesená",J287,0)</f>
        <v>0</v>
      </c>
      <c r="BI287" s="201">
        <f>IF(N287="nulová",J287,0)</f>
        <v>0</v>
      </c>
      <c r="BJ287" s="18" t="s">
        <v>84</v>
      </c>
      <c r="BK287" s="201">
        <f>ROUND(I287*H287,2)</f>
        <v>0</v>
      </c>
      <c r="BL287" s="18" t="s">
        <v>141</v>
      </c>
      <c r="BM287" s="200" t="s">
        <v>1443</v>
      </c>
    </row>
    <row r="288" spans="1:65" s="12" customFormat="1" ht="22.9" customHeight="1">
      <c r="B288" s="172"/>
      <c r="C288" s="173"/>
      <c r="D288" s="174" t="s">
        <v>75</v>
      </c>
      <c r="E288" s="186" t="s">
        <v>1001</v>
      </c>
      <c r="F288" s="186" t="s">
        <v>1002</v>
      </c>
      <c r="G288" s="173"/>
      <c r="H288" s="173"/>
      <c r="I288" s="176"/>
      <c r="J288" s="187">
        <f>BK288</f>
        <v>0</v>
      </c>
      <c r="K288" s="173"/>
      <c r="L288" s="178"/>
      <c r="M288" s="179"/>
      <c r="N288" s="180"/>
      <c r="O288" s="180"/>
      <c r="P288" s="181">
        <f>P289</f>
        <v>0</v>
      </c>
      <c r="Q288" s="180"/>
      <c r="R288" s="181">
        <f>R289</f>
        <v>0</v>
      </c>
      <c r="S288" s="180"/>
      <c r="T288" s="182">
        <f>T289</f>
        <v>0</v>
      </c>
      <c r="AR288" s="183" t="s">
        <v>84</v>
      </c>
      <c r="AT288" s="184" t="s">
        <v>75</v>
      </c>
      <c r="AU288" s="184" t="s">
        <v>84</v>
      </c>
      <c r="AY288" s="183" t="s">
        <v>135</v>
      </c>
      <c r="BK288" s="185">
        <f>BK289</f>
        <v>0</v>
      </c>
    </row>
    <row r="289" spans="1:65" s="2" customFormat="1" ht="24.2" customHeight="1">
      <c r="A289" s="35"/>
      <c r="B289" s="36"/>
      <c r="C289" s="188" t="s">
        <v>379</v>
      </c>
      <c r="D289" s="188" t="s">
        <v>137</v>
      </c>
      <c r="E289" s="189" t="s">
        <v>1444</v>
      </c>
      <c r="F289" s="190" t="s">
        <v>1445</v>
      </c>
      <c r="G289" s="191" t="s">
        <v>421</v>
      </c>
      <c r="H289" s="192">
        <v>5.6890000000000001</v>
      </c>
      <c r="I289" s="193"/>
      <c r="J289" s="194">
        <f>ROUND(I289*H289,2)</f>
        <v>0</v>
      </c>
      <c r="K289" s="195"/>
      <c r="L289" s="40"/>
      <c r="M289" s="246" t="s">
        <v>1</v>
      </c>
      <c r="N289" s="247" t="s">
        <v>41</v>
      </c>
      <c r="O289" s="248"/>
      <c r="P289" s="249">
        <f>O289*H289</f>
        <v>0</v>
      </c>
      <c r="Q289" s="249">
        <v>0</v>
      </c>
      <c r="R289" s="249">
        <f>Q289*H289</f>
        <v>0</v>
      </c>
      <c r="S289" s="249">
        <v>0</v>
      </c>
      <c r="T289" s="250">
        <f>S289*H289</f>
        <v>0</v>
      </c>
      <c r="U289" s="35"/>
      <c r="V289" s="35"/>
      <c r="W289" s="35"/>
      <c r="X289" s="35"/>
      <c r="Y289" s="35"/>
      <c r="Z289" s="35"/>
      <c r="AA289" s="35"/>
      <c r="AB289" s="35"/>
      <c r="AC289" s="35"/>
      <c r="AD289" s="35"/>
      <c r="AE289" s="35"/>
      <c r="AR289" s="200" t="s">
        <v>141</v>
      </c>
      <c r="AT289" s="200" t="s">
        <v>137</v>
      </c>
      <c r="AU289" s="200" t="s">
        <v>86</v>
      </c>
      <c r="AY289" s="18" t="s">
        <v>135</v>
      </c>
      <c r="BE289" s="201">
        <f>IF(N289="základní",J289,0)</f>
        <v>0</v>
      </c>
      <c r="BF289" s="201">
        <f>IF(N289="snížená",J289,0)</f>
        <v>0</v>
      </c>
      <c r="BG289" s="201">
        <f>IF(N289="zákl. přenesená",J289,0)</f>
        <v>0</v>
      </c>
      <c r="BH289" s="201">
        <f>IF(N289="sníž. přenesená",J289,0)</f>
        <v>0</v>
      </c>
      <c r="BI289" s="201">
        <f>IF(N289="nulová",J289,0)</f>
        <v>0</v>
      </c>
      <c r="BJ289" s="18" t="s">
        <v>84</v>
      </c>
      <c r="BK289" s="201">
        <f>ROUND(I289*H289,2)</f>
        <v>0</v>
      </c>
      <c r="BL289" s="18" t="s">
        <v>141</v>
      </c>
      <c r="BM289" s="200" t="s">
        <v>1446</v>
      </c>
    </row>
    <row r="290" spans="1:65" s="2" customFormat="1" ht="6.95" customHeight="1">
      <c r="A290" s="35"/>
      <c r="B290" s="55"/>
      <c r="C290" s="56"/>
      <c r="D290" s="56"/>
      <c r="E290" s="56"/>
      <c r="F290" s="56"/>
      <c r="G290" s="56"/>
      <c r="H290" s="56"/>
      <c r="I290" s="56"/>
      <c r="J290" s="56"/>
      <c r="K290" s="56"/>
      <c r="L290" s="40"/>
      <c r="M290" s="35"/>
      <c r="O290" s="35"/>
      <c r="P290" s="35"/>
      <c r="Q290" s="35"/>
      <c r="R290" s="35"/>
      <c r="S290" s="35"/>
      <c r="T290" s="35"/>
      <c r="U290" s="35"/>
      <c r="V290" s="35"/>
      <c r="W290" s="35"/>
      <c r="X290" s="35"/>
      <c r="Y290" s="35"/>
      <c r="Z290" s="35"/>
      <c r="AA290" s="35"/>
      <c r="AB290" s="35"/>
      <c r="AC290" s="35"/>
      <c r="AD290" s="35"/>
      <c r="AE290" s="35"/>
    </row>
  </sheetData>
  <sheetProtection algorithmName="SHA-512" hashValue="l85M4giEL9GriOQtMB5RXM7c/FoWhOtHzjv07RhmBBP/enE7kZJXrJPxm0ZxISTQfyzV+ixQ8nLUUG7j2589PQ==" saltValue="CxTcJCBZzF2fxWjEpglOfWlixT9kTCOHXbXvd4R6TirBYOsobJhUDAqXEGwCKGcFXK33W51YerP+XjXBqgs2VA==" spinCount="100000" sheet="1" objects="1" scenarios="1" formatColumns="0" formatRows="0" autoFilter="0"/>
  <autoFilter ref="C119:K289" xr:uid="{00000000-0009-0000-0000-000003000000}"/>
  <mergeCells count="9">
    <mergeCell ref="E87:H87"/>
    <mergeCell ref="E110:H110"/>
    <mergeCell ref="E112:H112"/>
    <mergeCell ref="L2:V2"/>
    <mergeCell ref="E7:H7"/>
    <mergeCell ref="E9:H9"/>
    <mergeCell ref="E18:H18"/>
    <mergeCell ref="E27:H27"/>
    <mergeCell ref="E85:H85"/>
  </mergeCells>
  <pageMargins left="0.39374999999999999" right="0.39374999999999999" top="0.39374999999999999" bottom="0.39374999999999999" header="0" footer="0"/>
  <pageSetup paperSize="9" scale="88" fitToHeight="100" orientation="portrait" blackAndWhite="1" r:id="rId1"/>
  <headerFooter>
    <oddFooter>&amp;CStrana &amp;P z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BM202"/>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06"/>
      <c r="M2" s="306"/>
      <c r="N2" s="306"/>
      <c r="O2" s="306"/>
      <c r="P2" s="306"/>
      <c r="Q2" s="306"/>
      <c r="R2" s="306"/>
      <c r="S2" s="306"/>
      <c r="T2" s="306"/>
      <c r="U2" s="306"/>
      <c r="V2" s="306"/>
      <c r="AT2" s="18" t="s">
        <v>96</v>
      </c>
    </row>
    <row r="3" spans="1:46" s="1" customFormat="1" ht="6.95" customHeight="1">
      <c r="B3" s="109"/>
      <c r="C3" s="110"/>
      <c r="D3" s="110"/>
      <c r="E3" s="110"/>
      <c r="F3" s="110"/>
      <c r="G3" s="110"/>
      <c r="H3" s="110"/>
      <c r="I3" s="110"/>
      <c r="J3" s="110"/>
      <c r="K3" s="110"/>
      <c r="L3" s="21"/>
      <c r="AT3" s="18" t="s">
        <v>86</v>
      </c>
    </row>
    <row r="4" spans="1:46" s="1" customFormat="1" ht="24.95" customHeight="1">
      <c r="B4" s="21"/>
      <c r="D4" s="111" t="s">
        <v>97</v>
      </c>
      <c r="L4" s="21"/>
      <c r="M4" s="112" t="s">
        <v>10</v>
      </c>
      <c r="AT4" s="18" t="s">
        <v>4</v>
      </c>
    </row>
    <row r="5" spans="1:46" s="1" customFormat="1" ht="6.95" customHeight="1">
      <c r="B5" s="21"/>
      <c r="L5" s="21"/>
    </row>
    <row r="6" spans="1:46" s="1" customFormat="1" ht="12" customHeight="1">
      <c r="B6" s="21"/>
      <c r="D6" s="113" t="s">
        <v>16</v>
      </c>
      <c r="L6" s="21"/>
    </row>
    <row r="7" spans="1:46" s="1" customFormat="1" ht="26.25" customHeight="1">
      <c r="B7" s="21"/>
      <c r="E7" s="307" t="str">
        <f>'Rekapitulace stavby'!K6</f>
        <v>Rekonstrukce komunikace a chodníků ul. Zámostní, Vilová a Sazečská</v>
      </c>
      <c r="F7" s="308"/>
      <c r="G7" s="308"/>
      <c r="H7" s="308"/>
      <c r="L7" s="21"/>
    </row>
    <row r="8" spans="1:46" s="2" customFormat="1" ht="12" customHeight="1">
      <c r="A8" s="35"/>
      <c r="B8" s="40"/>
      <c r="C8" s="35"/>
      <c r="D8" s="113" t="s">
        <v>98</v>
      </c>
      <c r="E8" s="35"/>
      <c r="F8" s="35"/>
      <c r="G8" s="35"/>
      <c r="H8" s="35"/>
      <c r="I8" s="35"/>
      <c r="J8" s="35"/>
      <c r="K8" s="35"/>
      <c r="L8" s="52"/>
      <c r="S8" s="35"/>
      <c r="T8" s="35"/>
      <c r="U8" s="35"/>
      <c r="V8" s="35"/>
      <c r="W8" s="35"/>
      <c r="X8" s="35"/>
      <c r="Y8" s="35"/>
      <c r="Z8" s="35"/>
      <c r="AA8" s="35"/>
      <c r="AB8" s="35"/>
      <c r="AC8" s="35"/>
      <c r="AD8" s="35"/>
      <c r="AE8" s="35"/>
    </row>
    <row r="9" spans="1:46" s="2" customFormat="1" ht="16.5" customHeight="1">
      <c r="A9" s="35"/>
      <c r="B9" s="40"/>
      <c r="C9" s="35"/>
      <c r="D9" s="35"/>
      <c r="E9" s="309" t="s">
        <v>1447</v>
      </c>
      <c r="F9" s="310"/>
      <c r="G9" s="310"/>
      <c r="H9" s="310"/>
      <c r="I9" s="35"/>
      <c r="J9" s="35"/>
      <c r="K9" s="35"/>
      <c r="L9" s="52"/>
      <c r="S9" s="35"/>
      <c r="T9" s="35"/>
      <c r="U9" s="35"/>
      <c r="V9" s="35"/>
      <c r="W9" s="35"/>
      <c r="X9" s="35"/>
      <c r="Y9" s="35"/>
      <c r="Z9" s="35"/>
      <c r="AA9" s="35"/>
      <c r="AB9" s="35"/>
      <c r="AC9" s="35"/>
      <c r="AD9" s="35"/>
      <c r="AE9" s="35"/>
    </row>
    <row r="10" spans="1:46" s="2" customFormat="1" ht="11.25">
      <c r="A10" s="35"/>
      <c r="B10" s="40"/>
      <c r="C10" s="35"/>
      <c r="D10" s="35"/>
      <c r="E10" s="35"/>
      <c r="F10" s="35"/>
      <c r="G10" s="35"/>
      <c r="H10" s="35"/>
      <c r="I10" s="35"/>
      <c r="J10" s="35"/>
      <c r="K10" s="35"/>
      <c r="L10" s="52"/>
      <c r="S10" s="35"/>
      <c r="T10" s="35"/>
      <c r="U10" s="35"/>
      <c r="V10" s="35"/>
      <c r="W10" s="35"/>
      <c r="X10" s="35"/>
      <c r="Y10" s="35"/>
      <c r="Z10" s="35"/>
      <c r="AA10" s="35"/>
      <c r="AB10" s="35"/>
      <c r="AC10" s="35"/>
      <c r="AD10" s="35"/>
      <c r="AE10" s="35"/>
    </row>
    <row r="11" spans="1:46" s="2" customFormat="1" ht="12" customHeight="1">
      <c r="A11" s="35"/>
      <c r="B11" s="40"/>
      <c r="C11" s="35"/>
      <c r="D11" s="113" t="s">
        <v>18</v>
      </c>
      <c r="E11" s="35"/>
      <c r="F11" s="114" t="s">
        <v>1</v>
      </c>
      <c r="G11" s="35"/>
      <c r="H11" s="35"/>
      <c r="I11" s="113" t="s">
        <v>19</v>
      </c>
      <c r="J11" s="114" t="s">
        <v>1</v>
      </c>
      <c r="K11" s="35"/>
      <c r="L11" s="52"/>
      <c r="S11" s="35"/>
      <c r="T11" s="35"/>
      <c r="U11" s="35"/>
      <c r="V11" s="35"/>
      <c r="W11" s="35"/>
      <c r="X11" s="35"/>
      <c r="Y11" s="35"/>
      <c r="Z11" s="35"/>
      <c r="AA11" s="35"/>
      <c r="AB11" s="35"/>
      <c r="AC11" s="35"/>
      <c r="AD11" s="35"/>
      <c r="AE11" s="35"/>
    </row>
    <row r="12" spans="1:46" s="2" customFormat="1" ht="12" customHeight="1">
      <c r="A12" s="35"/>
      <c r="B12" s="40"/>
      <c r="C12" s="35"/>
      <c r="D12" s="113" t="s">
        <v>20</v>
      </c>
      <c r="E12" s="35"/>
      <c r="F12" s="114" t="s">
        <v>21</v>
      </c>
      <c r="G12" s="35"/>
      <c r="H12" s="35"/>
      <c r="I12" s="113" t="s">
        <v>22</v>
      </c>
      <c r="J12" s="115" t="str">
        <f>'Rekapitulace stavby'!AN8</f>
        <v>16. 8. 2022</v>
      </c>
      <c r="K12" s="35"/>
      <c r="L12" s="52"/>
      <c r="S12" s="35"/>
      <c r="T12" s="35"/>
      <c r="U12" s="35"/>
      <c r="V12" s="35"/>
      <c r="W12" s="35"/>
      <c r="X12" s="35"/>
      <c r="Y12" s="35"/>
      <c r="Z12" s="35"/>
      <c r="AA12" s="35"/>
      <c r="AB12" s="35"/>
      <c r="AC12" s="35"/>
      <c r="AD12" s="35"/>
      <c r="AE12" s="35"/>
    </row>
    <row r="13" spans="1:46" s="2" customFormat="1" ht="10.9" customHeight="1">
      <c r="A13" s="35"/>
      <c r="B13" s="40"/>
      <c r="C13" s="35"/>
      <c r="D13" s="35"/>
      <c r="E13" s="35"/>
      <c r="F13" s="35"/>
      <c r="G13" s="35"/>
      <c r="H13" s="35"/>
      <c r="I13" s="35"/>
      <c r="J13" s="35"/>
      <c r="K13" s="35"/>
      <c r="L13" s="52"/>
      <c r="S13" s="35"/>
      <c r="T13" s="35"/>
      <c r="U13" s="35"/>
      <c r="V13" s="35"/>
      <c r="W13" s="35"/>
      <c r="X13" s="35"/>
      <c r="Y13" s="35"/>
      <c r="Z13" s="35"/>
      <c r="AA13" s="35"/>
      <c r="AB13" s="35"/>
      <c r="AC13" s="35"/>
      <c r="AD13" s="35"/>
      <c r="AE13" s="35"/>
    </row>
    <row r="14" spans="1:46" s="2" customFormat="1" ht="12" customHeight="1">
      <c r="A14" s="35"/>
      <c r="B14" s="40"/>
      <c r="C14" s="35"/>
      <c r="D14" s="113" t="s">
        <v>24</v>
      </c>
      <c r="E14" s="35"/>
      <c r="F14" s="35"/>
      <c r="G14" s="35"/>
      <c r="H14" s="35"/>
      <c r="I14" s="113" t="s">
        <v>25</v>
      </c>
      <c r="J14" s="114" t="s">
        <v>1</v>
      </c>
      <c r="K14" s="35"/>
      <c r="L14" s="52"/>
      <c r="S14" s="35"/>
      <c r="T14" s="35"/>
      <c r="U14" s="35"/>
      <c r="V14" s="35"/>
      <c r="W14" s="35"/>
      <c r="X14" s="35"/>
      <c r="Y14" s="35"/>
      <c r="Z14" s="35"/>
      <c r="AA14" s="35"/>
      <c r="AB14" s="35"/>
      <c r="AC14" s="35"/>
      <c r="AD14" s="35"/>
      <c r="AE14" s="35"/>
    </row>
    <row r="15" spans="1:46" s="2" customFormat="1" ht="18" customHeight="1">
      <c r="A15" s="35"/>
      <c r="B15" s="40"/>
      <c r="C15" s="35"/>
      <c r="D15" s="35"/>
      <c r="E15" s="114" t="s">
        <v>26</v>
      </c>
      <c r="F15" s="35"/>
      <c r="G15" s="35"/>
      <c r="H15" s="35"/>
      <c r="I15" s="113" t="s">
        <v>27</v>
      </c>
      <c r="J15" s="114" t="s">
        <v>1</v>
      </c>
      <c r="K15" s="35"/>
      <c r="L15" s="52"/>
      <c r="S15" s="35"/>
      <c r="T15" s="35"/>
      <c r="U15" s="35"/>
      <c r="V15" s="35"/>
      <c r="W15" s="35"/>
      <c r="X15" s="35"/>
      <c r="Y15" s="35"/>
      <c r="Z15" s="35"/>
      <c r="AA15" s="35"/>
      <c r="AB15" s="35"/>
      <c r="AC15" s="35"/>
      <c r="AD15" s="35"/>
      <c r="AE15" s="35"/>
    </row>
    <row r="16" spans="1:46" s="2" customFormat="1" ht="6.95" customHeight="1">
      <c r="A16" s="35"/>
      <c r="B16" s="40"/>
      <c r="C16" s="35"/>
      <c r="D16" s="35"/>
      <c r="E16" s="35"/>
      <c r="F16" s="35"/>
      <c r="G16" s="35"/>
      <c r="H16" s="35"/>
      <c r="I16" s="35"/>
      <c r="J16" s="35"/>
      <c r="K16" s="35"/>
      <c r="L16" s="52"/>
      <c r="S16" s="35"/>
      <c r="T16" s="35"/>
      <c r="U16" s="35"/>
      <c r="V16" s="35"/>
      <c r="W16" s="35"/>
      <c r="X16" s="35"/>
      <c r="Y16" s="35"/>
      <c r="Z16" s="35"/>
      <c r="AA16" s="35"/>
      <c r="AB16" s="35"/>
      <c r="AC16" s="35"/>
      <c r="AD16" s="35"/>
      <c r="AE16" s="35"/>
    </row>
    <row r="17" spans="1:31" s="2" customFormat="1" ht="12" customHeight="1">
      <c r="A17" s="35"/>
      <c r="B17" s="40"/>
      <c r="C17" s="35"/>
      <c r="D17" s="113" t="s">
        <v>28</v>
      </c>
      <c r="E17" s="35"/>
      <c r="F17" s="35"/>
      <c r="G17" s="35"/>
      <c r="H17" s="35"/>
      <c r="I17" s="113" t="s">
        <v>25</v>
      </c>
      <c r="J17" s="31" t="str">
        <f>'Rekapitulace stavby'!AN13</f>
        <v>Vyplň údaj</v>
      </c>
      <c r="K17" s="35"/>
      <c r="L17" s="52"/>
      <c r="S17" s="35"/>
      <c r="T17" s="35"/>
      <c r="U17" s="35"/>
      <c r="V17" s="35"/>
      <c r="W17" s="35"/>
      <c r="X17" s="35"/>
      <c r="Y17" s="35"/>
      <c r="Z17" s="35"/>
      <c r="AA17" s="35"/>
      <c r="AB17" s="35"/>
      <c r="AC17" s="35"/>
      <c r="AD17" s="35"/>
      <c r="AE17" s="35"/>
    </row>
    <row r="18" spans="1:31" s="2" customFormat="1" ht="18" customHeight="1">
      <c r="A18" s="35"/>
      <c r="B18" s="40"/>
      <c r="C18" s="35"/>
      <c r="D18" s="35"/>
      <c r="E18" s="311" t="str">
        <f>'Rekapitulace stavby'!E14</f>
        <v>Vyplň údaj</v>
      </c>
      <c r="F18" s="312"/>
      <c r="G18" s="312"/>
      <c r="H18" s="312"/>
      <c r="I18" s="113" t="s">
        <v>27</v>
      </c>
      <c r="J18" s="31" t="str">
        <f>'Rekapitulace stavby'!AN14</f>
        <v>Vyplň údaj</v>
      </c>
      <c r="K18" s="35"/>
      <c r="L18" s="52"/>
      <c r="S18" s="35"/>
      <c r="T18" s="35"/>
      <c r="U18" s="35"/>
      <c r="V18" s="35"/>
      <c r="W18" s="35"/>
      <c r="X18" s="35"/>
      <c r="Y18" s="35"/>
      <c r="Z18" s="35"/>
      <c r="AA18" s="35"/>
      <c r="AB18" s="35"/>
      <c r="AC18" s="35"/>
      <c r="AD18" s="35"/>
      <c r="AE18" s="35"/>
    </row>
    <row r="19" spans="1:31" s="2" customFormat="1" ht="6.95" customHeight="1">
      <c r="A19" s="35"/>
      <c r="B19" s="40"/>
      <c r="C19" s="35"/>
      <c r="D19" s="35"/>
      <c r="E19" s="35"/>
      <c r="F19" s="35"/>
      <c r="G19" s="35"/>
      <c r="H19" s="35"/>
      <c r="I19" s="35"/>
      <c r="J19" s="35"/>
      <c r="K19" s="35"/>
      <c r="L19" s="52"/>
      <c r="S19" s="35"/>
      <c r="T19" s="35"/>
      <c r="U19" s="35"/>
      <c r="V19" s="35"/>
      <c r="W19" s="35"/>
      <c r="X19" s="35"/>
      <c r="Y19" s="35"/>
      <c r="Z19" s="35"/>
      <c r="AA19" s="35"/>
      <c r="AB19" s="35"/>
      <c r="AC19" s="35"/>
      <c r="AD19" s="35"/>
      <c r="AE19" s="35"/>
    </row>
    <row r="20" spans="1:31" s="2" customFormat="1" ht="12" customHeight="1">
      <c r="A20" s="35"/>
      <c r="B20" s="40"/>
      <c r="C20" s="35"/>
      <c r="D20" s="113" t="s">
        <v>30</v>
      </c>
      <c r="E20" s="35"/>
      <c r="F20" s="35"/>
      <c r="G20" s="35"/>
      <c r="H20" s="35"/>
      <c r="I20" s="113" t="s">
        <v>25</v>
      </c>
      <c r="J20" s="114" t="s">
        <v>1</v>
      </c>
      <c r="K20" s="35"/>
      <c r="L20" s="52"/>
      <c r="S20" s="35"/>
      <c r="T20" s="35"/>
      <c r="U20" s="35"/>
      <c r="V20" s="35"/>
      <c r="W20" s="35"/>
      <c r="X20" s="35"/>
      <c r="Y20" s="35"/>
      <c r="Z20" s="35"/>
      <c r="AA20" s="35"/>
      <c r="AB20" s="35"/>
      <c r="AC20" s="35"/>
      <c r="AD20" s="35"/>
      <c r="AE20" s="35"/>
    </row>
    <row r="21" spans="1:31" s="2" customFormat="1" ht="18" customHeight="1">
      <c r="A21" s="35"/>
      <c r="B21" s="40"/>
      <c r="C21" s="35"/>
      <c r="D21" s="35"/>
      <c r="E21" s="114" t="s">
        <v>31</v>
      </c>
      <c r="F21" s="35"/>
      <c r="G21" s="35"/>
      <c r="H21" s="35"/>
      <c r="I21" s="113" t="s">
        <v>27</v>
      </c>
      <c r="J21" s="114" t="s">
        <v>1</v>
      </c>
      <c r="K21" s="35"/>
      <c r="L21" s="52"/>
      <c r="S21" s="35"/>
      <c r="T21" s="35"/>
      <c r="U21" s="35"/>
      <c r="V21" s="35"/>
      <c r="W21" s="35"/>
      <c r="X21" s="35"/>
      <c r="Y21" s="35"/>
      <c r="Z21" s="35"/>
      <c r="AA21" s="35"/>
      <c r="AB21" s="35"/>
      <c r="AC21" s="35"/>
      <c r="AD21" s="35"/>
      <c r="AE21" s="35"/>
    </row>
    <row r="22" spans="1:31" s="2" customFormat="1" ht="6.95" customHeight="1">
      <c r="A22" s="35"/>
      <c r="B22" s="40"/>
      <c r="C22" s="35"/>
      <c r="D22" s="35"/>
      <c r="E22" s="35"/>
      <c r="F22" s="35"/>
      <c r="G22" s="35"/>
      <c r="H22" s="35"/>
      <c r="I22" s="35"/>
      <c r="J22" s="35"/>
      <c r="K22" s="35"/>
      <c r="L22" s="52"/>
      <c r="S22" s="35"/>
      <c r="T22" s="35"/>
      <c r="U22" s="35"/>
      <c r="V22" s="35"/>
      <c r="W22" s="35"/>
      <c r="X22" s="35"/>
      <c r="Y22" s="35"/>
      <c r="Z22" s="35"/>
      <c r="AA22" s="35"/>
      <c r="AB22" s="35"/>
      <c r="AC22" s="35"/>
      <c r="AD22" s="35"/>
      <c r="AE22" s="35"/>
    </row>
    <row r="23" spans="1:31" s="2" customFormat="1" ht="12" customHeight="1">
      <c r="A23" s="35"/>
      <c r="B23" s="40"/>
      <c r="C23" s="35"/>
      <c r="D23" s="113" t="s">
        <v>33</v>
      </c>
      <c r="E23" s="35"/>
      <c r="F23" s="35"/>
      <c r="G23" s="35"/>
      <c r="H23" s="35"/>
      <c r="I23" s="113" t="s">
        <v>25</v>
      </c>
      <c r="J23" s="114" t="s">
        <v>1</v>
      </c>
      <c r="K23" s="35"/>
      <c r="L23" s="52"/>
      <c r="S23" s="35"/>
      <c r="T23" s="35"/>
      <c r="U23" s="35"/>
      <c r="V23" s="35"/>
      <c r="W23" s="35"/>
      <c r="X23" s="35"/>
      <c r="Y23" s="35"/>
      <c r="Z23" s="35"/>
      <c r="AA23" s="35"/>
      <c r="AB23" s="35"/>
      <c r="AC23" s="35"/>
      <c r="AD23" s="35"/>
      <c r="AE23" s="35"/>
    </row>
    <row r="24" spans="1:31" s="2" customFormat="1" ht="18" customHeight="1">
      <c r="A24" s="35"/>
      <c r="B24" s="40"/>
      <c r="C24" s="35"/>
      <c r="D24" s="35"/>
      <c r="E24" s="114" t="s">
        <v>34</v>
      </c>
      <c r="F24" s="35"/>
      <c r="G24" s="35"/>
      <c r="H24" s="35"/>
      <c r="I24" s="113" t="s">
        <v>27</v>
      </c>
      <c r="J24" s="114" t="s">
        <v>1</v>
      </c>
      <c r="K24" s="35"/>
      <c r="L24" s="52"/>
      <c r="S24" s="35"/>
      <c r="T24" s="35"/>
      <c r="U24" s="35"/>
      <c r="V24" s="35"/>
      <c r="W24" s="35"/>
      <c r="X24" s="35"/>
      <c r="Y24" s="35"/>
      <c r="Z24" s="35"/>
      <c r="AA24" s="35"/>
      <c r="AB24" s="35"/>
      <c r="AC24" s="35"/>
      <c r="AD24" s="35"/>
      <c r="AE24" s="35"/>
    </row>
    <row r="25" spans="1:31" s="2" customFormat="1" ht="6.95" customHeight="1">
      <c r="A25" s="35"/>
      <c r="B25" s="40"/>
      <c r="C25" s="35"/>
      <c r="D25" s="35"/>
      <c r="E25" s="35"/>
      <c r="F25" s="35"/>
      <c r="G25" s="35"/>
      <c r="H25" s="35"/>
      <c r="I25" s="35"/>
      <c r="J25" s="35"/>
      <c r="K25" s="35"/>
      <c r="L25" s="52"/>
      <c r="S25" s="35"/>
      <c r="T25" s="35"/>
      <c r="U25" s="35"/>
      <c r="V25" s="35"/>
      <c r="W25" s="35"/>
      <c r="X25" s="35"/>
      <c r="Y25" s="35"/>
      <c r="Z25" s="35"/>
      <c r="AA25" s="35"/>
      <c r="AB25" s="35"/>
      <c r="AC25" s="35"/>
      <c r="AD25" s="35"/>
      <c r="AE25" s="35"/>
    </row>
    <row r="26" spans="1:31" s="2" customFormat="1" ht="12" customHeight="1">
      <c r="A26" s="35"/>
      <c r="B26" s="40"/>
      <c r="C26" s="35"/>
      <c r="D26" s="113" t="s">
        <v>35</v>
      </c>
      <c r="E26" s="35"/>
      <c r="F26" s="35"/>
      <c r="G26" s="35"/>
      <c r="H26" s="35"/>
      <c r="I26" s="35"/>
      <c r="J26" s="35"/>
      <c r="K26" s="35"/>
      <c r="L26" s="52"/>
      <c r="S26" s="35"/>
      <c r="T26" s="35"/>
      <c r="U26" s="35"/>
      <c r="V26" s="35"/>
      <c r="W26" s="35"/>
      <c r="X26" s="35"/>
      <c r="Y26" s="35"/>
      <c r="Z26" s="35"/>
      <c r="AA26" s="35"/>
      <c r="AB26" s="35"/>
      <c r="AC26" s="35"/>
      <c r="AD26" s="35"/>
      <c r="AE26" s="35"/>
    </row>
    <row r="27" spans="1:31" s="8" customFormat="1" ht="16.5" customHeight="1">
      <c r="A27" s="116"/>
      <c r="B27" s="117"/>
      <c r="C27" s="116"/>
      <c r="D27" s="116"/>
      <c r="E27" s="313" t="s">
        <v>1</v>
      </c>
      <c r="F27" s="313"/>
      <c r="G27" s="313"/>
      <c r="H27" s="313"/>
      <c r="I27" s="116"/>
      <c r="J27" s="116"/>
      <c r="K27" s="116"/>
      <c r="L27" s="118"/>
      <c r="S27" s="116"/>
      <c r="T27" s="116"/>
      <c r="U27" s="116"/>
      <c r="V27" s="116"/>
      <c r="W27" s="116"/>
      <c r="X27" s="116"/>
      <c r="Y27" s="116"/>
      <c r="Z27" s="116"/>
      <c r="AA27" s="116"/>
      <c r="AB27" s="116"/>
      <c r="AC27" s="116"/>
      <c r="AD27" s="116"/>
      <c r="AE27" s="116"/>
    </row>
    <row r="28" spans="1:31" s="2" customFormat="1" ht="6.95" customHeight="1">
      <c r="A28" s="35"/>
      <c r="B28" s="40"/>
      <c r="C28" s="35"/>
      <c r="D28" s="35"/>
      <c r="E28" s="35"/>
      <c r="F28" s="35"/>
      <c r="G28" s="35"/>
      <c r="H28" s="35"/>
      <c r="I28" s="35"/>
      <c r="J28" s="35"/>
      <c r="K28" s="35"/>
      <c r="L28" s="52"/>
      <c r="S28" s="35"/>
      <c r="T28" s="35"/>
      <c r="U28" s="35"/>
      <c r="V28" s="35"/>
      <c r="W28" s="35"/>
      <c r="X28" s="35"/>
      <c r="Y28" s="35"/>
      <c r="Z28" s="35"/>
      <c r="AA28" s="35"/>
      <c r="AB28" s="35"/>
      <c r="AC28" s="35"/>
      <c r="AD28" s="35"/>
      <c r="AE28" s="35"/>
    </row>
    <row r="29" spans="1:31" s="2" customFormat="1" ht="6.95" customHeight="1">
      <c r="A29" s="35"/>
      <c r="B29" s="40"/>
      <c r="C29" s="35"/>
      <c r="D29" s="119"/>
      <c r="E29" s="119"/>
      <c r="F29" s="119"/>
      <c r="G29" s="119"/>
      <c r="H29" s="119"/>
      <c r="I29" s="119"/>
      <c r="J29" s="119"/>
      <c r="K29" s="119"/>
      <c r="L29" s="52"/>
      <c r="S29" s="35"/>
      <c r="T29" s="35"/>
      <c r="U29" s="35"/>
      <c r="V29" s="35"/>
      <c r="W29" s="35"/>
      <c r="X29" s="35"/>
      <c r="Y29" s="35"/>
      <c r="Z29" s="35"/>
      <c r="AA29" s="35"/>
      <c r="AB29" s="35"/>
      <c r="AC29" s="35"/>
      <c r="AD29" s="35"/>
      <c r="AE29" s="35"/>
    </row>
    <row r="30" spans="1:31" s="2" customFormat="1" ht="25.35" customHeight="1">
      <c r="A30" s="35"/>
      <c r="B30" s="40"/>
      <c r="C30" s="35"/>
      <c r="D30" s="120" t="s">
        <v>36</v>
      </c>
      <c r="E30" s="35"/>
      <c r="F30" s="35"/>
      <c r="G30" s="35"/>
      <c r="H30" s="35"/>
      <c r="I30" s="35"/>
      <c r="J30" s="121">
        <f>ROUND(J119, 2)</f>
        <v>0</v>
      </c>
      <c r="K30" s="35"/>
      <c r="L30" s="52"/>
      <c r="S30" s="35"/>
      <c r="T30" s="35"/>
      <c r="U30" s="35"/>
      <c r="V30" s="35"/>
      <c r="W30" s="35"/>
      <c r="X30" s="35"/>
      <c r="Y30" s="35"/>
      <c r="Z30" s="35"/>
      <c r="AA30" s="35"/>
      <c r="AB30" s="35"/>
      <c r="AC30" s="35"/>
      <c r="AD30" s="35"/>
      <c r="AE30" s="35"/>
    </row>
    <row r="31" spans="1:31" s="2" customFormat="1" ht="6.95" customHeight="1">
      <c r="A31" s="35"/>
      <c r="B31" s="40"/>
      <c r="C31" s="35"/>
      <c r="D31" s="119"/>
      <c r="E31" s="119"/>
      <c r="F31" s="119"/>
      <c r="G31" s="119"/>
      <c r="H31" s="119"/>
      <c r="I31" s="119"/>
      <c r="J31" s="119"/>
      <c r="K31" s="119"/>
      <c r="L31" s="52"/>
      <c r="S31" s="35"/>
      <c r="T31" s="35"/>
      <c r="U31" s="35"/>
      <c r="V31" s="35"/>
      <c r="W31" s="35"/>
      <c r="X31" s="35"/>
      <c r="Y31" s="35"/>
      <c r="Z31" s="35"/>
      <c r="AA31" s="35"/>
      <c r="AB31" s="35"/>
      <c r="AC31" s="35"/>
      <c r="AD31" s="35"/>
      <c r="AE31" s="35"/>
    </row>
    <row r="32" spans="1:31" s="2" customFormat="1" ht="14.45" customHeight="1">
      <c r="A32" s="35"/>
      <c r="B32" s="40"/>
      <c r="C32" s="35"/>
      <c r="D32" s="35"/>
      <c r="E32" s="35"/>
      <c r="F32" s="122" t="s">
        <v>38</v>
      </c>
      <c r="G32" s="35"/>
      <c r="H32" s="35"/>
      <c r="I32" s="122" t="s">
        <v>37</v>
      </c>
      <c r="J32" s="122" t="s">
        <v>39</v>
      </c>
      <c r="K32" s="35"/>
      <c r="L32" s="52"/>
      <c r="S32" s="35"/>
      <c r="T32" s="35"/>
      <c r="U32" s="35"/>
      <c r="V32" s="35"/>
      <c r="W32" s="35"/>
      <c r="X32" s="35"/>
      <c r="Y32" s="35"/>
      <c r="Z32" s="35"/>
      <c r="AA32" s="35"/>
      <c r="AB32" s="35"/>
      <c r="AC32" s="35"/>
      <c r="AD32" s="35"/>
      <c r="AE32" s="35"/>
    </row>
    <row r="33" spans="1:31" s="2" customFormat="1" ht="14.45" customHeight="1">
      <c r="A33" s="35"/>
      <c r="B33" s="40"/>
      <c r="C33" s="35"/>
      <c r="D33" s="123" t="s">
        <v>40</v>
      </c>
      <c r="E33" s="113" t="s">
        <v>41</v>
      </c>
      <c r="F33" s="124">
        <f>ROUND((SUM(BE119:BE201)),  2)</f>
        <v>0</v>
      </c>
      <c r="G33" s="35"/>
      <c r="H33" s="35"/>
      <c r="I33" s="125">
        <v>0.21</v>
      </c>
      <c r="J33" s="124">
        <f>ROUND(((SUM(BE119:BE201))*I33),  2)</f>
        <v>0</v>
      </c>
      <c r="K33" s="35"/>
      <c r="L33" s="52"/>
      <c r="S33" s="35"/>
      <c r="T33" s="35"/>
      <c r="U33" s="35"/>
      <c r="V33" s="35"/>
      <c r="W33" s="35"/>
      <c r="X33" s="35"/>
      <c r="Y33" s="35"/>
      <c r="Z33" s="35"/>
      <c r="AA33" s="35"/>
      <c r="AB33" s="35"/>
      <c r="AC33" s="35"/>
      <c r="AD33" s="35"/>
      <c r="AE33" s="35"/>
    </row>
    <row r="34" spans="1:31" s="2" customFormat="1" ht="14.45" customHeight="1">
      <c r="A34" s="35"/>
      <c r="B34" s="40"/>
      <c r="C34" s="35"/>
      <c r="D34" s="35"/>
      <c r="E34" s="113" t="s">
        <v>42</v>
      </c>
      <c r="F34" s="124">
        <f>ROUND((SUM(BF119:BF201)),  2)</f>
        <v>0</v>
      </c>
      <c r="G34" s="35"/>
      <c r="H34" s="35"/>
      <c r="I34" s="125">
        <v>0.15</v>
      </c>
      <c r="J34" s="124">
        <f>ROUND(((SUM(BF119:BF201))*I34),  2)</f>
        <v>0</v>
      </c>
      <c r="K34" s="35"/>
      <c r="L34" s="52"/>
      <c r="S34" s="35"/>
      <c r="T34" s="35"/>
      <c r="U34" s="35"/>
      <c r="V34" s="35"/>
      <c r="W34" s="35"/>
      <c r="X34" s="35"/>
      <c r="Y34" s="35"/>
      <c r="Z34" s="35"/>
      <c r="AA34" s="35"/>
      <c r="AB34" s="35"/>
      <c r="AC34" s="35"/>
      <c r="AD34" s="35"/>
      <c r="AE34" s="35"/>
    </row>
    <row r="35" spans="1:31" s="2" customFormat="1" ht="14.45" hidden="1" customHeight="1">
      <c r="A35" s="35"/>
      <c r="B35" s="40"/>
      <c r="C35" s="35"/>
      <c r="D35" s="35"/>
      <c r="E35" s="113" t="s">
        <v>43</v>
      </c>
      <c r="F35" s="124">
        <f>ROUND((SUM(BG119:BG201)),  2)</f>
        <v>0</v>
      </c>
      <c r="G35" s="35"/>
      <c r="H35" s="35"/>
      <c r="I35" s="125">
        <v>0.21</v>
      </c>
      <c r="J35" s="124">
        <f>0</f>
        <v>0</v>
      </c>
      <c r="K35" s="35"/>
      <c r="L35" s="52"/>
      <c r="S35" s="35"/>
      <c r="T35" s="35"/>
      <c r="U35" s="35"/>
      <c r="V35" s="35"/>
      <c r="W35" s="35"/>
      <c r="X35" s="35"/>
      <c r="Y35" s="35"/>
      <c r="Z35" s="35"/>
      <c r="AA35" s="35"/>
      <c r="AB35" s="35"/>
      <c r="AC35" s="35"/>
      <c r="AD35" s="35"/>
      <c r="AE35" s="35"/>
    </row>
    <row r="36" spans="1:31" s="2" customFormat="1" ht="14.45" hidden="1" customHeight="1">
      <c r="A36" s="35"/>
      <c r="B36" s="40"/>
      <c r="C36" s="35"/>
      <c r="D36" s="35"/>
      <c r="E36" s="113" t="s">
        <v>44</v>
      </c>
      <c r="F36" s="124">
        <f>ROUND((SUM(BH119:BH201)),  2)</f>
        <v>0</v>
      </c>
      <c r="G36" s="35"/>
      <c r="H36" s="35"/>
      <c r="I36" s="125">
        <v>0.15</v>
      </c>
      <c r="J36" s="124">
        <f>0</f>
        <v>0</v>
      </c>
      <c r="K36" s="35"/>
      <c r="L36" s="52"/>
      <c r="S36" s="35"/>
      <c r="T36" s="35"/>
      <c r="U36" s="35"/>
      <c r="V36" s="35"/>
      <c r="W36" s="35"/>
      <c r="X36" s="35"/>
      <c r="Y36" s="35"/>
      <c r="Z36" s="35"/>
      <c r="AA36" s="35"/>
      <c r="AB36" s="35"/>
      <c r="AC36" s="35"/>
      <c r="AD36" s="35"/>
      <c r="AE36" s="35"/>
    </row>
    <row r="37" spans="1:31" s="2" customFormat="1" ht="14.45" hidden="1" customHeight="1">
      <c r="A37" s="35"/>
      <c r="B37" s="40"/>
      <c r="C37" s="35"/>
      <c r="D37" s="35"/>
      <c r="E37" s="113" t="s">
        <v>45</v>
      </c>
      <c r="F37" s="124">
        <f>ROUND((SUM(BI119:BI201)),  2)</f>
        <v>0</v>
      </c>
      <c r="G37" s="35"/>
      <c r="H37" s="35"/>
      <c r="I37" s="125">
        <v>0</v>
      </c>
      <c r="J37" s="124">
        <f>0</f>
        <v>0</v>
      </c>
      <c r="K37" s="35"/>
      <c r="L37" s="52"/>
      <c r="S37" s="35"/>
      <c r="T37" s="35"/>
      <c r="U37" s="35"/>
      <c r="V37" s="35"/>
      <c r="W37" s="35"/>
      <c r="X37" s="35"/>
      <c r="Y37" s="35"/>
      <c r="Z37" s="35"/>
      <c r="AA37" s="35"/>
      <c r="AB37" s="35"/>
      <c r="AC37" s="35"/>
      <c r="AD37" s="35"/>
      <c r="AE37" s="35"/>
    </row>
    <row r="38" spans="1:31" s="2" customFormat="1" ht="6.95" customHeight="1">
      <c r="A38" s="35"/>
      <c r="B38" s="40"/>
      <c r="C38" s="35"/>
      <c r="D38" s="35"/>
      <c r="E38" s="35"/>
      <c r="F38" s="35"/>
      <c r="G38" s="35"/>
      <c r="H38" s="35"/>
      <c r="I38" s="35"/>
      <c r="J38" s="35"/>
      <c r="K38" s="35"/>
      <c r="L38" s="52"/>
      <c r="S38" s="35"/>
      <c r="T38" s="35"/>
      <c r="U38" s="35"/>
      <c r="V38" s="35"/>
      <c r="W38" s="35"/>
      <c r="X38" s="35"/>
      <c r="Y38" s="35"/>
      <c r="Z38" s="35"/>
      <c r="AA38" s="35"/>
      <c r="AB38" s="35"/>
      <c r="AC38" s="35"/>
      <c r="AD38" s="35"/>
      <c r="AE38" s="35"/>
    </row>
    <row r="39" spans="1:31" s="2" customFormat="1" ht="25.35" customHeight="1">
      <c r="A39" s="35"/>
      <c r="B39" s="40"/>
      <c r="C39" s="126"/>
      <c r="D39" s="127" t="s">
        <v>46</v>
      </c>
      <c r="E39" s="128"/>
      <c r="F39" s="128"/>
      <c r="G39" s="129" t="s">
        <v>47</v>
      </c>
      <c r="H39" s="130" t="s">
        <v>48</v>
      </c>
      <c r="I39" s="128"/>
      <c r="J39" s="131">
        <f>SUM(J30:J37)</f>
        <v>0</v>
      </c>
      <c r="K39" s="132"/>
      <c r="L39" s="52"/>
      <c r="S39" s="35"/>
      <c r="T39" s="35"/>
      <c r="U39" s="35"/>
      <c r="V39" s="35"/>
      <c r="W39" s="35"/>
      <c r="X39" s="35"/>
      <c r="Y39" s="35"/>
      <c r="Z39" s="35"/>
      <c r="AA39" s="35"/>
      <c r="AB39" s="35"/>
      <c r="AC39" s="35"/>
      <c r="AD39" s="35"/>
      <c r="AE39" s="35"/>
    </row>
    <row r="40" spans="1:31" s="2" customFormat="1" ht="14.45" customHeight="1">
      <c r="A40" s="35"/>
      <c r="B40" s="40"/>
      <c r="C40" s="35"/>
      <c r="D40" s="35"/>
      <c r="E40" s="35"/>
      <c r="F40" s="35"/>
      <c r="G40" s="35"/>
      <c r="H40" s="35"/>
      <c r="I40" s="35"/>
      <c r="J40" s="35"/>
      <c r="K40" s="35"/>
      <c r="L40" s="52"/>
      <c r="S40" s="35"/>
      <c r="T40" s="35"/>
      <c r="U40" s="35"/>
      <c r="V40" s="35"/>
      <c r="W40" s="35"/>
      <c r="X40" s="35"/>
      <c r="Y40" s="35"/>
      <c r="Z40" s="35"/>
      <c r="AA40" s="35"/>
      <c r="AB40" s="35"/>
      <c r="AC40" s="35"/>
      <c r="AD40" s="35"/>
      <c r="AE40" s="35"/>
    </row>
    <row r="41" spans="1:31" s="1" customFormat="1" ht="14.45" customHeight="1">
      <c r="B41" s="21"/>
      <c r="L41" s="21"/>
    </row>
    <row r="42" spans="1:31" s="1" customFormat="1" ht="14.45" customHeight="1">
      <c r="B42" s="21"/>
      <c r="L42" s="21"/>
    </row>
    <row r="43" spans="1:31" s="1" customFormat="1" ht="14.45" customHeight="1">
      <c r="B43" s="21"/>
      <c r="L43" s="21"/>
    </row>
    <row r="44" spans="1:31" s="1" customFormat="1" ht="14.45" customHeight="1">
      <c r="B44" s="21"/>
      <c r="L44" s="21"/>
    </row>
    <row r="45" spans="1:31" s="1" customFormat="1" ht="14.45" customHeight="1">
      <c r="B45" s="21"/>
      <c r="L45" s="21"/>
    </row>
    <row r="46" spans="1:31" s="1" customFormat="1" ht="14.45" customHeight="1">
      <c r="B46" s="21"/>
      <c r="L46" s="21"/>
    </row>
    <row r="47" spans="1:31" s="1" customFormat="1" ht="14.45" customHeight="1">
      <c r="B47" s="21"/>
      <c r="L47" s="21"/>
    </row>
    <row r="48" spans="1:31" s="1" customFormat="1" ht="14.45" customHeight="1">
      <c r="B48" s="21"/>
      <c r="L48" s="21"/>
    </row>
    <row r="49" spans="1:31" s="1" customFormat="1" ht="14.45" customHeight="1">
      <c r="B49" s="21"/>
      <c r="L49" s="21"/>
    </row>
    <row r="50" spans="1:31" s="2" customFormat="1" ht="14.45" customHeight="1">
      <c r="B50" s="52"/>
      <c r="D50" s="133" t="s">
        <v>49</v>
      </c>
      <c r="E50" s="134"/>
      <c r="F50" s="134"/>
      <c r="G50" s="133" t="s">
        <v>50</v>
      </c>
      <c r="H50" s="134"/>
      <c r="I50" s="134"/>
      <c r="J50" s="134"/>
      <c r="K50" s="134"/>
      <c r="L50" s="52"/>
    </row>
    <row r="51" spans="1:31" ht="11.25">
      <c r="B51" s="21"/>
      <c r="L51" s="21"/>
    </row>
    <row r="52" spans="1:31" ht="11.25">
      <c r="B52" s="21"/>
      <c r="L52" s="21"/>
    </row>
    <row r="53" spans="1:31" ht="11.25">
      <c r="B53" s="21"/>
      <c r="L53" s="21"/>
    </row>
    <row r="54" spans="1:31" ht="11.25">
      <c r="B54" s="21"/>
      <c r="L54" s="21"/>
    </row>
    <row r="55" spans="1:31" ht="11.25">
      <c r="B55" s="21"/>
      <c r="L55" s="21"/>
    </row>
    <row r="56" spans="1:31" ht="11.25">
      <c r="B56" s="21"/>
      <c r="L56" s="21"/>
    </row>
    <row r="57" spans="1:31" ht="11.25">
      <c r="B57" s="21"/>
      <c r="L57" s="21"/>
    </row>
    <row r="58" spans="1:31" ht="11.25">
      <c r="B58" s="21"/>
      <c r="L58" s="21"/>
    </row>
    <row r="59" spans="1:31" ht="11.25">
      <c r="B59" s="21"/>
      <c r="L59" s="21"/>
    </row>
    <row r="60" spans="1:31" ht="11.25">
      <c r="B60" s="21"/>
      <c r="L60" s="21"/>
    </row>
    <row r="61" spans="1:31" s="2" customFormat="1" ht="12.75">
      <c r="A61" s="35"/>
      <c r="B61" s="40"/>
      <c r="C61" s="35"/>
      <c r="D61" s="135" t="s">
        <v>51</v>
      </c>
      <c r="E61" s="136"/>
      <c r="F61" s="137" t="s">
        <v>52</v>
      </c>
      <c r="G61" s="135" t="s">
        <v>51</v>
      </c>
      <c r="H61" s="136"/>
      <c r="I61" s="136"/>
      <c r="J61" s="138" t="s">
        <v>52</v>
      </c>
      <c r="K61" s="136"/>
      <c r="L61" s="52"/>
      <c r="S61" s="35"/>
      <c r="T61" s="35"/>
      <c r="U61" s="35"/>
      <c r="V61" s="35"/>
      <c r="W61" s="35"/>
      <c r="X61" s="35"/>
      <c r="Y61" s="35"/>
      <c r="Z61" s="35"/>
      <c r="AA61" s="35"/>
      <c r="AB61" s="35"/>
      <c r="AC61" s="35"/>
      <c r="AD61" s="35"/>
      <c r="AE61" s="35"/>
    </row>
    <row r="62" spans="1:31" ht="11.25">
      <c r="B62" s="21"/>
      <c r="L62" s="21"/>
    </row>
    <row r="63" spans="1:31" ht="11.25">
      <c r="B63" s="21"/>
      <c r="L63" s="21"/>
    </row>
    <row r="64" spans="1:31" ht="11.25">
      <c r="B64" s="21"/>
      <c r="L64" s="21"/>
    </row>
    <row r="65" spans="1:31" s="2" customFormat="1" ht="12.75">
      <c r="A65" s="35"/>
      <c r="B65" s="40"/>
      <c r="C65" s="35"/>
      <c r="D65" s="133" t="s">
        <v>53</v>
      </c>
      <c r="E65" s="139"/>
      <c r="F65" s="139"/>
      <c r="G65" s="133" t="s">
        <v>54</v>
      </c>
      <c r="H65" s="139"/>
      <c r="I65" s="139"/>
      <c r="J65" s="139"/>
      <c r="K65" s="139"/>
      <c r="L65" s="52"/>
      <c r="S65" s="35"/>
      <c r="T65" s="35"/>
      <c r="U65" s="35"/>
      <c r="V65" s="35"/>
      <c r="W65" s="35"/>
      <c r="X65" s="35"/>
      <c r="Y65" s="35"/>
      <c r="Z65" s="35"/>
      <c r="AA65" s="35"/>
      <c r="AB65" s="35"/>
      <c r="AC65" s="35"/>
      <c r="AD65" s="35"/>
      <c r="AE65" s="35"/>
    </row>
    <row r="66" spans="1:31" ht="11.25">
      <c r="B66" s="21"/>
      <c r="L66" s="21"/>
    </row>
    <row r="67" spans="1:31" ht="11.25">
      <c r="B67" s="21"/>
      <c r="L67" s="21"/>
    </row>
    <row r="68" spans="1:31" ht="11.25">
      <c r="B68" s="21"/>
      <c r="L68" s="21"/>
    </row>
    <row r="69" spans="1:31" ht="11.25">
      <c r="B69" s="21"/>
      <c r="L69" s="21"/>
    </row>
    <row r="70" spans="1:31" ht="11.25">
      <c r="B70" s="21"/>
      <c r="L70" s="21"/>
    </row>
    <row r="71" spans="1:31" ht="11.25">
      <c r="B71" s="21"/>
      <c r="L71" s="21"/>
    </row>
    <row r="72" spans="1:31" ht="11.25">
      <c r="B72" s="21"/>
      <c r="L72" s="21"/>
    </row>
    <row r="73" spans="1:31" ht="11.25">
      <c r="B73" s="21"/>
      <c r="L73" s="21"/>
    </row>
    <row r="74" spans="1:31" ht="11.25">
      <c r="B74" s="21"/>
      <c r="L74" s="21"/>
    </row>
    <row r="75" spans="1:31" ht="11.25">
      <c r="B75" s="21"/>
      <c r="L75" s="21"/>
    </row>
    <row r="76" spans="1:31" s="2" customFormat="1" ht="12.75">
      <c r="A76" s="35"/>
      <c r="B76" s="40"/>
      <c r="C76" s="35"/>
      <c r="D76" s="135" t="s">
        <v>51</v>
      </c>
      <c r="E76" s="136"/>
      <c r="F76" s="137" t="s">
        <v>52</v>
      </c>
      <c r="G76" s="135" t="s">
        <v>51</v>
      </c>
      <c r="H76" s="136"/>
      <c r="I76" s="136"/>
      <c r="J76" s="138" t="s">
        <v>52</v>
      </c>
      <c r="K76" s="136"/>
      <c r="L76" s="52"/>
      <c r="S76" s="35"/>
      <c r="T76" s="35"/>
      <c r="U76" s="35"/>
      <c r="V76" s="35"/>
      <c r="W76" s="35"/>
      <c r="X76" s="35"/>
      <c r="Y76" s="35"/>
      <c r="Z76" s="35"/>
      <c r="AA76" s="35"/>
      <c r="AB76" s="35"/>
      <c r="AC76" s="35"/>
      <c r="AD76" s="35"/>
      <c r="AE76" s="35"/>
    </row>
    <row r="77" spans="1:31" s="2" customFormat="1" ht="14.45" customHeight="1">
      <c r="A77" s="35"/>
      <c r="B77" s="140"/>
      <c r="C77" s="141"/>
      <c r="D77" s="141"/>
      <c r="E77" s="141"/>
      <c r="F77" s="141"/>
      <c r="G77" s="141"/>
      <c r="H77" s="141"/>
      <c r="I77" s="141"/>
      <c r="J77" s="141"/>
      <c r="K77" s="141"/>
      <c r="L77" s="52"/>
      <c r="S77" s="35"/>
      <c r="T77" s="35"/>
      <c r="U77" s="35"/>
      <c r="V77" s="35"/>
      <c r="W77" s="35"/>
      <c r="X77" s="35"/>
      <c r="Y77" s="35"/>
      <c r="Z77" s="35"/>
      <c r="AA77" s="35"/>
      <c r="AB77" s="35"/>
      <c r="AC77" s="35"/>
      <c r="AD77" s="35"/>
      <c r="AE77" s="35"/>
    </row>
    <row r="81" spans="1:47" s="2" customFormat="1" ht="6.95" customHeight="1">
      <c r="A81" s="35"/>
      <c r="B81" s="142"/>
      <c r="C81" s="143"/>
      <c r="D81" s="143"/>
      <c r="E81" s="143"/>
      <c r="F81" s="143"/>
      <c r="G81" s="143"/>
      <c r="H81" s="143"/>
      <c r="I81" s="143"/>
      <c r="J81" s="143"/>
      <c r="K81" s="143"/>
      <c r="L81" s="52"/>
      <c r="S81" s="35"/>
      <c r="T81" s="35"/>
      <c r="U81" s="35"/>
      <c r="V81" s="35"/>
      <c r="W81" s="35"/>
      <c r="X81" s="35"/>
      <c r="Y81" s="35"/>
      <c r="Z81" s="35"/>
      <c r="AA81" s="35"/>
      <c r="AB81" s="35"/>
      <c r="AC81" s="35"/>
      <c r="AD81" s="35"/>
      <c r="AE81" s="35"/>
    </row>
    <row r="82" spans="1:47" s="2" customFormat="1" ht="24.95" customHeight="1">
      <c r="A82" s="35"/>
      <c r="B82" s="36"/>
      <c r="C82" s="24" t="s">
        <v>100</v>
      </c>
      <c r="D82" s="37"/>
      <c r="E82" s="37"/>
      <c r="F82" s="37"/>
      <c r="G82" s="37"/>
      <c r="H82" s="37"/>
      <c r="I82" s="37"/>
      <c r="J82" s="37"/>
      <c r="K82" s="37"/>
      <c r="L82" s="52"/>
      <c r="S82" s="35"/>
      <c r="T82" s="35"/>
      <c r="U82" s="35"/>
      <c r="V82" s="35"/>
      <c r="W82" s="35"/>
      <c r="X82" s="35"/>
      <c r="Y82" s="35"/>
      <c r="Z82" s="35"/>
      <c r="AA82" s="35"/>
      <c r="AB82" s="35"/>
      <c r="AC82" s="35"/>
      <c r="AD82" s="35"/>
      <c r="AE82" s="35"/>
    </row>
    <row r="83" spans="1:47" s="2" customFormat="1" ht="6.95" customHeight="1">
      <c r="A83" s="35"/>
      <c r="B83" s="36"/>
      <c r="C83" s="37"/>
      <c r="D83" s="37"/>
      <c r="E83" s="37"/>
      <c r="F83" s="37"/>
      <c r="G83" s="37"/>
      <c r="H83" s="37"/>
      <c r="I83" s="37"/>
      <c r="J83" s="37"/>
      <c r="K83" s="37"/>
      <c r="L83" s="52"/>
      <c r="S83" s="35"/>
      <c r="T83" s="35"/>
      <c r="U83" s="35"/>
      <c r="V83" s="35"/>
      <c r="W83" s="35"/>
      <c r="X83" s="35"/>
      <c r="Y83" s="35"/>
      <c r="Z83" s="35"/>
      <c r="AA83" s="35"/>
      <c r="AB83" s="35"/>
      <c r="AC83" s="35"/>
      <c r="AD83" s="35"/>
      <c r="AE83" s="35"/>
    </row>
    <row r="84" spans="1:47" s="2" customFormat="1" ht="12" customHeight="1">
      <c r="A84" s="35"/>
      <c r="B84" s="36"/>
      <c r="C84" s="30" t="s">
        <v>16</v>
      </c>
      <c r="D84" s="37"/>
      <c r="E84" s="37"/>
      <c r="F84" s="37"/>
      <c r="G84" s="37"/>
      <c r="H84" s="37"/>
      <c r="I84" s="37"/>
      <c r="J84" s="37"/>
      <c r="K84" s="37"/>
      <c r="L84" s="52"/>
      <c r="S84" s="35"/>
      <c r="T84" s="35"/>
      <c r="U84" s="35"/>
      <c r="V84" s="35"/>
      <c r="W84" s="35"/>
      <c r="X84" s="35"/>
      <c r="Y84" s="35"/>
      <c r="Z84" s="35"/>
      <c r="AA84" s="35"/>
      <c r="AB84" s="35"/>
      <c r="AC84" s="35"/>
      <c r="AD84" s="35"/>
      <c r="AE84" s="35"/>
    </row>
    <row r="85" spans="1:47" s="2" customFormat="1" ht="26.25" customHeight="1">
      <c r="A85" s="35"/>
      <c r="B85" s="36"/>
      <c r="C85" s="37"/>
      <c r="D85" s="37"/>
      <c r="E85" s="314" t="str">
        <f>E7</f>
        <v>Rekonstrukce komunikace a chodníků ul. Zámostní, Vilová a Sazečská</v>
      </c>
      <c r="F85" s="315"/>
      <c r="G85" s="315"/>
      <c r="H85" s="315"/>
      <c r="I85" s="37"/>
      <c r="J85" s="37"/>
      <c r="K85" s="37"/>
      <c r="L85" s="52"/>
      <c r="S85" s="35"/>
      <c r="T85" s="35"/>
      <c r="U85" s="35"/>
      <c r="V85" s="35"/>
      <c r="W85" s="35"/>
      <c r="X85" s="35"/>
      <c r="Y85" s="35"/>
      <c r="Z85" s="35"/>
      <c r="AA85" s="35"/>
      <c r="AB85" s="35"/>
      <c r="AC85" s="35"/>
      <c r="AD85" s="35"/>
      <c r="AE85" s="35"/>
    </row>
    <row r="86" spans="1:47" s="2" customFormat="1" ht="12" customHeight="1">
      <c r="A86" s="35"/>
      <c r="B86" s="36"/>
      <c r="C86" s="30" t="s">
        <v>98</v>
      </c>
      <c r="D86" s="37"/>
      <c r="E86" s="37"/>
      <c r="F86" s="37"/>
      <c r="G86" s="37"/>
      <c r="H86" s="37"/>
      <c r="I86" s="37"/>
      <c r="J86" s="37"/>
      <c r="K86" s="37"/>
      <c r="L86" s="52"/>
      <c r="S86" s="35"/>
      <c r="T86" s="35"/>
      <c r="U86" s="35"/>
      <c r="V86" s="35"/>
      <c r="W86" s="35"/>
      <c r="X86" s="35"/>
      <c r="Y86" s="35"/>
      <c r="Z86" s="35"/>
      <c r="AA86" s="35"/>
      <c r="AB86" s="35"/>
      <c r="AC86" s="35"/>
      <c r="AD86" s="35"/>
      <c r="AE86" s="35"/>
    </row>
    <row r="87" spans="1:47" s="2" customFormat="1" ht="16.5" customHeight="1">
      <c r="A87" s="35"/>
      <c r="B87" s="36"/>
      <c r="C87" s="37"/>
      <c r="D87" s="37"/>
      <c r="E87" s="266" t="str">
        <f>E9</f>
        <v>VON - Vedlejší a ostatní rozpočtové náklady</v>
      </c>
      <c r="F87" s="316"/>
      <c r="G87" s="316"/>
      <c r="H87" s="316"/>
      <c r="I87" s="37"/>
      <c r="J87" s="37"/>
      <c r="K87" s="37"/>
      <c r="L87" s="52"/>
      <c r="S87" s="35"/>
      <c r="T87" s="35"/>
      <c r="U87" s="35"/>
      <c r="V87" s="35"/>
      <c r="W87" s="35"/>
      <c r="X87" s="35"/>
      <c r="Y87" s="35"/>
      <c r="Z87" s="35"/>
      <c r="AA87" s="35"/>
      <c r="AB87" s="35"/>
      <c r="AC87" s="35"/>
      <c r="AD87" s="35"/>
      <c r="AE87" s="35"/>
    </row>
    <row r="88" spans="1:47" s="2" customFormat="1" ht="6.95" customHeight="1">
      <c r="A88" s="35"/>
      <c r="B88" s="36"/>
      <c r="C88" s="37"/>
      <c r="D88" s="37"/>
      <c r="E88" s="37"/>
      <c r="F88" s="37"/>
      <c r="G88" s="37"/>
      <c r="H88" s="37"/>
      <c r="I88" s="37"/>
      <c r="J88" s="37"/>
      <c r="K88" s="37"/>
      <c r="L88" s="52"/>
      <c r="S88" s="35"/>
      <c r="T88" s="35"/>
      <c r="U88" s="35"/>
      <c r="V88" s="35"/>
      <c r="W88" s="35"/>
      <c r="X88" s="35"/>
      <c r="Y88" s="35"/>
      <c r="Z88" s="35"/>
      <c r="AA88" s="35"/>
      <c r="AB88" s="35"/>
      <c r="AC88" s="35"/>
      <c r="AD88" s="35"/>
      <c r="AE88" s="35"/>
    </row>
    <row r="89" spans="1:47" s="2" customFormat="1" ht="12" customHeight="1">
      <c r="A89" s="35"/>
      <c r="B89" s="36"/>
      <c r="C89" s="30" t="s">
        <v>20</v>
      </c>
      <c r="D89" s="37"/>
      <c r="E89" s="37"/>
      <c r="F89" s="28" t="str">
        <f>F12</f>
        <v>Ostrava</v>
      </c>
      <c r="G89" s="37"/>
      <c r="H89" s="37"/>
      <c r="I89" s="30" t="s">
        <v>22</v>
      </c>
      <c r="J89" s="67" t="str">
        <f>IF(J12="","",J12)</f>
        <v>16. 8. 2022</v>
      </c>
      <c r="K89" s="37"/>
      <c r="L89" s="52"/>
      <c r="S89" s="35"/>
      <c r="T89" s="35"/>
      <c r="U89" s="35"/>
      <c r="V89" s="35"/>
      <c r="W89" s="35"/>
      <c r="X89" s="35"/>
      <c r="Y89" s="35"/>
      <c r="Z89" s="35"/>
      <c r="AA89" s="35"/>
      <c r="AB89" s="35"/>
      <c r="AC89" s="35"/>
      <c r="AD89" s="35"/>
      <c r="AE89" s="35"/>
    </row>
    <row r="90" spans="1:47" s="2" customFormat="1" ht="6.95" customHeight="1">
      <c r="A90" s="35"/>
      <c r="B90" s="36"/>
      <c r="C90" s="37"/>
      <c r="D90" s="37"/>
      <c r="E90" s="37"/>
      <c r="F90" s="37"/>
      <c r="G90" s="37"/>
      <c r="H90" s="37"/>
      <c r="I90" s="37"/>
      <c r="J90" s="37"/>
      <c r="K90" s="37"/>
      <c r="L90" s="52"/>
      <c r="S90" s="35"/>
      <c r="T90" s="35"/>
      <c r="U90" s="35"/>
      <c r="V90" s="35"/>
      <c r="W90" s="35"/>
      <c r="X90" s="35"/>
      <c r="Y90" s="35"/>
      <c r="Z90" s="35"/>
      <c r="AA90" s="35"/>
      <c r="AB90" s="35"/>
      <c r="AC90" s="35"/>
      <c r="AD90" s="35"/>
      <c r="AE90" s="35"/>
    </row>
    <row r="91" spans="1:47" s="2" customFormat="1" ht="15.2" customHeight="1">
      <c r="A91" s="35"/>
      <c r="B91" s="36"/>
      <c r="C91" s="30" t="s">
        <v>24</v>
      </c>
      <c r="D91" s="37"/>
      <c r="E91" s="37"/>
      <c r="F91" s="28" t="str">
        <f>E15</f>
        <v>SMO - městský obvod Slezská Ostrava</v>
      </c>
      <c r="G91" s="37"/>
      <c r="H91" s="37"/>
      <c r="I91" s="30" t="s">
        <v>30</v>
      </c>
      <c r="J91" s="33" t="str">
        <f>E21</f>
        <v>PROJEKT 2010, s.r.o.</v>
      </c>
      <c r="K91" s="37"/>
      <c r="L91" s="52"/>
      <c r="S91" s="35"/>
      <c r="T91" s="35"/>
      <c r="U91" s="35"/>
      <c r="V91" s="35"/>
      <c r="W91" s="35"/>
      <c r="X91" s="35"/>
      <c r="Y91" s="35"/>
      <c r="Z91" s="35"/>
      <c r="AA91" s="35"/>
      <c r="AB91" s="35"/>
      <c r="AC91" s="35"/>
      <c r="AD91" s="35"/>
      <c r="AE91" s="35"/>
    </row>
    <row r="92" spans="1:47" s="2" customFormat="1" ht="15.2" customHeight="1">
      <c r="A92" s="35"/>
      <c r="B92" s="36"/>
      <c r="C92" s="30" t="s">
        <v>28</v>
      </c>
      <c r="D92" s="37"/>
      <c r="E92" s="37"/>
      <c r="F92" s="28" t="str">
        <f>IF(E18="","",E18)</f>
        <v>Vyplň údaj</v>
      </c>
      <c r="G92" s="37"/>
      <c r="H92" s="37"/>
      <c r="I92" s="30" t="s">
        <v>33</v>
      </c>
      <c r="J92" s="33" t="str">
        <f>E24</f>
        <v>M. Morská</v>
      </c>
      <c r="K92" s="37"/>
      <c r="L92" s="52"/>
      <c r="S92" s="35"/>
      <c r="T92" s="35"/>
      <c r="U92" s="35"/>
      <c r="V92" s="35"/>
      <c r="W92" s="35"/>
      <c r="X92" s="35"/>
      <c r="Y92" s="35"/>
      <c r="Z92" s="35"/>
      <c r="AA92" s="35"/>
      <c r="AB92" s="35"/>
      <c r="AC92" s="35"/>
      <c r="AD92" s="35"/>
      <c r="AE92" s="35"/>
    </row>
    <row r="93" spans="1:47" s="2" customFormat="1" ht="10.35" customHeight="1">
      <c r="A93" s="35"/>
      <c r="B93" s="36"/>
      <c r="C93" s="37"/>
      <c r="D93" s="37"/>
      <c r="E93" s="37"/>
      <c r="F93" s="37"/>
      <c r="G93" s="37"/>
      <c r="H93" s="37"/>
      <c r="I93" s="37"/>
      <c r="J93" s="37"/>
      <c r="K93" s="37"/>
      <c r="L93" s="52"/>
      <c r="S93" s="35"/>
      <c r="T93" s="35"/>
      <c r="U93" s="35"/>
      <c r="V93" s="35"/>
      <c r="W93" s="35"/>
      <c r="X93" s="35"/>
      <c r="Y93" s="35"/>
      <c r="Z93" s="35"/>
      <c r="AA93" s="35"/>
      <c r="AB93" s="35"/>
      <c r="AC93" s="35"/>
      <c r="AD93" s="35"/>
      <c r="AE93" s="35"/>
    </row>
    <row r="94" spans="1:47" s="2" customFormat="1" ht="29.25" customHeight="1">
      <c r="A94" s="35"/>
      <c r="B94" s="36"/>
      <c r="C94" s="144" t="s">
        <v>101</v>
      </c>
      <c r="D94" s="145"/>
      <c r="E94" s="145"/>
      <c r="F94" s="145"/>
      <c r="G94" s="145"/>
      <c r="H94" s="145"/>
      <c r="I94" s="145"/>
      <c r="J94" s="146" t="s">
        <v>102</v>
      </c>
      <c r="K94" s="145"/>
      <c r="L94" s="52"/>
      <c r="S94" s="35"/>
      <c r="T94" s="35"/>
      <c r="U94" s="35"/>
      <c r="V94" s="35"/>
      <c r="W94" s="35"/>
      <c r="X94" s="35"/>
      <c r="Y94" s="35"/>
      <c r="Z94" s="35"/>
      <c r="AA94" s="35"/>
      <c r="AB94" s="35"/>
      <c r="AC94" s="35"/>
      <c r="AD94" s="35"/>
      <c r="AE94" s="35"/>
    </row>
    <row r="95" spans="1:47" s="2" customFormat="1" ht="10.35" customHeight="1">
      <c r="A95" s="35"/>
      <c r="B95" s="36"/>
      <c r="C95" s="37"/>
      <c r="D95" s="37"/>
      <c r="E95" s="37"/>
      <c r="F95" s="37"/>
      <c r="G95" s="37"/>
      <c r="H95" s="37"/>
      <c r="I95" s="37"/>
      <c r="J95" s="37"/>
      <c r="K95" s="37"/>
      <c r="L95" s="52"/>
      <c r="S95" s="35"/>
      <c r="T95" s="35"/>
      <c r="U95" s="35"/>
      <c r="V95" s="35"/>
      <c r="W95" s="35"/>
      <c r="X95" s="35"/>
      <c r="Y95" s="35"/>
      <c r="Z95" s="35"/>
      <c r="AA95" s="35"/>
      <c r="AB95" s="35"/>
      <c r="AC95" s="35"/>
      <c r="AD95" s="35"/>
      <c r="AE95" s="35"/>
    </row>
    <row r="96" spans="1:47" s="2" customFormat="1" ht="22.9" customHeight="1">
      <c r="A96" s="35"/>
      <c r="B96" s="36"/>
      <c r="C96" s="147" t="s">
        <v>103</v>
      </c>
      <c r="D96" s="37"/>
      <c r="E96" s="37"/>
      <c r="F96" s="37"/>
      <c r="G96" s="37"/>
      <c r="H96" s="37"/>
      <c r="I96" s="37"/>
      <c r="J96" s="85">
        <f>J119</f>
        <v>0</v>
      </c>
      <c r="K96" s="37"/>
      <c r="L96" s="52"/>
      <c r="S96" s="35"/>
      <c r="T96" s="35"/>
      <c r="U96" s="35"/>
      <c r="V96" s="35"/>
      <c r="W96" s="35"/>
      <c r="X96" s="35"/>
      <c r="Y96" s="35"/>
      <c r="Z96" s="35"/>
      <c r="AA96" s="35"/>
      <c r="AB96" s="35"/>
      <c r="AC96" s="35"/>
      <c r="AD96" s="35"/>
      <c r="AE96" s="35"/>
      <c r="AU96" s="18" t="s">
        <v>104</v>
      </c>
    </row>
    <row r="97" spans="1:31" s="9" customFormat="1" ht="24.95" customHeight="1">
      <c r="B97" s="148"/>
      <c r="C97" s="149"/>
      <c r="D97" s="150" t="s">
        <v>1448</v>
      </c>
      <c r="E97" s="151"/>
      <c r="F97" s="151"/>
      <c r="G97" s="151"/>
      <c r="H97" s="151"/>
      <c r="I97" s="151"/>
      <c r="J97" s="152">
        <f>J120</f>
        <v>0</v>
      </c>
      <c r="K97" s="149"/>
      <c r="L97" s="153"/>
    </row>
    <row r="98" spans="1:31" s="10" customFormat="1" ht="19.899999999999999" customHeight="1">
      <c r="B98" s="154"/>
      <c r="C98" s="155"/>
      <c r="D98" s="156" t="s">
        <v>1449</v>
      </c>
      <c r="E98" s="157"/>
      <c r="F98" s="157"/>
      <c r="G98" s="157"/>
      <c r="H98" s="157"/>
      <c r="I98" s="157"/>
      <c r="J98" s="158">
        <f>J121</f>
        <v>0</v>
      </c>
      <c r="K98" s="155"/>
      <c r="L98" s="159"/>
    </row>
    <row r="99" spans="1:31" s="10" customFormat="1" ht="19.899999999999999" customHeight="1">
      <c r="B99" s="154"/>
      <c r="C99" s="155"/>
      <c r="D99" s="156" t="s">
        <v>1450</v>
      </c>
      <c r="E99" s="157"/>
      <c r="F99" s="157"/>
      <c r="G99" s="157"/>
      <c r="H99" s="157"/>
      <c r="I99" s="157"/>
      <c r="J99" s="158">
        <f>J168</f>
        <v>0</v>
      </c>
      <c r="K99" s="155"/>
      <c r="L99" s="159"/>
    </row>
    <row r="100" spans="1:31" s="2" customFormat="1" ht="21.75" customHeight="1">
      <c r="A100" s="35"/>
      <c r="B100" s="36"/>
      <c r="C100" s="37"/>
      <c r="D100" s="37"/>
      <c r="E100" s="37"/>
      <c r="F100" s="37"/>
      <c r="G100" s="37"/>
      <c r="H100" s="37"/>
      <c r="I100" s="37"/>
      <c r="J100" s="37"/>
      <c r="K100" s="37"/>
      <c r="L100" s="52"/>
      <c r="S100" s="35"/>
      <c r="T100" s="35"/>
      <c r="U100" s="35"/>
      <c r="V100" s="35"/>
      <c r="W100" s="35"/>
      <c r="X100" s="35"/>
      <c r="Y100" s="35"/>
      <c r="Z100" s="35"/>
      <c r="AA100" s="35"/>
      <c r="AB100" s="35"/>
      <c r="AC100" s="35"/>
      <c r="AD100" s="35"/>
      <c r="AE100" s="35"/>
    </row>
    <row r="101" spans="1:31" s="2" customFormat="1" ht="6.95" customHeight="1">
      <c r="A101" s="35"/>
      <c r="B101" s="55"/>
      <c r="C101" s="56"/>
      <c r="D101" s="56"/>
      <c r="E101" s="56"/>
      <c r="F101" s="56"/>
      <c r="G101" s="56"/>
      <c r="H101" s="56"/>
      <c r="I101" s="56"/>
      <c r="J101" s="56"/>
      <c r="K101" s="56"/>
      <c r="L101" s="52"/>
      <c r="S101" s="35"/>
      <c r="T101" s="35"/>
      <c r="U101" s="35"/>
      <c r="V101" s="35"/>
      <c r="W101" s="35"/>
      <c r="X101" s="35"/>
      <c r="Y101" s="35"/>
      <c r="Z101" s="35"/>
      <c r="AA101" s="35"/>
      <c r="AB101" s="35"/>
      <c r="AC101" s="35"/>
      <c r="AD101" s="35"/>
      <c r="AE101" s="35"/>
    </row>
    <row r="105" spans="1:31" s="2" customFormat="1" ht="6.95" customHeight="1">
      <c r="A105" s="35"/>
      <c r="B105" s="57"/>
      <c r="C105" s="58"/>
      <c r="D105" s="58"/>
      <c r="E105" s="58"/>
      <c r="F105" s="58"/>
      <c r="G105" s="58"/>
      <c r="H105" s="58"/>
      <c r="I105" s="58"/>
      <c r="J105" s="58"/>
      <c r="K105" s="58"/>
      <c r="L105" s="52"/>
      <c r="S105" s="35"/>
      <c r="T105" s="35"/>
      <c r="U105" s="35"/>
      <c r="V105" s="35"/>
      <c r="W105" s="35"/>
      <c r="X105" s="35"/>
      <c r="Y105" s="35"/>
      <c r="Z105" s="35"/>
      <c r="AA105" s="35"/>
      <c r="AB105" s="35"/>
      <c r="AC105" s="35"/>
      <c r="AD105" s="35"/>
      <c r="AE105" s="35"/>
    </row>
    <row r="106" spans="1:31" s="2" customFormat="1" ht="24.95" customHeight="1">
      <c r="A106" s="35"/>
      <c r="B106" s="36"/>
      <c r="C106" s="24" t="s">
        <v>120</v>
      </c>
      <c r="D106" s="37"/>
      <c r="E106" s="37"/>
      <c r="F106" s="37"/>
      <c r="G106" s="37"/>
      <c r="H106" s="37"/>
      <c r="I106" s="37"/>
      <c r="J106" s="37"/>
      <c r="K106" s="37"/>
      <c r="L106" s="52"/>
      <c r="S106" s="35"/>
      <c r="T106" s="35"/>
      <c r="U106" s="35"/>
      <c r="V106" s="35"/>
      <c r="W106" s="35"/>
      <c r="X106" s="35"/>
      <c r="Y106" s="35"/>
      <c r="Z106" s="35"/>
      <c r="AA106" s="35"/>
      <c r="AB106" s="35"/>
      <c r="AC106" s="35"/>
      <c r="AD106" s="35"/>
      <c r="AE106" s="35"/>
    </row>
    <row r="107" spans="1:31" s="2" customFormat="1" ht="6.95" customHeight="1">
      <c r="A107" s="35"/>
      <c r="B107" s="36"/>
      <c r="C107" s="37"/>
      <c r="D107" s="37"/>
      <c r="E107" s="37"/>
      <c r="F107" s="37"/>
      <c r="G107" s="37"/>
      <c r="H107" s="37"/>
      <c r="I107" s="37"/>
      <c r="J107" s="37"/>
      <c r="K107" s="37"/>
      <c r="L107" s="52"/>
      <c r="S107" s="35"/>
      <c r="T107" s="35"/>
      <c r="U107" s="35"/>
      <c r="V107" s="35"/>
      <c r="W107" s="35"/>
      <c r="X107" s="35"/>
      <c r="Y107" s="35"/>
      <c r="Z107" s="35"/>
      <c r="AA107" s="35"/>
      <c r="AB107" s="35"/>
      <c r="AC107" s="35"/>
      <c r="AD107" s="35"/>
      <c r="AE107" s="35"/>
    </row>
    <row r="108" spans="1:31" s="2" customFormat="1" ht="12" customHeight="1">
      <c r="A108" s="35"/>
      <c r="B108" s="36"/>
      <c r="C108" s="30" t="s">
        <v>16</v>
      </c>
      <c r="D108" s="37"/>
      <c r="E108" s="37"/>
      <c r="F108" s="37"/>
      <c r="G108" s="37"/>
      <c r="H108" s="37"/>
      <c r="I108" s="37"/>
      <c r="J108" s="37"/>
      <c r="K108" s="37"/>
      <c r="L108" s="52"/>
      <c r="S108" s="35"/>
      <c r="T108" s="35"/>
      <c r="U108" s="35"/>
      <c r="V108" s="35"/>
      <c r="W108" s="35"/>
      <c r="X108" s="35"/>
      <c r="Y108" s="35"/>
      <c r="Z108" s="35"/>
      <c r="AA108" s="35"/>
      <c r="AB108" s="35"/>
      <c r="AC108" s="35"/>
      <c r="AD108" s="35"/>
      <c r="AE108" s="35"/>
    </row>
    <row r="109" spans="1:31" s="2" customFormat="1" ht="26.25" customHeight="1">
      <c r="A109" s="35"/>
      <c r="B109" s="36"/>
      <c r="C109" s="37"/>
      <c r="D109" s="37"/>
      <c r="E109" s="314" t="str">
        <f>E7</f>
        <v>Rekonstrukce komunikace a chodníků ul. Zámostní, Vilová a Sazečská</v>
      </c>
      <c r="F109" s="315"/>
      <c r="G109" s="315"/>
      <c r="H109" s="315"/>
      <c r="I109" s="37"/>
      <c r="J109" s="37"/>
      <c r="K109" s="37"/>
      <c r="L109" s="52"/>
      <c r="S109" s="35"/>
      <c r="T109" s="35"/>
      <c r="U109" s="35"/>
      <c r="V109" s="35"/>
      <c r="W109" s="35"/>
      <c r="X109" s="35"/>
      <c r="Y109" s="35"/>
      <c r="Z109" s="35"/>
      <c r="AA109" s="35"/>
      <c r="AB109" s="35"/>
      <c r="AC109" s="35"/>
      <c r="AD109" s="35"/>
      <c r="AE109" s="35"/>
    </row>
    <row r="110" spans="1:31" s="2" customFormat="1" ht="12" customHeight="1">
      <c r="A110" s="35"/>
      <c r="B110" s="36"/>
      <c r="C110" s="30" t="s">
        <v>98</v>
      </c>
      <c r="D110" s="37"/>
      <c r="E110" s="37"/>
      <c r="F110" s="37"/>
      <c r="G110" s="37"/>
      <c r="H110" s="37"/>
      <c r="I110" s="37"/>
      <c r="J110" s="37"/>
      <c r="K110" s="37"/>
      <c r="L110" s="52"/>
      <c r="S110" s="35"/>
      <c r="T110" s="35"/>
      <c r="U110" s="35"/>
      <c r="V110" s="35"/>
      <c r="W110" s="35"/>
      <c r="X110" s="35"/>
      <c r="Y110" s="35"/>
      <c r="Z110" s="35"/>
      <c r="AA110" s="35"/>
      <c r="AB110" s="35"/>
      <c r="AC110" s="35"/>
      <c r="AD110" s="35"/>
      <c r="AE110" s="35"/>
    </row>
    <row r="111" spans="1:31" s="2" customFormat="1" ht="16.5" customHeight="1">
      <c r="A111" s="35"/>
      <c r="B111" s="36"/>
      <c r="C111" s="37"/>
      <c r="D111" s="37"/>
      <c r="E111" s="266" t="str">
        <f>E9</f>
        <v>VON - Vedlejší a ostatní rozpočtové náklady</v>
      </c>
      <c r="F111" s="316"/>
      <c r="G111" s="316"/>
      <c r="H111" s="316"/>
      <c r="I111" s="37"/>
      <c r="J111" s="37"/>
      <c r="K111" s="37"/>
      <c r="L111" s="52"/>
      <c r="S111" s="35"/>
      <c r="T111" s="35"/>
      <c r="U111" s="35"/>
      <c r="V111" s="35"/>
      <c r="W111" s="35"/>
      <c r="X111" s="35"/>
      <c r="Y111" s="35"/>
      <c r="Z111" s="35"/>
      <c r="AA111" s="35"/>
      <c r="AB111" s="35"/>
      <c r="AC111" s="35"/>
      <c r="AD111" s="35"/>
      <c r="AE111" s="35"/>
    </row>
    <row r="112" spans="1:31" s="2" customFormat="1" ht="6.95" customHeight="1">
      <c r="A112" s="35"/>
      <c r="B112" s="36"/>
      <c r="C112" s="37"/>
      <c r="D112" s="37"/>
      <c r="E112" s="37"/>
      <c r="F112" s="37"/>
      <c r="G112" s="37"/>
      <c r="H112" s="37"/>
      <c r="I112" s="37"/>
      <c r="J112" s="37"/>
      <c r="K112" s="37"/>
      <c r="L112" s="52"/>
      <c r="S112" s="35"/>
      <c r="T112" s="35"/>
      <c r="U112" s="35"/>
      <c r="V112" s="35"/>
      <c r="W112" s="35"/>
      <c r="X112" s="35"/>
      <c r="Y112" s="35"/>
      <c r="Z112" s="35"/>
      <c r="AA112" s="35"/>
      <c r="AB112" s="35"/>
      <c r="AC112" s="35"/>
      <c r="AD112" s="35"/>
      <c r="AE112" s="35"/>
    </row>
    <row r="113" spans="1:65" s="2" customFormat="1" ht="12" customHeight="1">
      <c r="A113" s="35"/>
      <c r="B113" s="36"/>
      <c r="C113" s="30" t="s">
        <v>20</v>
      </c>
      <c r="D113" s="37"/>
      <c r="E113" s="37"/>
      <c r="F113" s="28" t="str">
        <f>F12</f>
        <v>Ostrava</v>
      </c>
      <c r="G113" s="37"/>
      <c r="H113" s="37"/>
      <c r="I113" s="30" t="s">
        <v>22</v>
      </c>
      <c r="J113" s="67" t="str">
        <f>IF(J12="","",J12)</f>
        <v>16. 8. 2022</v>
      </c>
      <c r="K113" s="37"/>
      <c r="L113" s="52"/>
      <c r="S113" s="35"/>
      <c r="T113" s="35"/>
      <c r="U113" s="35"/>
      <c r="V113" s="35"/>
      <c r="W113" s="35"/>
      <c r="X113" s="35"/>
      <c r="Y113" s="35"/>
      <c r="Z113" s="35"/>
      <c r="AA113" s="35"/>
      <c r="AB113" s="35"/>
      <c r="AC113" s="35"/>
      <c r="AD113" s="35"/>
      <c r="AE113" s="35"/>
    </row>
    <row r="114" spans="1:65" s="2" customFormat="1" ht="6.95" customHeight="1">
      <c r="A114" s="35"/>
      <c r="B114" s="36"/>
      <c r="C114" s="37"/>
      <c r="D114" s="37"/>
      <c r="E114" s="37"/>
      <c r="F114" s="37"/>
      <c r="G114" s="37"/>
      <c r="H114" s="37"/>
      <c r="I114" s="37"/>
      <c r="J114" s="37"/>
      <c r="K114" s="37"/>
      <c r="L114" s="52"/>
      <c r="S114" s="35"/>
      <c r="T114" s="35"/>
      <c r="U114" s="35"/>
      <c r="V114" s="35"/>
      <c r="W114" s="35"/>
      <c r="X114" s="35"/>
      <c r="Y114" s="35"/>
      <c r="Z114" s="35"/>
      <c r="AA114" s="35"/>
      <c r="AB114" s="35"/>
      <c r="AC114" s="35"/>
      <c r="AD114" s="35"/>
      <c r="AE114" s="35"/>
    </row>
    <row r="115" spans="1:65" s="2" customFormat="1" ht="15.2" customHeight="1">
      <c r="A115" s="35"/>
      <c r="B115" s="36"/>
      <c r="C115" s="30" t="s">
        <v>24</v>
      </c>
      <c r="D115" s="37"/>
      <c r="E115" s="37"/>
      <c r="F115" s="28" t="str">
        <f>E15</f>
        <v>SMO - městský obvod Slezská Ostrava</v>
      </c>
      <c r="G115" s="37"/>
      <c r="H115" s="37"/>
      <c r="I115" s="30" t="s">
        <v>30</v>
      </c>
      <c r="J115" s="33" t="str">
        <f>E21</f>
        <v>PROJEKT 2010, s.r.o.</v>
      </c>
      <c r="K115" s="37"/>
      <c r="L115" s="52"/>
      <c r="S115" s="35"/>
      <c r="T115" s="35"/>
      <c r="U115" s="35"/>
      <c r="V115" s="35"/>
      <c r="W115" s="35"/>
      <c r="X115" s="35"/>
      <c r="Y115" s="35"/>
      <c r="Z115" s="35"/>
      <c r="AA115" s="35"/>
      <c r="AB115" s="35"/>
      <c r="AC115" s="35"/>
      <c r="AD115" s="35"/>
      <c r="AE115" s="35"/>
    </row>
    <row r="116" spans="1:65" s="2" customFormat="1" ht="15.2" customHeight="1">
      <c r="A116" s="35"/>
      <c r="B116" s="36"/>
      <c r="C116" s="30" t="s">
        <v>28</v>
      </c>
      <c r="D116" s="37"/>
      <c r="E116" s="37"/>
      <c r="F116" s="28" t="str">
        <f>IF(E18="","",E18)</f>
        <v>Vyplň údaj</v>
      </c>
      <c r="G116" s="37"/>
      <c r="H116" s="37"/>
      <c r="I116" s="30" t="s">
        <v>33</v>
      </c>
      <c r="J116" s="33" t="str">
        <f>E24</f>
        <v>M. Morská</v>
      </c>
      <c r="K116" s="37"/>
      <c r="L116" s="52"/>
      <c r="S116" s="35"/>
      <c r="T116" s="35"/>
      <c r="U116" s="35"/>
      <c r="V116" s="35"/>
      <c r="W116" s="35"/>
      <c r="X116" s="35"/>
      <c r="Y116" s="35"/>
      <c r="Z116" s="35"/>
      <c r="AA116" s="35"/>
      <c r="AB116" s="35"/>
      <c r="AC116" s="35"/>
      <c r="AD116" s="35"/>
      <c r="AE116" s="35"/>
    </row>
    <row r="117" spans="1:65" s="2" customFormat="1" ht="10.35" customHeight="1">
      <c r="A117" s="35"/>
      <c r="B117" s="36"/>
      <c r="C117" s="37"/>
      <c r="D117" s="37"/>
      <c r="E117" s="37"/>
      <c r="F117" s="37"/>
      <c r="G117" s="37"/>
      <c r="H117" s="37"/>
      <c r="I117" s="37"/>
      <c r="J117" s="37"/>
      <c r="K117" s="37"/>
      <c r="L117" s="52"/>
      <c r="S117" s="35"/>
      <c r="T117" s="35"/>
      <c r="U117" s="35"/>
      <c r="V117" s="35"/>
      <c r="W117" s="35"/>
      <c r="X117" s="35"/>
      <c r="Y117" s="35"/>
      <c r="Z117" s="35"/>
      <c r="AA117" s="35"/>
      <c r="AB117" s="35"/>
      <c r="AC117" s="35"/>
      <c r="AD117" s="35"/>
      <c r="AE117" s="35"/>
    </row>
    <row r="118" spans="1:65" s="11" customFormat="1" ht="29.25" customHeight="1">
      <c r="A118" s="160"/>
      <c r="B118" s="161"/>
      <c r="C118" s="162" t="s">
        <v>121</v>
      </c>
      <c r="D118" s="163" t="s">
        <v>61</v>
      </c>
      <c r="E118" s="163" t="s">
        <v>57</v>
      </c>
      <c r="F118" s="163" t="s">
        <v>58</v>
      </c>
      <c r="G118" s="163" t="s">
        <v>122</v>
      </c>
      <c r="H118" s="163" t="s">
        <v>123</v>
      </c>
      <c r="I118" s="163" t="s">
        <v>124</v>
      </c>
      <c r="J118" s="164" t="s">
        <v>102</v>
      </c>
      <c r="K118" s="165" t="s">
        <v>125</v>
      </c>
      <c r="L118" s="166"/>
      <c r="M118" s="76" t="s">
        <v>1</v>
      </c>
      <c r="N118" s="77" t="s">
        <v>40</v>
      </c>
      <c r="O118" s="77" t="s">
        <v>126</v>
      </c>
      <c r="P118" s="77" t="s">
        <v>127</v>
      </c>
      <c r="Q118" s="77" t="s">
        <v>128</v>
      </c>
      <c r="R118" s="77" t="s">
        <v>129</v>
      </c>
      <c r="S118" s="77" t="s">
        <v>130</v>
      </c>
      <c r="T118" s="78" t="s">
        <v>131</v>
      </c>
      <c r="U118" s="160"/>
      <c r="V118" s="160"/>
      <c r="W118" s="160"/>
      <c r="X118" s="160"/>
      <c r="Y118" s="160"/>
      <c r="Z118" s="160"/>
      <c r="AA118" s="160"/>
      <c r="AB118" s="160"/>
      <c r="AC118" s="160"/>
      <c r="AD118" s="160"/>
      <c r="AE118" s="160"/>
    </row>
    <row r="119" spans="1:65" s="2" customFormat="1" ht="22.9" customHeight="1">
      <c r="A119" s="35"/>
      <c r="B119" s="36"/>
      <c r="C119" s="83" t="s">
        <v>132</v>
      </c>
      <c r="D119" s="37"/>
      <c r="E119" s="37"/>
      <c r="F119" s="37"/>
      <c r="G119" s="37"/>
      <c r="H119" s="37"/>
      <c r="I119" s="37"/>
      <c r="J119" s="167">
        <f>BK119</f>
        <v>0</v>
      </c>
      <c r="K119" s="37"/>
      <c r="L119" s="40"/>
      <c r="M119" s="79"/>
      <c r="N119" s="168"/>
      <c r="O119" s="80"/>
      <c r="P119" s="169">
        <f>P120</f>
        <v>0</v>
      </c>
      <c r="Q119" s="80"/>
      <c r="R119" s="169">
        <f>R120</f>
        <v>0</v>
      </c>
      <c r="S119" s="80"/>
      <c r="T119" s="170">
        <f>T120</f>
        <v>0</v>
      </c>
      <c r="U119" s="35"/>
      <c r="V119" s="35"/>
      <c r="W119" s="35"/>
      <c r="X119" s="35"/>
      <c r="Y119" s="35"/>
      <c r="Z119" s="35"/>
      <c r="AA119" s="35"/>
      <c r="AB119" s="35"/>
      <c r="AC119" s="35"/>
      <c r="AD119" s="35"/>
      <c r="AE119" s="35"/>
      <c r="AT119" s="18" t="s">
        <v>75</v>
      </c>
      <c r="AU119" s="18" t="s">
        <v>104</v>
      </c>
      <c r="BK119" s="171">
        <f>BK120</f>
        <v>0</v>
      </c>
    </row>
    <row r="120" spans="1:65" s="12" customFormat="1" ht="25.9" customHeight="1">
      <c r="B120" s="172"/>
      <c r="C120" s="173"/>
      <c r="D120" s="174" t="s">
        <v>75</v>
      </c>
      <c r="E120" s="175" t="s">
        <v>1451</v>
      </c>
      <c r="F120" s="175" t="s">
        <v>95</v>
      </c>
      <c r="G120" s="173"/>
      <c r="H120" s="173"/>
      <c r="I120" s="176"/>
      <c r="J120" s="177">
        <f>BK120</f>
        <v>0</v>
      </c>
      <c r="K120" s="173"/>
      <c r="L120" s="178"/>
      <c r="M120" s="179"/>
      <c r="N120" s="180"/>
      <c r="O120" s="180"/>
      <c r="P120" s="181">
        <f>P121+P168</f>
        <v>0</v>
      </c>
      <c r="Q120" s="180"/>
      <c r="R120" s="181">
        <f>R121+R168</f>
        <v>0</v>
      </c>
      <c r="S120" s="180"/>
      <c r="T120" s="182">
        <f>T121+T168</f>
        <v>0</v>
      </c>
      <c r="AR120" s="183" t="s">
        <v>151</v>
      </c>
      <c r="AT120" s="184" t="s">
        <v>75</v>
      </c>
      <c r="AU120" s="184" t="s">
        <v>76</v>
      </c>
      <c r="AY120" s="183" t="s">
        <v>135</v>
      </c>
      <c r="BK120" s="185">
        <f>BK121+BK168</f>
        <v>0</v>
      </c>
    </row>
    <row r="121" spans="1:65" s="12" customFormat="1" ht="22.9" customHeight="1">
      <c r="B121" s="172"/>
      <c r="C121" s="173"/>
      <c r="D121" s="174" t="s">
        <v>75</v>
      </c>
      <c r="E121" s="186" t="s">
        <v>76</v>
      </c>
      <c r="F121" s="186" t="s">
        <v>1452</v>
      </c>
      <c r="G121" s="173"/>
      <c r="H121" s="173"/>
      <c r="I121" s="176"/>
      <c r="J121" s="187">
        <f>BK121</f>
        <v>0</v>
      </c>
      <c r="K121" s="173"/>
      <c r="L121" s="178"/>
      <c r="M121" s="179"/>
      <c r="N121" s="180"/>
      <c r="O121" s="180"/>
      <c r="P121" s="181">
        <f>SUM(P122:P167)</f>
        <v>0</v>
      </c>
      <c r="Q121" s="180"/>
      <c r="R121" s="181">
        <f>SUM(R122:R167)</f>
        <v>0</v>
      </c>
      <c r="S121" s="180"/>
      <c r="T121" s="182">
        <f>SUM(T122:T167)</f>
        <v>0</v>
      </c>
      <c r="AR121" s="183" t="s">
        <v>151</v>
      </c>
      <c r="AT121" s="184" t="s">
        <v>75</v>
      </c>
      <c r="AU121" s="184" t="s">
        <v>84</v>
      </c>
      <c r="AY121" s="183" t="s">
        <v>135</v>
      </c>
      <c r="BK121" s="185">
        <f>SUM(BK122:BK167)</f>
        <v>0</v>
      </c>
    </row>
    <row r="122" spans="1:65" s="2" customFormat="1" ht="16.5" customHeight="1">
      <c r="A122" s="35"/>
      <c r="B122" s="36"/>
      <c r="C122" s="188" t="s">
        <v>84</v>
      </c>
      <c r="D122" s="188" t="s">
        <v>137</v>
      </c>
      <c r="E122" s="189" t="s">
        <v>1453</v>
      </c>
      <c r="F122" s="190" t="s">
        <v>1454</v>
      </c>
      <c r="G122" s="191" t="s">
        <v>450</v>
      </c>
      <c r="H122" s="192">
        <v>1</v>
      </c>
      <c r="I122" s="193"/>
      <c r="J122" s="194">
        <f>ROUND(I122*H122,2)</f>
        <v>0</v>
      </c>
      <c r="K122" s="195"/>
      <c r="L122" s="40"/>
      <c r="M122" s="196" t="s">
        <v>1</v>
      </c>
      <c r="N122" s="197" t="s">
        <v>41</v>
      </c>
      <c r="O122" s="72"/>
      <c r="P122" s="198">
        <f>O122*H122</f>
        <v>0</v>
      </c>
      <c r="Q122" s="198">
        <v>0</v>
      </c>
      <c r="R122" s="198">
        <f>Q122*H122</f>
        <v>0</v>
      </c>
      <c r="S122" s="198">
        <v>0</v>
      </c>
      <c r="T122" s="199">
        <f>S122*H122</f>
        <v>0</v>
      </c>
      <c r="U122" s="35"/>
      <c r="V122" s="35"/>
      <c r="W122" s="35"/>
      <c r="X122" s="35"/>
      <c r="Y122" s="35"/>
      <c r="Z122" s="35"/>
      <c r="AA122" s="35"/>
      <c r="AB122" s="35"/>
      <c r="AC122" s="35"/>
      <c r="AD122" s="35"/>
      <c r="AE122" s="35"/>
      <c r="AR122" s="200" t="s">
        <v>141</v>
      </c>
      <c r="AT122" s="200" t="s">
        <v>137</v>
      </c>
      <c r="AU122" s="200" t="s">
        <v>86</v>
      </c>
      <c r="AY122" s="18" t="s">
        <v>135</v>
      </c>
      <c r="BE122" s="201">
        <f>IF(N122="základní",J122,0)</f>
        <v>0</v>
      </c>
      <c r="BF122" s="201">
        <f>IF(N122="snížená",J122,0)</f>
        <v>0</v>
      </c>
      <c r="BG122" s="201">
        <f>IF(N122="zákl. přenesená",J122,0)</f>
        <v>0</v>
      </c>
      <c r="BH122" s="201">
        <f>IF(N122="sníž. přenesená",J122,0)</f>
        <v>0</v>
      </c>
      <c r="BI122" s="201">
        <f>IF(N122="nulová",J122,0)</f>
        <v>0</v>
      </c>
      <c r="BJ122" s="18" t="s">
        <v>84</v>
      </c>
      <c r="BK122" s="201">
        <f>ROUND(I122*H122,2)</f>
        <v>0</v>
      </c>
      <c r="BL122" s="18" t="s">
        <v>141</v>
      </c>
      <c r="BM122" s="200" t="s">
        <v>1455</v>
      </c>
    </row>
    <row r="123" spans="1:65" s="14" customFormat="1" ht="11.25">
      <c r="B123" s="213"/>
      <c r="C123" s="214"/>
      <c r="D123" s="204" t="s">
        <v>143</v>
      </c>
      <c r="E123" s="215" t="s">
        <v>1</v>
      </c>
      <c r="F123" s="216" t="s">
        <v>84</v>
      </c>
      <c r="G123" s="214"/>
      <c r="H123" s="217">
        <v>1</v>
      </c>
      <c r="I123" s="218"/>
      <c r="J123" s="214"/>
      <c r="K123" s="214"/>
      <c r="L123" s="219"/>
      <c r="M123" s="220"/>
      <c r="N123" s="221"/>
      <c r="O123" s="221"/>
      <c r="P123" s="221"/>
      <c r="Q123" s="221"/>
      <c r="R123" s="221"/>
      <c r="S123" s="221"/>
      <c r="T123" s="222"/>
      <c r="AT123" s="223" t="s">
        <v>143</v>
      </c>
      <c r="AU123" s="223" t="s">
        <v>86</v>
      </c>
      <c r="AV123" s="14" t="s">
        <v>86</v>
      </c>
      <c r="AW123" s="14" t="s">
        <v>32</v>
      </c>
      <c r="AX123" s="14" t="s">
        <v>84</v>
      </c>
      <c r="AY123" s="223" t="s">
        <v>135</v>
      </c>
    </row>
    <row r="124" spans="1:65" s="13" customFormat="1" ht="11.25">
      <c r="B124" s="202"/>
      <c r="C124" s="203"/>
      <c r="D124" s="204" t="s">
        <v>143</v>
      </c>
      <c r="E124" s="205" t="s">
        <v>1</v>
      </c>
      <c r="F124" s="206" t="s">
        <v>1456</v>
      </c>
      <c r="G124" s="203"/>
      <c r="H124" s="205" t="s">
        <v>1</v>
      </c>
      <c r="I124" s="207"/>
      <c r="J124" s="203"/>
      <c r="K124" s="203"/>
      <c r="L124" s="208"/>
      <c r="M124" s="209"/>
      <c r="N124" s="210"/>
      <c r="O124" s="210"/>
      <c r="P124" s="210"/>
      <c r="Q124" s="210"/>
      <c r="R124" s="210"/>
      <c r="S124" s="210"/>
      <c r="T124" s="211"/>
      <c r="AT124" s="212" t="s">
        <v>143</v>
      </c>
      <c r="AU124" s="212" t="s">
        <v>86</v>
      </c>
      <c r="AV124" s="13" t="s">
        <v>84</v>
      </c>
      <c r="AW124" s="13" t="s">
        <v>32</v>
      </c>
      <c r="AX124" s="13" t="s">
        <v>76</v>
      </c>
      <c r="AY124" s="212" t="s">
        <v>135</v>
      </c>
    </row>
    <row r="125" spans="1:65" s="13" customFormat="1" ht="33.75">
      <c r="B125" s="202"/>
      <c r="C125" s="203"/>
      <c r="D125" s="204" t="s">
        <v>143</v>
      </c>
      <c r="E125" s="205" t="s">
        <v>1</v>
      </c>
      <c r="F125" s="206" t="s">
        <v>1457</v>
      </c>
      <c r="G125" s="203"/>
      <c r="H125" s="205" t="s">
        <v>1</v>
      </c>
      <c r="I125" s="207"/>
      <c r="J125" s="203"/>
      <c r="K125" s="203"/>
      <c r="L125" s="208"/>
      <c r="M125" s="209"/>
      <c r="N125" s="210"/>
      <c r="O125" s="210"/>
      <c r="P125" s="210"/>
      <c r="Q125" s="210"/>
      <c r="R125" s="210"/>
      <c r="S125" s="210"/>
      <c r="T125" s="211"/>
      <c r="AT125" s="212" t="s">
        <v>143</v>
      </c>
      <c r="AU125" s="212" t="s">
        <v>86</v>
      </c>
      <c r="AV125" s="13" t="s">
        <v>84</v>
      </c>
      <c r="AW125" s="13" t="s">
        <v>32</v>
      </c>
      <c r="AX125" s="13" t="s">
        <v>76</v>
      </c>
      <c r="AY125" s="212" t="s">
        <v>135</v>
      </c>
    </row>
    <row r="126" spans="1:65" s="13" customFormat="1" ht="33.75">
      <c r="B126" s="202"/>
      <c r="C126" s="203"/>
      <c r="D126" s="204" t="s">
        <v>143</v>
      </c>
      <c r="E126" s="205" t="s">
        <v>1</v>
      </c>
      <c r="F126" s="206" t="s">
        <v>1458</v>
      </c>
      <c r="G126" s="203"/>
      <c r="H126" s="205" t="s">
        <v>1</v>
      </c>
      <c r="I126" s="207"/>
      <c r="J126" s="203"/>
      <c r="K126" s="203"/>
      <c r="L126" s="208"/>
      <c r="M126" s="209"/>
      <c r="N126" s="210"/>
      <c r="O126" s="210"/>
      <c r="P126" s="210"/>
      <c r="Q126" s="210"/>
      <c r="R126" s="210"/>
      <c r="S126" s="210"/>
      <c r="T126" s="211"/>
      <c r="AT126" s="212" t="s">
        <v>143</v>
      </c>
      <c r="AU126" s="212" t="s">
        <v>86</v>
      </c>
      <c r="AV126" s="13" t="s">
        <v>84</v>
      </c>
      <c r="AW126" s="13" t="s">
        <v>32</v>
      </c>
      <c r="AX126" s="13" t="s">
        <v>76</v>
      </c>
      <c r="AY126" s="212" t="s">
        <v>135</v>
      </c>
    </row>
    <row r="127" spans="1:65" s="13" customFormat="1" ht="11.25">
      <c r="B127" s="202"/>
      <c r="C127" s="203"/>
      <c r="D127" s="204" t="s">
        <v>143</v>
      </c>
      <c r="E127" s="205" t="s">
        <v>1</v>
      </c>
      <c r="F127" s="206" t="s">
        <v>1459</v>
      </c>
      <c r="G127" s="203"/>
      <c r="H127" s="205" t="s">
        <v>1</v>
      </c>
      <c r="I127" s="207"/>
      <c r="J127" s="203"/>
      <c r="K127" s="203"/>
      <c r="L127" s="208"/>
      <c r="M127" s="209"/>
      <c r="N127" s="210"/>
      <c r="O127" s="210"/>
      <c r="P127" s="210"/>
      <c r="Q127" s="210"/>
      <c r="R127" s="210"/>
      <c r="S127" s="210"/>
      <c r="T127" s="211"/>
      <c r="AT127" s="212" t="s">
        <v>143</v>
      </c>
      <c r="AU127" s="212" t="s">
        <v>86</v>
      </c>
      <c r="AV127" s="13" t="s">
        <v>84</v>
      </c>
      <c r="AW127" s="13" t="s">
        <v>32</v>
      </c>
      <c r="AX127" s="13" t="s">
        <v>76</v>
      </c>
      <c r="AY127" s="212" t="s">
        <v>135</v>
      </c>
    </row>
    <row r="128" spans="1:65" s="13" customFormat="1" ht="22.5">
      <c r="B128" s="202"/>
      <c r="C128" s="203"/>
      <c r="D128" s="204" t="s">
        <v>143</v>
      </c>
      <c r="E128" s="205" t="s">
        <v>1</v>
      </c>
      <c r="F128" s="206" t="s">
        <v>1460</v>
      </c>
      <c r="G128" s="203"/>
      <c r="H128" s="205" t="s">
        <v>1</v>
      </c>
      <c r="I128" s="207"/>
      <c r="J128" s="203"/>
      <c r="K128" s="203"/>
      <c r="L128" s="208"/>
      <c r="M128" s="209"/>
      <c r="N128" s="210"/>
      <c r="O128" s="210"/>
      <c r="P128" s="210"/>
      <c r="Q128" s="210"/>
      <c r="R128" s="210"/>
      <c r="S128" s="210"/>
      <c r="T128" s="211"/>
      <c r="AT128" s="212" t="s">
        <v>143</v>
      </c>
      <c r="AU128" s="212" t="s">
        <v>86</v>
      </c>
      <c r="AV128" s="13" t="s">
        <v>84</v>
      </c>
      <c r="AW128" s="13" t="s">
        <v>32</v>
      </c>
      <c r="AX128" s="13" t="s">
        <v>76</v>
      </c>
      <c r="AY128" s="212" t="s">
        <v>135</v>
      </c>
    </row>
    <row r="129" spans="1:65" s="13" customFormat="1" ht="22.5">
      <c r="B129" s="202"/>
      <c r="C129" s="203"/>
      <c r="D129" s="204" t="s">
        <v>143</v>
      </c>
      <c r="E129" s="205" t="s">
        <v>1</v>
      </c>
      <c r="F129" s="206" t="s">
        <v>1461</v>
      </c>
      <c r="G129" s="203"/>
      <c r="H129" s="205" t="s">
        <v>1</v>
      </c>
      <c r="I129" s="207"/>
      <c r="J129" s="203"/>
      <c r="K129" s="203"/>
      <c r="L129" s="208"/>
      <c r="M129" s="209"/>
      <c r="N129" s="210"/>
      <c r="O129" s="210"/>
      <c r="P129" s="210"/>
      <c r="Q129" s="210"/>
      <c r="R129" s="210"/>
      <c r="S129" s="210"/>
      <c r="T129" s="211"/>
      <c r="AT129" s="212" t="s">
        <v>143</v>
      </c>
      <c r="AU129" s="212" t="s">
        <v>86</v>
      </c>
      <c r="AV129" s="13" t="s">
        <v>84</v>
      </c>
      <c r="AW129" s="13" t="s">
        <v>32</v>
      </c>
      <c r="AX129" s="13" t="s">
        <v>76</v>
      </c>
      <c r="AY129" s="212" t="s">
        <v>135</v>
      </c>
    </row>
    <row r="130" spans="1:65" s="2" customFormat="1" ht="16.5" customHeight="1">
      <c r="A130" s="35"/>
      <c r="B130" s="36"/>
      <c r="C130" s="188" t="s">
        <v>86</v>
      </c>
      <c r="D130" s="188" t="s">
        <v>137</v>
      </c>
      <c r="E130" s="189" t="s">
        <v>1462</v>
      </c>
      <c r="F130" s="190" t="s">
        <v>1463</v>
      </c>
      <c r="G130" s="191" t="s">
        <v>450</v>
      </c>
      <c r="H130" s="192">
        <v>1</v>
      </c>
      <c r="I130" s="193"/>
      <c r="J130" s="194">
        <f>ROUND(I130*H130,2)</f>
        <v>0</v>
      </c>
      <c r="K130" s="195"/>
      <c r="L130" s="40"/>
      <c r="M130" s="196" t="s">
        <v>1</v>
      </c>
      <c r="N130" s="197" t="s">
        <v>41</v>
      </c>
      <c r="O130" s="72"/>
      <c r="P130" s="198">
        <f>O130*H130</f>
        <v>0</v>
      </c>
      <c r="Q130" s="198">
        <v>0</v>
      </c>
      <c r="R130" s="198">
        <f>Q130*H130</f>
        <v>0</v>
      </c>
      <c r="S130" s="198">
        <v>0</v>
      </c>
      <c r="T130" s="199">
        <f>S130*H130</f>
        <v>0</v>
      </c>
      <c r="U130" s="35"/>
      <c r="V130" s="35"/>
      <c r="W130" s="35"/>
      <c r="X130" s="35"/>
      <c r="Y130" s="35"/>
      <c r="Z130" s="35"/>
      <c r="AA130" s="35"/>
      <c r="AB130" s="35"/>
      <c r="AC130" s="35"/>
      <c r="AD130" s="35"/>
      <c r="AE130" s="35"/>
      <c r="AR130" s="200" t="s">
        <v>1464</v>
      </c>
      <c r="AT130" s="200" t="s">
        <v>137</v>
      </c>
      <c r="AU130" s="200" t="s">
        <v>86</v>
      </c>
      <c r="AY130" s="18" t="s">
        <v>135</v>
      </c>
      <c r="BE130" s="201">
        <f>IF(N130="základní",J130,0)</f>
        <v>0</v>
      </c>
      <c r="BF130" s="201">
        <f>IF(N130="snížená",J130,0)</f>
        <v>0</v>
      </c>
      <c r="BG130" s="201">
        <f>IF(N130="zákl. přenesená",J130,0)</f>
        <v>0</v>
      </c>
      <c r="BH130" s="201">
        <f>IF(N130="sníž. přenesená",J130,0)</f>
        <v>0</v>
      </c>
      <c r="BI130" s="201">
        <f>IF(N130="nulová",J130,0)</f>
        <v>0</v>
      </c>
      <c r="BJ130" s="18" t="s">
        <v>84</v>
      </c>
      <c r="BK130" s="201">
        <f>ROUND(I130*H130,2)</f>
        <v>0</v>
      </c>
      <c r="BL130" s="18" t="s">
        <v>1464</v>
      </c>
      <c r="BM130" s="200" t="s">
        <v>1465</v>
      </c>
    </row>
    <row r="131" spans="1:65" s="14" customFormat="1" ht="11.25">
      <c r="B131" s="213"/>
      <c r="C131" s="214"/>
      <c r="D131" s="204" t="s">
        <v>143</v>
      </c>
      <c r="E131" s="215" t="s">
        <v>1</v>
      </c>
      <c r="F131" s="216" t="s">
        <v>84</v>
      </c>
      <c r="G131" s="214"/>
      <c r="H131" s="217">
        <v>1</v>
      </c>
      <c r="I131" s="218"/>
      <c r="J131" s="214"/>
      <c r="K131" s="214"/>
      <c r="L131" s="219"/>
      <c r="M131" s="220"/>
      <c r="N131" s="221"/>
      <c r="O131" s="221"/>
      <c r="P131" s="221"/>
      <c r="Q131" s="221"/>
      <c r="R131" s="221"/>
      <c r="S131" s="221"/>
      <c r="T131" s="222"/>
      <c r="AT131" s="223" t="s">
        <v>143</v>
      </c>
      <c r="AU131" s="223" t="s">
        <v>86</v>
      </c>
      <c r="AV131" s="14" t="s">
        <v>86</v>
      </c>
      <c r="AW131" s="14" t="s">
        <v>32</v>
      </c>
      <c r="AX131" s="14" t="s">
        <v>84</v>
      </c>
      <c r="AY131" s="223" t="s">
        <v>135</v>
      </c>
    </row>
    <row r="132" spans="1:65" s="13" customFormat="1" ht="11.25">
      <c r="B132" s="202"/>
      <c r="C132" s="203"/>
      <c r="D132" s="204" t="s">
        <v>143</v>
      </c>
      <c r="E132" s="205" t="s">
        <v>1</v>
      </c>
      <c r="F132" s="206" t="s">
        <v>1456</v>
      </c>
      <c r="G132" s="203"/>
      <c r="H132" s="205" t="s">
        <v>1</v>
      </c>
      <c r="I132" s="207"/>
      <c r="J132" s="203"/>
      <c r="K132" s="203"/>
      <c r="L132" s="208"/>
      <c r="M132" s="209"/>
      <c r="N132" s="210"/>
      <c r="O132" s="210"/>
      <c r="P132" s="210"/>
      <c r="Q132" s="210"/>
      <c r="R132" s="210"/>
      <c r="S132" s="210"/>
      <c r="T132" s="211"/>
      <c r="AT132" s="212" t="s">
        <v>143</v>
      </c>
      <c r="AU132" s="212" t="s">
        <v>86</v>
      </c>
      <c r="AV132" s="13" t="s">
        <v>84</v>
      </c>
      <c r="AW132" s="13" t="s">
        <v>32</v>
      </c>
      <c r="AX132" s="13" t="s">
        <v>76</v>
      </c>
      <c r="AY132" s="212" t="s">
        <v>135</v>
      </c>
    </row>
    <row r="133" spans="1:65" s="13" customFormat="1" ht="11.25">
      <c r="B133" s="202"/>
      <c r="C133" s="203"/>
      <c r="D133" s="204" t="s">
        <v>143</v>
      </c>
      <c r="E133" s="205" t="s">
        <v>1</v>
      </c>
      <c r="F133" s="206" t="s">
        <v>1466</v>
      </c>
      <c r="G133" s="203"/>
      <c r="H133" s="205" t="s">
        <v>1</v>
      </c>
      <c r="I133" s="207"/>
      <c r="J133" s="203"/>
      <c r="K133" s="203"/>
      <c r="L133" s="208"/>
      <c r="M133" s="209"/>
      <c r="N133" s="210"/>
      <c r="O133" s="210"/>
      <c r="P133" s="210"/>
      <c r="Q133" s="210"/>
      <c r="R133" s="210"/>
      <c r="S133" s="210"/>
      <c r="T133" s="211"/>
      <c r="AT133" s="212" t="s">
        <v>143</v>
      </c>
      <c r="AU133" s="212" t="s">
        <v>86</v>
      </c>
      <c r="AV133" s="13" t="s">
        <v>84</v>
      </c>
      <c r="AW133" s="13" t="s">
        <v>32</v>
      </c>
      <c r="AX133" s="13" t="s">
        <v>76</v>
      </c>
      <c r="AY133" s="212" t="s">
        <v>135</v>
      </c>
    </row>
    <row r="134" spans="1:65" s="13" customFormat="1" ht="33.75">
      <c r="B134" s="202"/>
      <c r="C134" s="203"/>
      <c r="D134" s="204" t="s">
        <v>143</v>
      </c>
      <c r="E134" s="205" t="s">
        <v>1</v>
      </c>
      <c r="F134" s="206" t="s">
        <v>1467</v>
      </c>
      <c r="G134" s="203"/>
      <c r="H134" s="205" t="s">
        <v>1</v>
      </c>
      <c r="I134" s="207"/>
      <c r="J134" s="203"/>
      <c r="K134" s="203"/>
      <c r="L134" s="208"/>
      <c r="M134" s="209"/>
      <c r="N134" s="210"/>
      <c r="O134" s="210"/>
      <c r="P134" s="210"/>
      <c r="Q134" s="210"/>
      <c r="R134" s="210"/>
      <c r="S134" s="210"/>
      <c r="T134" s="211"/>
      <c r="AT134" s="212" t="s">
        <v>143</v>
      </c>
      <c r="AU134" s="212" t="s">
        <v>86</v>
      </c>
      <c r="AV134" s="13" t="s">
        <v>84</v>
      </c>
      <c r="AW134" s="13" t="s">
        <v>32</v>
      </c>
      <c r="AX134" s="13" t="s">
        <v>76</v>
      </c>
      <c r="AY134" s="212" t="s">
        <v>135</v>
      </c>
    </row>
    <row r="135" spans="1:65" s="2" customFormat="1" ht="16.5" customHeight="1">
      <c r="A135" s="35"/>
      <c r="B135" s="36"/>
      <c r="C135" s="188" t="s">
        <v>152</v>
      </c>
      <c r="D135" s="188" t="s">
        <v>137</v>
      </c>
      <c r="E135" s="189" t="s">
        <v>1468</v>
      </c>
      <c r="F135" s="190" t="s">
        <v>1469</v>
      </c>
      <c r="G135" s="191" t="s">
        <v>450</v>
      </c>
      <c r="H135" s="192">
        <v>1</v>
      </c>
      <c r="I135" s="193"/>
      <c r="J135" s="194">
        <f>ROUND(I135*H135,2)</f>
        <v>0</v>
      </c>
      <c r="K135" s="195"/>
      <c r="L135" s="40"/>
      <c r="M135" s="196" t="s">
        <v>1</v>
      </c>
      <c r="N135" s="197" t="s">
        <v>41</v>
      </c>
      <c r="O135" s="72"/>
      <c r="P135" s="198">
        <f>O135*H135</f>
        <v>0</v>
      </c>
      <c r="Q135" s="198">
        <v>0</v>
      </c>
      <c r="R135" s="198">
        <f>Q135*H135</f>
        <v>0</v>
      </c>
      <c r="S135" s="198">
        <v>0</v>
      </c>
      <c r="T135" s="199">
        <f>S135*H135</f>
        <v>0</v>
      </c>
      <c r="U135" s="35"/>
      <c r="V135" s="35"/>
      <c r="W135" s="35"/>
      <c r="X135" s="35"/>
      <c r="Y135" s="35"/>
      <c r="Z135" s="35"/>
      <c r="AA135" s="35"/>
      <c r="AB135" s="35"/>
      <c r="AC135" s="35"/>
      <c r="AD135" s="35"/>
      <c r="AE135" s="35"/>
      <c r="AR135" s="200" t="s">
        <v>1464</v>
      </c>
      <c r="AT135" s="200" t="s">
        <v>137</v>
      </c>
      <c r="AU135" s="200" t="s">
        <v>86</v>
      </c>
      <c r="AY135" s="18" t="s">
        <v>135</v>
      </c>
      <c r="BE135" s="201">
        <f>IF(N135="základní",J135,0)</f>
        <v>0</v>
      </c>
      <c r="BF135" s="201">
        <f>IF(N135="snížená",J135,0)</f>
        <v>0</v>
      </c>
      <c r="BG135" s="201">
        <f>IF(N135="zákl. přenesená",J135,0)</f>
        <v>0</v>
      </c>
      <c r="BH135" s="201">
        <f>IF(N135="sníž. přenesená",J135,0)</f>
        <v>0</v>
      </c>
      <c r="BI135" s="201">
        <f>IF(N135="nulová",J135,0)</f>
        <v>0</v>
      </c>
      <c r="BJ135" s="18" t="s">
        <v>84</v>
      </c>
      <c r="BK135" s="201">
        <f>ROUND(I135*H135,2)</f>
        <v>0</v>
      </c>
      <c r="BL135" s="18" t="s">
        <v>1464</v>
      </c>
      <c r="BM135" s="200" t="s">
        <v>1470</v>
      </c>
    </row>
    <row r="136" spans="1:65" s="14" customFormat="1" ht="11.25">
      <c r="B136" s="213"/>
      <c r="C136" s="214"/>
      <c r="D136" s="204" t="s">
        <v>143</v>
      </c>
      <c r="E136" s="215" t="s">
        <v>1</v>
      </c>
      <c r="F136" s="216" t="s">
        <v>84</v>
      </c>
      <c r="G136" s="214"/>
      <c r="H136" s="217">
        <v>1</v>
      </c>
      <c r="I136" s="218"/>
      <c r="J136" s="214"/>
      <c r="K136" s="214"/>
      <c r="L136" s="219"/>
      <c r="M136" s="220"/>
      <c r="N136" s="221"/>
      <c r="O136" s="221"/>
      <c r="P136" s="221"/>
      <c r="Q136" s="221"/>
      <c r="R136" s="221"/>
      <c r="S136" s="221"/>
      <c r="T136" s="222"/>
      <c r="AT136" s="223" t="s">
        <v>143</v>
      </c>
      <c r="AU136" s="223" t="s">
        <v>86</v>
      </c>
      <c r="AV136" s="14" t="s">
        <v>86</v>
      </c>
      <c r="AW136" s="14" t="s">
        <v>32</v>
      </c>
      <c r="AX136" s="14" t="s">
        <v>84</v>
      </c>
      <c r="AY136" s="223" t="s">
        <v>135</v>
      </c>
    </row>
    <row r="137" spans="1:65" s="13" customFormat="1" ht="11.25">
      <c r="B137" s="202"/>
      <c r="C137" s="203"/>
      <c r="D137" s="204" t="s">
        <v>143</v>
      </c>
      <c r="E137" s="205" t="s">
        <v>1</v>
      </c>
      <c r="F137" s="206" t="s">
        <v>1456</v>
      </c>
      <c r="G137" s="203"/>
      <c r="H137" s="205" t="s">
        <v>1</v>
      </c>
      <c r="I137" s="207"/>
      <c r="J137" s="203"/>
      <c r="K137" s="203"/>
      <c r="L137" s="208"/>
      <c r="M137" s="209"/>
      <c r="N137" s="210"/>
      <c r="O137" s="210"/>
      <c r="P137" s="210"/>
      <c r="Q137" s="210"/>
      <c r="R137" s="210"/>
      <c r="S137" s="210"/>
      <c r="T137" s="211"/>
      <c r="AT137" s="212" t="s">
        <v>143</v>
      </c>
      <c r="AU137" s="212" t="s">
        <v>86</v>
      </c>
      <c r="AV137" s="13" t="s">
        <v>84</v>
      </c>
      <c r="AW137" s="13" t="s">
        <v>32</v>
      </c>
      <c r="AX137" s="13" t="s">
        <v>76</v>
      </c>
      <c r="AY137" s="212" t="s">
        <v>135</v>
      </c>
    </row>
    <row r="138" spans="1:65" s="13" customFormat="1" ht="22.5">
      <c r="B138" s="202"/>
      <c r="C138" s="203"/>
      <c r="D138" s="204" t="s">
        <v>143</v>
      </c>
      <c r="E138" s="205" t="s">
        <v>1</v>
      </c>
      <c r="F138" s="206" t="s">
        <v>1471</v>
      </c>
      <c r="G138" s="203"/>
      <c r="H138" s="205" t="s">
        <v>1</v>
      </c>
      <c r="I138" s="207"/>
      <c r="J138" s="203"/>
      <c r="K138" s="203"/>
      <c r="L138" s="208"/>
      <c r="M138" s="209"/>
      <c r="N138" s="210"/>
      <c r="O138" s="210"/>
      <c r="P138" s="210"/>
      <c r="Q138" s="210"/>
      <c r="R138" s="210"/>
      <c r="S138" s="210"/>
      <c r="T138" s="211"/>
      <c r="AT138" s="212" t="s">
        <v>143</v>
      </c>
      <c r="AU138" s="212" t="s">
        <v>86</v>
      </c>
      <c r="AV138" s="13" t="s">
        <v>84</v>
      </c>
      <c r="AW138" s="13" t="s">
        <v>32</v>
      </c>
      <c r="AX138" s="13" t="s">
        <v>76</v>
      </c>
      <c r="AY138" s="212" t="s">
        <v>135</v>
      </c>
    </row>
    <row r="139" spans="1:65" s="13" customFormat="1" ht="22.5">
      <c r="B139" s="202"/>
      <c r="C139" s="203"/>
      <c r="D139" s="204" t="s">
        <v>143</v>
      </c>
      <c r="E139" s="205" t="s">
        <v>1</v>
      </c>
      <c r="F139" s="206" t="s">
        <v>1472</v>
      </c>
      <c r="G139" s="203"/>
      <c r="H139" s="205" t="s">
        <v>1</v>
      </c>
      <c r="I139" s="207"/>
      <c r="J139" s="203"/>
      <c r="K139" s="203"/>
      <c r="L139" s="208"/>
      <c r="M139" s="209"/>
      <c r="N139" s="210"/>
      <c r="O139" s="210"/>
      <c r="P139" s="210"/>
      <c r="Q139" s="210"/>
      <c r="R139" s="210"/>
      <c r="S139" s="210"/>
      <c r="T139" s="211"/>
      <c r="AT139" s="212" t="s">
        <v>143</v>
      </c>
      <c r="AU139" s="212" t="s">
        <v>86</v>
      </c>
      <c r="AV139" s="13" t="s">
        <v>84</v>
      </c>
      <c r="AW139" s="13" t="s">
        <v>32</v>
      </c>
      <c r="AX139" s="13" t="s">
        <v>76</v>
      </c>
      <c r="AY139" s="212" t="s">
        <v>135</v>
      </c>
    </row>
    <row r="140" spans="1:65" s="13" customFormat="1" ht="22.5">
      <c r="B140" s="202"/>
      <c r="C140" s="203"/>
      <c r="D140" s="204" t="s">
        <v>143</v>
      </c>
      <c r="E140" s="205" t="s">
        <v>1</v>
      </c>
      <c r="F140" s="206" t="s">
        <v>1473</v>
      </c>
      <c r="G140" s="203"/>
      <c r="H140" s="205" t="s">
        <v>1</v>
      </c>
      <c r="I140" s="207"/>
      <c r="J140" s="203"/>
      <c r="K140" s="203"/>
      <c r="L140" s="208"/>
      <c r="M140" s="209"/>
      <c r="N140" s="210"/>
      <c r="O140" s="210"/>
      <c r="P140" s="210"/>
      <c r="Q140" s="210"/>
      <c r="R140" s="210"/>
      <c r="S140" s="210"/>
      <c r="T140" s="211"/>
      <c r="AT140" s="212" t="s">
        <v>143</v>
      </c>
      <c r="AU140" s="212" t="s">
        <v>86</v>
      </c>
      <c r="AV140" s="13" t="s">
        <v>84</v>
      </c>
      <c r="AW140" s="13" t="s">
        <v>32</v>
      </c>
      <c r="AX140" s="13" t="s">
        <v>76</v>
      </c>
      <c r="AY140" s="212" t="s">
        <v>135</v>
      </c>
    </row>
    <row r="141" spans="1:65" s="13" customFormat="1" ht="11.25">
      <c r="B141" s="202"/>
      <c r="C141" s="203"/>
      <c r="D141" s="204" t="s">
        <v>143</v>
      </c>
      <c r="E141" s="205" t="s">
        <v>1</v>
      </c>
      <c r="F141" s="206" t="s">
        <v>1474</v>
      </c>
      <c r="G141" s="203"/>
      <c r="H141" s="205" t="s">
        <v>1</v>
      </c>
      <c r="I141" s="207"/>
      <c r="J141" s="203"/>
      <c r="K141" s="203"/>
      <c r="L141" s="208"/>
      <c r="M141" s="209"/>
      <c r="N141" s="210"/>
      <c r="O141" s="210"/>
      <c r="P141" s="210"/>
      <c r="Q141" s="210"/>
      <c r="R141" s="210"/>
      <c r="S141" s="210"/>
      <c r="T141" s="211"/>
      <c r="AT141" s="212" t="s">
        <v>143</v>
      </c>
      <c r="AU141" s="212" t="s">
        <v>86</v>
      </c>
      <c r="AV141" s="13" t="s">
        <v>84</v>
      </c>
      <c r="AW141" s="13" t="s">
        <v>32</v>
      </c>
      <c r="AX141" s="13" t="s">
        <v>76</v>
      </c>
      <c r="AY141" s="212" t="s">
        <v>135</v>
      </c>
    </row>
    <row r="142" spans="1:65" s="2" customFormat="1" ht="16.5" customHeight="1">
      <c r="A142" s="35"/>
      <c r="B142" s="36"/>
      <c r="C142" s="188" t="s">
        <v>141</v>
      </c>
      <c r="D142" s="188" t="s">
        <v>137</v>
      </c>
      <c r="E142" s="189" t="s">
        <v>1475</v>
      </c>
      <c r="F142" s="190" t="s">
        <v>1476</v>
      </c>
      <c r="G142" s="191" t="s">
        <v>450</v>
      </c>
      <c r="H142" s="192">
        <v>1</v>
      </c>
      <c r="I142" s="193"/>
      <c r="J142" s="194">
        <f>ROUND(I142*H142,2)</f>
        <v>0</v>
      </c>
      <c r="K142" s="195"/>
      <c r="L142" s="40"/>
      <c r="M142" s="196" t="s">
        <v>1</v>
      </c>
      <c r="N142" s="197" t="s">
        <v>41</v>
      </c>
      <c r="O142" s="72"/>
      <c r="P142" s="198">
        <f>O142*H142</f>
        <v>0</v>
      </c>
      <c r="Q142" s="198">
        <v>0</v>
      </c>
      <c r="R142" s="198">
        <f>Q142*H142</f>
        <v>0</v>
      </c>
      <c r="S142" s="198">
        <v>0</v>
      </c>
      <c r="T142" s="199">
        <f>S142*H142</f>
        <v>0</v>
      </c>
      <c r="U142" s="35"/>
      <c r="V142" s="35"/>
      <c r="W142" s="35"/>
      <c r="X142" s="35"/>
      <c r="Y142" s="35"/>
      <c r="Z142" s="35"/>
      <c r="AA142" s="35"/>
      <c r="AB142" s="35"/>
      <c r="AC142" s="35"/>
      <c r="AD142" s="35"/>
      <c r="AE142" s="35"/>
      <c r="AR142" s="200" t="s">
        <v>1464</v>
      </c>
      <c r="AT142" s="200" t="s">
        <v>137</v>
      </c>
      <c r="AU142" s="200" t="s">
        <v>86</v>
      </c>
      <c r="AY142" s="18" t="s">
        <v>135</v>
      </c>
      <c r="BE142" s="201">
        <f>IF(N142="základní",J142,0)</f>
        <v>0</v>
      </c>
      <c r="BF142" s="201">
        <f>IF(N142="snížená",J142,0)</f>
        <v>0</v>
      </c>
      <c r="BG142" s="201">
        <f>IF(N142="zákl. přenesená",J142,0)</f>
        <v>0</v>
      </c>
      <c r="BH142" s="201">
        <f>IF(N142="sníž. přenesená",J142,0)</f>
        <v>0</v>
      </c>
      <c r="BI142" s="201">
        <f>IF(N142="nulová",J142,0)</f>
        <v>0</v>
      </c>
      <c r="BJ142" s="18" t="s">
        <v>84</v>
      </c>
      <c r="BK142" s="201">
        <f>ROUND(I142*H142,2)</f>
        <v>0</v>
      </c>
      <c r="BL142" s="18" t="s">
        <v>1464</v>
      </c>
      <c r="BM142" s="200" t="s">
        <v>1477</v>
      </c>
    </row>
    <row r="143" spans="1:65" s="14" customFormat="1" ht="11.25">
      <c r="B143" s="213"/>
      <c r="C143" s="214"/>
      <c r="D143" s="204" t="s">
        <v>143</v>
      </c>
      <c r="E143" s="215" t="s">
        <v>1</v>
      </c>
      <c r="F143" s="216" t="s">
        <v>84</v>
      </c>
      <c r="G143" s="214"/>
      <c r="H143" s="217">
        <v>1</v>
      </c>
      <c r="I143" s="218"/>
      <c r="J143" s="214"/>
      <c r="K143" s="214"/>
      <c r="L143" s="219"/>
      <c r="M143" s="220"/>
      <c r="N143" s="221"/>
      <c r="O143" s="221"/>
      <c r="P143" s="221"/>
      <c r="Q143" s="221"/>
      <c r="R143" s="221"/>
      <c r="S143" s="221"/>
      <c r="T143" s="222"/>
      <c r="AT143" s="223" t="s">
        <v>143</v>
      </c>
      <c r="AU143" s="223" t="s">
        <v>86</v>
      </c>
      <c r="AV143" s="14" t="s">
        <v>86</v>
      </c>
      <c r="AW143" s="14" t="s">
        <v>32</v>
      </c>
      <c r="AX143" s="14" t="s">
        <v>84</v>
      </c>
      <c r="AY143" s="223" t="s">
        <v>135</v>
      </c>
    </row>
    <row r="144" spans="1:65" s="13" customFormat="1" ht="11.25">
      <c r="B144" s="202"/>
      <c r="C144" s="203"/>
      <c r="D144" s="204" t="s">
        <v>143</v>
      </c>
      <c r="E144" s="205" t="s">
        <v>1</v>
      </c>
      <c r="F144" s="206" t="s">
        <v>1456</v>
      </c>
      <c r="G144" s="203"/>
      <c r="H144" s="205" t="s">
        <v>1</v>
      </c>
      <c r="I144" s="207"/>
      <c r="J144" s="203"/>
      <c r="K144" s="203"/>
      <c r="L144" s="208"/>
      <c r="M144" s="209"/>
      <c r="N144" s="210"/>
      <c r="O144" s="210"/>
      <c r="P144" s="210"/>
      <c r="Q144" s="210"/>
      <c r="R144" s="210"/>
      <c r="S144" s="210"/>
      <c r="T144" s="211"/>
      <c r="AT144" s="212" t="s">
        <v>143</v>
      </c>
      <c r="AU144" s="212" t="s">
        <v>86</v>
      </c>
      <c r="AV144" s="13" t="s">
        <v>84</v>
      </c>
      <c r="AW144" s="13" t="s">
        <v>32</v>
      </c>
      <c r="AX144" s="13" t="s">
        <v>76</v>
      </c>
      <c r="AY144" s="212" t="s">
        <v>135</v>
      </c>
    </row>
    <row r="145" spans="1:65" s="13" customFormat="1" ht="22.5">
      <c r="B145" s="202"/>
      <c r="C145" s="203"/>
      <c r="D145" s="204" t="s">
        <v>143</v>
      </c>
      <c r="E145" s="205" t="s">
        <v>1</v>
      </c>
      <c r="F145" s="206" t="s">
        <v>1478</v>
      </c>
      <c r="G145" s="203"/>
      <c r="H145" s="205" t="s">
        <v>1</v>
      </c>
      <c r="I145" s="207"/>
      <c r="J145" s="203"/>
      <c r="K145" s="203"/>
      <c r="L145" s="208"/>
      <c r="M145" s="209"/>
      <c r="N145" s="210"/>
      <c r="O145" s="210"/>
      <c r="P145" s="210"/>
      <c r="Q145" s="210"/>
      <c r="R145" s="210"/>
      <c r="S145" s="210"/>
      <c r="T145" s="211"/>
      <c r="AT145" s="212" t="s">
        <v>143</v>
      </c>
      <c r="AU145" s="212" t="s">
        <v>86</v>
      </c>
      <c r="AV145" s="13" t="s">
        <v>84</v>
      </c>
      <c r="AW145" s="13" t="s">
        <v>32</v>
      </c>
      <c r="AX145" s="13" t="s">
        <v>76</v>
      </c>
      <c r="AY145" s="212" t="s">
        <v>135</v>
      </c>
    </row>
    <row r="146" spans="1:65" s="2" customFormat="1" ht="24.2" customHeight="1">
      <c r="A146" s="35"/>
      <c r="B146" s="36"/>
      <c r="C146" s="188" t="s">
        <v>151</v>
      </c>
      <c r="D146" s="188" t="s">
        <v>137</v>
      </c>
      <c r="E146" s="189" t="s">
        <v>1479</v>
      </c>
      <c r="F146" s="190" t="s">
        <v>1480</v>
      </c>
      <c r="G146" s="191" t="s">
        <v>450</v>
      </c>
      <c r="H146" s="192">
        <v>1</v>
      </c>
      <c r="I146" s="193"/>
      <c r="J146" s="194">
        <f>ROUND(I146*H146,2)</f>
        <v>0</v>
      </c>
      <c r="K146" s="195"/>
      <c r="L146" s="40"/>
      <c r="M146" s="196" t="s">
        <v>1</v>
      </c>
      <c r="N146" s="197" t="s">
        <v>41</v>
      </c>
      <c r="O146" s="72"/>
      <c r="P146" s="198">
        <f>O146*H146</f>
        <v>0</v>
      </c>
      <c r="Q146" s="198">
        <v>0</v>
      </c>
      <c r="R146" s="198">
        <f>Q146*H146</f>
        <v>0</v>
      </c>
      <c r="S146" s="198">
        <v>0</v>
      </c>
      <c r="T146" s="199">
        <f>S146*H146</f>
        <v>0</v>
      </c>
      <c r="U146" s="35"/>
      <c r="V146" s="35"/>
      <c r="W146" s="35"/>
      <c r="X146" s="35"/>
      <c r="Y146" s="35"/>
      <c r="Z146" s="35"/>
      <c r="AA146" s="35"/>
      <c r="AB146" s="35"/>
      <c r="AC146" s="35"/>
      <c r="AD146" s="35"/>
      <c r="AE146" s="35"/>
      <c r="AR146" s="200" t="s">
        <v>1464</v>
      </c>
      <c r="AT146" s="200" t="s">
        <v>137</v>
      </c>
      <c r="AU146" s="200" t="s">
        <v>86</v>
      </c>
      <c r="AY146" s="18" t="s">
        <v>135</v>
      </c>
      <c r="BE146" s="201">
        <f>IF(N146="základní",J146,0)</f>
        <v>0</v>
      </c>
      <c r="BF146" s="201">
        <f>IF(N146="snížená",J146,0)</f>
        <v>0</v>
      </c>
      <c r="BG146" s="201">
        <f>IF(N146="zákl. přenesená",J146,0)</f>
        <v>0</v>
      </c>
      <c r="BH146" s="201">
        <f>IF(N146="sníž. přenesená",J146,0)</f>
        <v>0</v>
      </c>
      <c r="BI146" s="201">
        <f>IF(N146="nulová",J146,0)</f>
        <v>0</v>
      </c>
      <c r="BJ146" s="18" t="s">
        <v>84</v>
      </c>
      <c r="BK146" s="201">
        <f>ROUND(I146*H146,2)</f>
        <v>0</v>
      </c>
      <c r="BL146" s="18" t="s">
        <v>1464</v>
      </c>
      <c r="BM146" s="200" t="s">
        <v>1481</v>
      </c>
    </row>
    <row r="147" spans="1:65" s="14" customFormat="1" ht="11.25">
      <c r="B147" s="213"/>
      <c r="C147" s="214"/>
      <c r="D147" s="204" t="s">
        <v>143</v>
      </c>
      <c r="E147" s="215" t="s">
        <v>1</v>
      </c>
      <c r="F147" s="216" t="s">
        <v>84</v>
      </c>
      <c r="G147" s="214"/>
      <c r="H147" s="217">
        <v>1</v>
      </c>
      <c r="I147" s="218"/>
      <c r="J147" s="214"/>
      <c r="K147" s="214"/>
      <c r="L147" s="219"/>
      <c r="M147" s="220"/>
      <c r="N147" s="221"/>
      <c r="O147" s="221"/>
      <c r="P147" s="221"/>
      <c r="Q147" s="221"/>
      <c r="R147" s="221"/>
      <c r="S147" s="221"/>
      <c r="T147" s="222"/>
      <c r="AT147" s="223" t="s">
        <v>143</v>
      </c>
      <c r="AU147" s="223" t="s">
        <v>86</v>
      </c>
      <c r="AV147" s="14" t="s">
        <v>86</v>
      </c>
      <c r="AW147" s="14" t="s">
        <v>32</v>
      </c>
      <c r="AX147" s="14" t="s">
        <v>84</v>
      </c>
      <c r="AY147" s="223" t="s">
        <v>135</v>
      </c>
    </row>
    <row r="148" spans="1:65" s="13" customFormat="1" ht="11.25">
      <c r="B148" s="202"/>
      <c r="C148" s="203"/>
      <c r="D148" s="204" t="s">
        <v>143</v>
      </c>
      <c r="E148" s="205" t="s">
        <v>1</v>
      </c>
      <c r="F148" s="206" t="s">
        <v>1456</v>
      </c>
      <c r="G148" s="203"/>
      <c r="H148" s="205" t="s">
        <v>1</v>
      </c>
      <c r="I148" s="207"/>
      <c r="J148" s="203"/>
      <c r="K148" s="203"/>
      <c r="L148" s="208"/>
      <c r="M148" s="209"/>
      <c r="N148" s="210"/>
      <c r="O148" s="210"/>
      <c r="P148" s="210"/>
      <c r="Q148" s="210"/>
      <c r="R148" s="210"/>
      <c r="S148" s="210"/>
      <c r="T148" s="211"/>
      <c r="AT148" s="212" t="s">
        <v>143</v>
      </c>
      <c r="AU148" s="212" t="s">
        <v>86</v>
      </c>
      <c r="AV148" s="13" t="s">
        <v>84</v>
      </c>
      <c r="AW148" s="13" t="s">
        <v>32</v>
      </c>
      <c r="AX148" s="13" t="s">
        <v>76</v>
      </c>
      <c r="AY148" s="212" t="s">
        <v>135</v>
      </c>
    </row>
    <row r="149" spans="1:65" s="13" customFormat="1" ht="22.5">
      <c r="B149" s="202"/>
      <c r="C149" s="203"/>
      <c r="D149" s="204" t="s">
        <v>143</v>
      </c>
      <c r="E149" s="205" t="s">
        <v>1</v>
      </c>
      <c r="F149" s="206" t="s">
        <v>1482</v>
      </c>
      <c r="G149" s="203"/>
      <c r="H149" s="205" t="s">
        <v>1</v>
      </c>
      <c r="I149" s="207"/>
      <c r="J149" s="203"/>
      <c r="K149" s="203"/>
      <c r="L149" s="208"/>
      <c r="M149" s="209"/>
      <c r="N149" s="210"/>
      <c r="O149" s="210"/>
      <c r="P149" s="210"/>
      <c r="Q149" s="210"/>
      <c r="R149" s="210"/>
      <c r="S149" s="210"/>
      <c r="T149" s="211"/>
      <c r="AT149" s="212" t="s">
        <v>143</v>
      </c>
      <c r="AU149" s="212" t="s">
        <v>86</v>
      </c>
      <c r="AV149" s="13" t="s">
        <v>84</v>
      </c>
      <c r="AW149" s="13" t="s">
        <v>32</v>
      </c>
      <c r="AX149" s="13" t="s">
        <v>76</v>
      </c>
      <c r="AY149" s="212" t="s">
        <v>135</v>
      </c>
    </row>
    <row r="150" spans="1:65" s="13" customFormat="1" ht="22.5">
      <c r="B150" s="202"/>
      <c r="C150" s="203"/>
      <c r="D150" s="204" t="s">
        <v>143</v>
      </c>
      <c r="E150" s="205" t="s">
        <v>1</v>
      </c>
      <c r="F150" s="206" t="s">
        <v>1483</v>
      </c>
      <c r="G150" s="203"/>
      <c r="H150" s="205" t="s">
        <v>1</v>
      </c>
      <c r="I150" s="207"/>
      <c r="J150" s="203"/>
      <c r="K150" s="203"/>
      <c r="L150" s="208"/>
      <c r="M150" s="209"/>
      <c r="N150" s="210"/>
      <c r="O150" s="210"/>
      <c r="P150" s="210"/>
      <c r="Q150" s="210"/>
      <c r="R150" s="210"/>
      <c r="S150" s="210"/>
      <c r="T150" s="211"/>
      <c r="AT150" s="212" t="s">
        <v>143</v>
      </c>
      <c r="AU150" s="212" t="s">
        <v>86</v>
      </c>
      <c r="AV150" s="13" t="s">
        <v>84</v>
      </c>
      <c r="AW150" s="13" t="s">
        <v>32</v>
      </c>
      <c r="AX150" s="13" t="s">
        <v>76</v>
      </c>
      <c r="AY150" s="212" t="s">
        <v>135</v>
      </c>
    </row>
    <row r="151" spans="1:65" s="13" customFormat="1" ht="22.5">
      <c r="B151" s="202"/>
      <c r="C151" s="203"/>
      <c r="D151" s="204" t="s">
        <v>143</v>
      </c>
      <c r="E151" s="205" t="s">
        <v>1</v>
      </c>
      <c r="F151" s="206" t="s">
        <v>1484</v>
      </c>
      <c r="G151" s="203"/>
      <c r="H151" s="205" t="s">
        <v>1</v>
      </c>
      <c r="I151" s="207"/>
      <c r="J151" s="203"/>
      <c r="K151" s="203"/>
      <c r="L151" s="208"/>
      <c r="M151" s="209"/>
      <c r="N151" s="210"/>
      <c r="O151" s="210"/>
      <c r="P151" s="210"/>
      <c r="Q151" s="210"/>
      <c r="R151" s="210"/>
      <c r="S151" s="210"/>
      <c r="T151" s="211"/>
      <c r="AT151" s="212" t="s">
        <v>143</v>
      </c>
      <c r="AU151" s="212" t="s">
        <v>86</v>
      </c>
      <c r="AV151" s="13" t="s">
        <v>84</v>
      </c>
      <c r="AW151" s="13" t="s">
        <v>32</v>
      </c>
      <c r="AX151" s="13" t="s">
        <v>76</v>
      </c>
      <c r="AY151" s="212" t="s">
        <v>135</v>
      </c>
    </row>
    <row r="152" spans="1:65" s="13" customFormat="1" ht="22.5">
      <c r="B152" s="202"/>
      <c r="C152" s="203"/>
      <c r="D152" s="204" t="s">
        <v>143</v>
      </c>
      <c r="E152" s="205" t="s">
        <v>1</v>
      </c>
      <c r="F152" s="206" t="s">
        <v>1485</v>
      </c>
      <c r="G152" s="203"/>
      <c r="H152" s="205" t="s">
        <v>1</v>
      </c>
      <c r="I152" s="207"/>
      <c r="J152" s="203"/>
      <c r="K152" s="203"/>
      <c r="L152" s="208"/>
      <c r="M152" s="209"/>
      <c r="N152" s="210"/>
      <c r="O152" s="210"/>
      <c r="P152" s="210"/>
      <c r="Q152" s="210"/>
      <c r="R152" s="210"/>
      <c r="S152" s="210"/>
      <c r="T152" s="211"/>
      <c r="AT152" s="212" t="s">
        <v>143</v>
      </c>
      <c r="AU152" s="212" t="s">
        <v>86</v>
      </c>
      <c r="AV152" s="13" t="s">
        <v>84</v>
      </c>
      <c r="AW152" s="13" t="s">
        <v>32</v>
      </c>
      <c r="AX152" s="13" t="s">
        <v>76</v>
      </c>
      <c r="AY152" s="212" t="s">
        <v>135</v>
      </c>
    </row>
    <row r="153" spans="1:65" s="2" customFormat="1" ht="33" customHeight="1">
      <c r="A153" s="35"/>
      <c r="B153" s="36"/>
      <c r="C153" s="188" t="s">
        <v>162</v>
      </c>
      <c r="D153" s="188" t="s">
        <v>137</v>
      </c>
      <c r="E153" s="189" t="s">
        <v>1486</v>
      </c>
      <c r="F153" s="190" t="s">
        <v>1487</v>
      </c>
      <c r="G153" s="191" t="s">
        <v>450</v>
      </c>
      <c r="H153" s="192">
        <v>1</v>
      </c>
      <c r="I153" s="193"/>
      <c r="J153" s="194">
        <f>ROUND(I153*H153,2)</f>
        <v>0</v>
      </c>
      <c r="K153" s="195"/>
      <c r="L153" s="40"/>
      <c r="M153" s="196" t="s">
        <v>1</v>
      </c>
      <c r="N153" s="197" t="s">
        <v>41</v>
      </c>
      <c r="O153" s="72"/>
      <c r="P153" s="198">
        <f>O153*H153</f>
        <v>0</v>
      </c>
      <c r="Q153" s="198">
        <v>0</v>
      </c>
      <c r="R153" s="198">
        <f>Q153*H153</f>
        <v>0</v>
      </c>
      <c r="S153" s="198">
        <v>0</v>
      </c>
      <c r="T153" s="199">
        <f>S153*H153</f>
        <v>0</v>
      </c>
      <c r="U153" s="35"/>
      <c r="V153" s="35"/>
      <c r="W153" s="35"/>
      <c r="X153" s="35"/>
      <c r="Y153" s="35"/>
      <c r="Z153" s="35"/>
      <c r="AA153" s="35"/>
      <c r="AB153" s="35"/>
      <c r="AC153" s="35"/>
      <c r="AD153" s="35"/>
      <c r="AE153" s="35"/>
      <c r="AR153" s="200" t="s">
        <v>1464</v>
      </c>
      <c r="AT153" s="200" t="s">
        <v>137</v>
      </c>
      <c r="AU153" s="200" t="s">
        <v>86</v>
      </c>
      <c r="AY153" s="18" t="s">
        <v>135</v>
      </c>
      <c r="BE153" s="201">
        <f>IF(N153="základní",J153,0)</f>
        <v>0</v>
      </c>
      <c r="BF153" s="201">
        <f>IF(N153="snížená",J153,0)</f>
        <v>0</v>
      </c>
      <c r="BG153" s="201">
        <f>IF(N153="zákl. přenesená",J153,0)</f>
        <v>0</v>
      </c>
      <c r="BH153" s="201">
        <f>IF(N153="sníž. přenesená",J153,0)</f>
        <v>0</v>
      </c>
      <c r="BI153" s="201">
        <f>IF(N153="nulová",J153,0)</f>
        <v>0</v>
      </c>
      <c r="BJ153" s="18" t="s">
        <v>84</v>
      </c>
      <c r="BK153" s="201">
        <f>ROUND(I153*H153,2)</f>
        <v>0</v>
      </c>
      <c r="BL153" s="18" t="s">
        <v>1464</v>
      </c>
      <c r="BM153" s="200" t="s">
        <v>1488</v>
      </c>
    </row>
    <row r="154" spans="1:65" s="14" customFormat="1" ht="11.25">
      <c r="B154" s="213"/>
      <c r="C154" s="214"/>
      <c r="D154" s="204" t="s">
        <v>143</v>
      </c>
      <c r="E154" s="215" t="s">
        <v>1</v>
      </c>
      <c r="F154" s="216" t="s">
        <v>84</v>
      </c>
      <c r="G154" s="214"/>
      <c r="H154" s="217">
        <v>1</v>
      </c>
      <c r="I154" s="218"/>
      <c r="J154" s="214"/>
      <c r="K154" s="214"/>
      <c r="L154" s="219"/>
      <c r="M154" s="220"/>
      <c r="N154" s="221"/>
      <c r="O154" s="221"/>
      <c r="P154" s="221"/>
      <c r="Q154" s="221"/>
      <c r="R154" s="221"/>
      <c r="S154" s="221"/>
      <c r="T154" s="222"/>
      <c r="AT154" s="223" t="s">
        <v>143</v>
      </c>
      <c r="AU154" s="223" t="s">
        <v>86</v>
      </c>
      <c r="AV154" s="14" t="s">
        <v>86</v>
      </c>
      <c r="AW154" s="14" t="s">
        <v>32</v>
      </c>
      <c r="AX154" s="14" t="s">
        <v>84</v>
      </c>
      <c r="AY154" s="223" t="s">
        <v>135</v>
      </c>
    </row>
    <row r="155" spans="1:65" s="13" customFormat="1" ht="11.25">
      <c r="B155" s="202"/>
      <c r="C155" s="203"/>
      <c r="D155" s="204" t="s">
        <v>143</v>
      </c>
      <c r="E155" s="205" t="s">
        <v>1</v>
      </c>
      <c r="F155" s="206" t="s">
        <v>1456</v>
      </c>
      <c r="G155" s="203"/>
      <c r="H155" s="205" t="s">
        <v>1</v>
      </c>
      <c r="I155" s="207"/>
      <c r="J155" s="203"/>
      <c r="K155" s="203"/>
      <c r="L155" s="208"/>
      <c r="M155" s="209"/>
      <c r="N155" s="210"/>
      <c r="O155" s="210"/>
      <c r="P155" s="210"/>
      <c r="Q155" s="210"/>
      <c r="R155" s="210"/>
      <c r="S155" s="210"/>
      <c r="T155" s="211"/>
      <c r="AT155" s="212" t="s">
        <v>143</v>
      </c>
      <c r="AU155" s="212" t="s">
        <v>86</v>
      </c>
      <c r="AV155" s="13" t="s">
        <v>84</v>
      </c>
      <c r="AW155" s="13" t="s">
        <v>32</v>
      </c>
      <c r="AX155" s="13" t="s">
        <v>76</v>
      </c>
      <c r="AY155" s="212" t="s">
        <v>135</v>
      </c>
    </row>
    <row r="156" spans="1:65" s="13" customFormat="1" ht="22.5">
      <c r="B156" s="202"/>
      <c r="C156" s="203"/>
      <c r="D156" s="204" t="s">
        <v>143</v>
      </c>
      <c r="E156" s="205" t="s">
        <v>1</v>
      </c>
      <c r="F156" s="206" t="s">
        <v>1489</v>
      </c>
      <c r="G156" s="203"/>
      <c r="H156" s="205" t="s">
        <v>1</v>
      </c>
      <c r="I156" s="207"/>
      <c r="J156" s="203"/>
      <c r="K156" s="203"/>
      <c r="L156" s="208"/>
      <c r="M156" s="209"/>
      <c r="N156" s="210"/>
      <c r="O156" s="210"/>
      <c r="P156" s="210"/>
      <c r="Q156" s="210"/>
      <c r="R156" s="210"/>
      <c r="S156" s="210"/>
      <c r="T156" s="211"/>
      <c r="AT156" s="212" t="s">
        <v>143</v>
      </c>
      <c r="AU156" s="212" t="s">
        <v>86</v>
      </c>
      <c r="AV156" s="13" t="s">
        <v>84</v>
      </c>
      <c r="AW156" s="13" t="s">
        <v>32</v>
      </c>
      <c r="AX156" s="13" t="s">
        <v>76</v>
      </c>
      <c r="AY156" s="212" t="s">
        <v>135</v>
      </c>
    </row>
    <row r="157" spans="1:65" s="13" customFormat="1" ht="22.5">
      <c r="B157" s="202"/>
      <c r="C157" s="203"/>
      <c r="D157" s="204" t="s">
        <v>143</v>
      </c>
      <c r="E157" s="205" t="s">
        <v>1</v>
      </c>
      <c r="F157" s="206" t="s">
        <v>1490</v>
      </c>
      <c r="G157" s="203"/>
      <c r="H157" s="205" t="s">
        <v>1</v>
      </c>
      <c r="I157" s="207"/>
      <c r="J157" s="203"/>
      <c r="K157" s="203"/>
      <c r="L157" s="208"/>
      <c r="M157" s="209"/>
      <c r="N157" s="210"/>
      <c r="O157" s="210"/>
      <c r="P157" s="210"/>
      <c r="Q157" s="210"/>
      <c r="R157" s="210"/>
      <c r="S157" s="210"/>
      <c r="T157" s="211"/>
      <c r="AT157" s="212" t="s">
        <v>143</v>
      </c>
      <c r="AU157" s="212" t="s">
        <v>86</v>
      </c>
      <c r="AV157" s="13" t="s">
        <v>84</v>
      </c>
      <c r="AW157" s="13" t="s">
        <v>32</v>
      </c>
      <c r="AX157" s="13" t="s">
        <v>76</v>
      </c>
      <c r="AY157" s="212" t="s">
        <v>135</v>
      </c>
    </row>
    <row r="158" spans="1:65" s="2" customFormat="1" ht="33" customHeight="1">
      <c r="A158" s="35"/>
      <c r="B158" s="36"/>
      <c r="C158" s="188" t="s">
        <v>170</v>
      </c>
      <c r="D158" s="188" t="s">
        <v>137</v>
      </c>
      <c r="E158" s="189" t="s">
        <v>1491</v>
      </c>
      <c r="F158" s="190" t="s">
        <v>1492</v>
      </c>
      <c r="G158" s="191" t="s">
        <v>450</v>
      </c>
      <c r="H158" s="192">
        <v>1</v>
      </c>
      <c r="I158" s="193"/>
      <c r="J158" s="194">
        <f>ROUND(I158*H158,2)</f>
        <v>0</v>
      </c>
      <c r="K158" s="195"/>
      <c r="L158" s="40"/>
      <c r="M158" s="196" t="s">
        <v>1</v>
      </c>
      <c r="N158" s="197" t="s">
        <v>41</v>
      </c>
      <c r="O158" s="72"/>
      <c r="P158" s="198">
        <f>O158*H158</f>
        <v>0</v>
      </c>
      <c r="Q158" s="198">
        <v>0</v>
      </c>
      <c r="R158" s="198">
        <f>Q158*H158</f>
        <v>0</v>
      </c>
      <c r="S158" s="198">
        <v>0</v>
      </c>
      <c r="T158" s="199">
        <f>S158*H158</f>
        <v>0</v>
      </c>
      <c r="U158" s="35"/>
      <c r="V158" s="35"/>
      <c r="W158" s="35"/>
      <c r="X158" s="35"/>
      <c r="Y158" s="35"/>
      <c r="Z158" s="35"/>
      <c r="AA158" s="35"/>
      <c r="AB158" s="35"/>
      <c r="AC158" s="35"/>
      <c r="AD158" s="35"/>
      <c r="AE158" s="35"/>
      <c r="AR158" s="200" t="s">
        <v>1464</v>
      </c>
      <c r="AT158" s="200" t="s">
        <v>137</v>
      </c>
      <c r="AU158" s="200" t="s">
        <v>86</v>
      </c>
      <c r="AY158" s="18" t="s">
        <v>135</v>
      </c>
      <c r="BE158" s="201">
        <f>IF(N158="základní",J158,0)</f>
        <v>0</v>
      </c>
      <c r="BF158" s="201">
        <f>IF(N158="snížená",J158,0)</f>
        <v>0</v>
      </c>
      <c r="BG158" s="201">
        <f>IF(N158="zákl. přenesená",J158,0)</f>
        <v>0</v>
      </c>
      <c r="BH158" s="201">
        <f>IF(N158="sníž. přenesená",J158,0)</f>
        <v>0</v>
      </c>
      <c r="BI158" s="201">
        <f>IF(N158="nulová",J158,0)</f>
        <v>0</v>
      </c>
      <c r="BJ158" s="18" t="s">
        <v>84</v>
      </c>
      <c r="BK158" s="201">
        <f>ROUND(I158*H158,2)</f>
        <v>0</v>
      </c>
      <c r="BL158" s="18" t="s">
        <v>1464</v>
      </c>
      <c r="BM158" s="200" t="s">
        <v>1493</v>
      </c>
    </row>
    <row r="159" spans="1:65" s="14" customFormat="1" ht="11.25">
      <c r="B159" s="213"/>
      <c r="C159" s="214"/>
      <c r="D159" s="204" t="s">
        <v>143</v>
      </c>
      <c r="E159" s="215" t="s">
        <v>1</v>
      </c>
      <c r="F159" s="216" t="s">
        <v>84</v>
      </c>
      <c r="G159" s="214"/>
      <c r="H159" s="217">
        <v>1</v>
      </c>
      <c r="I159" s="218"/>
      <c r="J159" s="214"/>
      <c r="K159" s="214"/>
      <c r="L159" s="219"/>
      <c r="M159" s="220"/>
      <c r="N159" s="221"/>
      <c r="O159" s="221"/>
      <c r="P159" s="221"/>
      <c r="Q159" s="221"/>
      <c r="R159" s="221"/>
      <c r="S159" s="221"/>
      <c r="T159" s="222"/>
      <c r="AT159" s="223" t="s">
        <v>143</v>
      </c>
      <c r="AU159" s="223" t="s">
        <v>86</v>
      </c>
      <c r="AV159" s="14" t="s">
        <v>86</v>
      </c>
      <c r="AW159" s="14" t="s">
        <v>32</v>
      </c>
      <c r="AX159" s="14" t="s">
        <v>84</v>
      </c>
      <c r="AY159" s="223" t="s">
        <v>135</v>
      </c>
    </row>
    <row r="160" spans="1:65" s="13" customFormat="1" ht="11.25">
      <c r="B160" s="202"/>
      <c r="C160" s="203"/>
      <c r="D160" s="204" t="s">
        <v>143</v>
      </c>
      <c r="E160" s="205" t="s">
        <v>1</v>
      </c>
      <c r="F160" s="206" t="s">
        <v>1456</v>
      </c>
      <c r="G160" s="203"/>
      <c r="H160" s="205" t="s">
        <v>1</v>
      </c>
      <c r="I160" s="207"/>
      <c r="J160" s="203"/>
      <c r="K160" s="203"/>
      <c r="L160" s="208"/>
      <c r="M160" s="209"/>
      <c r="N160" s="210"/>
      <c r="O160" s="210"/>
      <c r="P160" s="210"/>
      <c r="Q160" s="210"/>
      <c r="R160" s="210"/>
      <c r="S160" s="210"/>
      <c r="T160" s="211"/>
      <c r="AT160" s="212" t="s">
        <v>143</v>
      </c>
      <c r="AU160" s="212" t="s">
        <v>86</v>
      </c>
      <c r="AV160" s="13" t="s">
        <v>84</v>
      </c>
      <c r="AW160" s="13" t="s">
        <v>32</v>
      </c>
      <c r="AX160" s="13" t="s">
        <v>76</v>
      </c>
      <c r="AY160" s="212" t="s">
        <v>135</v>
      </c>
    </row>
    <row r="161" spans="1:65" s="13" customFormat="1" ht="33.75">
      <c r="B161" s="202"/>
      <c r="C161" s="203"/>
      <c r="D161" s="204" t="s">
        <v>143</v>
      </c>
      <c r="E161" s="205" t="s">
        <v>1</v>
      </c>
      <c r="F161" s="206" t="s">
        <v>1494</v>
      </c>
      <c r="G161" s="203"/>
      <c r="H161" s="205" t="s">
        <v>1</v>
      </c>
      <c r="I161" s="207"/>
      <c r="J161" s="203"/>
      <c r="K161" s="203"/>
      <c r="L161" s="208"/>
      <c r="M161" s="209"/>
      <c r="N161" s="210"/>
      <c r="O161" s="210"/>
      <c r="P161" s="210"/>
      <c r="Q161" s="210"/>
      <c r="R161" s="210"/>
      <c r="S161" s="210"/>
      <c r="T161" s="211"/>
      <c r="AT161" s="212" t="s">
        <v>143</v>
      </c>
      <c r="AU161" s="212" t="s">
        <v>86</v>
      </c>
      <c r="AV161" s="13" t="s">
        <v>84</v>
      </c>
      <c r="AW161" s="13" t="s">
        <v>32</v>
      </c>
      <c r="AX161" s="13" t="s">
        <v>76</v>
      </c>
      <c r="AY161" s="212" t="s">
        <v>135</v>
      </c>
    </row>
    <row r="162" spans="1:65" s="13" customFormat="1" ht="22.5">
      <c r="B162" s="202"/>
      <c r="C162" s="203"/>
      <c r="D162" s="204" t="s">
        <v>143</v>
      </c>
      <c r="E162" s="205" t="s">
        <v>1</v>
      </c>
      <c r="F162" s="206" t="s">
        <v>1495</v>
      </c>
      <c r="G162" s="203"/>
      <c r="H162" s="205" t="s">
        <v>1</v>
      </c>
      <c r="I162" s="207"/>
      <c r="J162" s="203"/>
      <c r="K162" s="203"/>
      <c r="L162" s="208"/>
      <c r="M162" s="209"/>
      <c r="N162" s="210"/>
      <c r="O162" s="210"/>
      <c r="P162" s="210"/>
      <c r="Q162" s="210"/>
      <c r="R162" s="210"/>
      <c r="S162" s="210"/>
      <c r="T162" s="211"/>
      <c r="AT162" s="212" t="s">
        <v>143</v>
      </c>
      <c r="AU162" s="212" t="s">
        <v>86</v>
      </c>
      <c r="AV162" s="13" t="s">
        <v>84</v>
      </c>
      <c r="AW162" s="13" t="s">
        <v>32</v>
      </c>
      <c r="AX162" s="13" t="s">
        <v>76</v>
      </c>
      <c r="AY162" s="212" t="s">
        <v>135</v>
      </c>
    </row>
    <row r="163" spans="1:65" s="2" customFormat="1" ht="24.2" customHeight="1">
      <c r="A163" s="35"/>
      <c r="B163" s="36"/>
      <c r="C163" s="188" t="s">
        <v>174</v>
      </c>
      <c r="D163" s="188" t="s">
        <v>137</v>
      </c>
      <c r="E163" s="189" t="s">
        <v>1496</v>
      </c>
      <c r="F163" s="190" t="s">
        <v>1497</v>
      </c>
      <c r="G163" s="191" t="s">
        <v>450</v>
      </c>
      <c r="H163" s="192">
        <v>1</v>
      </c>
      <c r="I163" s="193"/>
      <c r="J163" s="194">
        <f>ROUND(I163*H163,2)</f>
        <v>0</v>
      </c>
      <c r="K163" s="195"/>
      <c r="L163" s="40"/>
      <c r="M163" s="196" t="s">
        <v>1</v>
      </c>
      <c r="N163" s="197" t="s">
        <v>41</v>
      </c>
      <c r="O163" s="72"/>
      <c r="P163" s="198">
        <f>O163*H163</f>
        <v>0</v>
      </c>
      <c r="Q163" s="198">
        <v>0</v>
      </c>
      <c r="R163" s="198">
        <f>Q163*H163</f>
        <v>0</v>
      </c>
      <c r="S163" s="198">
        <v>0</v>
      </c>
      <c r="T163" s="199">
        <f>S163*H163</f>
        <v>0</v>
      </c>
      <c r="U163" s="35"/>
      <c r="V163" s="35"/>
      <c r="W163" s="35"/>
      <c r="X163" s="35"/>
      <c r="Y163" s="35"/>
      <c r="Z163" s="35"/>
      <c r="AA163" s="35"/>
      <c r="AB163" s="35"/>
      <c r="AC163" s="35"/>
      <c r="AD163" s="35"/>
      <c r="AE163" s="35"/>
      <c r="AR163" s="200" t="s">
        <v>141</v>
      </c>
      <c r="AT163" s="200" t="s">
        <v>137</v>
      </c>
      <c r="AU163" s="200" t="s">
        <v>86</v>
      </c>
      <c r="AY163" s="18" t="s">
        <v>135</v>
      </c>
      <c r="BE163" s="201">
        <f>IF(N163="základní",J163,0)</f>
        <v>0</v>
      </c>
      <c r="BF163" s="201">
        <f>IF(N163="snížená",J163,0)</f>
        <v>0</v>
      </c>
      <c r="BG163" s="201">
        <f>IF(N163="zákl. přenesená",J163,0)</f>
        <v>0</v>
      </c>
      <c r="BH163" s="201">
        <f>IF(N163="sníž. přenesená",J163,0)</f>
        <v>0</v>
      </c>
      <c r="BI163" s="201">
        <f>IF(N163="nulová",J163,0)</f>
        <v>0</v>
      </c>
      <c r="BJ163" s="18" t="s">
        <v>84</v>
      </c>
      <c r="BK163" s="201">
        <f>ROUND(I163*H163,2)</f>
        <v>0</v>
      </c>
      <c r="BL163" s="18" t="s">
        <v>141</v>
      </c>
      <c r="BM163" s="200" t="s">
        <v>1498</v>
      </c>
    </row>
    <row r="164" spans="1:65" s="14" customFormat="1" ht="11.25">
      <c r="B164" s="213"/>
      <c r="C164" s="214"/>
      <c r="D164" s="204" t="s">
        <v>143</v>
      </c>
      <c r="E164" s="215" t="s">
        <v>1</v>
      </c>
      <c r="F164" s="216" t="s">
        <v>84</v>
      </c>
      <c r="G164" s="214"/>
      <c r="H164" s="217">
        <v>1</v>
      </c>
      <c r="I164" s="218"/>
      <c r="J164" s="214"/>
      <c r="K164" s="214"/>
      <c r="L164" s="219"/>
      <c r="M164" s="220"/>
      <c r="N164" s="221"/>
      <c r="O164" s="221"/>
      <c r="P164" s="221"/>
      <c r="Q164" s="221"/>
      <c r="R164" s="221"/>
      <c r="S164" s="221"/>
      <c r="T164" s="222"/>
      <c r="AT164" s="223" t="s">
        <v>143</v>
      </c>
      <c r="AU164" s="223" t="s">
        <v>86</v>
      </c>
      <c r="AV164" s="14" t="s">
        <v>86</v>
      </c>
      <c r="AW164" s="14" t="s">
        <v>32</v>
      </c>
      <c r="AX164" s="14" t="s">
        <v>84</v>
      </c>
      <c r="AY164" s="223" t="s">
        <v>135</v>
      </c>
    </row>
    <row r="165" spans="1:65" s="13" customFormat="1" ht="11.25">
      <c r="B165" s="202"/>
      <c r="C165" s="203"/>
      <c r="D165" s="204" t="s">
        <v>143</v>
      </c>
      <c r="E165" s="205" t="s">
        <v>1</v>
      </c>
      <c r="F165" s="206" t="s">
        <v>1456</v>
      </c>
      <c r="G165" s="203"/>
      <c r="H165" s="205" t="s">
        <v>1</v>
      </c>
      <c r="I165" s="207"/>
      <c r="J165" s="203"/>
      <c r="K165" s="203"/>
      <c r="L165" s="208"/>
      <c r="M165" s="209"/>
      <c r="N165" s="210"/>
      <c r="O165" s="210"/>
      <c r="P165" s="210"/>
      <c r="Q165" s="210"/>
      <c r="R165" s="210"/>
      <c r="S165" s="210"/>
      <c r="T165" s="211"/>
      <c r="AT165" s="212" t="s">
        <v>143</v>
      </c>
      <c r="AU165" s="212" t="s">
        <v>86</v>
      </c>
      <c r="AV165" s="13" t="s">
        <v>84</v>
      </c>
      <c r="AW165" s="13" t="s">
        <v>32</v>
      </c>
      <c r="AX165" s="13" t="s">
        <v>76</v>
      </c>
      <c r="AY165" s="212" t="s">
        <v>135</v>
      </c>
    </row>
    <row r="166" spans="1:65" s="13" customFormat="1" ht="33.75">
      <c r="B166" s="202"/>
      <c r="C166" s="203"/>
      <c r="D166" s="204" t="s">
        <v>143</v>
      </c>
      <c r="E166" s="205" t="s">
        <v>1</v>
      </c>
      <c r="F166" s="206" t="s">
        <v>1499</v>
      </c>
      <c r="G166" s="203"/>
      <c r="H166" s="205" t="s">
        <v>1</v>
      </c>
      <c r="I166" s="207"/>
      <c r="J166" s="203"/>
      <c r="K166" s="203"/>
      <c r="L166" s="208"/>
      <c r="M166" s="209"/>
      <c r="N166" s="210"/>
      <c r="O166" s="210"/>
      <c r="P166" s="210"/>
      <c r="Q166" s="210"/>
      <c r="R166" s="210"/>
      <c r="S166" s="210"/>
      <c r="T166" s="211"/>
      <c r="AT166" s="212" t="s">
        <v>143</v>
      </c>
      <c r="AU166" s="212" t="s">
        <v>86</v>
      </c>
      <c r="AV166" s="13" t="s">
        <v>84</v>
      </c>
      <c r="AW166" s="13" t="s">
        <v>32</v>
      </c>
      <c r="AX166" s="13" t="s">
        <v>76</v>
      </c>
      <c r="AY166" s="212" t="s">
        <v>135</v>
      </c>
    </row>
    <row r="167" spans="1:65" s="13" customFormat="1" ht="11.25">
      <c r="B167" s="202"/>
      <c r="C167" s="203"/>
      <c r="D167" s="204" t="s">
        <v>143</v>
      </c>
      <c r="E167" s="205" t="s">
        <v>1</v>
      </c>
      <c r="F167" s="206" t="s">
        <v>1500</v>
      </c>
      <c r="G167" s="203"/>
      <c r="H167" s="205" t="s">
        <v>1</v>
      </c>
      <c r="I167" s="207"/>
      <c r="J167" s="203"/>
      <c r="K167" s="203"/>
      <c r="L167" s="208"/>
      <c r="M167" s="209"/>
      <c r="N167" s="210"/>
      <c r="O167" s="210"/>
      <c r="P167" s="210"/>
      <c r="Q167" s="210"/>
      <c r="R167" s="210"/>
      <c r="S167" s="210"/>
      <c r="T167" s="211"/>
      <c r="AT167" s="212" t="s">
        <v>143</v>
      </c>
      <c r="AU167" s="212" t="s">
        <v>86</v>
      </c>
      <c r="AV167" s="13" t="s">
        <v>84</v>
      </c>
      <c r="AW167" s="13" t="s">
        <v>32</v>
      </c>
      <c r="AX167" s="13" t="s">
        <v>76</v>
      </c>
      <c r="AY167" s="212" t="s">
        <v>135</v>
      </c>
    </row>
    <row r="168" spans="1:65" s="12" customFormat="1" ht="22.9" customHeight="1">
      <c r="B168" s="172"/>
      <c r="C168" s="173"/>
      <c r="D168" s="174" t="s">
        <v>75</v>
      </c>
      <c r="E168" s="186" t="s">
        <v>1501</v>
      </c>
      <c r="F168" s="186" t="s">
        <v>1502</v>
      </c>
      <c r="G168" s="173"/>
      <c r="H168" s="173"/>
      <c r="I168" s="176"/>
      <c r="J168" s="187">
        <f>BK168</f>
        <v>0</v>
      </c>
      <c r="K168" s="173"/>
      <c r="L168" s="178"/>
      <c r="M168" s="179"/>
      <c r="N168" s="180"/>
      <c r="O168" s="180"/>
      <c r="P168" s="181">
        <f>SUM(P169:P201)</f>
        <v>0</v>
      </c>
      <c r="Q168" s="180"/>
      <c r="R168" s="181">
        <f>SUM(R169:R201)</f>
        <v>0</v>
      </c>
      <c r="S168" s="180"/>
      <c r="T168" s="182">
        <f>SUM(T169:T201)</f>
        <v>0</v>
      </c>
      <c r="AR168" s="183" t="s">
        <v>141</v>
      </c>
      <c r="AT168" s="184" t="s">
        <v>75</v>
      </c>
      <c r="AU168" s="184" t="s">
        <v>84</v>
      </c>
      <c r="AY168" s="183" t="s">
        <v>135</v>
      </c>
      <c r="BK168" s="185">
        <f>SUM(BK169:BK201)</f>
        <v>0</v>
      </c>
    </row>
    <row r="169" spans="1:65" s="2" customFormat="1" ht="24.2" customHeight="1">
      <c r="A169" s="35"/>
      <c r="B169" s="36"/>
      <c r="C169" s="188" t="s">
        <v>178</v>
      </c>
      <c r="D169" s="188" t="s">
        <v>137</v>
      </c>
      <c r="E169" s="189" t="s">
        <v>1503</v>
      </c>
      <c r="F169" s="190" t="s">
        <v>1504</v>
      </c>
      <c r="G169" s="191" t="s">
        <v>450</v>
      </c>
      <c r="H169" s="192">
        <v>1</v>
      </c>
      <c r="I169" s="193"/>
      <c r="J169" s="194">
        <f>ROUND(I169*H169,2)</f>
        <v>0</v>
      </c>
      <c r="K169" s="195"/>
      <c r="L169" s="40"/>
      <c r="M169" s="196" t="s">
        <v>1</v>
      </c>
      <c r="N169" s="197" t="s">
        <v>41</v>
      </c>
      <c r="O169" s="72"/>
      <c r="P169" s="198">
        <f>O169*H169</f>
        <v>0</v>
      </c>
      <c r="Q169" s="198">
        <v>0</v>
      </c>
      <c r="R169" s="198">
        <f>Q169*H169</f>
        <v>0</v>
      </c>
      <c r="S169" s="198">
        <v>0</v>
      </c>
      <c r="T169" s="199">
        <f>S169*H169</f>
        <v>0</v>
      </c>
      <c r="U169" s="35"/>
      <c r="V169" s="35"/>
      <c r="W169" s="35"/>
      <c r="X169" s="35"/>
      <c r="Y169" s="35"/>
      <c r="Z169" s="35"/>
      <c r="AA169" s="35"/>
      <c r="AB169" s="35"/>
      <c r="AC169" s="35"/>
      <c r="AD169" s="35"/>
      <c r="AE169" s="35"/>
      <c r="AR169" s="200" t="s">
        <v>1464</v>
      </c>
      <c r="AT169" s="200" t="s">
        <v>137</v>
      </c>
      <c r="AU169" s="200" t="s">
        <v>86</v>
      </c>
      <c r="AY169" s="18" t="s">
        <v>135</v>
      </c>
      <c r="BE169" s="201">
        <f>IF(N169="základní",J169,0)</f>
        <v>0</v>
      </c>
      <c r="BF169" s="201">
        <f>IF(N169="snížená",J169,0)</f>
        <v>0</v>
      </c>
      <c r="BG169" s="201">
        <f>IF(N169="zákl. přenesená",J169,0)</f>
        <v>0</v>
      </c>
      <c r="BH169" s="201">
        <f>IF(N169="sníž. přenesená",J169,0)</f>
        <v>0</v>
      </c>
      <c r="BI169" s="201">
        <f>IF(N169="nulová",J169,0)</f>
        <v>0</v>
      </c>
      <c r="BJ169" s="18" t="s">
        <v>84</v>
      </c>
      <c r="BK169" s="201">
        <f>ROUND(I169*H169,2)</f>
        <v>0</v>
      </c>
      <c r="BL169" s="18" t="s">
        <v>1464</v>
      </c>
      <c r="BM169" s="200" t="s">
        <v>1505</v>
      </c>
    </row>
    <row r="170" spans="1:65" s="14" customFormat="1" ht="11.25">
      <c r="B170" s="213"/>
      <c r="C170" s="214"/>
      <c r="D170" s="204" t="s">
        <v>143</v>
      </c>
      <c r="E170" s="215" t="s">
        <v>1</v>
      </c>
      <c r="F170" s="216" t="s">
        <v>84</v>
      </c>
      <c r="G170" s="214"/>
      <c r="H170" s="217">
        <v>1</v>
      </c>
      <c r="I170" s="218"/>
      <c r="J170" s="214"/>
      <c r="K170" s="214"/>
      <c r="L170" s="219"/>
      <c r="M170" s="220"/>
      <c r="N170" s="221"/>
      <c r="O170" s="221"/>
      <c r="P170" s="221"/>
      <c r="Q170" s="221"/>
      <c r="R170" s="221"/>
      <c r="S170" s="221"/>
      <c r="T170" s="222"/>
      <c r="AT170" s="223" t="s">
        <v>143</v>
      </c>
      <c r="AU170" s="223" t="s">
        <v>86</v>
      </c>
      <c r="AV170" s="14" t="s">
        <v>86</v>
      </c>
      <c r="AW170" s="14" t="s">
        <v>32</v>
      </c>
      <c r="AX170" s="14" t="s">
        <v>84</v>
      </c>
      <c r="AY170" s="223" t="s">
        <v>135</v>
      </c>
    </row>
    <row r="171" spans="1:65" s="13" customFormat="1" ht="11.25">
      <c r="B171" s="202"/>
      <c r="C171" s="203"/>
      <c r="D171" s="204" t="s">
        <v>143</v>
      </c>
      <c r="E171" s="205" t="s">
        <v>1</v>
      </c>
      <c r="F171" s="206" t="s">
        <v>1456</v>
      </c>
      <c r="G171" s="203"/>
      <c r="H171" s="205" t="s">
        <v>1</v>
      </c>
      <c r="I171" s="207"/>
      <c r="J171" s="203"/>
      <c r="K171" s="203"/>
      <c r="L171" s="208"/>
      <c r="M171" s="209"/>
      <c r="N171" s="210"/>
      <c r="O171" s="210"/>
      <c r="P171" s="210"/>
      <c r="Q171" s="210"/>
      <c r="R171" s="210"/>
      <c r="S171" s="210"/>
      <c r="T171" s="211"/>
      <c r="AT171" s="212" t="s">
        <v>143</v>
      </c>
      <c r="AU171" s="212" t="s">
        <v>86</v>
      </c>
      <c r="AV171" s="13" t="s">
        <v>84</v>
      </c>
      <c r="AW171" s="13" t="s">
        <v>32</v>
      </c>
      <c r="AX171" s="13" t="s">
        <v>76</v>
      </c>
      <c r="AY171" s="212" t="s">
        <v>135</v>
      </c>
    </row>
    <row r="172" spans="1:65" s="13" customFormat="1" ht="22.5">
      <c r="B172" s="202"/>
      <c r="C172" s="203"/>
      <c r="D172" s="204" t="s">
        <v>143</v>
      </c>
      <c r="E172" s="205" t="s">
        <v>1</v>
      </c>
      <c r="F172" s="206" t="s">
        <v>1506</v>
      </c>
      <c r="G172" s="203"/>
      <c r="H172" s="205" t="s">
        <v>1</v>
      </c>
      <c r="I172" s="207"/>
      <c r="J172" s="203"/>
      <c r="K172" s="203"/>
      <c r="L172" s="208"/>
      <c r="M172" s="209"/>
      <c r="N172" s="210"/>
      <c r="O172" s="210"/>
      <c r="P172" s="210"/>
      <c r="Q172" s="210"/>
      <c r="R172" s="210"/>
      <c r="S172" s="210"/>
      <c r="T172" s="211"/>
      <c r="AT172" s="212" t="s">
        <v>143</v>
      </c>
      <c r="AU172" s="212" t="s">
        <v>86</v>
      </c>
      <c r="AV172" s="13" t="s">
        <v>84</v>
      </c>
      <c r="AW172" s="13" t="s">
        <v>32</v>
      </c>
      <c r="AX172" s="13" t="s">
        <v>76</v>
      </c>
      <c r="AY172" s="212" t="s">
        <v>135</v>
      </c>
    </row>
    <row r="173" spans="1:65" s="13" customFormat="1" ht="22.5">
      <c r="B173" s="202"/>
      <c r="C173" s="203"/>
      <c r="D173" s="204" t="s">
        <v>143</v>
      </c>
      <c r="E173" s="205" t="s">
        <v>1</v>
      </c>
      <c r="F173" s="206" t="s">
        <v>1507</v>
      </c>
      <c r="G173" s="203"/>
      <c r="H173" s="205" t="s">
        <v>1</v>
      </c>
      <c r="I173" s="207"/>
      <c r="J173" s="203"/>
      <c r="K173" s="203"/>
      <c r="L173" s="208"/>
      <c r="M173" s="209"/>
      <c r="N173" s="210"/>
      <c r="O173" s="210"/>
      <c r="P173" s="210"/>
      <c r="Q173" s="210"/>
      <c r="R173" s="210"/>
      <c r="S173" s="210"/>
      <c r="T173" s="211"/>
      <c r="AT173" s="212" t="s">
        <v>143</v>
      </c>
      <c r="AU173" s="212" t="s">
        <v>86</v>
      </c>
      <c r="AV173" s="13" t="s">
        <v>84</v>
      </c>
      <c r="AW173" s="13" t="s">
        <v>32</v>
      </c>
      <c r="AX173" s="13" t="s">
        <v>76</v>
      </c>
      <c r="AY173" s="212" t="s">
        <v>135</v>
      </c>
    </row>
    <row r="174" spans="1:65" s="2" customFormat="1" ht="16.5" customHeight="1">
      <c r="A174" s="35"/>
      <c r="B174" s="36"/>
      <c r="C174" s="188" t="s">
        <v>182</v>
      </c>
      <c r="D174" s="188" t="s">
        <v>137</v>
      </c>
      <c r="E174" s="189" t="s">
        <v>1508</v>
      </c>
      <c r="F174" s="190" t="s">
        <v>1509</v>
      </c>
      <c r="G174" s="191" t="s">
        <v>450</v>
      </c>
      <c r="H174" s="192">
        <v>1</v>
      </c>
      <c r="I174" s="193"/>
      <c r="J174" s="194">
        <f>ROUND(I174*H174,2)</f>
        <v>0</v>
      </c>
      <c r="K174" s="195"/>
      <c r="L174" s="40"/>
      <c r="M174" s="196" t="s">
        <v>1</v>
      </c>
      <c r="N174" s="197" t="s">
        <v>41</v>
      </c>
      <c r="O174" s="72"/>
      <c r="P174" s="198">
        <f>O174*H174</f>
        <v>0</v>
      </c>
      <c r="Q174" s="198">
        <v>0</v>
      </c>
      <c r="R174" s="198">
        <f>Q174*H174</f>
        <v>0</v>
      </c>
      <c r="S174" s="198">
        <v>0</v>
      </c>
      <c r="T174" s="199">
        <f>S174*H174</f>
        <v>0</v>
      </c>
      <c r="U174" s="35"/>
      <c r="V174" s="35"/>
      <c r="W174" s="35"/>
      <c r="X174" s="35"/>
      <c r="Y174" s="35"/>
      <c r="Z174" s="35"/>
      <c r="AA174" s="35"/>
      <c r="AB174" s="35"/>
      <c r="AC174" s="35"/>
      <c r="AD174" s="35"/>
      <c r="AE174" s="35"/>
      <c r="AR174" s="200" t="s">
        <v>1464</v>
      </c>
      <c r="AT174" s="200" t="s">
        <v>137</v>
      </c>
      <c r="AU174" s="200" t="s">
        <v>86</v>
      </c>
      <c r="AY174" s="18" t="s">
        <v>135</v>
      </c>
      <c r="BE174" s="201">
        <f>IF(N174="základní",J174,0)</f>
        <v>0</v>
      </c>
      <c r="BF174" s="201">
        <f>IF(N174="snížená",J174,0)</f>
        <v>0</v>
      </c>
      <c r="BG174" s="201">
        <f>IF(N174="zákl. přenesená",J174,0)</f>
        <v>0</v>
      </c>
      <c r="BH174" s="201">
        <f>IF(N174="sníž. přenesená",J174,0)</f>
        <v>0</v>
      </c>
      <c r="BI174" s="201">
        <f>IF(N174="nulová",J174,0)</f>
        <v>0</v>
      </c>
      <c r="BJ174" s="18" t="s">
        <v>84</v>
      </c>
      <c r="BK174" s="201">
        <f>ROUND(I174*H174,2)</f>
        <v>0</v>
      </c>
      <c r="BL174" s="18" t="s">
        <v>1464</v>
      </c>
      <c r="BM174" s="200" t="s">
        <v>1510</v>
      </c>
    </row>
    <row r="175" spans="1:65" s="14" customFormat="1" ht="11.25">
      <c r="B175" s="213"/>
      <c r="C175" s="214"/>
      <c r="D175" s="204" t="s">
        <v>143</v>
      </c>
      <c r="E175" s="215" t="s">
        <v>1</v>
      </c>
      <c r="F175" s="216" t="s">
        <v>84</v>
      </c>
      <c r="G175" s="214"/>
      <c r="H175" s="217">
        <v>1</v>
      </c>
      <c r="I175" s="218"/>
      <c r="J175" s="214"/>
      <c r="K175" s="214"/>
      <c r="L175" s="219"/>
      <c r="M175" s="220"/>
      <c r="N175" s="221"/>
      <c r="O175" s="221"/>
      <c r="P175" s="221"/>
      <c r="Q175" s="221"/>
      <c r="R175" s="221"/>
      <c r="S175" s="221"/>
      <c r="T175" s="222"/>
      <c r="AT175" s="223" t="s">
        <v>143</v>
      </c>
      <c r="AU175" s="223" t="s">
        <v>86</v>
      </c>
      <c r="AV175" s="14" t="s">
        <v>86</v>
      </c>
      <c r="AW175" s="14" t="s">
        <v>32</v>
      </c>
      <c r="AX175" s="14" t="s">
        <v>84</v>
      </c>
      <c r="AY175" s="223" t="s">
        <v>135</v>
      </c>
    </row>
    <row r="176" spans="1:65" s="13" customFormat="1" ht="11.25">
      <c r="B176" s="202"/>
      <c r="C176" s="203"/>
      <c r="D176" s="204" t="s">
        <v>143</v>
      </c>
      <c r="E176" s="205" t="s">
        <v>1</v>
      </c>
      <c r="F176" s="206" t="s">
        <v>1456</v>
      </c>
      <c r="G176" s="203"/>
      <c r="H176" s="205" t="s">
        <v>1</v>
      </c>
      <c r="I176" s="207"/>
      <c r="J176" s="203"/>
      <c r="K176" s="203"/>
      <c r="L176" s="208"/>
      <c r="M176" s="209"/>
      <c r="N176" s="210"/>
      <c r="O176" s="210"/>
      <c r="P176" s="210"/>
      <c r="Q176" s="210"/>
      <c r="R176" s="210"/>
      <c r="S176" s="210"/>
      <c r="T176" s="211"/>
      <c r="AT176" s="212" t="s">
        <v>143</v>
      </c>
      <c r="AU176" s="212" t="s">
        <v>86</v>
      </c>
      <c r="AV176" s="13" t="s">
        <v>84</v>
      </c>
      <c r="AW176" s="13" t="s">
        <v>32</v>
      </c>
      <c r="AX176" s="13" t="s">
        <v>76</v>
      </c>
      <c r="AY176" s="212" t="s">
        <v>135</v>
      </c>
    </row>
    <row r="177" spans="1:65" s="13" customFormat="1" ht="33.75">
      <c r="B177" s="202"/>
      <c r="C177" s="203"/>
      <c r="D177" s="204" t="s">
        <v>143</v>
      </c>
      <c r="E177" s="205" t="s">
        <v>1</v>
      </c>
      <c r="F177" s="206" t="s">
        <v>1511</v>
      </c>
      <c r="G177" s="203"/>
      <c r="H177" s="205" t="s">
        <v>1</v>
      </c>
      <c r="I177" s="207"/>
      <c r="J177" s="203"/>
      <c r="K177" s="203"/>
      <c r="L177" s="208"/>
      <c r="M177" s="209"/>
      <c r="N177" s="210"/>
      <c r="O177" s="210"/>
      <c r="P177" s="210"/>
      <c r="Q177" s="210"/>
      <c r="R177" s="210"/>
      <c r="S177" s="210"/>
      <c r="T177" s="211"/>
      <c r="AT177" s="212" t="s">
        <v>143</v>
      </c>
      <c r="AU177" s="212" t="s">
        <v>86</v>
      </c>
      <c r="AV177" s="13" t="s">
        <v>84</v>
      </c>
      <c r="AW177" s="13" t="s">
        <v>32</v>
      </c>
      <c r="AX177" s="13" t="s">
        <v>76</v>
      </c>
      <c r="AY177" s="212" t="s">
        <v>135</v>
      </c>
    </row>
    <row r="178" spans="1:65" s="13" customFormat="1" ht="22.5">
      <c r="B178" s="202"/>
      <c r="C178" s="203"/>
      <c r="D178" s="204" t="s">
        <v>143</v>
      </c>
      <c r="E178" s="205" t="s">
        <v>1</v>
      </c>
      <c r="F178" s="206" t="s">
        <v>1512</v>
      </c>
      <c r="G178" s="203"/>
      <c r="H178" s="205" t="s">
        <v>1</v>
      </c>
      <c r="I178" s="207"/>
      <c r="J178" s="203"/>
      <c r="K178" s="203"/>
      <c r="L178" s="208"/>
      <c r="M178" s="209"/>
      <c r="N178" s="210"/>
      <c r="O178" s="210"/>
      <c r="P178" s="210"/>
      <c r="Q178" s="210"/>
      <c r="R178" s="210"/>
      <c r="S178" s="210"/>
      <c r="T178" s="211"/>
      <c r="AT178" s="212" t="s">
        <v>143</v>
      </c>
      <c r="AU178" s="212" t="s">
        <v>86</v>
      </c>
      <c r="AV178" s="13" t="s">
        <v>84</v>
      </c>
      <c r="AW178" s="13" t="s">
        <v>32</v>
      </c>
      <c r="AX178" s="13" t="s">
        <v>76</v>
      </c>
      <c r="AY178" s="212" t="s">
        <v>135</v>
      </c>
    </row>
    <row r="179" spans="1:65" s="2" customFormat="1" ht="16.5" customHeight="1">
      <c r="A179" s="35"/>
      <c r="B179" s="36"/>
      <c r="C179" s="188" t="s">
        <v>186</v>
      </c>
      <c r="D179" s="188" t="s">
        <v>137</v>
      </c>
      <c r="E179" s="189" t="s">
        <v>1513</v>
      </c>
      <c r="F179" s="190" t="s">
        <v>1514</v>
      </c>
      <c r="G179" s="191" t="s">
        <v>450</v>
      </c>
      <c r="H179" s="192">
        <v>1</v>
      </c>
      <c r="I179" s="193"/>
      <c r="J179" s="194">
        <f>ROUND(I179*H179,2)</f>
        <v>0</v>
      </c>
      <c r="K179" s="195"/>
      <c r="L179" s="40"/>
      <c r="M179" s="196" t="s">
        <v>1</v>
      </c>
      <c r="N179" s="197" t="s">
        <v>41</v>
      </c>
      <c r="O179" s="72"/>
      <c r="P179" s="198">
        <f>O179*H179</f>
        <v>0</v>
      </c>
      <c r="Q179" s="198">
        <v>0</v>
      </c>
      <c r="R179" s="198">
        <f>Q179*H179</f>
        <v>0</v>
      </c>
      <c r="S179" s="198">
        <v>0</v>
      </c>
      <c r="T179" s="199">
        <f>S179*H179</f>
        <v>0</v>
      </c>
      <c r="U179" s="35"/>
      <c r="V179" s="35"/>
      <c r="W179" s="35"/>
      <c r="X179" s="35"/>
      <c r="Y179" s="35"/>
      <c r="Z179" s="35"/>
      <c r="AA179" s="35"/>
      <c r="AB179" s="35"/>
      <c r="AC179" s="35"/>
      <c r="AD179" s="35"/>
      <c r="AE179" s="35"/>
      <c r="AR179" s="200" t="s">
        <v>1464</v>
      </c>
      <c r="AT179" s="200" t="s">
        <v>137</v>
      </c>
      <c r="AU179" s="200" t="s">
        <v>86</v>
      </c>
      <c r="AY179" s="18" t="s">
        <v>135</v>
      </c>
      <c r="BE179" s="201">
        <f>IF(N179="základní",J179,0)</f>
        <v>0</v>
      </c>
      <c r="BF179" s="201">
        <f>IF(N179="snížená",J179,0)</f>
        <v>0</v>
      </c>
      <c r="BG179" s="201">
        <f>IF(N179="zákl. přenesená",J179,0)</f>
        <v>0</v>
      </c>
      <c r="BH179" s="201">
        <f>IF(N179="sníž. přenesená",J179,0)</f>
        <v>0</v>
      </c>
      <c r="BI179" s="201">
        <f>IF(N179="nulová",J179,0)</f>
        <v>0</v>
      </c>
      <c r="BJ179" s="18" t="s">
        <v>84</v>
      </c>
      <c r="BK179" s="201">
        <f>ROUND(I179*H179,2)</f>
        <v>0</v>
      </c>
      <c r="BL179" s="18" t="s">
        <v>1464</v>
      </c>
      <c r="BM179" s="200" t="s">
        <v>1515</v>
      </c>
    </row>
    <row r="180" spans="1:65" s="14" customFormat="1" ht="11.25">
      <c r="B180" s="213"/>
      <c r="C180" s="214"/>
      <c r="D180" s="204" t="s">
        <v>143</v>
      </c>
      <c r="E180" s="215" t="s">
        <v>1</v>
      </c>
      <c r="F180" s="216" t="s">
        <v>84</v>
      </c>
      <c r="G180" s="214"/>
      <c r="H180" s="217">
        <v>1</v>
      </c>
      <c r="I180" s="218"/>
      <c r="J180" s="214"/>
      <c r="K180" s="214"/>
      <c r="L180" s="219"/>
      <c r="M180" s="220"/>
      <c r="N180" s="221"/>
      <c r="O180" s="221"/>
      <c r="P180" s="221"/>
      <c r="Q180" s="221"/>
      <c r="R180" s="221"/>
      <c r="S180" s="221"/>
      <c r="T180" s="222"/>
      <c r="AT180" s="223" t="s">
        <v>143</v>
      </c>
      <c r="AU180" s="223" t="s">
        <v>86</v>
      </c>
      <c r="AV180" s="14" t="s">
        <v>86</v>
      </c>
      <c r="AW180" s="14" t="s">
        <v>32</v>
      </c>
      <c r="AX180" s="14" t="s">
        <v>84</v>
      </c>
      <c r="AY180" s="223" t="s">
        <v>135</v>
      </c>
    </row>
    <row r="181" spans="1:65" s="13" customFormat="1" ht="11.25">
      <c r="B181" s="202"/>
      <c r="C181" s="203"/>
      <c r="D181" s="204" t="s">
        <v>143</v>
      </c>
      <c r="E181" s="205" t="s">
        <v>1</v>
      </c>
      <c r="F181" s="206" t="s">
        <v>1456</v>
      </c>
      <c r="G181" s="203"/>
      <c r="H181" s="205" t="s">
        <v>1</v>
      </c>
      <c r="I181" s="207"/>
      <c r="J181" s="203"/>
      <c r="K181" s="203"/>
      <c r="L181" s="208"/>
      <c r="M181" s="209"/>
      <c r="N181" s="210"/>
      <c r="O181" s="210"/>
      <c r="P181" s="210"/>
      <c r="Q181" s="210"/>
      <c r="R181" s="210"/>
      <c r="S181" s="210"/>
      <c r="T181" s="211"/>
      <c r="AT181" s="212" t="s">
        <v>143</v>
      </c>
      <c r="AU181" s="212" t="s">
        <v>86</v>
      </c>
      <c r="AV181" s="13" t="s">
        <v>84</v>
      </c>
      <c r="AW181" s="13" t="s">
        <v>32</v>
      </c>
      <c r="AX181" s="13" t="s">
        <v>76</v>
      </c>
      <c r="AY181" s="212" t="s">
        <v>135</v>
      </c>
    </row>
    <row r="182" spans="1:65" s="13" customFormat="1" ht="22.5">
      <c r="B182" s="202"/>
      <c r="C182" s="203"/>
      <c r="D182" s="204" t="s">
        <v>143</v>
      </c>
      <c r="E182" s="205" t="s">
        <v>1</v>
      </c>
      <c r="F182" s="206" t="s">
        <v>1516</v>
      </c>
      <c r="G182" s="203"/>
      <c r="H182" s="205" t="s">
        <v>1</v>
      </c>
      <c r="I182" s="207"/>
      <c r="J182" s="203"/>
      <c r="K182" s="203"/>
      <c r="L182" s="208"/>
      <c r="M182" s="209"/>
      <c r="N182" s="210"/>
      <c r="O182" s="210"/>
      <c r="P182" s="210"/>
      <c r="Q182" s="210"/>
      <c r="R182" s="210"/>
      <c r="S182" s="210"/>
      <c r="T182" s="211"/>
      <c r="AT182" s="212" t="s">
        <v>143</v>
      </c>
      <c r="AU182" s="212" t="s">
        <v>86</v>
      </c>
      <c r="AV182" s="13" t="s">
        <v>84</v>
      </c>
      <c r="AW182" s="13" t="s">
        <v>32</v>
      </c>
      <c r="AX182" s="13" t="s">
        <v>76</v>
      </c>
      <c r="AY182" s="212" t="s">
        <v>135</v>
      </c>
    </row>
    <row r="183" spans="1:65" s="13" customFormat="1" ht="33.75">
      <c r="B183" s="202"/>
      <c r="C183" s="203"/>
      <c r="D183" s="204" t="s">
        <v>143</v>
      </c>
      <c r="E183" s="205" t="s">
        <v>1</v>
      </c>
      <c r="F183" s="206" t="s">
        <v>1517</v>
      </c>
      <c r="G183" s="203"/>
      <c r="H183" s="205" t="s">
        <v>1</v>
      </c>
      <c r="I183" s="207"/>
      <c r="J183" s="203"/>
      <c r="K183" s="203"/>
      <c r="L183" s="208"/>
      <c r="M183" s="209"/>
      <c r="N183" s="210"/>
      <c r="O183" s="210"/>
      <c r="P183" s="210"/>
      <c r="Q183" s="210"/>
      <c r="R183" s="210"/>
      <c r="S183" s="210"/>
      <c r="T183" s="211"/>
      <c r="AT183" s="212" t="s">
        <v>143</v>
      </c>
      <c r="AU183" s="212" t="s">
        <v>86</v>
      </c>
      <c r="AV183" s="13" t="s">
        <v>84</v>
      </c>
      <c r="AW183" s="13" t="s">
        <v>32</v>
      </c>
      <c r="AX183" s="13" t="s">
        <v>76</v>
      </c>
      <c r="AY183" s="212" t="s">
        <v>135</v>
      </c>
    </row>
    <row r="184" spans="1:65" s="2" customFormat="1" ht="16.5" customHeight="1">
      <c r="A184" s="35"/>
      <c r="B184" s="36"/>
      <c r="C184" s="188" t="s">
        <v>190</v>
      </c>
      <c r="D184" s="188" t="s">
        <v>137</v>
      </c>
      <c r="E184" s="189" t="s">
        <v>1518</v>
      </c>
      <c r="F184" s="190" t="s">
        <v>1519</v>
      </c>
      <c r="G184" s="191" t="s">
        <v>450</v>
      </c>
      <c r="H184" s="192">
        <v>1</v>
      </c>
      <c r="I184" s="193"/>
      <c r="J184" s="194">
        <f>ROUND(I184*H184,2)</f>
        <v>0</v>
      </c>
      <c r="K184" s="195"/>
      <c r="L184" s="40"/>
      <c r="M184" s="196" t="s">
        <v>1</v>
      </c>
      <c r="N184" s="197" t="s">
        <v>41</v>
      </c>
      <c r="O184" s="72"/>
      <c r="P184" s="198">
        <f>O184*H184</f>
        <v>0</v>
      </c>
      <c r="Q184" s="198">
        <v>0</v>
      </c>
      <c r="R184" s="198">
        <f>Q184*H184</f>
        <v>0</v>
      </c>
      <c r="S184" s="198">
        <v>0</v>
      </c>
      <c r="T184" s="199">
        <f>S184*H184</f>
        <v>0</v>
      </c>
      <c r="U184" s="35"/>
      <c r="V184" s="35"/>
      <c r="W184" s="35"/>
      <c r="X184" s="35"/>
      <c r="Y184" s="35"/>
      <c r="Z184" s="35"/>
      <c r="AA184" s="35"/>
      <c r="AB184" s="35"/>
      <c r="AC184" s="35"/>
      <c r="AD184" s="35"/>
      <c r="AE184" s="35"/>
      <c r="AR184" s="200" t="s">
        <v>1464</v>
      </c>
      <c r="AT184" s="200" t="s">
        <v>137</v>
      </c>
      <c r="AU184" s="200" t="s">
        <v>86</v>
      </c>
      <c r="AY184" s="18" t="s">
        <v>135</v>
      </c>
      <c r="BE184" s="201">
        <f>IF(N184="základní",J184,0)</f>
        <v>0</v>
      </c>
      <c r="BF184" s="201">
        <f>IF(N184="snížená",J184,0)</f>
        <v>0</v>
      </c>
      <c r="BG184" s="201">
        <f>IF(N184="zákl. přenesená",J184,0)</f>
        <v>0</v>
      </c>
      <c r="BH184" s="201">
        <f>IF(N184="sníž. přenesená",J184,0)</f>
        <v>0</v>
      </c>
      <c r="BI184" s="201">
        <f>IF(N184="nulová",J184,0)</f>
        <v>0</v>
      </c>
      <c r="BJ184" s="18" t="s">
        <v>84</v>
      </c>
      <c r="BK184" s="201">
        <f>ROUND(I184*H184,2)</f>
        <v>0</v>
      </c>
      <c r="BL184" s="18" t="s">
        <v>1464</v>
      </c>
      <c r="BM184" s="200" t="s">
        <v>1520</v>
      </c>
    </row>
    <row r="185" spans="1:65" s="14" customFormat="1" ht="11.25">
      <c r="B185" s="213"/>
      <c r="C185" s="214"/>
      <c r="D185" s="204" t="s">
        <v>143</v>
      </c>
      <c r="E185" s="215" t="s">
        <v>1</v>
      </c>
      <c r="F185" s="216" t="s">
        <v>84</v>
      </c>
      <c r="G185" s="214"/>
      <c r="H185" s="217">
        <v>1</v>
      </c>
      <c r="I185" s="218"/>
      <c r="J185" s="214"/>
      <c r="K185" s="214"/>
      <c r="L185" s="219"/>
      <c r="M185" s="220"/>
      <c r="N185" s="221"/>
      <c r="O185" s="221"/>
      <c r="P185" s="221"/>
      <c r="Q185" s="221"/>
      <c r="R185" s="221"/>
      <c r="S185" s="221"/>
      <c r="T185" s="222"/>
      <c r="AT185" s="223" t="s">
        <v>143</v>
      </c>
      <c r="AU185" s="223" t="s">
        <v>86</v>
      </c>
      <c r="AV185" s="14" t="s">
        <v>86</v>
      </c>
      <c r="AW185" s="14" t="s">
        <v>32</v>
      </c>
      <c r="AX185" s="14" t="s">
        <v>84</v>
      </c>
      <c r="AY185" s="223" t="s">
        <v>135</v>
      </c>
    </row>
    <row r="186" spans="1:65" s="13" customFormat="1" ht="11.25">
      <c r="B186" s="202"/>
      <c r="C186" s="203"/>
      <c r="D186" s="204" t="s">
        <v>143</v>
      </c>
      <c r="E186" s="205" t="s">
        <v>1</v>
      </c>
      <c r="F186" s="206" t="s">
        <v>1456</v>
      </c>
      <c r="G186" s="203"/>
      <c r="H186" s="205" t="s">
        <v>1</v>
      </c>
      <c r="I186" s="207"/>
      <c r="J186" s="203"/>
      <c r="K186" s="203"/>
      <c r="L186" s="208"/>
      <c r="M186" s="209"/>
      <c r="N186" s="210"/>
      <c r="O186" s="210"/>
      <c r="P186" s="210"/>
      <c r="Q186" s="210"/>
      <c r="R186" s="210"/>
      <c r="S186" s="210"/>
      <c r="T186" s="211"/>
      <c r="AT186" s="212" t="s">
        <v>143</v>
      </c>
      <c r="AU186" s="212" t="s">
        <v>86</v>
      </c>
      <c r="AV186" s="13" t="s">
        <v>84</v>
      </c>
      <c r="AW186" s="13" t="s">
        <v>32</v>
      </c>
      <c r="AX186" s="13" t="s">
        <v>76</v>
      </c>
      <c r="AY186" s="212" t="s">
        <v>135</v>
      </c>
    </row>
    <row r="187" spans="1:65" s="13" customFormat="1" ht="22.5">
      <c r="B187" s="202"/>
      <c r="C187" s="203"/>
      <c r="D187" s="204" t="s">
        <v>143</v>
      </c>
      <c r="E187" s="205" t="s">
        <v>1</v>
      </c>
      <c r="F187" s="206" t="s">
        <v>1521</v>
      </c>
      <c r="G187" s="203"/>
      <c r="H187" s="205" t="s">
        <v>1</v>
      </c>
      <c r="I187" s="207"/>
      <c r="J187" s="203"/>
      <c r="K187" s="203"/>
      <c r="L187" s="208"/>
      <c r="M187" s="209"/>
      <c r="N187" s="210"/>
      <c r="O187" s="210"/>
      <c r="P187" s="210"/>
      <c r="Q187" s="210"/>
      <c r="R187" s="210"/>
      <c r="S187" s="210"/>
      <c r="T187" s="211"/>
      <c r="AT187" s="212" t="s">
        <v>143</v>
      </c>
      <c r="AU187" s="212" t="s">
        <v>86</v>
      </c>
      <c r="AV187" s="13" t="s">
        <v>84</v>
      </c>
      <c r="AW187" s="13" t="s">
        <v>32</v>
      </c>
      <c r="AX187" s="13" t="s">
        <v>76</v>
      </c>
      <c r="AY187" s="212" t="s">
        <v>135</v>
      </c>
    </row>
    <row r="188" spans="1:65" s="2" customFormat="1" ht="24.2" customHeight="1">
      <c r="A188" s="35"/>
      <c r="B188" s="36"/>
      <c r="C188" s="188" t="s">
        <v>194</v>
      </c>
      <c r="D188" s="188" t="s">
        <v>137</v>
      </c>
      <c r="E188" s="189" t="s">
        <v>1522</v>
      </c>
      <c r="F188" s="190" t="s">
        <v>1523</v>
      </c>
      <c r="G188" s="191" t="s">
        <v>450</v>
      </c>
      <c r="H188" s="192">
        <v>1</v>
      </c>
      <c r="I188" s="193"/>
      <c r="J188" s="194">
        <f>ROUND(I188*H188,2)</f>
        <v>0</v>
      </c>
      <c r="K188" s="195"/>
      <c r="L188" s="40"/>
      <c r="M188" s="196" t="s">
        <v>1</v>
      </c>
      <c r="N188" s="197" t="s">
        <v>41</v>
      </c>
      <c r="O188" s="72"/>
      <c r="P188" s="198">
        <f>O188*H188</f>
        <v>0</v>
      </c>
      <c r="Q188" s="198">
        <v>0</v>
      </c>
      <c r="R188" s="198">
        <f>Q188*H188</f>
        <v>0</v>
      </c>
      <c r="S188" s="198">
        <v>0</v>
      </c>
      <c r="T188" s="199">
        <f>S188*H188</f>
        <v>0</v>
      </c>
      <c r="U188" s="35"/>
      <c r="V188" s="35"/>
      <c r="W188" s="35"/>
      <c r="X188" s="35"/>
      <c r="Y188" s="35"/>
      <c r="Z188" s="35"/>
      <c r="AA188" s="35"/>
      <c r="AB188" s="35"/>
      <c r="AC188" s="35"/>
      <c r="AD188" s="35"/>
      <c r="AE188" s="35"/>
      <c r="AR188" s="200" t="s">
        <v>1464</v>
      </c>
      <c r="AT188" s="200" t="s">
        <v>137</v>
      </c>
      <c r="AU188" s="200" t="s">
        <v>86</v>
      </c>
      <c r="AY188" s="18" t="s">
        <v>135</v>
      </c>
      <c r="BE188" s="201">
        <f>IF(N188="základní",J188,0)</f>
        <v>0</v>
      </c>
      <c r="BF188" s="201">
        <f>IF(N188="snížená",J188,0)</f>
        <v>0</v>
      </c>
      <c r="BG188" s="201">
        <f>IF(N188="zákl. přenesená",J188,0)</f>
        <v>0</v>
      </c>
      <c r="BH188" s="201">
        <f>IF(N188="sníž. přenesená",J188,0)</f>
        <v>0</v>
      </c>
      <c r="BI188" s="201">
        <f>IF(N188="nulová",J188,0)</f>
        <v>0</v>
      </c>
      <c r="BJ188" s="18" t="s">
        <v>84</v>
      </c>
      <c r="BK188" s="201">
        <f>ROUND(I188*H188,2)</f>
        <v>0</v>
      </c>
      <c r="BL188" s="18" t="s">
        <v>1464</v>
      </c>
      <c r="BM188" s="200" t="s">
        <v>1524</v>
      </c>
    </row>
    <row r="189" spans="1:65" s="14" customFormat="1" ht="11.25">
      <c r="B189" s="213"/>
      <c r="C189" s="214"/>
      <c r="D189" s="204" t="s">
        <v>143</v>
      </c>
      <c r="E189" s="215" t="s">
        <v>1</v>
      </c>
      <c r="F189" s="216" t="s">
        <v>84</v>
      </c>
      <c r="G189" s="214"/>
      <c r="H189" s="217">
        <v>1</v>
      </c>
      <c r="I189" s="218"/>
      <c r="J189" s="214"/>
      <c r="K189" s="214"/>
      <c r="L189" s="219"/>
      <c r="M189" s="220"/>
      <c r="N189" s="221"/>
      <c r="O189" s="221"/>
      <c r="P189" s="221"/>
      <c r="Q189" s="221"/>
      <c r="R189" s="221"/>
      <c r="S189" s="221"/>
      <c r="T189" s="222"/>
      <c r="AT189" s="223" t="s">
        <v>143</v>
      </c>
      <c r="AU189" s="223" t="s">
        <v>86</v>
      </c>
      <c r="AV189" s="14" t="s">
        <v>86</v>
      </c>
      <c r="AW189" s="14" t="s">
        <v>32</v>
      </c>
      <c r="AX189" s="14" t="s">
        <v>84</v>
      </c>
      <c r="AY189" s="223" t="s">
        <v>135</v>
      </c>
    </row>
    <row r="190" spans="1:65" s="13" customFormat="1" ht="11.25">
      <c r="B190" s="202"/>
      <c r="C190" s="203"/>
      <c r="D190" s="204" t="s">
        <v>143</v>
      </c>
      <c r="E190" s="205" t="s">
        <v>1</v>
      </c>
      <c r="F190" s="206" t="s">
        <v>1456</v>
      </c>
      <c r="G190" s="203"/>
      <c r="H190" s="205" t="s">
        <v>1</v>
      </c>
      <c r="I190" s="207"/>
      <c r="J190" s="203"/>
      <c r="K190" s="203"/>
      <c r="L190" s="208"/>
      <c r="M190" s="209"/>
      <c r="N190" s="210"/>
      <c r="O190" s="210"/>
      <c r="P190" s="210"/>
      <c r="Q190" s="210"/>
      <c r="R190" s="210"/>
      <c r="S190" s="210"/>
      <c r="T190" s="211"/>
      <c r="AT190" s="212" t="s">
        <v>143</v>
      </c>
      <c r="AU190" s="212" t="s">
        <v>86</v>
      </c>
      <c r="AV190" s="13" t="s">
        <v>84</v>
      </c>
      <c r="AW190" s="13" t="s">
        <v>32</v>
      </c>
      <c r="AX190" s="13" t="s">
        <v>76</v>
      </c>
      <c r="AY190" s="212" t="s">
        <v>135</v>
      </c>
    </row>
    <row r="191" spans="1:65" s="13" customFormat="1" ht="33.75">
      <c r="B191" s="202"/>
      <c r="C191" s="203"/>
      <c r="D191" s="204" t="s">
        <v>143</v>
      </c>
      <c r="E191" s="205" t="s">
        <v>1</v>
      </c>
      <c r="F191" s="206" t="s">
        <v>1525</v>
      </c>
      <c r="G191" s="203"/>
      <c r="H191" s="205" t="s">
        <v>1</v>
      </c>
      <c r="I191" s="207"/>
      <c r="J191" s="203"/>
      <c r="K191" s="203"/>
      <c r="L191" s="208"/>
      <c r="M191" s="209"/>
      <c r="N191" s="210"/>
      <c r="O191" s="210"/>
      <c r="P191" s="210"/>
      <c r="Q191" s="210"/>
      <c r="R191" s="210"/>
      <c r="S191" s="210"/>
      <c r="T191" s="211"/>
      <c r="AT191" s="212" t="s">
        <v>143</v>
      </c>
      <c r="AU191" s="212" t="s">
        <v>86</v>
      </c>
      <c r="AV191" s="13" t="s">
        <v>84</v>
      </c>
      <c r="AW191" s="13" t="s">
        <v>32</v>
      </c>
      <c r="AX191" s="13" t="s">
        <v>76</v>
      </c>
      <c r="AY191" s="212" t="s">
        <v>135</v>
      </c>
    </row>
    <row r="192" spans="1:65" s="13" customFormat="1" ht="22.5">
      <c r="B192" s="202"/>
      <c r="C192" s="203"/>
      <c r="D192" s="204" t="s">
        <v>143</v>
      </c>
      <c r="E192" s="205" t="s">
        <v>1</v>
      </c>
      <c r="F192" s="206" t="s">
        <v>1526</v>
      </c>
      <c r="G192" s="203"/>
      <c r="H192" s="205" t="s">
        <v>1</v>
      </c>
      <c r="I192" s="207"/>
      <c r="J192" s="203"/>
      <c r="K192" s="203"/>
      <c r="L192" s="208"/>
      <c r="M192" s="209"/>
      <c r="N192" s="210"/>
      <c r="O192" s="210"/>
      <c r="P192" s="210"/>
      <c r="Q192" s="210"/>
      <c r="R192" s="210"/>
      <c r="S192" s="210"/>
      <c r="T192" s="211"/>
      <c r="AT192" s="212" t="s">
        <v>143</v>
      </c>
      <c r="AU192" s="212" t="s">
        <v>86</v>
      </c>
      <c r="AV192" s="13" t="s">
        <v>84</v>
      </c>
      <c r="AW192" s="13" t="s">
        <v>32</v>
      </c>
      <c r="AX192" s="13" t="s">
        <v>76</v>
      </c>
      <c r="AY192" s="212" t="s">
        <v>135</v>
      </c>
    </row>
    <row r="193" spans="1:65" s="13" customFormat="1" ht="33.75">
      <c r="B193" s="202"/>
      <c r="C193" s="203"/>
      <c r="D193" s="204" t="s">
        <v>143</v>
      </c>
      <c r="E193" s="205" t="s">
        <v>1</v>
      </c>
      <c r="F193" s="206" t="s">
        <v>1527</v>
      </c>
      <c r="G193" s="203"/>
      <c r="H193" s="205" t="s">
        <v>1</v>
      </c>
      <c r="I193" s="207"/>
      <c r="J193" s="203"/>
      <c r="K193" s="203"/>
      <c r="L193" s="208"/>
      <c r="M193" s="209"/>
      <c r="N193" s="210"/>
      <c r="O193" s="210"/>
      <c r="P193" s="210"/>
      <c r="Q193" s="210"/>
      <c r="R193" s="210"/>
      <c r="S193" s="210"/>
      <c r="T193" s="211"/>
      <c r="AT193" s="212" t="s">
        <v>143</v>
      </c>
      <c r="AU193" s="212" t="s">
        <v>86</v>
      </c>
      <c r="AV193" s="13" t="s">
        <v>84</v>
      </c>
      <c r="AW193" s="13" t="s">
        <v>32</v>
      </c>
      <c r="AX193" s="13" t="s">
        <v>76</v>
      </c>
      <c r="AY193" s="212" t="s">
        <v>135</v>
      </c>
    </row>
    <row r="194" spans="1:65" s="2" customFormat="1" ht="16.5" customHeight="1">
      <c r="A194" s="35"/>
      <c r="B194" s="36"/>
      <c r="C194" s="188" t="s">
        <v>8</v>
      </c>
      <c r="D194" s="188" t="s">
        <v>137</v>
      </c>
      <c r="E194" s="189" t="s">
        <v>1528</v>
      </c>
      <c r="F194" s="190" t="s">
        <v>1529</v>
      </c>
      <c r="G194" s="191" t="s">
        <v>450</v>
      </c>
      <c r="H194" s="192">
        <v>1</v>
      </c>
      <c r="I194" s="193"/>
      <c r="J194" s="194">
        <f>ROUND(I194*H194,2)</f>
        <v>0</v>
      </c>
      <c r="K194" s="195"/>
      <c r="L194" s="40"/>
      <c r="M194" s="196" t="s">
        <v>1</v>
      </c>
      <c r="N194" s="197" t="s">
        <v>41</v>
      </c>
      <c r="O194" s="72"/>
      <c r="P194" s="198">
        <f>O194*H194</f>
        <v>0</v>
      </c>
      <c r="Q194" s="198">
        <v>0</v>
      </c>
      <c r="R194" s="198">
        <f>Q194*H194</f>
        <v>0</v>
      </c>
      <c r="S194" s="198">
        <v>0</v>
      </c>
      <c r="T194" s="199">
        <f>S194*H194</f>
        <v>0</v>
      </c>
      <c r="U194" s="35"/>
      <c r="V194" s="35"/>
      <c r="W194" s="35"/>
      <c r="X194" s="35"/>
      <c r="Y194" s="35"/>
      <c r="Z194" s="35"/>
      <c r="AA194" s="35"/>
      <c r="AB194" s="35"/>
      <c r="AC194" s="35"/>
      <c r="AD194" s="35"/>
      <c r="AE194" s="35"/>
      <c r="AR194" s="200" t="s">
        <v>1530</v>
      </c>
      <c r="AT194" s="200" t="s">
        <v>137</v>
      </c>
      <c r="AU194" s="200" t="s">
        <v>86</v>
      </c>
      <c r="AY194" s="18" t="s">
        <v>135</v>
      </c>
      <c r="BE194" s="201">
        <f>IF(N194="základní",J194,0)</f>
        <v>0</v>
      </c>
      <c r="BF194" s="201">
        <f>IF(N194="snížená",J194,0)</f>
        <v>0</v>
      </c>
      <c r="BG194" s="201">
        <f>IF(N194="zákl. přenesená",J194,0)</f>
        <v>0</v>
      </c>
      <c r="BH194" s="201">
        <f>IF(N194="sníž. přenesená",J194,0)</f>
        <v>0</v>
      </c>
      <c r="BI194" s="201">
        <f>IF(N194="nulová",J194,0)</f>
        <v>0</v>
      </c>
      <c r="BJ194" s="18" t="s">
        <v>84</v>
      </c>
      <c r="BK194" s="201">
        <f>ROUND(I194*H194,2)</f>
        <v>0</v>
      </c>
      <c r="BL194" s="18" t="s">
        <v>1530</v>
      </c>
      <c r="BM194" s="200" t="s">
        <v>1531</v>
      </c>
    </row>
    <row r="195" spans="1:65" s="14" customFormat="1" ht="11.25">
      <c r="B195" s="213"/>
      <c r="C195" s="214"/>
      <c r="D195" s="204" t="s">
        <v>143</v>
      </c>
      <c r="E195" s="215" t="s">
        <v>1</v>
      </c>
      <c r="F195" s="216" t="s">
        <v>84</v>
      </c>
      <c r="G195" s="214"/>
      <c r="H195" s="217">
        <v>1</v>
      </c>
      <c r="I195" s="218"/>
      <c r="J195" s="214"/>
      <c r="K195" s="214"/>
      <c r="L195" s="219"/>
      <c r="M195" s="220"/>
      <c r="N195" s="221"/>
      <c r="O195" s="221"/>
      <c r="P195" s="221"/>
      <c r="Q195" s="221"/>
      <c r="R195" s="221"/>
      <c r="S195" s="221"/>
      <c r="T195" s="222"/>
      <c r="AT195" s="223" t="s">
        <v>143</v>
      </c>
      <c r="AU195" s="223" t="s">
        <v>86</v>
      </c>
      <c r="AV195" s="14" t="s">
        <v>86</v>
      </c>
      <c r="AW195" s="14" t="s">
        <v>32</v>
      </c>
      <c r="AX195" s="14" t="s">
        <v>76</v>
      </c>
      <c r="AY195" s="223" t="s">
        <v>135</v>
      </c>
    </row>
    <row r="196" spans="1:65" s="2" customFormat="1" ht="24.2" customHeight="1">
      <c r="A196" s="35"/>
      <c r="B196" s="36"/>
      <c r="C196" s="188" t="s">
        <v>206</v>
      </c>
      <c r="D196" s="188" t="s">
        <v>137</v>
      </c>
      <c r="E196" s="189" t="s">
        <v>1532</v>
      </c>
      <c r="F196" s="190" t="s">
        <v>1533</v>
      </c>
      <c r="G196" s="191" t="s">
        <v>450</v>
      </c>
      <c r="H196" s="192">
        <v>1</v>
      </c>
      <c r="I196" s="193"/>
      <c r="J196" s="194">
        <f>ROUND(I196*H196,2)</f>
        <v>0</v>
      </c>
      <c r="K196" s="195"/>
      <c r="L196" s="40"/>
      <c r="M196" s="196" t="s">
        <v>1</v>
      </c>
      <c r="N196" s="197" t="s">
        <v>41</v>
      </c>
      <c r="O196" s="72"/>
      <c r="P196" s="198">
        <f>O196*H196</f>
        <v>0</v>
      </c>
      <c r="Q196" s="198">
        <v>0</v>
      </c>
      <c r="R196" s="198">
        <f>Q196*H196</f>
        <v>0</v>
      </c>
      <c r="S196" s="198">
        <v>0</v>
      </c>
      <c r="T196" s="199">
        <f>S196*H196</f>
        <v>0</v>
      </c>
      <c r="U196" s="35"/>
      <c r="V196" s="35"/>
      <c r="W196" s="35"/>
      <c r="X196" s="35"/>
      <c r="Y196" s="35"/>
      <c r="Z196" s="35"/>
      <c r="AA196" s="35"/>
      <c r="AB196" s="35"/>
      <c r="AC196" s="35"/>
      <c r="AD196" s="35"/>
      <c r="AE196" s="35"/>
      <c r="AR196" s="200" t="s">
        <v>1464</v>
      </c>
      <c r="AT196" s="200" t="s">
        <v>137</v>
      </c>
      <c r="AU196" s="200" t="s">
        <v>86</v>
      </c>
      <c r="AY196" s="18" t="s">
        <v>135</v>
      </c>
      <c r="BE196" s="201">
        <f>IF(N196="základní",J196,0)</f>
        <v>0</v>
      </c>
      <c r="BF196" s="201">
        <f>IF(N196="snížená",J196,0)</f>
        <v>0</v>
      </c>
      <c r="BG196" s="201">
        <f>IF(N196="zákl. přenesená",J196,0)</f>
        <v>0</v>
      </c>
      <c r="BH196" s="201">
        <f>IF(N196="sníž. přenesená",J196,0)</f>
        <v>0</v>
      </c>
      <c r="BI196" s="201">
        <f>IF(N196="nulová",J196,0)</f>
        <v>0</v>
      </c>
      <c r="BJ196" s="18" t="s">
        <v>84</v>
      </c>
      <c r="BK196" s="201">
        <f>ROUND(I196*H196,2)</f>
        <v>0</v>
      </c>
      <c r="BL196" s="18" t="s">
        <v>1464</v>
      </c>
      <c r="BM196" s="200" t="s">
        <v>1534</v>
      </c>
    </row>
    <row r="197" spans="1:65" s="14" customFormat="1" ht="11.25">
      <c r="B197" s="213"/>
      <c r="C197" s="214"/>
      <c r="D197" s="204" t="s">
        <v>143</v>
      </c>
      <c r="E197" s="215" t="s">
        <v>1</v>
      </c>
      <c r="F197" s="216" t="s">
        <v>84</v>
      </c>
      <c r="G197" s="214"/>
      <c r="H197" s="217">
        <v>1</v>
      </c>
      <c r="I197" s="218"/>
      <c r="J197" s="214"/>
      <c r="K197" s="214"/>
      <c r="L197" s="219"/>
      <c r="M197" s="220"/>
      <c r="N197" s="221"/>
      <c r="O197" s="221"/>
      <c r="P197" s="221"/>
      <c r="Q197" s="221"/>
      <c r="R197" s="221"/>
      <c r="S197" s="221"/>
      <c r="T197" s="222"/>
      <c r="AT197" s="223" t="s">
        <v>143</v>
      </c>
      <c r="AU197" s="223" t="s">
        <v>86</v>
      </c>
      <c r="AV197" s="14" t="s">
        <v>86</v>
      </c>
      <c r="AW197" s="14" t="s">
        <v>32</v>
      </c>
      <c r="AX197" s="14" t="s">
        <v>84</v>
      </c>
      <c r="AY197" s="223" t="s">
        <v>135</v>
      </c>
    </row>
    <row r="198" spans="1:65" s="13" customFormat="1" ht="11.25">
      <c r="B198" s="202"/>
      <c r="C198" s="203"/>
      <c r="D198" s="204" t="s">
        <v>143</v>
      </c>
      <c r="E198" s="205" t="s">
        <v>1</v>
      </c>
      <c r="F198" s="206" t="s">
        <v>1456</v>
      </c>
      <c r="G198" s="203"/>
      <c r="H198" s="205" t="s">
        <v>1</v>
      </c>
      <c r="I198" s="207"/>
      <c r="J198" s="203"/>
      <c r="K198" s="203"/>
      <c r="L198" s="208"/>
      <c r="M198" s="209"/>
      <c r="N198" s="210"/>
      <c r="O198" s="210"/>
      <c r="P198" s="210"/>
      <c r="Q198" s="210"/>
      <c r="R198" s="210"/>
      <c r="S198" s="210"/>
      <c r="T198" s="211"/>
      <c r="AT198" s="212" t="s">
        <v>143</v>
      </c>
      <c r="AU198" s="212" t="s">
        <v>86</v>
      </c>
      <c r="AV198" s="13" t="s">
        <v>84</v>
      </c>
      <c r="AW198" s="13" t="s">
        <v>32</v>
      </c>
      <c r="AX198" s="13" t="s">
        <v>76</v>
      </c>
      <c r="AY198" s="212" t="s">
        <v>135</v>
      </c>
    </row>
    <row r="199" spans="1:65" s="13" customFormat="1" ht="33.75">
      <c r="B199" s="202"/>
      <c r="C199" s="203"/>
      <c r="D199" s="204" t="s">
        <v>143</v>
      </c>
      <c r="E199" s="205" t="s">
        <v>1</v>
      </c>
      <c r="F199" s="206" t="s">
        <v>1535</v>
      </c>
      <c r="G199" s="203"/>
      <c r="H199" s="205" t="s">
        <v>1</v>
      </c>
      <c r="I199" s="207"/>
      <c r="J199" s="203"/>
      <c r="K199" s="203"/>
      <c r="L199" s="208"/>
      <c r="M199" s="209"/>
      <c r="N199" s="210"/>
      <c r="O199" s="210"/>
      <c r="P199" s="210"/>
      <c r="Q199" s="210"/>
      <c r="R199" s="210"/>
      <c r="S199" s="210"/>
      <c r="T199" s="211"/>
      <c r="AT199" s="212" t="s">
        <v>143</v>
      </c>
      <c r="AU199" s="212" t="s">
        <v>86</v>
      </c>
      <c r="AV199" s="13" t="s">
        <v>84</v>
      </c>
      <c r="AW199" s="13" t="s">
        <v>32</v>
      </c>
      <c r="AX199" s="13" t="s">
        <v>76</v>
      </c>
      <c r="AY199" s="212" t="s">
        <v>135</v>
      </c>
    </row>
    <row r="200" spans="1:65" s="13" customFormat="1" ht="22.5">
      <c r="B200" s="202"/>
      <c r="C200" s="203"/>
      <c r="D200" s="204" t="s">
        <v>143</v>
      </c>
      <c r="E200" s="205" t="s">
        <v>1</v>
      </c>
      <c r="F200" s="206" t="s">
        <v>1536</v>
      </c>
      <c r="G200" s="203"/>
      <c r="H200" s="205" t="s">
        <v>1</v>
      </c>
      <c r="I200" s="207"/>
      <c r="J200" s="203"/>
      <c r="K200" s="203"/>
      <c r="L200" s="208"/>
      <c r="M200" s="209"/>
      <c r="N200" s="210"/>
      <c r="O200" s="210"/>
      <c r="P200" s="210"/>
      <c r="Q200" s="210"/>
      <c r="R200" s="210"/>
      <c r="S200" s="210"/>
      <c r="T200" s="211"/>
      <c r="AT200" s="212" t="s">
        <v>143</v>
      </c>
      <c r="AU200" s="212" t="s">
        <v>86</v>
      </c>
      <c r="AV200" s="13" t="s">
        <v>84</v>
      </c>
      <c r="AW200" s="13" t="s">
        <v>32</v>
      </c>
      <c r="AX200" s="13" t="s">
        <v>76</v>
      </c>
      <c r="AY200" s="212" t="s">
        <v>135</v>
      </c>
    </row>
    <row r="201" spans="1:65" s="2" customFormat="1" ht="33" customHeight="1">
      <c r="A201" s="35"/>
      <c r="B201" s="36"/>
      <c r="C201" s="188" t="s">
        <v>211</v>
      </c>
      <c r="D201" s="188" t="s">
        <v>137</v>
      </c>
      <c r="E201" s="189" t="s">
        <v>1537</v>
      </c>
      <c r="F201" s="190" t="s">
        <v>1538</v>
      </c>
      <c r="G201" s="191" t="s">
        <v>450</v>
      </c>
      <c r="H201" s="192">
        <v>1</v>
      </c>
      <c r="I201" s="193"/>
      <c r="J201" s="194">
        <f>ROUND(I201*H201,2)</f>
        <v>0</v>
      </c>
      <c r="K201" s="195"/>
      <c r="L201" s="40"/>
      <c r="M201" s="246" t="s">
        <v>1</v>
      </c>
      <c r="N201" s="247" t="s">
        <v>41</v>
      </c>
      <c r="O201" s="248"/>
      <c r="P201" s="249">
        <f>O201*H201</f>
        <v>0</v>
      </c>
      <c r="Q201" s="249">
        <v>0</v>
      </c>
      <c r="R201" s="249">
        <f>Q201*H201</f>
        <v>0</v>
      </c>
      <c r="S201" s="249">
        <v>0</v>
      </c>
      <c r="T201" s="250">
        <f>S201*H201</f>
        <v>0</v>
      </c>
      <c r="U201" s="35"/>
      <c r="V201" s="35"/>
      <c r="W201" s="35"/>
      <c r="X201" s="35"/>
      <c r="Y201" s="35"/>
      <c r="Z201" s="35"/>
      <c r="AA201" s="35"/>
      <c r="AB201" s="35"/>
      <c r="AC201" s="35"/>
      <c r="AD201" s="35"/>
      <c r="AE201" s="35"/>
      <c r="AR201" s="200" t="s">
        <v>1464</v>
      </c>
      <c r="AT201" s="200" t="s">
        <v>137</v>
      </c>
      <c r="AU201" s="200" t="s">
        <v>86</v>
      </c>
      <c r="AY201" s="18" t="s">
        <v>135</v>
      </c>
      <c r="BE201" s="201">
        <f>IF(N201="základní",J201,0)</f>
        <v>0</v>
      </c>
      <c r="BF201" s="201">
        <f>IF(N201="snížená",J201,0)</f>
        <v>0</v>
      </c>
      <c r="BG201" s="201">
        <f>IF(N201="zákl. přenesená",J201,0)</f>
        <v>0</v>
      </c>
      <c r="BH201" s="201">
        <f>IF(N201="sníž. přenesená",J201,0)</f>
        <v>0</v>
      </c>
      <c r="BI201" s="201">
        <f>IF(N201="nulová",J201,0)</f>
        <v>0</v>
      </c>
      <c r="BJ201" s="18" t="s">
        <v>84</v>
      </c>
      <c r="BK201" s="201">
        <f>ROUND(I201*H201,2)</f>
        <v>0</v>
      </c>
      <c r="BL201" s="18" t="s">
        <v>1464</v>
      </c>
      <c r="BM201" s="200" t="s">
        <v>1539</v>
      </c>
    </row>
    <row r="202" spans="1:65" s="2" customFormat="1" ht="6.95" customHeight="1">
      <c r="A202" s="35"/>
      <c r="B202" s="55"/>
      <c r="C202" s="56"/>
      <c r="D202" s="56"/>
      <c r="E202" s="56"/>
      <c r="F202" s="56"/>
      <c r="G202" s="56"/>
      <c r="H202" s="56"/>
      <c r="I202" s="56"/>
      <c r="J202" s="56"/>
      <c r="K202" s="56"/>
      <c r="L202" s="40"/>
      <c r="M202" s="35"/>
      <c r="O202" s="35"/>
      <c r="P202" s="35"/>
      <c r="Q202" s="35"/>
      <c r="R202" s="35"/>
      <c r="S202" s="35"/>
      <c r="T202" s="35"/>
      <c r="U202" s="35"/>
      <c r="V202" s="35"/>
      <c r="W202" s="35"/>
      <c r="X202" s="35"/>
      <c r="Y202" s="35"/>
      <c r="Z202" s="35"/>
      <c r="AA202" s="35"/>
      <c r="AB202" s="35"/>
      <c r="AC202" s="35"/>
      <c r="AD202" s="35"/>
      <c r="AE202" s="35"/>
    </row>
  </sheetData>
  <sheetProtection algorithmName="SHA-512" hashValue="TOyrD8q7G3neC426x1uYdkytup/gfi1fSqaGTCSXnA8XF9c7579c0H8BSoyt22Le6inEcw3iyPzhhSq5CGd6Nw==" saltValue="V3iBFDIykOeE+S9GQB6z5z5ddkWY+UGTJwpzvyNRHcfgxGgyoSKDnRIZpEoFUnEWfLwsbhyUj9xDbsM0Sb5UTg==" spinCount="100000" sheet="1" objects="1" scenarios="1" formatColumns="0" formatRows="0" autoFilter="0"/>
  <autoFilter ref="C118:K201" xr:uid="{00000000-0009-0000-0000-000004000000}"/>
  <mergeCells count="9">
    <mergeCell ref="E87:H87"/>
    <mergeCell ref="E109:H109"/>
    <mergeCell ref="E111:H111"/>
    <mergeCell ref="L2:V2"/>
    <mergeCell ref="E7:H7"/>
    <mergeCell ref="E9:H9"/>
    <mergeCell ref="E18:H18"/>
    <mergeCell ref="E27:H27"/>
    <mergeCell ref="E85:H85"/>
  </mergeCells>
  <pageMargins left="0.39374999999999999" right="0.39374999999999999" top="0.39374999999999999" bottom="0.39374999999999999" header="0" footer="0"/>
  <pageSetup paperSize="9" scale="88" fitToHeight="100" orientation="portrait" blackAndWhite="1" r:id="rId1"/>
  <headerFooter>
    <oddFooter>&amp;CStrana &amp;P z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10</vt:i4>
      </vt:variant>
    </vt:vector>
  </HeadingPairs>
  <TitlesOfParts>
    <vt:vector size="16" baseType="lpstr">
      <vt:lpstr>Titulní stránka</vt:lpstr>
      <vt:lpstr>Rekapitulace stavby</vt:lpstr>
      <vt:lpstr>IO 101 - Komunikace</vt:lpstr>
      <vt:lpstr>IO 401 - Veřejné osvětlení</vt:lpstr>
      <vt:lpstr>IO 801 - Sadové úpravy</vt:lpstr>
      <vt:lpstr>VON - Vedlejší a ostatní ...</vt:lpstr>
      <vt:lpstr>'IO 101 - Komunikace'!Názvy_tisku</vt:lpstr>
      <vt:lpstr>'IO 401 - Veřejné osvětlení'!Názvy_tisku</vt:lpstr>
      <vt:lpstr>'IO 801 - Sadové úpravy'!Názvy_tisku</vt:lpstr>
      <vt:lpstr>'Rekapitulace stavby'!Názvy_tisku</vt:lpstr>
      <vt:lpstr>'VON - Vedlejší a ostatní ...'!Názvy_tisku</vt:lpstr>
      <vt:lpstr>'IO 101 - Komunikace'!Oblast_tisku</vt:lpstr>
      <vt:lpstr>'IO 401 - Veřejné osvětlení'!Oblast_tisku</vt:lpstr>
      <vt:lpstr>'IO 801 - Sadové úpravy'!Oblast_tisku</vt:lpstr>
      <vt:lpstr>'Rekapitulace stavby'!Oblast_tisku</vt:lpstr>
      <vt:lpstr>'VON - Vedlejší a ostatní ...'!Oblast_tisku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Miroslava Morská</dc:creator>
  <cp:lastModifiedBy>Miroslava Morska</cp:lastModifiedBy>
  <cp:lastPrinted>2022-10-14T12:26:53Z</cp:lastPrinted>
  <dcterms:created xsi:type="dcterms:W3CDTF">2022-10-14T12:21:51Z</dcterms:created>
  <dcterms:modified xsi:type="dcterms:W3CDTF">2022-10-14T12:27:01Z</dcterms:modified>
</cp:coreProperties>
</file>